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68" lockStructure="1"/>
  <bookViews>
    <workbookView xWindow="-15" yWindow="-15" windowWidth="20025" windowHeight="9030"/>
  </bookViews>
  <sheets>
    <sheet name="organizationInformation" sheetId="14" r:id="rId1"/>
    <sheet name="payrollData" sheetId="6" r:id="rId2"/>
    <sheet name="fringeAndOther" sheetId="9" r:id="rId3"/>
    <sheet name="Sheet2" sheetId="11" state="hidden" r:id="rId4"/>
    <sheet name="startingWages" sheetId="12" r:id="rId5"/>
    <sheet name="Reconciliation" sheetId="15" r:id="rId6"/>
  </sheets>
  <externalReferences>
    <externalReference r:id="rId7"/>
    <externalReference r:id="rId8"/>
  </externalReferences>
  <definedNames>
    <definedName name="af" localSheetId="0">#REF!</definedName>
    <definedName name="af" localSheetId="1">#REF!</definedName>
    <definedName name="af" localSheetId="5">#REF!</definedName>
    <definedName name="af">#REF!</definedName>
    <definedName name="Agency_Area_Mi" localSheetId="0">#REF!</definedName>
    <definedName name="Agency_Area_Mi" localSheetId="1">#REF!</definedName>
    <definedName name="Agency_Area_Mi" localSheetId="5">#REF!</definedName>
    <definedName name="Agency_Area_Mi">#REF!</definedName>
    <definedName name="Asset_Lmts" localSheetId="0">#REF!</definedName>
    <definedName name="Asset_Lmts" localSheetId="1">#REF!</definedName>
    <definedName name="Asset_Lmts" localSheetId="5">#REF!</definedName>
    <definedName name="Asset_Lmts">#REF!</definedName>
    <definedName name="Chart_2" localSheetId="0">#REF!</definedName>
    <definedName name="Chart_2" localSheetId="1">#REF!</definedName>
    <definedName name="Chart_2" localSheetId="5">#REF!</definedName>
    <definedName name="Chart_2">#REF!</definedName>
    <definedName name="Chart_5" localSheetId="0">#REF!</definedName>
    <definedName name="Chart_5" localSheetId="1">#REF!</definedName>
    <definedName name="Chart_5" localSheetId="5">#REF!</definedName>
    <definedName name="Chart_5">#REF!</definedName>
    <definedName name="Chart_6" localSheetId="0">#REF!</definedName>
    <definedName name="Chart_6" localSheetId="1">#REF!</definedName>
    <definedName name="Chart_6" localSheetId="5">#REF!</definedName>
    <definedName name="Chart_6">#REF!</definedName>
    <definedName name="Chart_7" localSheetId="0">#REF!</definedName>
    <definedName name="Chart_7" localSheetId="1">#REF!</definedName>
    <definedName name="Chart_7" localSheetId="5">#REF!</definedName>
    <definedName name="Chart_7">#REF!</definedName>
    <definedName name="Chart_8" localSheetId="0">#REF!</definedName>
    <definedName name="Chart_8" localSheetId="1">#REF!</definedName>
    <definedName name="Chart_8" localSheetId="5">#REF!</definedName>
    <definedName name="Chart_8">#REF!</definedName>
    <definedName name="Copay" localSheetId="0">#REF!</definedName>
    <definedName name="Copay" localSheetId="1">#REF!</definedName>
    <definedName name="Copay" localSheetId="5">#REF!</definedName>
    <definedName name="Copay">#REF!</definedName>
    <definedName name="DDS" localSheetId="0">#REF!</definedName>
    <definedName name="DDS" localSheetId="1">#REF!</definedName>
    <definedName name="DDS" localSheetId="5">#REF!</definedName>
    <definedName name="DDS">#REF!</definedName>
    <definedName name="j" localSheetId="0">#REF!</definedName>
    <definedName name="j" localSheetId="1">#REF!</definedName>
    <definedName name="j" localSheetId="5">#REF!</definedName>
    <definedName name="j">#REF!</definedName>
    <definedName name="JobTitles">'[1]DROP DOWN VALUES'!$C$4:$C$204</definedName>
    <definedName name="link" localSheetId="0">#REF!</definedName>
    <definedName name="link" localSheetId="1">#REF!</definedName>
    <definedName name="link" localSheetId="5">#REF!</definedName>
    <definedName name="link">#REF!</definedName>
    <definedName name="me" localSheetId="0">#REF!</definedName>
    <definedName name="me" localSheetId="1">#REF!</definedName>
    <definedName name="me" localSheetId="5">#REF!</definedName>
    <definedName name="me">#REF!</definedName>
    <definedName name="PRINT_AREA_MI" localSheetId="0">#REF!</definedName>
    <definedName name="PRINT_AREA_MI" localSheetId="1">#REF!</definedName>
    <definedName name="PRINT_AREA_MI" localSheetId="5">#REF!</definedName>
    <definedName name="PRINT_AREA_MI">#REF!</definedName>
    <definedName name="Regions">'[1]DROP DOWN VALUES'!$A$4:$A$8</definedName>
    <definedName name="RetirementTypes">'[1]DROP DOWN VALUES'!$B$4:$B$12</definedName>
    <definedName name="SalPlan">'[2]Salary Plan'!$A$1:$L$202</definedName>
    <definedName name="three" localSheetId="0">#REF!</definedName>
    <definedName name="three" localSheetId="1">#REF!</definedName>
    <definedName name="three" localSheetId="5">#REF!</definedName>
    <definedName name="three">#REF!</definedName>
    <definedName name="two" localSheetId="0">#REF!</definedName>
    <definedName name="two" localSheetId="1">#REF!</definedName>
    <definedName name="two" localSheetId="5">#REF!</definedName>
    <definedName name="two">#REF!</definedName>
    <definedName name="With_Options" localSheetId="0">#REF!</definedName>
    <definedName name="With_Options" localSheetId="1">#REF!</definedName>
    <definedName name="With_Options" localSheetId="5">#REF!</definedName>
    <definedName name="With_Options">#REF!</definedName>
    <definedName name="WorkLocations">'[1]DROP DOWN VALUES'!$E$4:$E$550</definedName>
  </definedNames>
  <calcPr calcId="145621"/>
</workbook>
</file>

<file path=xl/calcChain.xml><?xml version="1.0" encoding="utf-8"?>
<calcChain xmlns="http://schemas.openxmlformats.org/spreadsheetml/2006/main">
  <c r="D25" i="15" l="1"/>
  <c r="K4" i="6" l="1"/>
  <c r="C14" i="15"/>
  <c r="B11" i="14"/>
  <c r="B3" i="14" l="1"/>
  <c r="U3" i="6" l="1"/>
  <c r="U4" i="6"/>
  <c r="U5" i="6"/>
  <c r="U6" i="6"/>
  <c r="U7" i="6"/>
  <c r="U8" i="6"/>
  <c r="U9" i="6"/>
  <c r="U10" i="6"/>
  <c r="U11" i="6"/>
  <c r="U12" i="6"/>
  <c r="U13" i="6"/>
  <c r="U14" i="6"/>
  <c r="U15" i="6"/>
  <c r="U16" i="6"/>
  <c r="U17" i="6"/>
  <c r="U18" i="6"/>
  <c r="U19" i="6"/>
  <c r="AL19" i="6" s="1"/>
  <c r="AN19" i="6" s="1"/>
  <c r="AO19" i="6" s="1"/>
  <c r="U20" i="6"/>
  <c r="U21" i="6"/>
  <c r="U22" i="6"/>
  <c r="U23" i="6"/>
  <c r="U24" i="6"/>
  <c r="U25" i="6"/>
  <c r="U26" i="6"/>
  <c r="AL26" i="6" s="1"/>
  <c r="AN26" i="6" s="1"/>
  <c r="AO26" i="6" s="1"/>
  <c r="U27" i="6"/>
  <c r="AL27" i="6" s="1"/>
  <c r="AN27" i="6" s="1"/>
  <c r="AO27" i="6" s="1"/>
  <c r="U28" i="6"/>
  <c r="AL28" i="6" s="1"/>
  <c r="AN28" i="6" s="1"/>
  <c r="AO28" i="6" s="1"/>
  <c r="U29" i="6"/>
  <c r="AL29" i="6" s="1"/>
  <c r="AN29" i="6" s="1"/>
  <c r="AO29" i="6" s="1"/>
  <c r="U30" i="6"/>
  <c r="AL30" i="6" s="1"/>
  <c r="AN30" i="6" s="1"/>
  <c r="AO30" i="6" s="1"/>
  <c r="U31" i="6"/>
  <c r="U32" i="6"/>
  <c r="U33" i="6"/>
  <c r="U34" i="6"/>
  <c r="U35" i="6"/>
  <c r="U36" i="6"/>
  <c r="U37" i="6"/>
  <c r="U38" i="6"/>
  <c r="U39" i="6"/>
  <c r="U40" i="6"/>
  <c r="U41" i="6"/>
  <c r="U42" i="6"/>
  <c r="U43" i="6"/>
  <c r="AL43" i="6" s="1"/>
  <c r="AN43" i="6" s="1"/>
  <c r="AO43" i="6" s="1"/>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5" i="6"/>
  <c r="U136" i="6"/>
  <c r="U137" i="6"/>
  <c r="U138" i="6"/>
  <c r="U139" i="6"/>
  <c r="U140" i="6"/>
  <c r="U141" i="6"/>
  <c r="U142" i="6"/>
  <c r="U143" i="6"/>
  <c r="U144" i="6"/>
  <c r="U145" i="6"/>
  <c r="U146" i="6"/>
  <c r="U147" i="6"/>
  <c r="U148" i="6"/>
  <c r="U149" i="6"/>
  <c r="U150" i="6"/>
  <c r="U151" i="6"/>
  <c r="U152" i="6"/>
  <c r="U153" i="6"/>
  <c r="U154" i="6"/>
  <c r="U155" i="6"/>
  <c r="U156" i="6"/>
  <c r="U157" i="6"/>
  <c r="U158" i="6"/>
  <c r="U159" i="6"/>
  <c r="U160" i="6"/>
  <c r="U161" i="6"/>
  <c r="U162" i="6"/>
  <c r="U163" i="6"/>
  <c r="U164" i="6"/>
  <c r="U165" i="6"/>
  <c r="U166" i="6"/>
  <c r="U167" i="6"/>
  <c r="U168" i="6"/>
  <c r="U169" i="6"/>
  <c r="U170" i="6"/>
  <c r="U171" i="6"/>
  <c r="AL171" i="6" s="1"/>
  <c r="AN171" i="6" s="1"/>
  <c r="AO171" i="6" s="1"/>
  <c r="U172" i="6"/>
  <c r="AL172" i="6" s="1"/>
  <c r="AN172" i="6" s="1"/>
  <c r="AO172" i="6" s="1"/>
  <c r="U173" i="6"/>
  <c r="U174" i="6"/>
  <c r="U175" i="6"/>
  <c r="AL175" i="6" s="1"/>
  <c r="AN175" i="6" s="1"/>
  <c r="AO175" i="6" s="1"/>
  <c r="U176" i="6"/>
  <c r="AL176" i="6" s="1"/>
  <c r="AN176" i="6" s="1"/>
  <c r="AO176" i="6" s="1"/>
  <c r="U177" i="6"/>
  <c r="AL177" i="6" s="1"/>
  <c r="AN177" i="6" s="1"/>
  <c r="AO177" i="6" s="1"/>
  <c r="U178" i="6"/>
  <c r="AL178" i="6" s="1"/>
  <c r="AN178" i="6" s="1"/>
  <c r="AO178" i="6" s="1"/>
  <c r="U179" i="6"/>
  <c r="AL179" i="6" s="1"/>
  <c r="AN179" i="6" s="1"/>
  <c r="AO179" i="6" s="1"/>
  <c r="U180" i="6"/>
  <c r="AL180" i="6" s="1"/>
  <c r="AN180" i="6" s="1"/>
  <c r="AO180" i="6" s="1"/>
  <c r="U181" i="6"/>
  <c r="AL181" i="6" s="1"/>
  <c r="AN181" i="6" s="1"/>
  <c r="AO181" i="6" s="1"/>
  <c r="U182" i="6"/>
  <c r="AL182" i="6" s="1"/>
  <c r="AN182" i="6" s="1"/>
  <c r="AO182" i="6" s="1"/>
  <c r="U183" i="6"/>
  <c r="AL183" i="6" s="1"/>
  <c r="AN183" i="6" s="1"/>
  <c r="AO183" i="6" s="1"/>
  <c r="U184" i="6"/>
  <c r="AL184" i="6" s="1"/>
  <c r="AN184" i="6" s="1"/>
  <c r="AO184" i="6" s="1"/>
  <c r="U185" i="6"/>
  <c r="AL185" i="6" s="1"/>
  <c r="AN185" i="6" s="1"/>
  <c r="AO185" i="6" s="1"/>
  <c r="U186" i="6"/>
  <c r="AL186" i="6" s="1"/>
  <c r="AN186" i="6" s="1"/>
  <c r="AO186" i="6" s="1"/>
  <c r="U187" i="6"/>
  <c r="AL187" i="6" s="1"/>
  <c r="AN187" i="6" s="1"/>
  <c r="AO187" i="6" s="1"/>
  <c r="U188" i="6"/>
  <c r="AL188" i="6" s="1"/>
  <c r="AN188" i="6" s="1"/>
  <c r="AO188" i="6" s="1"/>
  <c r="U189" i="6"/>
  <c r="AL189" i="6" s="1"/>
  <c r="AN189" i="6" s="1"/>
  <c r="AO189" i="6" s="1"/>
  <c r="U190" i="6"/>
  <c r="AL190" i="6" s="1"/>
  <c r="AN190" i="6" s="1"/>
  <c r="AO190" i="6" s="1"/>
  <c r="U191" i="6"/>
  <c r="AL191" i="6" s="1"/>
  <c r="AN191" i="6" s="1"/>
  <c r="AO191" i="6" s="1"/>
  <c r="U192" i="6"/>
  <c r="AL192" i="6" s="1"/>
  <c r="AN192" i="6" s="1"/>
  <c r="AO192" i="6" s="1"/>
  <c r="U193" i="6"/>
  <c r="AL193" i="6" s="1"/>
  <c r="AN193" i="6" s="1"/>
  <c r="AO193" i="6" s="1"/>
  <c r="U194" i="6"/>
  <c r="AL194" i="6" s="1"/>
  <c r="AN194" i="6" s="1"/>
  <c r="AO194" i="6" s="1"/>
  <c r="U195" i="6"/>
  <c r="AL195" i="6" s="1"/>
  <c r="AN195" i="6" s="1"/>
  <c r="AO195" i="6" s="1"/>
  <c r="U196" i="6"/>
  <c r="AL196" i="6" s="1"/>
  <c r="AN196" i="6" s="1"/>
  <c r="AO196" i="6" s="1"/>
  <c r="U197" i="6"/>
  <c r="AL197" i="6" s="1"/>
  <c r="AN197" i="6" s="1"/>
  <c r="AO197" i="6" s="1"/>
  <c r="U198" i="6"/>
  <c r="AL198" i="6" s="1"/>
  <c r="AN198" i="6" s="1"/>
  <c r="AO198" i="6" s="1"/>
  <c r="U199" i="6"/>
  <c r="AL199" i="6" s="1"/>
  <c r="AN199" i="6" s="1"/>
  <c r="AO199" i="6" s="1"/>
  <c r="U200" i="6"/>
  <c r="AL200" i="6" s="1"/>
  <c r="AN200" i="6" s="1"/>
  <c r="AO200" i="6" s="1"/>
  <c r="U201" i="6"/>
  <c r="AL201" i="6" s="1"/>
  <c r="AN201" i="6" s="1"/>
  <c r="AO201" i="6" s="1"/>
  <c r="U202" i="6"/>
  <c r="AL202" i="6" s="1"/>
  <c r="AN202" i="6" s="1"/>
  <c r="AO202" i="6" s="1"/>
  <c r="U203" i="6"/>
  <c r="AL203" i="6" s="1"/>
  <c r="AN203" i="6" s="1"/>
  <c r="AO203" i="6" s="1"/>
  <c r="U204" i="6"/>
  <c r="AL204" i="6" s="1"/>
  <c r="AN204" i="6" s="1"/>
  <c r="AO204" i="6" s="1"/>
  <c r="U205" i="6"/>
  <c r="AL205" i="6" s="1"/>
  <c r="AN205" i="6" s="1"/>
  <c r="AO205" i="6" s="1"/>
  <c r="U206" i="6"/>
  <c r="AL206" i="6" s="1"/>
  <c r="AN206" i="6" s="1"/>
  <c r="AO206" i="6" s="1"/>
  <c r="U207" i="6"/>
  <c r="AL207" i="6" s="1"/>
  <c r="AN207" i="6" s="1"/>
  <c r="AO207" i="6" s="1"/>
  <c r="U208" i="6"/>
  <c r="AL208" i="6" s="1"/>
  <c r="AN208" i="6" s="1"/>
  <c r="AO208" i="6" s="1"/>
  <c r="U209" i="6"/>
  <c r="AL209" i="6" s="1"/>
  <c r="AN209" i="6" s="1"/>
  <c r="AO209" i="6" s="1"/>
  <c r="U210" i="6"/>
  <c r="AL210" i="6" s="1"/>
  <c r="AN210" i="6" s="1"/>
  <c r="AO210" i="6" s="1"/>
  <c r="U211" i="6"/>
  <c r="AL211" i="6" s="1"/>
  <c r="AN211" i="6" s="1"/>
  <c r="AO211" i="6" s="1"/>
  <c r="U212" i="6"/>
  <c r="AL212" i="6" s="1"/>
  <c r="AN212" i="6" s="1"/>
  <c r="AO212" i="6" s="1"/>
  <c r="U213" i="6"/>
  <c r="AL213" i="6" s="1"/>
  <c r="AN213" i="6" s="1"/>
  <c r="AO213" i="6" s="1"/>
  <c r="U214" i="6"/>
  <c r="AL214" i="6" s="1"/>
  <c r="AN214" i="6" s="1"/>
  <c r="AO214" i="6" s="1"/>
  <c r="U215" i="6"/>
  <c r="AL215" i="6" s="1"/>
  <c r="AN215" i="6" s="1"/>
  <c r="AO215" i="6" s="1"/>
  <c r="U216" i="6"/>
  <c r="AL216" i="6" s="1"/>
  <c r="AN216" i="6" s="1"/>
  <c r="AO216" i="6" s="1"/>
  <c r="U217" i="6"/>
  <c r="AL217" i="6" s="1"/>
  <c r="AN217" i="6" s="1"/>
  <c r="AO217" i="6" s="1"/>
  <c r="U218" i="6"/>
  <c r="AL218" i="6" s="1"/>
  <c r="AN218" i="6" s="1"/>
  <c r="AO218" i="6" s="1"/>
  <c r="U219" i="6"/>
  <c r="AL219" i="6" s="1"/>
  <c r="AN219" i="6" s="1"/>
  <c r="AO219" i="6" s="1"/>
  <c r="U220" i="6"/>
  <c r="AL220" i="6" s="1"/>
  <c r="AN220" i="6" s="1"/>
  <c r="AO220" i="6" s="1"/>
  <c r="U221" i="6"/>
  <c r="AL221" i="6" s="1"/>
  <c r="AN221" i="6" s="1"/>
  <c r="AO221" i="6" s="1"/>
  <c r="U222" i="6"/>
  <c r="AL222" i="6" s="1"/>
  <c r="AN222" i="6" s="1"/>
  <c r="AO222" i="6" s="1"/>
  <c r="U223" i="6"/>
  <c r="AL223" i="6" s="1"/>
  <c r="AN223" i="6" s="1"/>
  <c r="AO223" i="6" s="1"/>
  <c r="U224" i="6"/>
  <c r="AL224" i="6" s="1"/>
  <c r="AN224" i="6" s="1"/>
  <c r="AO224" i="6" s="1"/>
  <c r="U225" i="6"/>
  <c r="AL225" i="6" s="1"/>
  <c r="AN225" i="6" s="1"/>
  <c r="AO225" i="6" s="1"/>
  <c r="U226" i="6"/>
  <c r="AL226" i="6" s="1"/>
  <c r="AN226" i="6" s="1"/>
  <c r="AO226" i="6" s="1"/>
  <c r="U227" i="6"/>
  <c r="AL227" i="6" s="1"/>
  <c r="AN227" i="6" s="1"/>
  <c r="AO227" i="6" s="1"/>
  <c r="U228" i="6"/>
  <c r="AL228" i="6" s="1"/>
  <c r="AN228" i="6" s="1"/>
  <c r="AO228" i="6" s="1"/>
  <c r="U229" i="6"/>
  <c r="AL229" i="6" s="1"/>
  <c r="AN229" i="6" s="1"/>
  <c r="AO229" i="6" s="1"/>
  <c r="U230" i="6"/>
  <c r="AL230" i="6" s="1"/>
  <c r="AN230" i="6" s="1"/>
  <c r="AO230" i="6" s="1"/>
  <c r="U231" i="6"/>
  <c r="AL231" i="6" s="1"/>
  <c r="AN231" i="6" s="1"/>
  <c r="AO231" i="6" s="1"/>
  <c r="U232" i="6"/>
  <c r="AL232" i="6" s="1"/>
  <c r="AN232" i="6" s="1"/>
  <c r="AO232" i="6" s="1"/>
  <c r="U233" i="6"/>
  <c r="AL233" i="6" s="1"/>
  <c r="AN233" i="6" s="1"/>
  <c r="AO233" i="6" s="1"/>
  <c r="U234" i="6"/>
  <c r="AL234" i="6" s="1"/>
  <c r="AN234" i="6" s="1"/>
  <c r="AO234" i="6" s="1"/>
  <c r="U235" i="6"/>
  <c r="AL235" i="6" s="1"/>
  <c r="AN235" i="6" s="1"/>
  <c r="AO235" i="6" s="1"/>
  <c r="U236" i="6"/>
  <c r="AL236" i="6" s="1"/>
  <c r="AN236" i="6" s="1"/>
  <c r="AO236" i="6" s="1"/>
  <c r="U237" i="6"/>
  <c r="AL237" i="6" s="1"/>
  <c r="AN237" i="6" s="1"/>
  <c r="AO237" i="6" s="1"/>
  <c r="U238" i="6"/>
  <c r="AL238" i="6" s="1"/>
  <c r="AN238" i="6" s="1"/>
  <c r="AO238" i="6" s="1"/>
  <c r="U239" i="6"/>
  <c r="AL239" i="6" s="1"/>
  <c r="AN239" i="6" s="1"/>
  <c r="AO239" i="6" s="1"/>
  <c r="U240" i="6"/>
  <c r="AL240" i="6" s="1"/>
  <c r="AN240" i="6" s="1"/>
  <c r="AO240" i="6" s="1"/>
  <c r="U241" i="6"/>
  <c r="AL241" i="6" s="1"/>
  <c r="AN241" i="6" s="1"/>
  <c r="AO241" i="6" s="1"/>
  <c r="U242" i="6"/>
  <c r="AL242" i="6" s="1"/>
  <c r="AN242" i="6" s="1"/>
  <c r="AO242" i="6" s="1"/>
  <c r="U243" i="6"/>
  <c r="AL243" i="6" s="1"/>
  <c r="AN243" i="6" s="1"/>
  <c r="AO243" i="6" s="1"/>
  <c r="U244" i="6"/>
  <c r="AL244" i="6" s="1"/>
  <c r="AN244" i="6" s="1"/>
  <c r="AO244" i="6" s="1"/>
  <c r="U245" i="6"/>
  <c r="AL245" i="6" s="1"/>
  <c r="AN245" i="6" s="1"/>
  <c r="AO245" i="6" s="1"/>
  <c r="U246" i="6"/>
  <c r="AL246" i="6" s="1"/>
  <c r="AN246" i="6" s="1"/>
  <c r="AO246" i="6" s="1"/>
  <c r="U247" i="6"/>
  <c r="AL247" i="6" s="1"/>
  <c r="AN247" i="6" s="1"/>
  <c r="AO247" i="6" s="1"/>
  <c r="U248" i="6"/>
  <c r="AL248" i="6" s="1"/>
  <c r="AN248" i="6" s="1"/>
  <c r="AO248" i="6" s="1"/>
  <c r="U249" i="6"/>
  <c r="AL249" i="6" s="1"/>
  <c r="AN249" i="6" s="1"/>
  <c r="AO249" i="6" s="1"/>
  <c r="U250" i="6"/>
  <c r="AL250" i="6" s="1"/>
  <c r="AN250" i="6" s="1"/>
  <c r="AO250" i="6" s="1"/>
  <c r="U251" i="6"/>
  <c r="AL251" i="6" s="1"/>
  <c r="AN251" i="6" s="1"/>
  <c r="AO251" i="6" s="1"/>
  <c r="U252" i="6"/>
  <c r="AL252" i="6" s="1"/>
  <c r="AN252" i="6" s="1"/>
  <c r="AO252" i="6" s="1"/>
  <c r="U253" i="6"/>
  <c r="AL253" i="6" s="1"/>
  <c r="AN253" i="6" s="1"/>
  <c r="AO253" i="6" s="1"/>
  <c r="U254" i="6"/>
  <c r="AL254" i="6" s="1"/>
  <c r="AN254" i="6" s="1"/>
  <c r="AO254" i="6" s="1"/>
  <c r="U255" i="6"/>
  <c r="AL255" i="6" s="1"/>
  <c r="AN255" i="6" s="1"/>
  <c r="AO255" i="6" s="1"/>
  <c r="U256" i="6"/>
  <c r="AL256" i="6" s="1"/>
  <c r="AN256" i="6" s="1"/>
  <c r="AO256" i="6" s="1"/>
  <c r="U257" i="6"/>
  <c r="AL257" i="6" s="1"/>
  <c r="AN257" i="6" s="1"/>
  <c r="AO257" i="6" s="1"/>
  <c r="U258" i="6"/>
  <c r="AL258" i="6" s="1"/>
  <c r="AN258" i="6" s="1"/>
  <c r="AO258" i="6" s="1"/>
  <c r="U259" i="6"/>
  <c r="AL259" i="6" s="1"/>
  <c r="AN259" i="6" s="1"/>
  <c r="AO259" i="6" s="1"/>
  <c r="U260" i="6"/>
  <c r="AL260" i="6" s="1"/>
  <c r="AN260" i="6" s="1"/>
  <c r="AO260" i="6" s="1"/>
  <c r="U261" i="6"/>
  <c r="AL261" i="6" s="1"/>
  <c r="AN261" i="6" s="1"/>
  <c r="AO261" i="6" s="1"/>
  <c r="U262" i="6"/>
  <c r="AL262" i="6" s="1"/>
  <c r="AN262" i="6" s="1"/>
  <c r="AO262" i="6" s="1"/>
  <c r="U263" i="6"/>
  <c r="AL263" i="6" s="1"/>
  <c r="AN263" i="6" s="1"/>
  <c r="AO263" i="6" s="1"/>
  <c r="U264" i="6"/>
  <c r="AL264" i="6" s="1"/>
  <c r="AN264" i="6" s="1"/>
  <c r="AO264" i="6" s="1"/>
  <c r="U265" i="6"/>
  <c r="AL265" i="6" s="1"/>
  <c r="AN265" i="6" s="1"/>
  <c r="AO265" i="6" s="1"/>
  <c r="U266" i="6"/>
  <c r="AL266" i="6" s="1"/>
  <c r="AN266" i="6" s="1"/>
  <c r="AO266" i="6" s="1"/>
  <c r="U267" i="6"/>
  <c r="AL267" i="6" s="1"/>
  <c r="AN267" i="6" s="1"/>
  <c r="AO267" i="6" s="1"/>
  <c r="U268" i="6"/>
  <c r="AL268" i="6" s="1"/>
  <c r="AN268" i="6" s="1"/>
  <c r="AO268" i="6" s="1"/>
  <c r="U269" i="6"/>
  <c r="AL269" i="6" s="1"/>
  <c r="AN269" i="6" s="1"/>
  <c r="AO269" i="6" s="1"/>
  <c r="U270" i="6"/>
  <c r="AL270" i="6" s="1"/>
  <c r="AN270" i="6" s="1"/>
  <c r="AO270" i="6" s="1"/>
  <c r="U271" i="6"/>
  <c r="AL271" i="6" s="1"/>
  <c r="AN271" i="6" s="1"/>
  <c r="AO271" i="6" s="1"/>
  <c r="U272" i="6"/>
  <c r="AL272" i="6" s="1"/>
  <c r="AN272" i="6" s="1"/>
  <c r="AO272" i="6" s="1"/>
  <c r="U273" i="6"/>
  <c r="AL273" i="6" s="1"/>
  <c r="AN273" i="6" s="1"/>
  <c r="AO273" i="6" s="1"/>
  <c r="U274" i="6"/>
  <c r="AL274" i="6" s="1"/>
  <c r="AN274" i="6" s="1"/>
  <c r="AO274" i="6" s="1"/>
  <c r="U275" i="6"/>
  <c r="AL275" i="6" s="1"/>
  <c r="AN275" i="6" s="1"/>
  <c r="AO275" i="6" s="1"/>
  <c r="U276" i="6"/>
  <c r="AL276" i="6" s="1"/>
  <c r="AN276" i="6" s="1"/>
  <c r="AO276" i="6" s="1"/>
  <c r="U277" i="6"/>
  <c r="AL277" i="6" s="1"/>
  <c r="AN277" i="6" s="1"/>
  <c r="AO277" i="6" s="1"/>
  <c r="U278" i="6"/>
  <c r="AL278" i="6" s="1"/>
  <c r="AN278" i="6" s="1"/>
  <c r="AO278" i="6" s="1"/>
  <c r="U279" i="6"/>
  <c r="AL279" i="6" s="1"/>
  <c r="AN279" i="6" s="1"/>
  <c r="AO279" i="6" s="1"/>
  <c r="U280" i="6"/>
  <c r="AL280" i="6" s="1"/>
  <c r="AN280" i="6" s="1"/>
  <c r="AO280" i="6" s="1"/>
  <c r="U281" i="6"/>
  <c r="AL281" i="6" s="1"/>
  <c r="AN281" i="6" s="1"/>
  <c r="AO281" i="6" s="1"/>
  <c r="U282" i="6"/>
  <c r="AL282" i="6" s="1"/>
  <c r="AN282" i="6" s="1"/>
  <c r="AO282" i="6" s="1"/>
  <c r="U283" i="6"/>
  <c r="AL283" i="6" s="1"/>
  <c r="AN283" i="6" s="1"/>
  <c r="AO283" i="6" s="1"/>
  <c r="U284" i="6"/>
  <c r="AL284" i="6" s="1"/>
  <c r="AN284" i="6" s="1"/>
  <c r="AO284" i="6" s="1"/>
  <c r="U285" i="6"/>
  <c r="AL285" i="6" s="1"/>
  <c r="AN285" i="6" s="1"/>
  <c r="AO285" i="6" s="1"/>
  <c r="U286" i="6"/>
  <c r="AL286" i="6" s="1"/>
  <c r="AN286" i="6" s="1"/>
  <c r="AO286" i="6" s="1"/>
  <c r="U287" i="6"/>
  <c r="AL287" i="6" s="1"/>
  <c r="AN287" i="6" s="1"/>
  <c r="AO287" i="6" s="1"/>
  <c r="U288" i="6"/>
  <c r="AL288" i="6" s="1"/>
  <c r="AN288" i="6" s="1"/>
  <c r="AO288" i="6" s="1"/>
  <c r="U289" i="6"/>
  <c r="AL289" i="6" s="1"/>
  <c r="AN289" i="6" s="1"/>
  <c r="AO289" i="6" s="1"/>
  <c r="U290" i="6"/>
  <c r="AL290" i="6" s="1"/>
  <c r="AN290" i="6" s="1"/>
  <c r="AO290" i="6" s="1"/>
  <c r="U291" i="6"/>
  <c r="AL291" i="6" s="1"/>
  <c r="AN291" i="6" s="1"/>
  <c r="AO291" i="6" s="1"/>
  <c r="U292" i="6"/>
  <c r="AL292" i="6" s="1"/>
  <c r="AN292" i="6" s="1"/>
  <c r="AO292" i="6" s="1"/>
  <c r="U293" i="6"/>
  <c r="AL293" i="6" s="1"/>
  <c r="AN293" i="6" s="1"/>
  <c r="AO293" i="6" s="1"/>
  <c r="U294" i="6"/>
  <c r="AL294" i="6" s="1"/>
  <c r="AN294" i="6" s="1"/>
  <c r="AO294" i="6" s="1"/>
  <c r="U295" i="6"/>
  <c r="AL295" i="6" s="1"/>
  <c r="AN295" i="6" s="1"/>
  <c r="AO295" i="6" s="1"/>
  <c r="U296" i="6"/>
  <c r="AL296" i="6" s="1"/>
  <c r="AN296" i="6" s="1"/>
  <c r="AO296" i="6" s="1"/>
  <c r="U297" i="6"/>
  <c r="AL297" i="6" s="1"/>
  <c r="AN297" i="6" s="1"/>
  <c r="AO297" i="6" s="1"/>
  <c r="U298" i="6"/>
  <c r="AL298" i="6" s="1"/>
  <c r="AN298" i="6" s="1"/>
  <c r="AO298" i="6" s="1"/>
  <c r="U299" i="6"/>
  <c r="AL299" i="6" s="1"/>
  <c r="AN299" i="6" s="1"/>
  <c r="AO299" i="6" s="1"/>
  <c r="U300" i="6"/>
  <c r="AL300" i="6" s="1"/>
  <c r="AN300" i="6" s="1"/>
  <c r="AO300" i="6" s="1"/>
  <c r="U301" i="6"/>
  <c r="AL301" i="6" s="1"/>
  <c r="AN301" i="6" s="1"/>
  <c r="AO301" i="6" s="1"/>
  <c r="U302" i="6"/>
  <c r="AL302" i="6" s="1"/>
  <c r="AN302" i="6" s="1"/>
  <c r="AO302" i="6" s="1"/>
  <c r="U303" i="6"/>
  <c r="AL303" i="6" s="1"/>
  <c r="AN303" i="6" s="1"/>
  <c r="AO303" i="6" s="1"/>
  <c r="U304" i="6"/>
  <c r="AL304" i="6" s="1"/>
  <c r="AN304" i="6" s="1"/>
  <c r="AO304" i="6" s="1"/>
  <c r="U305" i="6"/>
  <c r="AL305" i="6" s="1"/>
  <c r="AN305" i="6" s="1"/>
  <c r="AO305" i="6" s="1"/>
  <c r="U306" i="6"/>
  <c r="AL306" i="6" s="1"/>
  <c r="AN306" i="6" s="1"/>
  <c r="AO306" i="6" s="1"/>
  <c r="U307" i="6"/>
  <c r="AL307" i="6" s="1"/>
  <c r="AN307" i="6" s="1"/>
  <c r="AO307" i="6" s="1"/>
  <c r="U308" i="6"/>
  <c r="AL308" i="6" s="1"/>
  <c r="AN308" i="6" s="1"/>
  <c r="AO308" i="6" s="1"/>
  <c r="U309" i="6"/>
  <c r="AL309" i="6" s="1"/>
  <c r="AN309" i="6" s="1"/>
  <c r="AO309" i="6" s="1"/>
  <c r="U310" i="6"/>
  <c r="AL310" i="6" s="1"/>
  <c r="AN310" i="6" s="1"/>
  <c r="AO310" i="6" s="1"/>
  <c r="U311" i="6"/>
  <c r="AL311" i="6" s="1"/>
  <c r="AN311" i="6" s="1"/>
  <c r="AO311" i="6" s="1"/>
  <c r="U312" i="6"/>
  <c r="AL312" i="6" s="1"/>
  <c r="AN312" i="6" s="1"/>
  <c r="AO312" i="6" s="1"/>
  <c r="U313" i="6"/>
  <c r="AL313" i="6" s="1"/>
  <c r="AN313" i="6" s="1"/>
  <c r="AO313" i="6" s="1"/>
  <c r="U314" i="6"/>
  <c r="AL314" i="6" s="1"/>
  <c r="AN314" i="6" s="1"/>
  <c r="AO314" i="6" s="1"/>
  <c r="U315" i="6"/>
  <c r="AL315" i="6" s="1"/>
  <c r="AN315" i="6" s="1"/>
  <c r="AO315" i="6" s="1"/>
  <c r="U316" i="6"/>
  <c r="AL316" i="6" s="1"/>
  <c r="AN316" i="6" s="1"/>
  <c r="AO316" i="6" s="1"/>
  <c r="U317" i="6"/>
  <c r="AL317" i="6" s="1"/>
  <c r="AN317" i="6" s="1"/>
  <c r="AO317" i="6" s="1"/>
  <c r="U318" i="6"/>
  <c r="AL318" i="6" s="1"/>
  <c r="AN318" i="6" s="1"/>
  <c r="AO318" i="6" s="1"/>
  <c r="U319" i="6"/>
  <c r="AL319" i="6" s="1"/>
  <c r="AN319" i="6" s="1"/>
  <c r="AO319" i="6" s="1"/>
  <c r="U320" i="6"/>
  <c r="AL320" i="6" s="1"/>
  <c r="AN320" i="6" s="1"/>
  <c r="AO320" i="6" s="1"/>
  <c r="U321" i="6"/>
  <c r="AL321" i="6" s="1"/>
  <c r="AN321" i="6" s="1"/>
  <c r="AO321" i="6" s="1"/>
  <c r="U322" i="6"/>
  <c r="AL322" i="6" s="1"/>
  <c r="AN322" i="6" s="1"/>
  <c r="AO322" i="6" s="1"/>
  <c r="U323" i="6"/>
  <c r="AL323" i="6" s="1"/>
  <c r="AN323" i="6" s="1"/>
  <c r="AO323" i="6" s="1"/>
  <c r="U324" i="6"/>
  <c r="AL324" i="6" s="1"/>
  <c r="AN324" i="6" s="1"/>
  <c r="AO324" i="6" s="1"/>
  <c r="U325" i="6"/>
  <c r="AL325" i="6" s="1"/>
  <c r="AN325" i="6" s="1"/>
  <c r="AO325" i="6" s="1"/>
  <c r="U326" i="6"/>
  <c r="AL326" i="6" s="1"/>
  <c r="AN326" i="6" s="1"/>
  <c r="AO326" i="6" s="1"/>
  <c r="U327" i="6"/>
  <c r="AL327" i="6" s="1"/>
  <c r="AN327" i="6" s="1"/>
  <c r="AO327" i="6" s="1"/>
  <c r="U328" i="6"/>
  <c r="AL328" i="6" s="1"/>
  <c r="AN328" i="6" s="1"/>
  <c r="AO328" i="6" s="1"/>
  <c r="U329" i="6"/>
  <c r="AL329" i="6" s="1"/>
  <c r="AN329" i="6" s="1"/>
  <c r="AO329" i="6" s="1"/>
  <c r="U330" i="6"/>
  <c r="AL330" i="6" s="1"/>
  <c r="AN330" i="6" s="1"/>
  <c r="AO330" i="6" s="1"/>
  <c r="U331" i="6"/>
  <c r="AL331" i="6" s="1"/>
  <c r="AN331" i="6" s="1"/>
  <c r="AO331" i="6" s="1"/>
  <c r="U332" i="6"/>
  <c r="AL332" i="6" s="1"/>
  <c r="AN332" i="6" s="1"/>
  <c r="AO332" i="6" s="1"/>
  <c r="U333" i="6"/>
  <c r="AL333" i="6" s="1"/>
  <c r="AN333" i="6" s="1"/>
  <c r="AO333" i="6" s="1"/>
  <c r="U334" i="6"/>
  <c r="AL334" i="6" s="1"/>
  <c r="AN334" i="6" s="1"/>
  <c r="AO334" i="6" s="1"/>
  <c r="U335" i="6"/>
  <c r="AL335" i="6" s="1"/>
  <c r="AN335" i="6" s="1"/>
  <c r="AO335" i="6" s="1"/>
  <c r="U336" i="6"/>
  <c r="AL336" i="6" s="1"/>
  <c r="AN336" i="6" s="1"/>
  <c r="AO336" i="6" s="1"/>
  <c r="U337" i="6"/>
  <c r="AL337" i="6" s="1"/>
  <c r="AN337" i="6" s="1"/>
  <c r="AO337" i="6" s="1"/>
  <c r="U338" i="6"/>
  <c r="AL338" i="6" s="1"/>
  <c r="AN338" i="6" s="1"/>
  <c r="AO338" i="6" s="1"/>
  <c r="U339" i="6"/>
  <c r="AL339" i="6" s="1"/>
  <c r="AN339" i="6" s="1"/>
  <c r="AO339" i="6" s="1"/>
  <c r="U340" i="6"/>
  <c r="AL340" i="6" s="1"/>
  <c r="AN340" i="6" s="1"/>
  <c r="AO340" i="6" s="1"/>
  <c r="U341" i="6"/>
  <c r="AL341" i="6" s="1"/>
  <c r="AN341" i="6" s="1"/>
  <c r="AO341" i="6" s="1"/>
  <c r="U342" i="6"/>
  <c r="AL342" i="6" s="1"/>
  <c r="AN342" i="6" s="1"/>
  <c r="AO342" i="6" s="1"/>
  <c r="U343" i="6"/>
  <c r="AL343" i="6" s="1"/>
  <c r="AN343" i="6" s="1"/>
  <c r="AO343" i="6" s="1"/>
  <c r="U344" i="6"/>
  <c r="AL344" i="6" s="1"/>
  <c r="AN344" i="6" s="1"/>
  <c r="AO344" i="6" s="1"/>
  <c r="U345" i="6"/>
  <c r="AL345" i="6" s="1"/>
  <c r="AN345" i="6" s="1"/>
  <c r="AO345" i="6" s="1"/>
  <c r="U346" i="6"/>
  <c r="AL346" i="6" s="1"/>
  <c r="AN346" i="6" s="1"/>
  <c r="AO346" i="6" s="1"/>
  <c r="U347" i="6"/>
  <c r="AL347" i="6" s="1"/>
  <c r="AN347" i="6" s="1"/>
  <c r="AO347" i="6" s="1"/>
  <c r="U348" i="6"/>
  <c r="AL348" i="6" s="1"/>
  <c r="AN348" i="6" s="1"/>
  <c r="AO348" i="6" s="1"/>
  <c r="U349" i="6"/>
  <c r="AL349" i="6" s="1"/>
  <c r="AN349" i="6" s="1"/>
  <c r="AO349" i="6" s="1"/>
  <c r="U350" i="6"/>
  <c r="AL350" i="6" s="1"/>
  <c r="AN350" i="6" s="1"/>
  <c r="AO350" i="6" s="1"/>
  <c r="U351" i="6"/>
  <c r="AL351" i="6" s="1"/>
  <c r="AN351" i="6" s="1"/>
  <c r="AO351" i="6" s="1"/>
  <c r="U352" i="6"/>
  <c r="AL352" i="6" s="1"/>
  <c r="AN352" i="6" s="1"/>
  <c r="AO352" i="6" s="1"/>
  <c r="U353" i="6"/>
  <c r="AL353" i="6" s="1"/>
  <c r="AN353" i="6" s="1"/>
  <c r="AO353" i="6" s="1"/>
  <c r="U354" i="6"/>
  <c r="AL354" i="6" s="1"/>
  <c r="AN354" i="6" s="1"/>
  <c r="AO354" i="6" s="1"/>
  <c r="U355" i="6"/>
  <c r="AL355" i="6" s="1"/>
  <c r="AN355" i="6" s="1"/>
  <c r="AO355" i="6" s="1"/>
  <c r="U356" i="6"/>
  <c r="AL356" i="6" s="1"/>
  <c r="AN356" i="6" s="1"/>
  <c r="AO356" i="6" s="1"/>
  <c r="U357" i="6"/>
  <c r="AL357" i="6" s="1"/>
  <c r="AN357" i="6" s="1"/>
  <c r="AO357" i="6" s="1"/>
  <c r="U358" i="6"/>
  <c r="AL358" i="6" s="1"/>
  <c r="AN358" i="6" s="1"/>
  <c r="AO358" i="6" s="1"/>
  <c r="U359" i="6"/>
  <c r="AL359" i="6" s="1"/>
  <c r="AN359" i="6" s="1"/>
  <c r="AO359" i="6" s="1"/>
  <c r="U360" i="6"/>
  <c r="AL360" i="6" s="1"/>
  <c r="AN360" i="6" s="1"/>
  <c r="AO360" i="6" s="1"/>
  <c r="U361" i="6"/>
  <c r="AL361" i="6" s="1"/>
  <c r="AN361" i="6" s="1"/>
  <c r="AO361" i="6" s="1"/>
  <c r="U362" i="6"/>
  <c r="AL362" i="6" s="1"/>
  <c r="AN362" i="6" s="1"/>
  <c r="AO362" i="6" s="1"/>
  <c r="U363" i="6"/>
  <c r="AL363" i="6" s="1"/>
  <c r="AN363" i="6" s="1"/>
  <c r="AO363" i="6" s="1"/>
  <c r="U364" i="6"/>
  <c r="AL364" i="6" s="1"/>
  <c r="AN364" i="6" s="1"/>
  <c r="AO364" i="6" s="1"/>
  <c r="U365" i="6"/>
  <c r="AL365" i="6" s="1"/>
  <c r="AN365" i="6" s="1"/>
  <c r="AO365" i="6" s="1"/>
  <c r="U366" i="6"/>
  <c r="AL366" i="6" s="1"/>
  <c r="AN366" i="6" s="1"/>
  <c r="AO366" i="6" s="1"/>
  <c r="U367" i="6"/>
  <c r="AL367" i="6" s="1"/>
  <c r="AN367" i="6" s="1"/>
  <c r="AO367" i="6" s="1"/>
  <c r="U368" i="6"/>
  <c r="AL368" i="6" s="1"/>
  <c r="AN368" i="6" s="1"/>
  <c r="AO368" i="6" s="1"/>
  <c r="U369" i="6"/>
  <c r="AL369" i="6" s="1"/>
  <c r="AN369" i="6" s="1"/>
  <c r="AO369" i="6" s="1"/>
  <c r="U370" i="6"/>
  <c r="AL370" i="6" s="1"/>
  <c r="AN370" i="6" s="1"/>
  <c r="AO370" i="6" s="1"/>
  <c r="U371" i="6"/>
  <c r="AL371" i="6" s="1"/>
  <c r="AN371" i="6" s="1"/>
  <c r="AO371" i="6" s="1"/>
  <c r="U372" i="6"/>
  <c r="AL372" i="6" s="1"/>
  <c r="AN372" i="6" s="1"/>
  <c r="AO372" i="6" s="1"/>
  <c r="U373" i="6"/>
  <c r="AL373" i="6" s="1"/>
  <c r="AN373" i="6" s="1"/>
  <c r="AO373" i="6" s="1"/>
  <c r="U374" i="6"/>
  <c r="AL374" i="6" s="1"/>
  <c r="AN374" i="6" s="1"/>
  <c r="AO374" i="6" s="1"/>
  <c r="U375" i="6"/>
  <c r="AL375" i="6" s="1"/>
  <c r="AN375" i="6" s="1"/>
  <c r="AO375" i="6" s="1"/>
  <c r="U376" i="6"/>
  <c r="AL376" i="6" s="1"/>
  <c r="AN376" i="6" s="1"/>
  <c r="AO376" i="6" s="1"/>
  <c r="U377" i="6"/>
  <c r="AL377" i="6" s="1"/>
  <c r="AN377" i="6" s="1"/>
  <c r="AO377" i="6" s="1"/>
  <c r="U378" i="6"/>
  <c r="AL378" i="6" s="1"/>
  <c r="AN378" i="6" s="1"/>
  <c r="AO378" i="6" s="1"/>
  <c r="U379" i="6"/>
  <c r="AL379" i="6" s="1"/>
  <c r="AN379" i="6" s="1"/>
  <c r="AO379" i="6" s="1"/>
  <c r="U380" i="6"/>
  <c r="AL380" i="6" s="1"/>
  <c r="AN380" i="6" s="1"/>
  <c r="AO380" i="6" s="1"/>
  <c r="U381" i="6"/>
  <c r="AL381" i="6" s="1"/>
  <c r="AN381" i="6" s="1"/>
  <c r="AO381" i="6" s="1"/>
  <c r="U382" i="6"/>
  <c r="AL382" i="6" s="1"/>
  <c r="AN382" i="6" s="1"/>
  <c r="AO382" i="6" s="1"/>
  <c r="U383" i="6"/>
  <c r="AL383" i="6" s="1"/>
  <c r="AN383" i="6" s="1"/>
  <c r="AO383" i="6" s="1"/>
  <c r="U384" i="6"/>
  <c r="AL384" i="6" s="1"/>
  <c r="AN384" i="6" s="1"/>
  <c r="AO384" i="6" s="1"/>
  <c r="U385" i="6"/>
  <c r="AL385" i="6" s="1"/>
  <c r="AN385" i="6" s="1"/>
  <c r="AO385" i="6" s="1"/>
  <c r="U386" i="6"/>
  <c r="AL386" i="6" s="1"/>
  <c r="AN386" i="6" s="1"/>
  <c r="AO386" i="6" s="1"/>
  <c r="U387" i="6"/>
  <c r="AL387" i="6" s="1"/>
  <c r="AN387" i="6" s="1"/>
  <c r="AO387" i="6" s="1"/>
  <c r="U388" i="6"/>
  <c r="AL388" i="6" s="1"/>
  <c r="AN388" i="6" s="1"/>
  <c r="AO388" i="6" s="1"/>
  <c r="U389" i="6"/>
  <c r="AL389" i="6" s="1"/>
  <c r="AN389" i="6" s="1"/>
  <c r="AO389" i="6" s="1"/>
  <c r="U390" i="6"/>
  <c r="AL390" i="6" s="1"/>
  <c r="AN390" i="6" s="1"/>
  <c r="AO390" i="6" s="1"/>
  <c r="U391" i="6"/>
  <c r="AL391" i="6" s="1"/>
  <c r="AN391" i="6" s="1"/>
  <c r="AO391" i="6" s="1"/>
  <c r="U392" i="6"/>
  <c r="AL392" i="6" s="1"/>
  <c r="AN392" i="6" s="1"/>
  <c r="AO392" i="6" s="1"/>
  <c r="U393" i="6"/>
  <c r="AL393" i="6" s="1"/>
  <c r="AN393" i="6" s="1"/>
  <c r="AO393" i="6" s="1"/>
  <c r="U394" i="6"/>
  <c r="AL394" i="6" s="1"/>
  <c r="AN394" i="6" s="1"/>
  <c r="AO394" i="6" s="1"/>
  <c r="U395" i="6"/>
  <c r="AL395" i="6" s="1"/>
  <c r="AN395" i="6" s="1"/>
  <c r="AO395" i="6" s="1"/>
  <c r="U396" i="6"/>
  <c r="AL396" i="6" s="1"/>
  <c r="AN396" i="6" s="1"/>
  <c r="AO396" i="6" s="1"/>
  <c r="U397" i="6"/>
  <c r="AL397" i="6" s="1"/>
  <c r="AN397" i="6" s="1"/>
  <c r="AO397" i="6" s="1"/>
  <c r="U398" i="6"/>
  <c r="AL398" i="6" s="1"/>
  <c r="AN398" i="6" s="1"/>
  <c r="AO398" i="6" s="1"/>
  <c r="U399" i="6"/>
  <c r="AL399" i="6" s="1"/>
  <c r="AN399" i="6" s="1"/>
  <c r="AO399" i="6" s="1"/>
  <c r="U400" i="6"/>
  <c r="AL400" i="6" s="1"/>
  <c r="AN400" i="6" s="1"/>
  <c r="AO400" i="6" s="1"/>
  <c r="U401" i="6"/>
  <c r="AL401" i="6" s="1"/>
  <c r="AN401" i="6" s="1"/>
  <c r="AO401" i="6" s="1"/>
  <c r="U402" i="6"/>
  <c r="AL402" i="6" s="1"/>
  <c r="AN402" i="6" s="1"/>
  <c r="AO402" i="6" s="1"/>
  <c r="U403" i="6"/>
  <c r="AL403" i="6" s="1"/>
  <c r="AN403" i="6" s="1"/>
  <c r="AO403" i="6" s="1"/>
  <c r="U404" i="6"/>
  <c r="AL404" i="6" s="1"/>
  <c r="AN404" i="6" s="1"/>
  <c r="AO404" i="6" s="1"/>
  <c r="U405" i="6"/>
  <c r="AL405" i="6" s="1"/>
  <c r="AN405" i="6" s="1"/>
  <c r="AO405" i="6" s="1"/>
  <c r="U406" i="6"/>
  <c r="AL406" i="6" s="1"/>
  <c r="AN406" i="6" s="1"/>
  <c r="AO406" i="6" s="1"/>
  <c r="U407" i="6"/>
  <c r="AL407" i="6" s="1"/>
  <c r="AN407" i="6" s="1"/>
  <c r="AO407" i="6" s="1"/>
  <c r="U408" i="6"/>
  <c r="AL408" i="6" s="1"/>
  <c r="AN408" i="6" s="1"/>
  <c r="AO408" i="6" s="1"/>
  <c r="U409" i="6"/>
  <c r="AL409" i="6" s="1"/>
  <c r="AN409" i="6" s="1"/>
  <c r="AO409" i="6" s="1"/>
  <c r="U410" i="6"/>
  <c r="AL410" i="6" s="1"/>
  <c r="AN410" i="6" s="1"/>
  <c r="AO410" i="6" s="1"/>
  <c r="U411" i="6"/>
  <c r="AL411" i="6" s="1"/>
  <c r="AN411" i="6" s="1"/>
  <c r="AO411" i="6" s="1"/>
  <c r="U412" i="6"/>
  <c r="AL412" i="6" s="1"/>
  <c r="AN412" i="6" s="1"/>
  <c r="AO412" i="6" s="1"/>
  <c r="U413" i="6"/>
  <c r="AL413" i="6" s="1"/>
  <c r="AN413" i="6" s="1"/>
  <c r="AO413" i="6" s="1"/>
  <c r="U414" i="6"/>
  <c r="AL414" i="6" s="1"/>
  <c r="AN414" i="6" s="1"/>
  <c r="AO414" i="6" s="1"/>
  <c r="U415" i="6"/>
  <c r="AL415" i="6" s="1"/>
  <c r="AN415" i="6" s="1"/>
  <c r="AO415" i="6" s="1"/>
  <c r="U416" i="6"/>
  <c r="AL416" i="6" s="1"/>
  <c r="AN416" i="6" s="1"/>
  <c r="AO416" i="6" s="1"/>
  <c r="U417" i="6"/>
  <c r="AL417" i="6" s="1"/>
  <c r="AN417" i="6" s="1"/>
  <c r="AO417" i="6" s="1"/>
  <c r="U418" i="6"/>
  <c r="AL418" i="6" s="1"/>
  <c r="AN418" i="6" s="1"/>
  <c r="AO418" i="6" s="1"/>
  <c r="U419" i="6"/>
  <c r="AL419" i="6" s="1"/>
  <c r="AN419" i="6" s="1"/>
  <c r="AO419" i="6" s="1"/>
  <c r="U420" i="6"/>
  <c r="AL420" i="6" s="1"/>
  <c r="AN420" i="6" s="1"/>
  <c r="AO420" i="6" s="1"/>
  <c r="U421" i="6"/>
  <c r="AL421" i="6" s="1"/>
  <c r="AN421" i="6" s="1"/>
  <c r="AO421" i="6" s="1"/>
  <c r="U422" i="6"/>
  <c r="AL422" i="6" s="1"/>
  <c r="AN422" i="6" s="1"/>
  <c r="AO422" i="6" s="1"/>
  <c r="U423" i="6"/>
  <c r="AL423" i="6" s="1"/>
  <c r="AN423" i="6" s="1"/>
  <c r="AO423" i="6" s="1"/>
  <c r="U424" i="6"/>
  <c r="AL424" i="6" s="1"/>
  <c r="AN424" i="6" s="1"/>
  <c r="AO424" i="6" s="1"/>
  <c r="U425" i="6"/>
  <c r="AL425" i="6" s="1"/>
  <c r="AN425" i="6" s="1"/>
  <c r="AO425" i="6" s="1"/>
  <c r="U426" i="6"/>
  <c r="AL426" i="6" s="1"/>
  <c r="AN426" i="6" s="1"/>
  <c r="AO426" i="6" s="1"/>
  <c r="U427" i="6"/>
  <c r="AL427" i="6" s="1"/>
  <c r="AN427" i="6" s="1"/>
  <c r="AO427" i="6" s="1"/>
  <c r="U428" i="6"/>
  <c r="AL428" i="6" s="1"/>
  <c r="AN428" i="6" s="1"/>
  <c r="AO428" i="6" s="1"/>
  <c r="U429" i="6"/>
  <c r="AL429" i="6" s="1"/>
  <c r="AN429" i="6" s="1"/>
  <c r="AO429" i="6" s="1"/>
  <c r="U430" i="6"/>
  <c r="AL430" i="6" s="1"/>
  <c r="AN430" i="6" s="1"/>
  <c r="AO430" i="6" s="1"/>
  <c r="U431" i="6"/>
  <c r="AL431" i="6" s="1"/>
  <c r="AN431" i="6" s="1"/>
  <c r="AO431" i="6" s="1"/>
  <c r="U432" i="6"/>
  <c r="AL432" i="6" s="1"/>
  <c r="AN432" i="6" s="1"/>
  <c r="AO432" i="6" s="1"/>
  <c r="U433" i="6"/>
  <c r="AL433" i="6" s="1"/>
  <c r="AN433" i="6" s="1"/>
  <c r="AO433" i="6" s="1"/>
  <c r="U434" i="6"/>
  <c r="AL434" i="6" s="1"/>
  <c r="AN434" i="6" s="1"/>
  <c r="AO434" i="6" s="1"/>
  <c r="U435" i="6"/>
  <c r="AL435" i="6" s="1"/>
  <c r="AN435" i="6" s="1"/>
  <c r="AO435" i="6" s="1"/>
  <c r="U436" i="6"/>
  <c r="AL436" i="6" s="1"/>
  <c r="AN436" i="6" s="1"/>
  <c r="AO436" i="6" s="1"/>
  <c r="U437" i="6"/>
  <c r="AL437" i="6" s="1"/>
  <c r="AN437" i="6" s="1"/>
  <c r="AO437" i="6" s="1"/>
  <c r="U438" i="6"/>
  <c r="AL438" i="6" s="1"/>
  <c r="AN438" i="6" s="1"/>
  <c r="AO438" i="6" s="1"/>
  <c r="U439" i="6"/>
  <c r="AL439" i="6" s="1"/>
  <c r="AN439" i="6" s="1"/>
  <c r="AO439" i="6" s="1"/>
  <c r="U440" i="6"/>
  <c r="AL440" i="6" s="1"/>
  <c r="AN440" i="6" s="1"/>
  <c r="AO440" i="6" s="1"/>
  <c r="U441" i="6"/>
  <c r="AL441" i="6" s="1"/>
  <c r="AN441" i="6" s="1"/>
  <c r="AO441" i="6" s="1"/>
  <c r="U442" i="6"/>
  <c r="AL442" i="6" s="1"/>
  <c r="AN442" i="6" s="1"/>
  <c r="AO442" i="6" s="1"/>
  <c r="U443" i="6"/>
  <c r="AL443" i="6" s="1"/>
  <c r="AN443" i="6" s="1"/>
  <c r="AO443" i="6" s="1"/>
  <c r="U444" i="6"/>
  <c r="AL444" i="6" s="1"/>
  <c r="AN444" i="6" s="1"/>
  <c r="AO444" i="6" s="1"/>
  <c r="U445" i="6"/>
  <c r="AL445" i="6" s="1"/>
  <c r="AN445" i="6" s="1"/>
  <c r="AO445" i="6" s="1"/>
  <c r="U446" i="6"/>
  <c r="AL446" i="6" s="1"/>
  <c r="AN446" i="6" s="1"/>
  <c r="AO446" i="6" s="1"/>
  <c r="U447" i="6"/>
  <c r="AL447" i="6" s="1"/>
  <c r="AN447" i="6" s="1"/>
  <c r="AO447" i="6" s="1"/>
  <c r="U448" i="6"/>
  <c r="AL448" i="6" s="1"/>
  <c r="AN448" i="6" s="1"/>
  <c r="AO448" i="6" s="1"/>
  <c r="U449" i="6"/>
  <c r="AL449" i="6" s="1"/>
  <c r="AN449" i="6" s="1"/>
  <c r="AO449" i="6" s="1"/>
  <c r="U450" i="6"/>
  <c r="AL450" i="6" s="1"/>
  <c r="AN450" i="6" s="1"/>
  <c r="AO450" i="6" s="1"/>
  <c r="U451" i="6"/>
  <c r="AL451" i="6" s="1"/>
  <c r="AN451" i="6" s="1"/>
  <c r="AO451" i="6" s="1"/>
  <c r="U452" i="6"/>
  <c r="AL452" i="6" s="1"/>
  <c r="AN452" i="6" s="1"/>
  <c r="AO452" i="6" s="1"/>
  <c r="U453" i="6"/>
  <c r="AL453" i="6" s="1"/>
  <c r="AN453" i="6" s="1"/>
  <c r="AO453" i="6" s="1"/>
  <c r="U454" i="6"/>
  <c r="AL454" i="6" s="1"/>
  <c r="AN454" i="6" s="1"/>
  <c r="AO454" i="6" s="1"/>
  <c r="U455" i="6"/>
  <c r="AL455" i="6" s="1"/>
  <c r="AN455" i="6" s="1"/>
  <c r="AO455" i="6" s="1"/>
  <c r="U456" i="6"/>
  <c r="AL456" i="6" s="1"/>
  <c r="AN456" i="6" s="1"/>
  <c r="AO456" i="6" s="1"/>
  <c r="U457" i="6"/>
  <c r="AL457" i="6" s="1"/>
  <c r="AN457" i="6" s="1"/>
  <c r="AO457" i="6" s="1"/>
  <c r="U458" i="6"/>
  <c r="AL458" i="6" s="1"/>
  <c r="AN458" i="6" s="1"/>
  <c r="AO458" i="6" s="1"/>
  <c r="U459" i="6"/>
  <c r="AL459" i="6" s="1"/>
  <c r="AN459" i="6" s="1"/>
  <c r="AO459" i="6" s="1"/>
  <c r="U460" i="6"/>
  <c r="AL460" i="6" s="1"/>
  <c r="AN460" i="6" s="1"/>
  <c r="AO460" i="6" s="1"/>
  <c r="U461" i="6"/>
  <c r="AL461" i="6" s="1"/>
  <c r="AN461" i="6" s="1"/>
  <c r="AO461" i="6" s="1"/>
  <c r="U462" i="6"/>
  <c r="AL462" i="6" s="1"/>
  <c r="AN462" i="6" s="1"/>
  <c r="AO462" i="6" s="1"/>
  <c r="U463" i="6"/>
  <c r="AL463" i="6" s="1"/>
  <c r="AN463" i="6" s="1"/>
  <c r="AO463" i="6" s="1"/>
  <c r="U464" i="6"/>
  <c r="AL464" i="6" s="1"/>
  <c r="AN464" i="6" s="1"/>
  <c r="AO464" i="6" s="1"/>
  <c r="U465" i="6"/>
  <c r="AL465" i="6" s="1"/>
  <c r="AN465" i="6" s="1"/>
  <c r="AO465" i="6" s="1"/>
  <c r="U466" i="6"/>
  <c r="AL466" i="6" s="1"/>
  <c r="AN466" i="6" s="1"/>
  <c r="AO466" i="6" s="1"/>
  <c r="U467" i="6"/>
  <c r="AL467" i="6" s="1"/>
  <c r="AN467" i="6" s="1"/>
  <c r="AO467" i="6" s="1"/>
  <c r="U468" i="6"/>
  <c r="AL468" i="6" s="1"/>
  <c r="AN468" i="6" s="1"/>
  <c r="AO468" i="6" s="1"/>
  <c r="U469" i="6"/>
  <c r="AL469" i="6" s="1"/>
  <c r="AN469" i="6" s="1"/>
  <c r="AO469" i="6" s="1"/>
  <c r="U470" i="6"/>
  <c r="AL470" i="6" s="1"/>
  <c r="AN470" i="6" s="1"/>
  <c r="AO470" i="6" s="1"/>
  <c r="U471" i="6"/>
  <c r="AL471" i="6" s="1"/>
  <c r="AN471" i="6" s="1"/>
  <c r="AO471" i="6" s="1"/>
  <c r="U472" i="6"/>
  <c r="AL472" i="6" s="1"/>
  <c r="AN472" i="6" s="1"/>
  <c r="AO472" i="6" s="1"/>
  <c r="U473" i="6"/>
  <c r="AL473" i="6" s="1"/>
  <c r="AN473" i="6" s="1"/>
  <c r="AO473" i="6" s="1"/>
  <c r="U474" i="6"/>
  <c r="AL474" i="6" s="1"/>
  <c r="AN474" i="6" s="1"/>
  <c r="AO474" i="6" s="1"/>
  <c r="U475" i="6"/>
  <c r="AL475" i="6" s="1"/>
  <c r="AN475" i="6" s="1"/>
  <c r="AO475" i="6" s="1"/>
  <c r="U476" i="6"/>
  <c r="AL476" i="6" s="1"/>
  <c r="AN476" i="6" s="1"/>
  <c r="AO476" i="6" s="1"/>
  <c r="U477" i="6"/>
  <c r="AL477" i="6" s="1"/>
  <c r="AN477" i="6" s="1"/>
  <c r="AO477" i="6" s="1"/>
  <c r="U478" i="6"/>
  <c r="AL478" i="6" s="1"/>
  <c r="AN478" i="6" s="1"/>
  <c r="AO478" i="6" s="1"/>
  <c r="U479" i="6"/>
  <c r="AL479" i="6" s="1"/>
  <c r="AN479" i="6" s="1"/>
  <c r="AO479" i="6" s="1"/>
  <c r="U480" i="6"/>
  <c r="AL480" i="6" s="1"/>
  <c r="AN480" i="6" s="1"/>
  <c r="AO480" i="6" s="1"/>
  <c r="U481" i="6"/>
  <c r="AL481" i="6" s="1"/>
  <c r="AN481" i="6" s="1"/>
  <c r="AO481" i="6" s="1"/>
  <c r="U482" i="6"/>
  <c r="AL482" i="6" s="1"/>
  <c r="AN482" i="6" s="1"/>
  <c r="AO482" i="6" s="1"/>
  <c r="U483" i="6"/>
  <c r="AL483" i="6" s="1"/>
  <c r="AN483" i="6" s="1"/>
  <c r="AO483" i="6" s="1"/>
  <c r="U484" i="6"/>
  <c r="AL484" i="6" s="1"/>
  <c r="AN484" i="6" s="1"/>
  <c r="AO484" i="6" s="1"/>
  <c r="U485" i="6"/>
  <c r="AL485" i="6" s="1"/>
  <c r="AN485" i="6" s="1"/>
  <c r="AO485" i="6" s="1"/>
  <c r="U486" i="6"/>
  <c r="AL486" i="6" s="1"/>
  <c r="AN486" i="6" s="1"/>
  <c r="AO486" i="6" s="1"/>
  <c r="U487" i="6"/>
  <c r="AL487" i="6" s="1"/>
  <c r="AN487" i="6" s="1"/>
  <c r="AO487" i="6" s="1"/>
  <c r="U488" i="6"/>
  <c r="AL488" i="6" s="1"/>
  <c r="AN488" i="6" s="1"/>
  <c r="AO488" i="6" s="1"/>
  <c r="U489" i="6"/>
  <c r="AL489" i="6" s="1"/>
  <c r="AN489" i="6" s="1"/>
  <c r="AO489" i="6" s="1"/>
  <c r="U490" i="6"/>
  <c r="AL490" i="6" s="1"/>
  <c r="AN490" i="6" s="1"/>
  <c r="AO490" i="6" s="1"/>
  <c r="U491" i="6"/>
  <c r="AL491" i="6" s="1"/>
  <c r="AN491" i="6" s="1"/>
  <c r="AO491" i="6" s="1"/>
  <c r="U492" i="6"/>
  <c r="AL492" i="6" s="1"/>
  <c r="AN492" i="6" s="1"/>
  <c r="AO492" i="6" s="1"/>
  <c r="U493" i="6"/>
  <c r="AL493" i="6" s="1"/>
  <c r="AN493" i="6" s="1"/>
  <c r="AO493" i="6" s="1"/>
  <c r="U494" i="6"/>
  <c r="AL494" i="6" s="1"/>
  <c r="AN494" i="6" s="1"/>
  <c r="AO494" i="6" s="1"/>
  <c r="U495" i="6"/>
  <c r="AL495" i="6" s="1"/>
  <c r="AN495" i="6" s="1"/>
  <c r="AO495" i="6" s="1"/>
  <c r="U496" i="6"/>
  <c r="AL496" i="6" s="1"/>
  <c r="AN496" i="6" s="1"/>
  <c r="AO496" i="6" s="1"/>
  <c r="U497" i="6"/>
  <c r="AL497" i="6" s="1"/>
  <c r="AN497" i="6" s="1"/>
  <c r="AO497" i="6" s="1"/>
  <c r="U498" i="6"/>
  <c r="AL498" i="6" s="1"/>
  <c r="AN498" i="6" s="1"/>
  <c r="AO498" i="6" s="1"/>
  <c r="U499" i="6"/>
  <c r="AL499" i="6" s="1"/>
  <c r="AN499" i="6" s="1"/>
  <c r="AO499" i="6" s="1"/>
  <c r="U500" i="6"/>
  <c r="AL500" i="6" s="1"/>
  <c r="AN500" i="6" s="1"/>
  <c r="AO500" i="6" s="1"/>
  <c r="U501" i="6"/>
  <c r="AL501" i="6" s="1"/>
  <c r="AN501" i="6" s="1"/>
  <c r="AO501" i="6" s="1"/>
  <c r="U502" i="6"/>
  <c r="AL502" i="6" s="1"/>
  <c r="AN502" i="6" s="1"/>
  <c r="AO502" i="6" s="1"/>
  <c r="U503" i="6"/>
  <c r="AL503" i="6" s="1"/>
  <c r="AN503" i="6" s="1"/>
  <c r="AO503" i="6" s="1"/>
  <c r="U504" i="6"/>
  <c r="AL504" i="6" s="1"/>
  <c r="AN504" i="6" s="1"/>
  <c r="AO504" i="6" s="1"/>
  <c r="U505" i="6"/>
  <c r="AL505" i="6" s="1"/>
  <c r="AN505" i="6" s="1"/>
  <c r="AO505" i="6" s="1"/>
  <c r="U506" i="6"/>
  <c r="AL506" i="6" s="1"/>
  <c r="AN506" i="6" s="1"/>
  <c r="AO506" i="6" s="1"/>
  <c r="U507" i="6"/>
  <c r="AL507" i="6" s="1"/>
  <c r="AN507" i="6" s="1"/>
  <c r="AO507" i="6" s="1"/>
  <c r="U508" i="6"/>
  <c r="AL508" i="6" s="1"/>
  <c r="AN508" i="6" s="1"/>
  <c r="AO508" i="6" s="1"/>
  <c r="U509" i="6"/>
  <c r="AL509" i="6" s="1"/>
  <c r="AN509" i="6" s="1"/>
  <c r="AO509" i="6" s="1"/>
  <c r="U510" i="6"/>
  <c r="AL510" i="6" s="1"/>
  <c r="AN510" i="6" s="1"/>
  <c r="AO510" i="6" s="1"/>
  <c r="U511" i="6"/>
  <c r="AL511" i="6" s="1"/>
  <c r="AN511" i="6" s="1"/>
  <c r="AO511" i="6" s="1"/>
  <c r="U512" i="6"/>
  <c r="AL512" i="6" s="1"/>
  <c r="AN512" i="6" s="1"/>
  <c r="AO512" i="6" s="1"/>
  <c r="U513" i="6"/>
  <c r="AL513" i="6" s="1"/>
  <c r="AN513" i="6" s="1"/>
  <c r="AO513" i="6" s="1"/>
  <c r="U514" i="6"/>
  <c r="AL514" i="6" s="1"/>
  <c r="AN514" i="6" s="1"/>
  <c r="AO514" i="6" s="1"/>
  <c r="U515" i="6"/>
  <c r="AL515" i="6" s="1"/>
  <c r="AN515" i="6" s="1"/>
  <c r="AO515" i="6" s="1"/>
  <c r="U516" i="6"/>
  <c r="AL516" i="6" s="1"/>
  <c r="AN516" i="6" s="1"/>
  <c r="AO516" i="6" s="1"/>
  <c r="U517" i="6"/>
  <c r="AL517" i="6" s="1"/>
  <c r="AN517" i="6" s="1"/>
  <c r="AO517" i="6" s="1"/>
  <c r="U518" i="6"/>
  <c r="AL518" i="6" s="1"/>
  <c r="AN518" i="6" s="1"/>
  <c r="AO518" i="6" s="1"/>
  <c r="U519" i="6"/>
  <c r="AL519" i="6" s="1"/>
  <c r="AN519" i="6" s="1"/>
  <c r="AO519" i="6" s="1"/>
  <c r="U520" i="6"/>
  <c r="AL520" i="6" s="1"/>
  <c r="AN520" i="6" s="1"/>
  <c r="AO520" i="6" s="1"/>
  <c r="U521" i="6"/>
  <c r="AL521" i="6" s="1"/>
  <c r="AN521" i="6" s="1"/>
  <c r="AO521" i="6" s="1"/>
  <c r="U522" i="6"/>
  <c r="AL522" i="6" s="1"/>
  <c r="AN522" i="6" s="1"/>
  <c r="AO522" i="6" s="1"/>
  <c r="U523" i="6"/>
  <c r="AL523" i="6" s="1"/>
  <c r="AN523" i="6" s="1"/>
  <c r="AO523" i="6" s="1"/>
  <c r="U524" i="6"/>
  <c r="AL524" i="6" s="1"/>
  <c r="AN524" i="6" s="1"/>
  <c r="AO524" i="6" s="1"/>
  <c r="U525" i="6"/>
  <c r="AL525" i="6" s="1"/>
  <c r="AN525" i="6" s="1"/>
  <c r="AO525" i="6" s="1"/>
  <c r="U526" i="6"/>
  <c r="AL526" i="6" s="1"/>
  <c r="AN526" i="6" s="1"/>
  <c r="AO526" i="6" s="1"/>
  <c r="U527" i="6"/>
  <c r="AL527" i="6" s="1"/>
  <c r="AN527" i="6" s="1"/>
  <c r="AO527" i="6" s="1"/>
  <c r="U528" i="6"/>
  <c r="AL528" i="6" s="1"/>
  <c r="AN528" i="6" s="1"/>
  <c r="AO528" i="6" s="1"/>
  <c r="U529" i="6"/>
  <c r="AL529" i="6" s="1"/>
  <c r="AN529" i="6" s="1"/>
  <c r="AO529" i="6" s="1"/>
  <c r="U530" i="6"/>
  <c r="AL530" i="6" s="1"/>
  <c r="AN530" i="6" s="1"/>
  <c r="AO530" i="6" s="1"/>
  <c r="U531" i="6"/>
  <c r="AL531" i="6" s="1"/>
  <c r="AN531" i="6" s="1"/>
  <c r="AO531" i="6" s="1"/>
  <c r="U532" i="6"/>
  <c r="AL532" i="6" s="1"/>
  <c r="AN532" i="6" s="1"/>
  <c r="AO532" i="6" s="1"/>
  <c r="U533" i="6"/>
  <c r="AL533" i="6" s="1"/>
  <c r="AN533" i="6" s="1"/>
  <c r="AO533" i="6" s="1"/>
  <c r="U534" i="6"/>
  <c r="AL534" i="6" s="1"/>
  <c r="AN534" i="6" s="1"/>
  <c r="AO534" i="6" s="1"/>
  <c r="U535" i="6"/>
  <c r="AL535" i="6" s="1"/>
  <c r="AN535" i="6" s="1"/>
  <c r="AO535" i="6" s="1"/>
  <c r="U536" i="6"/>
  <c r="AL536" i="6" s="1"/>
  <c r="AN536" i="6" s="1"/>
  <c r="AO536" i="6" s="1"/>
  <c r="U537" i="6"/>
  <c r="AL537" i="6" s="1"/>
  <c r="AN537" i="6" s="1"/>
  <c r="AO537" i="6" s="1"/>
  <c r="U538" i="6"/>
  <c r="AL538" i="6" s="1"/>
  <c r="AN538" i="6" s="1"/>
  <c r="AO538" i="6" s="1"/>
  <c r="U539" i="6"/>
  <c r="AL539" i="6" s="1"/>
  <c r="AN539" i="6" s="1"/>
  <c r="AO539" i="6" s="1"/>
  <c r="U540" i="6"/>
  <c r="AL540" i="6" s="1"/>
  <c r="AN540" i="6" s="1"/>
  <c r="AO540" i="6" s="1"/>
  <c r="U541" i="6"/>
  <c r="AL541" i="6" s="1"/>
  <c r="AN541" i="6" s="1"/>
  <c r="AO541" i="6" s="1"/>
  <c r="U542" i="6"/>
  <c r="AL542" i="6" s="1"/>
  <c r="AN542" i="6" s="1"/>
  <c r="AO542" i="6" s="1"/>
  <c r="U543" i="6"/>
  <c r="AL543" i="6" s="1"/>
  <c r="AN543" i="6" s="1"/>
  <c r="AO543" i="6" s="1"/>
  <c r="U544" i="6"/>
  <c r="AL544" i="6" s="1"/>
  <c r="AN544" i="6" s="1"/>
  <c r="AO544" i="6" s="1"/>
  <c r="U545" i="6"/>
  <c r="AL545" i="6" s="1"/>
  <c r="AN545" i="6" s="1"/>
  <c r="AO545" i="6" s="1"/>
  <c r="U546" i="6"/>
  <c r="AL546" i="6" s="1"/>
  <c r="AN546" i="6" s="1"/>
  <c r="AO546" i="6" s="1"/>
  <c r="U547" i="6"/>
  <c r="AL547" i="6" s="1"/>
  <c r="AN547" i="6" s="1"/>
  <c r="AO547" i="6" s="1"/>
  <c r="U548" i="6"/>
  <c r="AL548" i="6" s="1"/>
  <c r="AN548" i="6" s="1"/>
  <c r="AO548" i="6" s="1"/>
  <c r="U549" i="6"/>
  <c r="AL549" i="6" s="1"/>
  <c r="AN549" i="6" s="1"/>
  <c r="AO549" i="6" s="1"/>
  <c r="U550" i="6"/>
  <c r="AL550" i="6" s="1"/>
  <c r="AN550" i="6" s="1"/>
  <c r="AO550" i="6" s="1"/>
  <c r="U551" i="6"/>
  <c r="AL551" i="6" s="1"/>
  <c r="AN551" i="6" s="1"/>
  <c r="AO551" i="6" s="1"/>
  <c r="U552" i="6"/>
  <c r="AL552" i="6" s="1"/>
  <c r="AN552" i="6" s="1"/>
  <c r="AO552" i="6" s="1"/>
  <c r="U553" i="6"/>
  <c r="AL553" i="6" s="1"/>
  <c r="AN553" i="6" s="1"/>
  <c r="AO553" i="6" s="1"/>
  <c r="U554" i="6"/>
  <c r="AL554" i="6" s="1"/>
  <c r="AN554" i="6" s="1"/>
  <c r="AO554" i="6" s="1"/>
  <c r="U555" i="6"/>
  <c r="AL555" i="6" s="1"/>
  <c r="AN555" i="6" s="1"/>
  <c r="AO555" i="6" s="1"/>
  <c r="U556" i="6"/>
  <c r="AL556" i="6" s="1"/>
  <c r="AN556" i="6" s="1"/>
  <c r="AO556" i="6" s="1"/>
  <c r="U557" i="6"/>
  <c r="AL557" i="6" s="1"/>
  <c r="AN557" i="6" s="1"/>
  <c r="AO557" i="6" s="1"/>
  <c r="U558" i="6"/>
  <c r="AL558" i="6" s="1"/>
  <c r="AN558" i="6" s="1"/>
  <c r="AO558" i="6" s="1"/>
  <c r="U559" i="6"/>
  <c r="AL559" i="6" s="1"/>
  <c r="AN559" i="6" s="1"/>
  <c r="AO559" i="6" s="1"/>
  <c r="U560" i="6"/>
  <c r="AL560" i="6" s="1"/>
  <c r="AN560" i="6" s="1"/>
  <c r="AO560" i="6" s="1"/>
  <c r="U561" i="6"/>
  <c r="AL561" i="6" s="1"/>
  <c r="AN561" i="6" s="1"/>
  <c r="AO561" i="6" s="1"/>
  <c r="U562" i="6"/>
  <c r="AL562" i="6" s="1"/>
  <c r="AN562" i="6" s="1"/>
  <c r="AO562" i="6" s="1"/>
  <c r="U563" i="6"/>
  <c r="AL563" i="6" s="1"/>
  <c r="AN563" i="6" s="1"/>
  <c r="AO563" i="6" s="1"/>
  <c r="U564" i="6"/>
  <c r="AL564" i="6" s="1"/>
  <c r="AN564" i="6" s="1"/>
  <c r="AO564" i="6" s="1"/>
  <c r="U565" i="6"/>
  <c r="AL565" i="6" s="1"/>
  <c r="AN565" i="6" s="1"/>
  <c r="AO565" i="6" s="1"/>
  <c r="U566" i="6"/>
  <c r="AL566" i="6" s="1"/>
  <c r="AN566" i="6" s="1"/>
  <c r="AO566" i="6" s="1"/>
  <c r="U567" i="6"/>
  <c r="AL567" i="6" s="1"/>
  <c r="AN567" i="6" s="1"/>
  <c r="AO567" i="6" s="1"/>
  <c r="U568" i="6"/>
  <c r="AL568" i="6" s="1"/>
  <c r="AN568" i="6" s="1"/>
  <c r="AO568" i="6" s="1"/>
  <c r="U569" i="6"/>
  <c r="AL569" i="6" s="1"/>
  <c r="AN569" i="6" s="1"/>
  <c r="AO569" i="6" s="1"/>
  <c r="U570" i="6"/>
  <c r="AL570" i="6" s="1"/>
  <c r="AN570" i="6" s="1"/>
  <c r="AO570" i="6" s="1"/>
  <c r="U571" i="6"/>
  <c r="AL571" i="6" s="1"/>
  <c r="AN571" i="6" s="1"/>
  <c r="AO571" i="6" s="1"/>
  <c r="U572" i="6"/>
  <c r="AL572" i="6" s="1"/>
  <c r="AN572" i="6" s="1"/>
  <c r="AO572" i="6" s="1"/>
  <c r="U573" i="6"/>
  <c r="AL573" i="6" s="1"/>
  <c r="AN573" i="6" s="1"/>
  <c r="AO573" i="6" s="1"/>
  <c r="U574" i="6"/>
  <c r="AL574" i="6" s="1"/>
  <c r="AN574" i="6" s="1"/>
  <c r="AO574" i="6" s="1"/>
  <c r="U575" i="6"/>
  <c r="AL575" i="6" s="1"/>
  <c r="AN575" i="6" s="1"/>
  <c r="AO575" i="6" s="1"/>
  <c r="U576" i="6"/>
  <c r="AL576" i="6" s="1"/>
  <c r="AN576" i="6" s="1"/>
  <c r="AO576" i="6" s="1"/>
  <c r="U577" i="6"/>
  <c r="AL577" i="6" s="1"/>
  <c r="AN577" i="6" s="1"/>
  <c r="AO577" i="6" s="1"/>
  <c r="U578" i="6"/>
  <c r="AL578" i="6" s="1"/>
  <c r="AN578" i="6" s="1"/>
  <c r="AO578" i="6" s="1"/>
  <c r="U579" i="6"/>
  <c r="AL579" i="6" s="1"/>
  <c r="AN579" i="6" s="1"/>
  <c r="AO579" i="6" s="1"/>
  <c r="U580" i="6"/>
  <c r="AL580" i="6" s="1"/>
  <c r="AN580" i="6" s="1"/>
  <c r="AO580" i="6" s="1"/>
  <c r="U581" i="6"/>
  <c r="AL581" i="6" s="1"/>
  <c r="AN581" i="6" s="1"/>
  <c r="AO581" i="6" s="1"/>
  <c r="U582" i="6"/>
  <c r="AL582" i="6" s="1"/>
  <c r="AN582" i="6" s="1"/>
  <c r="AO582" i="6" s="1"/>
  <c r="U583" i="6"/>
  <c r="AL583" i="6" s="1"/>
  <c r="AN583" i="6" s="1"/>
  <c r="AO583" i="6" s="1"/>
  <c r="U584" i="6"/>
  <c r="AL584" i="6" s="1"/>
  <c r="AN584" i="6" s="1"/>
  <c r="AO584" i="6" s="1"/>
  <c r="U585" i="6"/>
  <c r="AL585" i="6" s="1"/>
  <c r="AN585" i="6" s="1"/>
  <c r="AO585" i="6" s="1"/>
  <c r="U586" i="6"/>
  <c r="AL586" i="6" s="1"/>
  <c r="AN586" i="6" s="1"/>
  <c r="AO586" i="6" s="1"/>
  <c r="U587" i="6"/>
  <c r="AL587" i="6" s="1"/>
  <c r="AN587" i="6" s="1"/>
  <c r="AO587" i="6" s="1"/>
  <c r="U588" i="6"/>
  <c r="AL588" i="6" s="1"/>
  <c r="AN588" i="6" s="1"/>
  <c r="AO588" i="6" s="1"/>
  <c r="U589" i="6"/>
  <c r="AL589" i="6" s="1"/>
  <c r="AN589" i="6" s="1"/>
  <c r="AO589" i="6" s="1"/>
  <c r="U590" i="6"/>
  <c r="AL590" i="6" s="1"/>
  <c r="AN590" i="6" s="1"/>
  <c r="AO590" i="6" s="1"/>
  <c r="U591" i="6"/>
  <c r="AL591" i="6" s="1"/>
  <c r="AN591" i="6" s="1"/>
  <c r="AO591" i="6" s="1"/>
  <c r="U592" i="6"/>
  <c r="AL592" i="6" s="1"/>
  <c r="AN592" i="6" s="1"/>
  <c r="AO592" i="6" s="1"/>
  <c r="U593" i="6"/>
  <c r="AL593" i="6" s="1"/>
  <c r="AN593" i="6" s="1"/>
  <c r="AO593" i="6" s="1"/>
  <c r="U594" i="6"/>
  <c r="AL594" i="6" s="1"/>
  <c r="AN594" i="6" s="1"/>
  <c r="AO594" i="6" s="1"/>
  <c r="U595" i="6"/>
  <c r="AL595" i="6" s="1"/>
  <c r="AN595" i="6" s="1"/>
  <c r="AO595" i="6" s="1"/>
  <c r="U596" i="6"/>
  <c r="AL596" i="6" s="1"/>
  <c r="AN596" i="6" s="1"/>
  <c r="AO596" i="6" s="1"/>
  <c r="U597" i="6"/>
  <c r="AL597" i="6" s="1"/>
  <c r="AN597" i="6" s="1"/>
  <c r="AO597" i="6" s="1"/>
  <c r="U598" i="6"/>
  <c r="AL598" i="6" s="1"/>
  <c r="AN598" i="6" s="1"/>
  <c r="AO598" i="6" s="1"/>
  <c r="U599" i="6"/>
  <c r="AL599" i="6" s="1"/>
  <c r="AN599" i="6" s="1"/>
  <c r="AO599" i="6" s="1"/>
  <c r="U600" i="6"/>
  <c r="AL600" i="6" s="1"/>
  <c r="AN600" i="6" s="1"/>
  <c r="AO600" i="6" s="1"/>
  <c r="U601" i="6"/>
  <c r="AL601" i="6" s="1"/>
  <c r="AN601" i="6" s="1"/>
  <c r="AO601" i="6" s="1"/>
  <c r="U602" i="6"/>
  <c r="AL602" i="6" s="1"/>
  <c r="AN602" i="6" s="1"/>
  <c r="AO602" i="6" s="1"/>
  <c r="U603" i="6"/>
  <c r="AL603" i="6" s="1"/>
  <c r="AN603" i="6" s="1"/>
  <c r="AO603" i="6" s="1"/>
  <c r="U604" i="6"/>
  <c r="AL604" i="6" s="1"/>
  <c r="AN604" i="6" s="1"/>
  <c r="AO604" i="6" s="1"/>
  <c r="U605" i="6"/>
  <c r="AL605" i="6" s="1"/>
  <c r="AN605" i="6" s="1"/>
  <c r="AO605" i="6" s="1"/>
  <c r="U606" i="6"/>
  <c r="AL606" i="6" s="1"/>
  <c r="AN606" i="6" s="1"/>
  <c r="AO606" i="6" s="1"/>
  <c r="U607" i="6"/>
  <c r="AL607" i="6" s="1"/>
  <c r="AN607" i="6" s="1"/>
  <c r="AO607" i="6" s="1"/>
  <c r="U608" i="6"/>
  <c r="AL608" i="6" s="1"/>
  <c r="AN608" i="6" s="1"/>
  <c r="AO608" i="6" s="1"/>
  <c r="U609" i="6"/>
  <c r="AL609" i="6" s="1"/>
  <c r="AN609" i="6" s="1"/>
  <c r="AO609" i="6" s="1"/>
  <c r="U610" i="6"/>
  <c r="AL610" i="6" s="1"/>
  <c r="AN610" i="6" s="1"/>
  <c r="AO610" i="6" s="1"/>
  <c r="U611" i="6"/>
  <c r="AL611" i="6" s="1"/>
  <c r="AN611" i="6" s="1"/>
  <c r="AO611" i="6" s="1"/>
  <c r="U612" i="6"/>
  <c r="AL612" i="6" s="1"/>
  <c r="AN612" i="6" s="1"/>
  <c r="AO612" i="6" s="1"/>
  <c r="U613" i="6"/>
  <c r="AL613" i="6" s="1"/>
  <c r="AN613" i="6" s="1"/>
  <c r="AO613" i="6" s="1"/>
  <c r="U614" i="6"/>
  <c r="AL614" i="6" s="1"/>
  <c r="AN614" i="6" s="1"/>
  <c r="AO614" i="6" s="1"/>
  <c r="U615" i="6"/>
  <c r="AL615" i="6" s="1"/>
  <c r="AN615" i="6" s="1"/>
  <c r="AO615" i="6" s="1"/>
  <c r="U616" i="6"/>
  <c r="AL616" i="6" s="1"/>
  <c r="AN616" i="6" s="1"/>
  <c r="AO616" i="6" s="1"/>
  <c r="U617" i="6"/>
  <c r="AL617" i="6" s="1"/>
  <c r="AN617" i="6" s="1"/>
  <c r="AO617" i="6" s="1"/>
  <c r="U618" i="6"/>
  <c r="AL618" i="6" s="1"/>
  <c r="AN618" i="6" s="1"/>
  <c r="AO618" i="6" s="1"/>
  <c r="U619" i="6"/>
  <c r="AL619" i="6" s="1"/>
  <c r="AN619" i="6" s="1"/>
  <c r="AO619" i="6" s="1"/>
  <c r="U620" i="6"/>
  <c r="AL620" i="6" s="1"/>
  <c r="AN620" i="6" s="1"/>
  <c r="AO620" i="6" s="1"/>
  <c r="U621" i="6"/>
  <c r="AL621" i="6" s="1"/>
  <c r="AN621" i="6" s="1"/>
  <c r="AO621" i="6" s="1"/>
  <c r="U622" i="6"/>
  <c r="AL622" i="6" s="1"/>
  <c r="AN622" i="6" s="1"/>
  <c r="AO622" i="6" s="1"/>
  <c r="U623" i="6"/>
  <c r="AL623" i="6" s="1"/>
  <c r="AN623" i="6" s="1"/>
  <c r="AO623" i="6" s="1"/>
  <c r="U624" i="6"/>
  <c r="AL624" i="6" s="1"/>
  <c r="AN624" i="6" s="1"/>
  <c r="AO624" i="6" s="1"/>
  <c r="U625" i="6"/>
  <c r="AL625" i="6" s="1"/>
  <c r="AN625" i="6" s="1"/>
  <c r="AO625" i="6" s="1"/>
  <c r="U626" i="6"/>
  <c r="AL626" i="6" s="1"/>
  <c r="AN626" i="6" s="1"/>
  <c r="AO626" i="6" s="1"/>
  <c r="U627" i="6"/>
  <c r="AL627" i="6" s="1"/>
  <c r="AN627" i="6" s="1"/>
  <c r="AO627" i="6" s="1"/>
  <c r="U628" i="6"/>
  <c r="AL628" i="6" s="1"/>
  <c r="AN628" i="6" s="1"/>
  <c r="AO628" i="6" s="1"/>
  <c r="U629" i="6"/>
  <c r="AL629" i="6" s="1"/>
  <c r="AN629" i="6" s="1"/>
  <c r="AO629" i="6" s="1"/>
  <c r="U630" i="6"/>
  <c r="AL630" i="6" s="1"/>
  <c r="AN630" i="6" s="1"/>
  <c r="AO630" i="6" s="1"/>
  <c r="U631" i="6"/>
  <c r="AL631" i="6" s="1"/>
  <c r="AN631" i="6" s="1"/>
  <c r="AO631" i="6" s="1"/>
  <c r="U632" i="6"/>
  <c r="AL632" i="6" s="1"/>
  <c r="AN632" i="6" s="1"/>
  <c r="AO632" i="6" s="1"/>
  <c r="U633" i="6"/>
  <c r="AL633" i="6" s="1"/>
  <c r="AN633" i="6" s="1"/>
  <c r="AO633" i="6" s="1"/>
  <c r="U634" i="6"/>
  <c r="AL634" i="6" s="1"/>
  <c r="AN634" i="6" s="1"/>
  <c r="AO634" i="6" s="1"/>
  <c r="U635" i="6"/>
  <c r="AL635" i="6" s="1"/>
  <c r="AN635" i="6" s="1"/>
  <c r="AO635" i="6" s="1"/>
  <c r="U636" i="6"/>
  <c r="AL636" i="6" s="1"/>
  <c r="AN636" i="6" s="1"/>
  <c r="AO636" i="6" s="1"/>
  <c r="U637" i="6"/>
  <c r="AL637" i="6" s="1"/>
  <c r="AN637" i="6" s="1"/>
  <c r="AO637" i="6" s="1"/>
  <c r="U638" i="6"/>
  <c r="AL638" i="6" s="1"/>
  <c r="AN638" i="6" s="1"/>
  <c r="AO638" i="6" s="1"/>
  <c r="U639" i="6"/>
  <c r="AL639" i="6" s="1"/>
  <c r="AN639" i="6" s="1"/>
  <c r="AO639" i="6" s="1"/>
  <c r="U640" i="6"/>
  <c r="AL640" i="6" s="1"/>
  <c r="AN640" i="6" s="1"/>
  <c r="AO640" i="6" s="1"/>
  <c r="U641" i="6"/>
  <c r="AL641" i="6" s="1"/>
  <c r="AN641" i="6" s="1"/>
  <c r="AO641" i="6" s="1"/>
  <c r="U642" i="6"/>
  <c r="AL642" i="6" s="1"/>
  <c r="AN642" i="6" s="1"/>
  <c r="AO642" i="6" s="1"/>
  <c r="U643" i="6"/>
  <c r="AL643" i="6" s="1"/>
  <c r="AN643" i="6" s="1"/>
  <c r="AO643" i="6" s="1"/>
  <c r="U644" i="6"/>
  <c r="AL644" i="6" s="1"/>
  <c r="AN644" i="6" s="1"/>
  <c r="AO644" i="6" s="1"/>
  <c r="U645" i="6"/>
  <c r="AL645" i="6" s="1"/>
  <c r="AN645" i="6" s="1"/>
  <c r="AO645" i="6" s="1"/>
  <c r="U646" i="6"/>
  <c r="AL646" i="6" s="1"/>
  <c r="AN646" i="6" s="1"/>
  <c r="AO646" i="6" s="1"/>
  <c r="U647" i="6"/>
  <c r="AL647" i="6" s="1"/>
  <c r="AN647" i="6" s="1"/>
  <c r="AO647" i="6" s="1"/>
  <c r="U648" i="6"/>
  <c r="AL648" i="6" s="1"/>
  <c r="AN648" i="6" s="1"/>
  <c r="AO648" i="6" s="1"/>
  <c r="U649" i="6"/>
  <c r="AL649" i="6" s="1"/>
  <c r="AN649" i="6" s="1"/>
  <c r="AO649" i="6" s="1"/>
  <c r="U650" i="6"/>
  <c r="AL650" i="6" s="1"/>
  <c r="AN650" i="6" s="1"/>
  <c r="AO650" i="6" s="1"/>
  <c r="U651" i="6"/>
  <c r="AL651" i="6" s="1"/>
  <c r="AN651" i="6" s="1"/>
  <c r="AO651" i="6" s="1"/>
  <c r="U652" i="6"/>
  <c r="AL652" i="6" s="1"/>
  <c r="AN652" i="6" s="1"/>
  <c r="AO652" i="6" s="1"/>
  <c r="U653" i="6"/>
  <c r="AL653" i="6" s="1"/>
  <c r="AN653" i="6" s="1"/>
  <c r="AO653" i="6" s="1"/>
  <c r="U654" i="6"/>
  <c r="AL654" i="6" s="1"/>
  <c r="AN654" i="6" s="1"/>
  <c r="AO654" i="6" s="1"/>
  <c r="U655" i="6"/>
  <c r="AL655" i="6" s="1"/>
  <c r="AN655" i="6" s="1"/>
  <c r="AO655" i="6" s="1"/>
  <c r="U656" i="6"/>
  <c r="AL656" i="6" s="1"/>
  <c r="AN656" i="6" s="1"/>
  <c r="AO656" i="6" s="1"/>
  <c r="U657" i="6"/>
  <c r="AL657" i="6" s="1"/>
  <c r="AN657" i="6" s="1"/>
  <c r="AO657" i="6" s="1"/>
  <c r="U658" i="6"/>
  <c r="AL658" i="6" s="1"/>
  <c r="AN658" i="6" s="1"/>
  <c r="AO658" i="6" s="1"/>
  <c r="U659" i="6"/>
  <c r="AL659" i="6" s="1"/>
  <c r="AN659" i="6" s="1"/>
  <c r="AO659" i="6" s="1"/>
  <c r="U660" i="6"/>
  <c r="AL660" i="6" s="1"/>
  <c r="AN660" i="6" s="1"/>
  <c r="AO660" i="6" s="1"/>
  <c r="U661" i="6"/>
  <c r="AL661" i="6" s="1"/>
  <c r="AN661" i="6" s="1"/>
  <c r="AO661" i="6" s="1"/>
  <c r="U662" i="6"/>
  <c r="AL662" i="6" s="1"/>
  <c r="AN662" i="6" s="1"/>
  <c r="AO662" i="6" s="1"/>
  <c r="U663" i="6"/>
  <c r="AL663" i="6" s="1"/>
  <c r="AN663" i="6" s="1"/>
  <c r="AO663" i="6" s="1"/>
  <c r="U664" i="6"/>
  <c r="AL664" i="6" s="1"/>
  <c r="AN664" i="6" s="1"/>
  <c r="AO664" i="6" s="1"/>
  <c r="U665" i="6"/>
  <c r="AL665" i="6" s="1"/>
  <c r="AN665" i="6" s="1"/>
  <c r="AO665" i="6" s="1"/>
  <c r="U666" i="6"/>
  <c r="AL666" i="6" s="1"/>
  <c r="AN666" i="6" s="1"/>
  <c r="AO666" i="6" s="1"/>
  <c r="U667" i="6"/>
  <c r="AL667" i="6" s="1"/>
  <c r="AN667" i="6" s="1"/>
  <c r="AO667" i="6" s="1"/>
  <c r="U668" i="6"/>
  <c r="AL668" i="6" s="1"/>
  <c r="AN668" i="6" s="1"/>
  <c r="AO668" i="6" s="1"/>
  <c r="U669" i="6"/>
  <c r="AL669" i="6" s="1"/>
  <c r="AN669" i="6" s="1"/>
  <c r="AO669" i="6" s="1"/>
  <c r="U670" i="6"/>
  <c r="AL670" i="6" s="1"/>
  <c r="AN670" i="6" s="1"/>
  <c r="AO670" i="6" s="1"/>
  <c r="U671" i="6"/>
  <c r="AL671" i="6" s="1"/>
  <c r="AN671" i="6" s="1"/>
  <c r="AO671" i="6" s="1"/>
  <c r="U672" i="6"/>
  <c r="AL672" i="6" s="1"/>
  <c r="AN672" i="6" s="1"/>
  <c r="AO672" i="6" s="1"/>
  <c r="U673" i="6"/>
  <c r="AL673" i="6" s="1"/>
  <c r="AN673" i="6" s="1"/>
  <c r="AO673" i="6" s="1"/>
  <c r="U674" i="6"/>
  <c r="AL674" i="6" s="1"/>
  <c r="AN674" i="6" s="1"/>
  <c r="AO674" i="6" s="1"/>
  <c r="U675" i="6"/>
  <c r="AL675" i="6" s="1"/>
  <c r="AN675" i="6" s="1"/>
  <c r="AO675" i="6" s="1"/>
  <c r="U676" i="6"/>
  <c r="AL676" i="6" s="1"/>
  <c r="AN676" i="6" s="1"/>
  <c r="AO676" i="6" s="1"/>
  <c r="U677" i="6"/>
  <c r="AL677" i="6" s="1"/>
  <c r="AN677" i="6" s="1"/>
  <c r="AO677" i="6" s="1"/>
  <c r="U678" i="6"/>
  <c r="AL678" i="6" s="1"/>
  <c r="AN678" i="6" s="1"/>
  <c r="AO678" i="6" s="1"/>
  <c r="U679" i="6"/>
  <c r="AL679" i="6" s="1"/>
  <c r="AN679" i="6" s="1"/>
  <c r="AO679" i="6" s="1"/>
  <c r="U680" i="6"/>
  <c r="AL680" i="6" s="1"/>
  <c r="AN680" i="6" s="1"/>
  <c r="AO680" i="6" s="1"/>
  <c r="U681" i="6"/>
  <c r="AL681" i="6" s="1"/>
  <c r="AN681" i="6" s="1"/>
  <c r="AO681" i="6" s="1"/>
  <c r="U682" i="6"/>
  <c r="AL682" i="6" s="1"/>
  <c r="AN682" i="6" s="1"/>
  <c r="AO682" i="6" s="1"/>
  <c r="U683" i="6"/>
  <c r="AL683" i="6" s="1"/>
  <c r="AN683" i="6" s="1"/>
  <c r="AO683" i="6" s="1"/>
  <c r="U684" i="6"/>
  <c r="AL684" i="6" s="1"/>
  <c r="AN684" i="6" s="1"/>
  <c r="AO684" i="6" s="1"/>
  <c r="U685" i="6"/>
  <c r="AL685" i="6" s="1"/>
  <c r="AN685" i="6" s="1"/>
  <c r="AO685" i="6" s="1"/>
  <c r="U686" i="6"/>
  <c r="AL686" i="6" s="1"/>
  <c r="AN686" i="6" s="1"/>
  <c r="AO686" i="6" s="1"/>
  <c r="U687" i="6"/>
  <c r="AL687" i="6" s="1"/>
  <c r="AN687" i="6" s="1"/>
  <c r="AO687" i="6" s="1"/>
  <c r="U688" i="6"/>
  <c r="AL688" i="6" s="1"/>
  <c r="AN688" i="6" s="1"/>
  <c r="AO688" i="6" s="1"/>
  <c r="U689" i="6"/>
  <c r="AL689" i="6" s="1"/>
  <c r="AN689" i="6" s="1"/>
  <c r="AO689" i="6" s="1"/>
  <c r="U690" i="6"/>
  <c r="AL690" i="6" s="1"/>
  <c r="AN690" i="6" s="1"/>
  <c r="AO690" i="6" s="1"/>
  <c r="U691" i="6"/>
  <c r="AL691" i="6" s="1"/>
  <c r="AN691" i="6" s="1"/>
  <c r="AO691" i="6" s="1"/>
  <c r="U692" i="6"/>
  <c r="AL692" i="6" s="1"/>
  <c r="AN692" i="6" s="1"/>
  <c r="AO692" i="6" s="1"/>
  <c r="U693" i="6"/>
  <c r="AL693" i="6" s="1"/>
  <c r="AN693" i="6" s="1"/>
  <c r="AO693" i="6" s="1"/>
  <c r="U694" i="6"/>
  <c r="AL694" i="6" s="1"/>
  <c r="AN694" i="6" s="1"/>
  <c r="AO694" i="6" s="1"/>
  <c r="U695" i="6"/>
  <c r="AL695" i="6" s="1"/>
  <c r="AN695" i="6" s="1"/>
  <c r="AO695" i="6" s="1"/>
  <c r="U696" i="6"/>
  <c r="AL696" i="6" s="1"/>
  <c r="AN696" i="6" s="1"/>
  <c r="AO696" i="6" s="1"/>
  <c r="U697" i="6"/>
  <c r="AL697" i="6" s="1"/>
  <c r="AN697" i="6" s="1"/>
  <c r="AO697" i="6" s="1"/>
  <c r="U698" i="6"/>
  <c r="AL698" i="6" s="1"/>
  <c r="AN698" i="6" s="1"/>
  <c r="AO698" i="6" s="1"/>
  <c r="U699" i="6"/>
  <c r="AL699" i="6" s="1"/>
  <c r="AN699" i="6" s="1"/>
  <c r="AO699" i="6" s="1"/>
  <c r="U700" i="6"/>
  <c r="AL700" i="6" s="1"/>
  <c r="AN700" i="6" s="1"/>
  <c r="AO700" i="6" s="1"/>
  <c r="U701" i="6"/>
  <c r="AL701" i="6" s="1"/>
  <c r="AN701" i="6" s="1"/>
  <c r="AO701" i="6" s="1"/>
  <c r="U702" i="6"/>
  <c r="AL702" i="6" s="1"/>
  <c r="AN702" i="6" s="1"/>
  <c r="AO702" i="6" s="1"/>
  <c r="U703" i="6"/>
  <c r="AL703" i="6" s="1"/>
  <c r="AN703" i="6" s="1"/>
  <c r="AO703" i="6" s="1"/>
  <c r="U704" i="6"/>
  <c r="AL704" i="6" s="1"/>
  <c r="AN704" i="6" s="1"/>
  <c r="AO704" i="6" s="1"/>
  <c r="U705" i="6"/>
  <c r="AL705" i="6" s="1"/>
  <c r="AN705" i="6" s="1"/>
  <c r="AO705" i="6" s="1"/>
  <c r="U706" i="6"/>
  <c r="AL706" i="6" s="1"/>
  <c r="AN706" i="6" s="1"/>
  <c r="AO706" i="6" s="1"/>
  <c r="U707" i="6"/>
  <c r="AL707" i="6" s="1"/>
  <c r="AN707" i="6" s="1"/>
  <c r="AO707" i="6" s="1"/>
  <c r="U708" i="6"/>
  <c r="AL708" i="6" s="1"/>
  <c r="AN708" i="6" s="1"/>
  <c r="AO708" i="6" s="1"/>
  <c r="U709" i="6"/>
  <c r="AL709" i="6" s="1"/>
  <c r="AN709" i="6" s="1"/>
  <c r="AO709" i="6" s="1"/>
  <c r="U710" i="6"/>
  <c r="AL710" i="6" s="1"/>
  <c r="AN710" i="6" s="1"/>
  <c r="AO710" i="6" s="1"/>
  <c r="U711" i="6"/>
  <c r="AL711" i="6" s="1"/>
  <c r="AN711" i="6" s="1"/>
  <c r="AO711" i="6" s="1"/>
  <c r="U712" i="6"/>
  <c r="AL712" i="6" s="1"/>
  <c r="AN712" i="6" s="1"/>
  <c r="AO712" i="6" s="1"/>
  <c r="U713" i="6"/>
  <c r="AL713" i="6" s="1"/>
  <c r="AN713" i="6" s="1"/>
  <c r="AO713" i="6" s="1"/>
  <c r="U714" i="6"/>
  <c r="AL714" i="6" s="1"/>
  <c r="AN714" i="6" s="1"/>
  <c r="AO714" i="6" s="1"/>
  <c r="U715" i="6"/>
  <c r="AL715" i="6" s="1"/>
  <c r="AN715" i="6" s="1"/>
  <c r="AO715" i="6" s="1"/>
  <c r="U716" i="6"/>
  <c r="AL716" i="6" s="1"/>
  <c r="AN716" i="6" s="1"/>
  <c r="AO716" i="6" s="1"/>
  <c r="U717" i="6"/>
  <c r="AL717" i="6" s="1"/>
  <c r="AN717" i="6" s="1"/>
  <c r="AO717" i="6" s="1"/>
  <c r="U718" i="6"/>
  <c r="AL718" i="6" s="1"/>
  <c r="AN718" i="6" s="1"/>
  <c r="AO718" i="6" s="1"/>
  <c r="U719" i="6"/>
  <c r="AL719" i="6" s="1"/>
  <c r="AN719" i="6" s="1"/>
  <c r="AO719" i="6" s="1"/>
  <c r="U720" i="6"/>
  <c r="AL720" i="6" s="1"/>
  <c r="AN720" i="6" s="1"/>
  <c r="AO720" i="6" s="1"/>
  <c r="U721" i="6"/>
  <c r="AL721" i="6" s="1"/>
  <c r="AN721" i="6" s="1"/>
  <c r="AO721" i="6" s="1"/>
  <c r="U722" i="6"/>
  <c r="AL722" i="6" s="1"/>
  <c r="AN722" i="6" s="1"/>
  <c r="AO722" i="6" s="1"/>
  <c r="U723" i="6"/>
  <c r="AL723" i="6" s="1"/>
  <c r="AN723" i="6" s="1"/>
  <c r="AO723" i="6" s="1"/>
  <c r="U724" i="6"/>
  <c r="AL724" i="6" s="1"/>
  <c r="AN724" i="6" s="1"/>
  <c r="AO724" i="6" s="1"/>
  <c r="U725" i="6"/>
  <c r="AL725" i="6" s="1"/>
  <c r="AN725" i="6" s="1"/>
  <c r="AO725" i="6" s="1"/>
  <c r="U726" i="6"/>
  <c r="AL726" i="6" s="1"/>
  <c r="AN726" i="6" s="1"/>
  <c r="AO726" i="6" s="1"/>
  <c r="U727" i="6"/>
  <c r="AL727" i="6" s="1"/>
  <c r="AN727" i="6" s="1"/>
  <c r="AO727" i="6" s="1"/>
  <c r="U728" i="6"/>
  <c r="AL728" i="6" s="1"/>
  <c r="AN728" i="6" s="1"/>
  <c r="AO728" i="6" s="1"/>
  <c r="U729" i="6"/>
  <c r="AL729" i="6" s="1"/>
  <c r="AN729" i="6" s="1"/>
  <c r="AO729" i="6" s="1"/>
  <c r="U730" i="6"/>
  <c r="AL730" i="6" s="1"/>
  <c r="AN730" i="6" s="1"/>
  <c r="AO730" i="6" s="1"/>
  <c r="U731" i="6"/>
  <c r="AL731" i="6" s="1"/>
  <c r="AN731" i="6" s="1"/>
  <c r="AO731" i="6" s="1"/>
  <c r="U732" i="6"/>
  <c r="AL732" i="6" s="1"/>
  <c r="AN732" i="6" s="1"/>
  <c r="AO732" i="6" s="1"/>
  <c r="U733" i="6"/>
  <c r="AL733" i="6" s="1"/>
  <c r="AN733" i="6" s="1"/>
  <c r="AO733" i="6" s="1"/>
  <c r="U734" i="6"/>
  <c r="AL734" i="6" s="1"/>
  <c r="AN734" i="6" s="1"/>
  <c r="AO734" i="6" s="1"/>
  <c r="U735" i="6"/>
  <c r="AL735" i="6" s="1"/>
  <c r="AN735" i="6" s="1"/>
  <c r="AO735" i="6" s="1"/>
  <c r="U736" i="6"/>
  <c r="AL736" i="6" s="1"/>
  <c r="AN736" i="6" s="1"/>
  <c r="AO736" i="6" s="1"/>
  <c r="U737" i="6"/>
  <c r="AL737" i="6" s="1"/>
  <c r="AN737" i="6" s="1"/>
  <c r="AO737" i="6" s="1"/>
  <c r="U738" i="6"/>
  <c r="AL738" i="6" s="1"/>
  <c r="AN738" i="6" s="1"/>
  <c r="AO738" i="6" s="1"/>
  <c r="U739" i="6"/>
  <c r="AL739" i="6" s="1"/>
  <c r="AN739" i="6" s="1"/>
  <c r="AO739" i="6" s="1"/>
  <c r="U740" i="6"/>
  <c r="AL740" i="6" s="1"/>
  <c r="AN740" i="6" s="1"/>
  <c r="AO740" i="6" s="1"/>
  <c r="U741" i="6"/>
  <c r="AL741" i="6" s="1"/>
  <c r="AN741" i="6" s="1"/>
  <c r="AO741" i="6" s="1"/>
  <c r="U742" i="6"/>
  <c r="AL742" i="6" s="1"/>
  <c r="AN742" i="6" s="1"/>
  <c r="AO742" i="6" s="1"/>
  <c r="U743" i="6"/>
  <c r="AL743" i="6" s="1"/>
  <c r="AN743" i="6" s="1"/>
  <c r="AO743" i="6" s="1"/>
  <c r="U744" i="6"/>
  <c r="AL744" i="6" s="1"/>
  <c r="AN744" i="6" s="1"/>
  <c r="AO744" i="6" s="1"/>
  <c r="U745" i="6"/>
  <c r="AL745" i="6" s="1"/>
  <c r="AN745" i="6" s="1"/>
  <c r="AO745" i="6" s="1"/>
  <c r="U746" i="6"/>
  <c r="AL746" i="6" s="1"/>
  <c r="AN746" i="6" s="1"/>
  <c r="AO746" i="6" s="1"/>
  <c r="U747" i="6"/>
  <c r="AL747" i="6" s="1"/>
  <c r="AN747" i="6" s="1"/>
  <c r="AO747" i="6" s="1"/>
  <c r="U748" i="6"/>
  <c r="AL748" i="6" s="1"/>
  <c r="AN748" i="6" s="1"/>
  <c r="AO748" i="6" s="1"/>
  <c r="U749" i="6"/>
  <c r="AL749" i="6" s="1"/>
  <c r="AN749" i="6" s="1"/>
  <c r="AO749" i="6" s="1"/>
  <c r="U750" i="6"/>
  <c r="AL750" i="6" s="1"/>
  <c r="AN750" i="6" s="1"/>
  <c r="AO750" i="6" s="1"/>
  <c r="U751" i="6"/>
  <c r="AL751" i="6" s="1"/>
  <c r="AN751" i="6" s="1"/>
  <c r="AO751" i="6" s="1"/>
  <c r="U752" i="6"/>
  <c r="AL752" i="6" s="1"/>
  <c r="AN752" i="6" s="1"/>
  <c r="AO752" i="6" s="1"/>
  <c r="U753" i="6"/>
  <c r="AL753" i="6" s="1"/>
  <c r="AN753" i="6" s="1"/>
  <c r="AO753" i="6" s="1"/>
  <c r="U754" i="6"/>
  <c r="AL754" i="6" s="1"/>
  <c r="AN754" i="6" s="1"/>
  <c r="AO754" i="6" s="1"/>
  <c r="U755" i="6"/>
  <c r="AL755" i="6" s="1"/>
  <c r="AN755" i="6" s="1"/>
  <c r="AO755" i="6" s="1"/>
  <c r="U756" i="6"/>
  <c r="AL756" i="6" s="1"/>
  <c r="AN756" i="6" s="1"/>
  <c r="AO756" i="6" s="1"/>
  <c r="U757" i="6"/>
  <c r="AL757" i="6" s="1"/>
  <c r="AN757" i="6" s="1"/>
  <c r="AO757" i="6" s="1"/>
  <c r="U758" i="6"/>
  <c r="AL758" i="6" s="1"/>
  <c r="AN758" i="6" s="1"/>
  <c r="AO758" i="6" s="1"/>
  <c r="U759" i="6"/>
  <c r="AL759" i="6" s="1"/>
  <c r="AN759" i="6" s="1"/>
  <c r="AO759" i="6" s="1"/>
  <c r="U760" i="6"/>
  <c r="AL760" i="6" s="1"/>
  <c r="AN760" i="6" s="1"/>
  <c r="AO760" i="6" s="1"/>
  <c r="U761" i="6"/>
  <c r="AL761" i="6" s="1"/>
  <c r="AN761" i="6" s="1"/>
  <c r="AO761" i="6" s="1"/>
  <c r="U762" i="6"/>
  <c r="AL762" i="6" s="1"/>
  <c r="AN762" i="6" s="1"/>
  <c r="AO762" i="6" s="1"/>
  <c r="U763" i="6"/>
  <c r="AL763" i="6" s="1"/>
  <c r="AN763" i="6" s="1"/>
  <c r="AO763" i="6" s="1"/>
  <c r="U764" i="6"/>
  <c r="AL764" i="6" s="1"/>
  <c r="AN764" i="6" s="1"/>
  <c r="AO764" i="6" s="1"/>
  <c r="U765" i="6"/>
  <c r="AL765" i="6" s="1"/>
  <c r="AN765" i="6" s="1"/>
  <c r="AO765" i="6" s="1"/>
  <c r="U766" i="6"/>
  <c r="AL766" i="6" s="1"/>
  <c r="AN766" i="6" s="1"/>
  <c r="AO766" i="6" s="1"/>
  <c r="U767" i="6"/>
  <c r="AL767" i="6" s="1"/>
  <c r="AN767" i="6" s="1"/>
  <c r="AO767" i="6" s="1"/>
  <c r="U768" i="6"/>
  <c r="AL768" i="6" s="1"/>
  <c r="AN768" i="6" s="1"/>
  <c r="AO768" i="6" s="1"/>
  <c r="U769" i="6"/>
  <c r="AL769" i="6" s="1"/>
  <c r="AN769" i="6" s="1"/>
  <c r="AO769" i="6" s="1"/>
  <c r="U770" i="6"/>
  <c r="AL770" i="6" s="1"/>
  <c r="AN770" i="6" s="1"/>
  <c r="AO770" i="6" s="1"/>
  <c r="U771" i="6"/>
  <c r="AL771" i="6" s="1"/>
  <c r="AN771" i="6" s="1"/>
  <c r="AO771" i="6" s="1"/>
  <c r="U772" i="6"/>
  <c r="AL772" i="6" s="1"/>
  <c r="AN772" i="6" s="1"/>
  <c r="AO772" i="6" s="1"/>
  <c r="U773" i="6"/>
  <c r="AL773" i="6" s="1"/>
  <c r="AN773" i="6" s="1"/>
  <c r="AO773" i="6" s="1"/>
  <c r="U774" i="6"/>
  <c r="AL774" i="6" s="1"/>
  <c r="AN774" i="6" s="1"/>
  <c r="AO774" i="6" s="1"/>
  <c r="U775" i="6"/>
  <c r="AL775" i="6" s="1"/>
  <c r="AN775" i="6" s="1"/>
  <c r="AO775" i="6" s="1"/>
  <c r="U776" i="6"/>
  <c r="AL776" i="6" s="1"/>
  <c r="AN776" i="6" s="1"/>
  <c r="AO776" i="6" s="1"/>
  <c r="U777" i="6"/>
  <c r="AL777" i="6" s="1"/>
  <c r="AN777" i="6" s="1"/>
  <c r="AO777" i="6" s="1"/>
  <c r="U778" i="6"/>
  <c r="AL778" i="6" s="1"/>
  <c r="AN778" i="6" s="1"/>
  <c r="AO778" i="6" s="1"/>
  <c r="U779" i="6"/>
  <c r="AL779" i="6" s="1"/>
  <c r="AN779" i="6" s="1"/>
  <c r="AO779" i="6" s="1"/>
  <c r="U780" i="6"/>
  <c r="AL780" i="6" s="1"/>
  <c r="AN780" i="6" s="1"/>
  <c r="AO780" i="6" s="1"/>
  <c r="U781" i="6"/>
  <c r="AL781" i="6" s="1"/>
  <c r="AN781" i="6" s="1"/>
  <c r="AO781" i="6" s="1"/>
  <c r="U782" i="6"/>
  <c r="AL782" i="6" s="1"/>
  <c r="AN782" i="6" s="1"/>
  <c r="AO782" i="6" s="1"/>
  <c r="U783" i="6"/>
  <c r="AL783" i="6" s="1"/>
  <c r="AN783" i="6" s="1"/>
  <c r="AO783" i="6" s="1"/>
  <c r="U784" i="6"/>
  <c r="AL784" i="6" s="1"/>
  <c r="AN784" i="6" s="1"/>
  <c r="AO784" i="6" s="1"/>
  <c r="U785" i="6"/>
  <c r="AL785" i="6" s="1"/>
  <c r="AN785" i="6" s="1"/>
  <c r="AO785" i="6" s="1"/>
  <c r="U786" i="6"/>
  <c r="AL786" i="6" s="1"/>
  <c r="AN786" i="6" s="1"/>
  <c r="AO786" i="6" s="1"/>
  <c r="U787" i="6"/>
  <c r="AL787" i="6" s="1"/>
  <c r="AN787" i="6" s="1"/>
  <c r="AO787" i="6" s="1"/>
  <c r="U788" i="6"/>
  <c r="AL788" i="6" s="1"/>
  <c r="AN788" i="6" s="1"/>
  <c r="AO788" i="6" s="1"/>
  <c r="U789" i="6"/>
  <c r="AL789" i="6" s="1"/>
  <c r="AN789" i="6" s="1"/>
  <c r="AO789" i="6" s="1"/>
  <c r="U790" i="6"/>
  <c r="AL790" i="6" s="1"/>
  <c r="AN790" i="6" s="1"/>
  <c r="AO790" i="6" s="1"/>
  <c r="U791" i="6"/>
  <c r="AL791" i="6" s="1"/>
  <c r="AN791" i="6" s="1"/>
  <c r="AO791" i="6" s="1"/>
  <c r="U792" i="6"/>
  <c r="AL792" i="6" s="1"/>
  <c r="AN792" i="6" s="1"/>
  <c r="AO792" i="6" s="1"/>
  <c r="U793" i="6"/>
  <c r="AL793" i="6" s="1"/>
  <c r="AN793" i="6" s="1"/>
  <c r="AO793" i="6" s="1"/>
  <c r="U794" i="6"/>
  <c r="AL794" i="6" s="1"/>
  <c r="AN794" i="6" s="1"/>
  <c r="AO794" i="6" s="1"/>
  <c r="U795" i="6"/>
  <c r="AL795" i="6" s="1"/>
  <c r="AN795" i="6" s="1"/>
  <c r="AO795" i="6" s="1"/>
  <c r="U796" i="6"/>
  <c r="AL796" i="6" s="1"/>
  <c r="AN796" i="6" s="1"/>
  <c r="AO796" i="6" s="1"/>
  <c r="U797" i="6"/>
  <c r="AL797" i="6" s="1"/>
  <c r="AN797" i="6" s="1"/>
  <c r="AO797" i="6" s="1"/>
  <c r="U798" i="6"/>
  <c r="AL798" i="6" s="1"/>
  <c r="AN798" i="6" s="1"/>
  <c r="AO798" i="6" s="1"/>
  <c r="U799" i="6"/>
  <c r="AL799" i="6" s="1"/>
  <c r="AN799" i="6" s="1"/>
  <c r="AO799" i="6" s="1"/>
  <c r="U800" i="6"/>
  <c r="AL800" i="6" s="1"/>
  <c r="AN800" i="6" s="1"/>
  <c r="AO800" i="6" s="1"/>
  <c r="U801" i="6"/>
  <c r="AL801" i="6" s="1"/>
  <c r="AN801" i="6" s="1"/>
  <c r="AO801" i="6" s="1"/>
  <c r="U802" i="6"/>
  <c r="AL802" i="6" s="1"/>
  <c r="AN802" i="6" s="1"/>
  <c r="AO802" i="6" s="1"/>
  <c r="U803" i="6"/>
  <c r="AL803" i="6" s="1"/>
  <c r="AN803" i="6" s="1"/>
  <c r="AO803" i="6" s="1"/>
  <c r="U804" i="6"/>
  <c r="AL804" i="6" s="1"/>
  <c r="AN804" i="6" s="1"/>
  <c r="AO804" i="6" s="1"/>
  <c r="U805" i="6"/>
  <c r="AL805" i="6" s="1"/>
  <c r="AN805" i="6" s="1"/>
  <c r="AO805" i="6" s="1"/>
  <c r="U806" i="6"/>
  <c r="AL806" i="6" s="1"/>
  <c r="AN806" i="6" s="1"/>
  <c r="AO806" i="6" s="1"/>
  <c r="U807" i="6"/>
  <c r="AL807" i="6" s="1"/>
  <c r="AN807" i="6" s="1"/>
  <c r="AO807" i="6" s="1"/>
  <c r="U808" i="6"/>
  <c r="AL808" i="6" s="1"/>
  <c r="AN808" i="6" s="1"/>
  <c r="AO808" i="6" s="1"/>
  <c r="U809" i="6"/>
  <c r="AL809" i="6" s="1"/>
  <c r="AN809" i="6" s="1"/>
  <c r="AO809" i="6" s="1"/>
  <c r="U810" i="6"/>
  <c r="AL810" i="6" s="1"/>
  <c r="AN810" i="6" s="1"/>
  <c r="AO810" i="6" s="1"/>
  <c r="U811" i="6"/>
  <c r="AL811" i="6" s="1"/>
  <c r="AN811" i="6" s="1"/>
  <c r="AO811" i="6" s="1"/>
  <c r="U812" i="6"/>
  <c r="AL812" i="6" s="1"/>
  <c r="AN812" i="6" s="1"/>
  <c r="AO812" i="6" s="1"/>
  <c r="U813" i="6"/>
  <c r="AL813" i="6" s="1"/>
  <c r="AN813" i="6" s="1"/>
  <c r="AO813" i="6" s="1"/>
  <c r="U814" i="6"/>
  <c r="AL814" i="6" s="1"/>
  <c r="AN814" i="6" s="1"/>
  <c r="AO814" i="6" s="1"/>
  <c r="U815" i="6"/>
  <c r="AL815" i="6" s="1"/>
  <c r="AN815" i="6" s="1"/>
  <c r="AO815" i="6" s="1"/>
  <c r="U816" i="6"/>
  <c r="AL816" i="6" s="1"/>
  <c r="AN816" i="6" s="1"/>
  <c r="AO816" i="6" s="1"/>
  <c r="U817" i="6"/>
  <c r="AL817" i="6" s="1"/>
  <c r="AN817" i="6" s="1"/>
  <c r="AO817" i="6" s="1"/>
  <c r="U818" i="6"/>
  <c r="AL818" i="6" s="1"/>
  <c r="AN818" i="6" s="1"/>
  <c r="AO818" i="6" s="1"/>
  <c r="U819" i="6"/>
  <c r="AL819" i="6" s="1"/>
  <c r="AN819" i="6" s="1"/>
  <c r="AO819" i="6" s="1"/>
  <c r="U820" i="6"/>
  <c r="AL820" i="6" s="1"/>
  <c r="AN820" i="6" s="1"/>
  <c r="AO820" i="6" s="1"/>
  <c r="U821" i="6"/>
  <c r="AL821" i="6" s="1"/>
  <c r="AN821" i="6" s="1"/>
  <c r="AO821" i="6" s="1"/>
  <c r="U822" i="6"/>
  <c r="AL822" i="6" s="1"/>
  <c r="AN822" i="6" s="1"/>
  <c r="AO822" i="6" s="1"/>
  <c r="U823" i="6"/>
  <c r="AL823" i="6" s="1"/>
  <c r="AN823" i="6" s="1"/>
  <c r="AO823" i="6" s="1"/>
  <c r="U824" i="6"/>
  <c r="AL824" i="6" s="1"/>
  <c r="AN824" i="6" s="1"/>
  <c r="AO824" i="6" s="1"/>
  <c r="U825" i="6"/>
  <c r="AL825" i="6" s="1"/>
  <c r="AN825" i="6" s="1"/>
  <c r="AO825" i="6" s="1"/>
  <c r="U826" i="6"/>
  <c r="AL826" i="6" s="1"/>
  <c r="AN826" i="6" s="1"/>
  <c r="AO826" i="6" s="1"/>
  <c r="U827" i="6"/>
  <c r="AL827" i="6" s="1"/>
  <c r="AN827" i="6" s="1"/>
  <c r="AO827" i="6" s="1"/>
  <c r="U828" i="6"/>
  <c r="AL828" i="6" s="1"/>
  <c r="AN828" i="6" s="1"/>
  <c r="AO828" i="6" s="1"/>
  <c r="U829" i="6"/>
  <c r="AL829" i="6" s="1"/>
  <c r="AN829" i="6" s="1"/>
  <c r="AO829" i="6" s="1"/>
  <c r="U830" i="6"/>
  <c r="AL830" i="6" s="1"/>
  <c r="AN830" i="6" s="1"/>
  <c r="AO830" i="6" s="1"/>
  <c r="U831" i="6"/>
  <c r="AL831" i="6" s="1"/>
  <c r="AN831" i="6" s="1"/>
  <c r="AO831" i="6" s="1"/>
  <c r="U832" i="6"/>
  <c r="AL832" i="6" s="1"/>
  <c r="AN832" i="6" s="1"/>
  <c r="AO832" i="6" s="1"/>
  <c r="U833" i="6"/>
  <c r="AL833" i="6" s="1"/>
  <c r="AN833" i="6" s="1"/>
  <c r="AO833" i="6" s="1"/>
  <c r="U834" i="6"/>
  <c r="AL834" i="6" s="1"/>
  <c r="AN834" i="6" s="1"/>
  <c r="AO834" i="6" s="1"/>
  <c r="U835" i="6"/>
  <c r="AL835" i="6" s="1"/>
  <c r="AN835" i="6" s="1"/>
  <c r="AO835" i="6" s="1"/>
  <c r="U836" i="6"/>
  <c r="AL836" i="6" s="1"/>
  <c r="AN836" i="6" s="1"/>
  <c r="AO836" i="6" s="1"/>
  <c r="U837" i="6"/>
  <c r="AL837" i="6" s="1"/>
  <c r="AN837" i="6" s="1"/>
  <c r="AO837" i="6" s="1"/>
  <c r="U838" i="6"/>
  <c r="AL838" i="6" s="1"/>
  <c r="AN838" i="6" s="1"/>
  <c r="AO838" i="6" s="1"/>
  <c r="U839" i="6"/>
  <c r="AL839" i="6" s="1"/>
  <c r="AN839" i="6" s="1"/>
  <c r="AO839" i="6" s="1"/>
  <c r="U840" i="6"/>
  <c r="AL840" i="6" s="1"/>
  <c r="AN840" i="6" s="1"/>
  <c r="AO840" i="6" s="1"/>
  <c r="U841" i="6"/>
  <c r="AL841" i="6" s="1"/>
  <c r="AN841" i="6" s="1"/>
  <c r="AO841" i="6" s="1"/>
  <c r="U842" i="6"/>
  <c r="AL842" i="6" s="1"/>
  <c r="AN842" i="6" s="1"/>
  <c r="AO842" i="6" s="1"/>
  <c r="U843" i="6"/>
  <c r="AL843" i="6" s="1"/>
  <c r="AN843" i="6" s="1"/>
  <c r="AO843" i="6" s="1"/>
  <c r="U844" i="6"/>
  <c r="AL844" i="6" s="1"/>
  <c r="AN844" i="6" s="1"/>
  <c r="AO844" i="6" s="1"/>
  <c r="U845" i="6"/>
  <c r="AL845" i="6" s="1"/>
  <c r="AN845" i="6" s="1"/>
  <c r="AO845" i="6" s="1"/>
  <c r="U846" i="6"/>
  <c r="AL846" i="6" s="1"/>
  <c r="AN846" i="6" s="1"/>
  <c r="AO846" i="6" s="1"/>
  <c r="U847" i="6"/>
  <c r="AL847" i="6" s="1"/>
  <c r="AN847" i="6" s="1"/>
  <c r="AO847" i="6" s="1"/>
  <c r="U848" i="6"/>
  <c r="AL848" i="6" s="1"/>
  <c r="AN848" i="6" s="1"/>
  <c r="AO848" i="6" s="1"/>
  <c r="U849" i="6"/>
  <c r="AL849" i="6" s="1"/>
  <c r="AN849" i="6" s="1"/>
  <c r="AO849" i="6" s="1"/>
  <c r="U850" i="6"/>
  <c r="AL850" i="6" s="1"/>
  <c r="AN850" i="6" s="1"/>
  <c r="AO850" i="6" s="1"/>
  <c r="U851" i="6"/>
  <c r="AL851" i="6" s="1"/>
  <c r="AN851" i="6" s="1"/>
  <c r="AO851" i="6" s="1"/>
  <c r="U852" i="6"/>
  <c r="AL852" i="6" s="1"/>
  <c r="AN852" i="6" s="1"/>
  <c r="AO852" i="6" s="1"/>
  <c r="U853" i="6"/>
  <c r="AL853" i="6" s="1"/>
  <c r="AN853" i="6" s="1"/>
  <c r="AO853" i="6" s="1"/>
  <c r="U854" i="6"/>
  <c r="AL854" i="6" s="1"/>
  <c r="AN854" i="6" s="1"/>
  <c r="AO854" i="6" s="1"/>
  <c r="U855" i="6"/>
  <c r="AL855" i="6" s="1"/>
  <c r="AN855" i="6" s="1"/>
  <c r="AO855" i="6" s="1"/>
  <c r="U856" i="6"/>
  <c r="AL856" i="6" s="1"/>
  <c r="AN856" i="6" s="1"/>
  <c r="AO856" i="6" s="1"/>
  <c r="U857" i="6"/>
  <c r="AL857" i="6" s="1"/>
  <c r="AN857" i="6" s="1"/>
  <c r="AO857" i="6" s="1"/>
  <c r="U858" i="6"/>
  <c r="AL858" i="6" s="1"/>
  <c r="AN858" i="6" s="1"/>
  <c r="AO858" i="6" s="1"/>
  <c r="U859" i="6"/>
  <c r="AL859" i="6" s="1"/>
  <c r="AN859" i="6" s="1"/>
  <c r="AO859" i="6" s="1"/>
  <c r="U860" i="6"/>
  <c r="AL860" i="6" s="1"/>
  <c r="AN860" i="6" s="1"/>
  <c r="AO860" i="6" s="1"/>
  <c r="U861" i="6"/>
  <c r="AL861" i="6" s="1"/>
  <c r="AN861" i="6" s="1"/>
  <c r="AO861" i="6" s="1"/>
  <c r="U862" i="6"/>
  <c r="AL862" i="6" s="1"/>
  <c r="AN862" i="6" s="1"/>
  <c r="AO862" i="6" s="1"/>
  <c r="U863" i="6"/>
  <c r="AL863" i="6" s="1"/>
  <c r="AN863" i="6" s="1"/>
  <c r="AO863" i="6" s="1"/>
  <c r="U864" i="6"/>
  <c r="AL864" i="6" s="1"/>
  <c r="AN864" i="6" s="1"/>
  <c r="AO864" i="6" s="1"/>
  <c r="U865" i="6"/>
  <c r="AL865" i="6" s="1"/>
  <c r="AN865" i="6" s="1"/>
  <c r="AO865" i="6" s="1"/>
  <c r="U866" i="6"/>
  <c r="AL866" i="6" s="1"/>
  <c r="AN866" i="6" s="1"/>
  <c r="AO866" i="6" s="1"/>
  <c r="U867" i="6"/>
  <c r="AL867" i="6" s="1"/>
  <c r="AN867" i="6" s="1"/>
  <c r="AO867" i="6" s="1"/>
  <c r="U868" i="6"/>
  <c r="AL868" i="6" s="1"/>
  <c r="AN868" i="6" s="1"/>
  <c r="AO868" i="6" s="1"/>
  <c r="U869" i="6"/>
  <c r="AL869" i="6" s="1"/>
  <c r="AN869" i="6" s="1"/>
  <c r="AO869" i="6" s="1"/>
  <c r="U870" i="6"/>
  <c r="AL870" i="6" s="1"/>
  <c r="AN870" i="6" s="1"/>
  <c r="AO870" i="6" s="1"/>
  <c r="U871" i="6"/>
  <c r="AL871" i="6" s="1"/>
  <c r="AN871" i="6" s="1"/>
  <c r="AO871" i="6" s="1"/>
  <c r="U872" i="6"/>
  <c r="AL872" i="6" s="1"/>
  <c r="AN872" i="6" s="1"/>
  <c r="AO872" i="6" s="1"/>
  <c r="U873" i="6"/>
  <c r="AL873" i="6" s="1"/>
  <c r="AN873" i="6" s="1"/>
  <c r="AO873" i="6" s="1"/>
  <c r="U874" i="6"/>
  <c r="AL874" i="6" s="1"/>
  <c r="AN874" i="6" s="1"/>
  <c r="AO874" i="6" s="1"/>
  <c r="U875" i="6"/>
  <c r="AL875" i="6" s="1"/>
  <c r="AN875" i="6" s="1"/>
  <c r="AO875" i="6" s="1"/>
  <c r="U876" i="6"/>
  <c r="AL876" i="6" s="1"/>
  <c r="AN876" i="6" s="1"/>
  <c r="AO876" i="6" s="1"/>
  <c r="U877" i="6"/>
  <c r="AL877" i="6" s="1"/>
  <c r="AN877" i="6" s="1"/>
  <c r="AO877" i="6" s="1"/>
  <c r="U878" i="6"/>
  <c r="AL878" i="6" s="1"/>
  <c r="AN878" i="6" s="1"/>
  <c r="AO878" i="6" s="1"/>
  <c r="U879" i="6"/>
  <c r="AL879" i="6" s="1"/>
  <c r="AN879" i="6" s="1"/>
  <c r="AO879" i="6" s="1"/>
  <c r="U880" i="6"/>
  <c r="AL880" i="6" s="1"/>
  <c r="AN880" i="6" s="1"/>
  <c r="AO880" i="6" s="1"/>
  <c r="U881" i="6"/>
  <c r="AL881" i="6" s="1"/>
  <c r="AN881" i="6" s="1"/>
  <c r="AO881" i="6" s="1"/>
  <c r="U882" i="6"/>
  <c r="AL882" i="6" s="1"/>
  <c r="AN882" i="6" s="1"/>
  <c r="AO882" i="6" s="1"/>
  <c r="U883" i="6"/>
  <c r="AL883" i="6" s="1"/>
  <c r="AN883" i="6" s="1"/>
  <c r="AO883" i="6" s="1"/>
  <c r="U884" i="6"/>
  <c r="AL884" i="6" s="1"/>
  <c r="AN884" i="6" s="1"/>
  <c r="AO884" i="6" s="1"/>
  <c r="U885" i="6"/>
  <c r="AL885" i="6" s="1"/>
  <c r="AN885" i="6" s="1"/>
  <c r="AO885" i="6" s="1"/>
  <c r="U886" i="6"/>
  <c r="AL886" i="6" s="1"/>
  <c r="AN886" i="6" s="1"/>
  <c r="AO886" i="6" s="1"/>
  <c r="U887" i="6"/>
  <c r="AL887" i="6" s="1"/>
  <c r="AN887" i="6" s="1"/>
  <c r="AO887" i="6" s="1"/>
  <c r="U888" i="6"/>
  <c r="AL888" i="6" s="1"/>
  <c r="AN888" i="6" s="1"/>
  <c r="AO888" i="6" s="1"/>
  <c r="U889" i="6"/>
  <c r="AL889" i="6" s="1"/>
  <c r="AN889" i="6" s="1"/>
  <c r="AO889" i="6" s="1"/>
  <c r="U890" i="6"/>
  <c r="AL890" i="6" s="1"/>
  <c r="AN890" i="6" s="1"/>
  <c r="AO890" i="6" s="1"/>
  <c r="U891" i="6"/>
  <c r="AL891" i="6" s="1"/>
  <c r="AN891" i="6" s="1"/>
  <c r="AO891" i="6" s="1"/>
  <c r="U892" i="6"/>
  <c r="AL892" i="6" s="1"/>
  <c r="AN892" i="6" s="1"/>
  <c r="AO892" i="6" s="1"/>
  <c r="U893" i="6"/>
  <c r="AL893" i="6" s="1"/>
  <c r="AN893" i="6" s="1"/>
  <c r="AO893" i="6" s="1"/>
  <c r="U894" i="6"/>
  <c r="AL894" i="6" s="1"/>
  <c r="AN894" i="6" s="1"/>
  <c r="AO894" i="6" s="1"/>
  <c r="U895" i="6"/>
  <c r="AL895" i="6" s="1"/>
  <c r="AN895" i="6" s="1"/>
  <c r="AO895" i="6" s="1"/>
  <c r="U896" i="6"/>
  <c r="AL896" i="6" s="1"/>
  <c r="AN896" i="6" s="1"/>
  <c r="AO896" i="6" s="1"/>
  <c r="U897" i="6"/>
  <c r="AL897" i="6" s="1"/>
  <c r="AN897" i="6" s="1"/>
  <c r="AO897" i="6" s="1"/>
  <c r="U898" i="6"/>
  <c r="AL898" i="6" s="1"/>
  <c r="AN898" i="6" s="1"/>
  <c r="AO898" i="6" s="1"/>
  <c r="U899" i="6"/>
  <c r="AL899" i="6" s="1"/>
  <c r="AN899" i="6" s="1"/>
  <c r="AO899" i="6" s="1"/>
  <c r="U900" i="6"/>
  <c r="AL900" i="6" s="1"/>
  <c r="AN900" i="6" s="1"/>
  <c r="AO900" i="6" s="1"/>
  <c r="U901" i="6"/>
  <c r="AL901" i="6" s="1"/>
  <c r="AN901" i="6" s="1"/>
  <c r="AO901" i="6" s="1"/>
  <c r="U902" i="6"/>
  <c r="AL902" i="6" s="1"/>
  <c r="AN902" i="6" s="1"/>
  <c r="AO902" i="6" s="1"/>
  <c r="U903" i="6"/>
  <c r="AL903" i="6" s="1"/>
  <c r="AN903" i="6" s="1"/>
  <c r="AO903" i="6" s="1"/>
  <c r="U904" i="6"/>
  <c r="AL904" i="6" s="1"/>
  <c r="AN904" i="6" s="1"/>
  <c r="AO904" i="6" s="1"/>
  <c r="U905" i="6"/>
  <c r="AL905" i="6" s="1"/>
  <c r="AN905" i="6" s="1"/>
  <c r="AO905" i="6" s="1"/>
  <c r="U906" i="6"/>
  <c r="AL906" i="6" s="1"/>
  <c r="AN906" i="6" s="1"/>
  <c r="AO906" i="6" s="1"/>
  <c r="U907" i="6"/>
  <c r="AL907" i="6" s="1"/>
  <c r="AN907" i="6" s="1"/>
  <c r="AO907" i="6" s="1"/>
  <c r="U908" i="6"/>
  <c r="AL908" i="6" s="1"/>
  <c r="AN908" i="6" s="1"/>
  <c r="AO908" i="6" s="1"/>
  <c r="U909" i="6"/>
  <c r="AL909" i="6" s="1"/>
  <c r="AN909" i="6" s="1"/>
  <c r="AO909" i="6" s="1"/>
  <c r="U910" i="6"/>
  <c r="AL910" i="6" s="1"/>
  <c r="AN910" i="6" s="1"/>
  <c r="AO910" i="6" s="1"/>
  <c r="U911" i="6"/>
  <c r="AL911" i="6" s="1"/>
  <c r="AN911" i="6" s="1"/>
  <c r="AO911" i="6" s="1"/>
  <c r="U912" i="6"/>
  <c r="AL912" i="6" s="1"/>
  <c r="AN912" i="6" s="1"/>
  <c r="AO912" i="6" s="1"/>
  <c r="U913" i="6"/>
  <c r="AL913" i="6" s="1"/>
  <c r="AN913" i="6" s="1"/>
  <c r="AO913" i="6" s="1"/>
  <c r="U914" i="6"/>
  <c r="AL914" i="6" s="1"/>
  <c r="AN914" i="6" s="1"/>
  <c r="AO914" i="6" s="1"/>
  <c r="U915" i="6"/>
  <c r="AL915" i="6" s="1"/>
  <c r="AN915" i="6" s="1"/>
  <c r="AO915" i="6" s="1"/>
  <c r="U916" i="6"/>
  <c r="AL916" i="6" s="1"/>
  <c r="AN916" i="6" s="1"/>
  <c r="AO916" i="6" s="1"/>
  <c r="U917" i="6"/>
  <c r="AL917" i="6" s="1"/>
  <c r="AN917" i="6" s="1"/>
  <c r="AO917" i="6" s="1"/>
  <c r="U918" i="6"/>
  <c r="AL918" i="6" s="1"/>
  <c r="AN918" i="6" s="1"/>
  <c r="AO918" i="6" s="1"/>
  <c r="U919" i="6"/>
  <c r="AL919" i="6" s="1"/>
  <c r="AN919" i="6" s="1"/>
  <c r="AO919" i="6" s="1"/>
  <c r="U920" i="6"/>
  <c r="AL920" i="6" s="1"/>
  <c r="AN920" i="6" s="1"/>
  <c r="AO920" i="6" s="1"/>
  <c r="U921" i="6"/>
  <c r="AL921" i="6" s="1"/>
  <c r="AN921" i="6" s="1"/>
  <c r="AO921" i="6" s="1"/>
  <c r="U922" i="6"/>
  <c r="AL922" i="6" s="1"/>
  <c r="AN922" i="6" s="1"/>
  <c r="AO922" i="6" s="1"/>
  <c r="U923" i="6"/>
  <c r="AL923" i="6" s="1"/>
  <c r="AN923" i="6" s="1"/>
  <c r="AO923" i="6" s="1"/>
  <c r="U924" i="6"/>
  <c r="AL924" i="6" s="1"/>
  <c r="AN924" i="6" s="1"/>
  <c r="AO924" i="6" s="1"/>
  <c r="U925" i="6"/>
  <c r="AL925" i="6" s="1"/>
  <c r="AN925" i="6" s="1"/>
  <c r="AO925" i="6" s="1"/>
  <c r="U926" i="6"/>
  <c r="AL926" i="6" s="1"/>
  <c r="AN926" i="6" s="1"/>
  <c r="AO926" i="6" s="1"/>
  <c r="U927" i="6"/>
  <c r="AL927" i="6" s="1"/>
  <c r="AN927" i="6" s="1"/>
  <c r="AO927" i="6" s="1"/>
  <c r="U928" i="6"/>
  <c r="AL928" i="6" s="1"/>
  <c r="AN928" i="6" s="1"/>
  <c r="AO928" i="6" s="1"/>
  <c r="U929" i="6"/>
  <c r="AL929" i="6" s="1"/>
  <c r="AN929" i="6" s="1"/>
  <c r="AO929" i="6" s="1"/>
  <c r="U930" i="6"/>
  <c r="AL930" i="6" s="1"/>
  <c r="AN930" i="6" s="1"/>
  <c r="AO930" i="6" s="1"/>
  <c r="U931" i="6"/>
  <c r="AL931" i="6" s="1"/>
  <c r="AN931" i="6" s="1"/>
  <c r="AO931" i="6" s="1"/>
  <c r="U932" i="6"/>
  <c r="AL932" i="6" s="1"/>
  <c r="AN932" i="6" s="1"/>
  <c r="AO932" i="6" s="1"/>
  <c r="U933" i="6"/>
  <c r="AL933" i="6" s="1"/>
  <c r="AN933" i="6" s="1"/>
  <c r="AO933" i="6" s="1"/>
  <c r="U934" i="6"/>
  <c r="AL934" i="6" s="1"/>
  <c r="AN934" i="6" s="1"/>
  <c r="AO934" i="6" s="1"/>
  <c r="U935" i="6"/>
  <c r="AL935" i="6" s="1"/>
  <c r="AN935" i="6" s="1"/>
  <c r="AO935" i="6" s="1"/>
  <c r="U936" i="6"/>
  <c r="AL936" i="6" s="1"/>
  <c r="AN936" i="6" s="1"/>
  <c r="AO936" i="6" s="1"/>
  <c r="U937" i="6"/>
  <c r="AL937" i="6" s="1"/>
  <c r="AN937" i="6" s="1"/>
  <c r="AO937" i="6" s="1"/>
  <c r="U938" i="6"/>
  <c r="AL938" i="6" s="1"/>
  <c r="AN938" i="6" s="1"/>
  <c r="AO938" i="6" s="1"/>
  <c r="U939" i="6"/>
  <c r="AL939" i="6" s="1"/>
  <c r="AN939" i="6" s="1"/>
  <c r="AO939" i="6" s="1"/>
  <c r="U940" i="6"/>
  <c r="AL940" i="6" s="1"/>
  <c r="AN940" i="6" s="1"/>
  <c r="AO940" i="6" s="1"/>
  <c r="U941" i="6"/>
  <c r="AL941" i="6" s="1"/>
  <c r="AN941" i="6" s="1"/>
  <c r="AO941" i="6" s="1"/>
  <c r="U942" i="6"/>
  <c r="AL942" i="6" s="1"/>
  <c r="AN942" i="6" s="1"/>
  <c r="AO942" i="6" s="1"/>
  <c r="U943" i="6"/>
  <c r="AL943" i="6" s="1"/>
  <c r="AN943" i="6" s="1"/>
  <c r="AO943" i="6" s="1"/>
  <c r="U944" i="6"/>
  <c r="AL944" i="6" s="1"/>
  <c r="AN944" i="6" s="1"/>
  <c r="AO944" i="6" s="1"/>
  <c r="U945" i="6"/>
  <c r="AL945" i="6" s="1"/>
  <c r="AN945" i="6" s="1"/>
  <c r="AO945" i="6" s="1"/>
  <c r="U946" i="6"/>
  <c r="AL946" i="6" s="1"/>
  <c r="AN946" i="6" s="1"/>
  <c r="AO946" i="6" s="1"/>
  <c r="U947" i="6"/>
  <c r="AL947" i="6" s="1"/>
  <c r="AN947" i="6" s="1"/>
  <c r="AO947" i="6" s="1"/>
  <c r="U948" i="6"/>
  <c r="AL948" i="6" s="1"/>
  <c r="AN948" i="6" s="1"/>
  <c r="AO948" i="6" s="1"/>
  <c r="U949" i="6"/>
  <c r="AL949" i="6" s="1"/>
  <c r="AN949" i="6" s="1"/>
  <c r="AO949" i="6" s="1"/>
  <c r="U950" i="6"/>
  <c r="AL950" i="6" s="1"/>
  <c r="AN950" i="6" s="1"/>
  <c r="AO950" i="6" s="1"/>
  <c r="U951" i="6"/>
  <c r="AL951" i="6" s="1"/>
  <c r="AN951" i="6" s="1"/>
  <c r="AO951" i="6" s="1"/>
  <c r="U952" i="6"/>
  <c r="AL952" i="6" s="1"/>
  <c r="AN952" i="6" s="1"/>
  <c r="AO952" i="6" s="1"/>
  <c r="U953" i="6"/>
  <c r="AL953" i="6" s="1"/>
  <c r="AN953" i="6" s="1"/>
  <c r="AO953" i="6" s="1"/>
  <c r="U954" i="6"/>
  <c r="AL954" i="6" s="1"/>
  <c r="AN954" i="6" s="1"/>
  <c r="AO954" i="6" s="1"/>
  <c r="U955" i="6"/>
  <c r="AL955" i="6" s="1"/>
  <c r="AN955" i="6" s="1"/>
  <c r="AO955" i="6" s="1"/>
  <c r="U956" i="6"/>
  <c r="AL956" i="6" s="1"/>
  <c r="AN956" i="6" s="1"/>
  <c r="AO956" i="6" s="1"/>
  <c r="U957" i="6"/>
  <c r="AL957" i="6" s="1"/>
  <c r="AN957" i="6" s="1"/>
  <c r="AO957" i="6" s="1"/>
  <c r="U958" i="6"/>
  <c r="AL958" i="6" s="1"/>
  <c r="AN958" i="6" s="1"/>
  <c r="AO958" i="6" s="1"/>
  <c r="U959" i="6"/>
  <c r="AL959" i="6" s="1"/>
  <c r="AN959" i="6" s="1"/>
  <c r="AO959" i="6" s="1"/>
  <c r="U960" i="6"/>
  <c r="AL960" i="6" s="1"/>
  <c r="AN960" i="6" s="1"/>
  <c r="AO960" i="6" s="1"/>
  <c r="U961" i="6"/>
  <c r="AL961" i="6" s="1"/>
  <c r="AN961" i="6" s="1"/>
  <c r="AO961" i="6" s="1"/>
  <c r="U962" i="6"/>
  <c r="AL962" i="6" s="1"/>
  <c r="AN962" i="6" s="1"/>
  <c r="AO962" i="6" s="1"/>
  <c r="U963" i="6"/>
  <c r="AL963" i="6" s="1"/>
  <c r="AN963" i="6" s="1"/>
  <c r="AO963" i="6" s="1"/>
  <c r="U964" i="6"/>
  <c r="AL964" i="6" s="1"/>
  <c r="AN964" i="6" s="1"/>
  <c r="AO964" i="6" s="1"/>
  <c r="U965" i="6"/>
  <c r="AL965" i="6" s="1"/>
  <c r="AN965" i="6" s="1"/>
  <c r="AO965" i="6" s="1"/>
  <c r="U966" i="6"/>
  <c r="AL966" i="6" s="1"/>
  <c r="AN966" i="6" s="1"/>
  <c r="AO966" i="6" s="1"/>
  <c r="U967" i="6"/>
  <c r="AL967" i="6" s="1"/>
  <c r="AN967" i="6" s="1"/>
  <c r="AO967" i="6" s="1"/>
  <c r="U968" i="6"/>
  <c r="AL968" i="6" s="1"/>
  <c r="AN968" i="6" s="1"/>
  <c r="AO968" i="6" s="1"/>
  <c r="U969" i="6"/>
  <c r="AL969" i="6" s="1"/>
  <c r="AN969" i="6" s="1"/>
  <c r="AO969" i="6" s="1"/>
  <c r="U970" i="6"/>
  <c r="AL970" i="6" s="1"/>
  <c r="AN970" i="6" s="1"/>
  <c r="AO970" i="6" s="1"/>
  <c r="U971" i="6"/>
  <c r="AL971" i="6" s="1"/>
  <c r="AN971" i="6" s="1"/>
  <c r="AO971" i="6" s="1"/>
  <c r="U972" i="6"/>
  <c r="AL972" i="6" s="1"/>
  <c r="AN972" i="6" s="1"/>
  <c r="AO972" i="6" s="1"/>
  <c r="U973" i="6"/>
  <c r="AL973" i="6" s="1"/>
  <c r="AN973" i="6" s="1"/>
  <c r="AO973" i="6" s="1"/>
  <c r="U974" i="6"/>
  <c r="AL974" i="6" s="1"/>
  <c r="AN974" i="6" s="1"/>
  <c r="AO974" i="6" s="1"/>
  <c r="U975" i="6"/>
  <c r="AL975" i="6" s="1"/>
  <c r="AN975" i="6" s="1"/>
  <c r="AO975" i="6" s="1"/>
  <c r="U976" i="6"/>
  <c r="AL976" i="6" s="1"/>
  <c r="AN976" i="6" s="1"/>
  <c r="AO976" i="6" s="1"/>
  <c r="U977" i="6"/>
  <c r="AL977" i="6" s="1"/>
  <c r="AN977" i="6" s="1"/>
  <c r="AO977" i="6" s="1"/>
  <c r="U978" i="6"/>
  <c r="AL978" i="6" s="1"/>
  <c r="AN978" i="6" s="1"/>
  <c r="AO978" i="6" s="1"/>
  <c r="U979" i="6"/>
  <c r="AL979" i="6" s="1"/>
  <c r="AN979" i="6" s="1"/>
  <c r="AO979" i="6" s="1"/>
  <c r="U980" i="6"/>
  <c r="AL980" i="6" s="1"/>
  <c r="AN980" i="6" s="1"/>
  <c r="AO980" i="6" s="1"/>
  <c r="U981" i="6"/>
  <c r="AL981" i="6" s="1"/>
  <c r="AN981" i="6" s="1"/>
  <c r="AO981" i="6" s="1"/>
  <c r="U982" i="6"/>
  <c r="AL982" i="6" s="1"/>
  <c r="AN982" i="6" s="1"/>
  <c r="AO982" i="6" s="1"/>
  <c r="U983" i="6"/>
  <c r="AL983" i="6" s="1"/>
  <c r="AN983" i="6" s="1"/>
  <c r="AO983" i="6" s="1"/>
  <c r="U984" i="6"/>
  <c r="AL984" i="6" s="1"/>
  <c r="AN984" i="6" s="1"/>
  <c r="AO984" i="6" s="1"/>
  <c r="U985" i="6"/>
  <c r="AL985" i="6" s="1"/>
  <c r="AN985" i="6" s="1"/>
  <c r="AO985" i="6" s="1"/>
  <c r="U986" i="6"/>
  <c r="AL986" i="6" s="1"/>
  <c r="AN986" i="6" s="1"/>
  <c r="AO986" i="6" s="1"/>
  <c r="U987" i="6"/>
  <c r="AL987" i="6" s="1"/>
  <c r="AN987" i="6" s="1"/>
  <c r="AO987" i="6" s="1"/>
  <c r="U988" i="6"/>
  <c r="AL988" i="6" s="1"/>
  <c r="AN988" i="6" s="1"/>
  <c r="AO988" i="6" s="1"/>
  <c r="U989" i="6"/>
  <c r="AL989" i="6" s="1"/>
  <c r="AN989" i="6" s="1"/>
  <c r="AO989" i="6" s="1"/>
  <c r="U990" i="6"/>
  <c r="AL990" i="6" s="1"/>
  <c r="AN990" i="6" s="1"/>
  <c r="AO990" i="6" s="1"/>
  <c r="U991" i="6"/>
  <c r="AL991" i="6" s="1"/>
  <c r="AN991" i="6" s="1"/>
  <c r="AO991" i="6" s="1"/>
  <c r="U992" i="6"/>
  <c r="AL992" i="6" s="1"/>
  <c r="AN992" i="6" s="1"/>
  <c r="AO992" i="6" s="1"/>
  <c r="U993" i="6"/>
  <c r="AL993" i="6" s="1"/>
  <c r="AN993" i="6" s="1"/>
  <c r="AO993" i="6" s="1"/>
  <c r="U994" i="6"/>
  <c r="AL994" i="6" s="1"/>
  <c r="AN994" i="6" s="1"/>
  <c r="AO994" i="6" s="1"/>
  <c r="U995" i="6"/>
  <c r="AL995" i="6" s="1"/>
  <c r="AN995" i="6" s="1"/>
  <c r="AO995" i="6" s="1"/>
  <c r="U996" i="6"/>
  <c r="AL996" i="6" s="1"/>
  <c r="AN996" i="6" s="1"/>
  <c r="AO996" i="6" s="1"/>
  <c r="U997" i="6"/>
  <c r="AL997" i="6" s="1"/>
  <c r="AN997" i="6" s="1"/>
  <c r="AO997" i="6" s="1"/>
  <c r="U998" i="6"/>
  <c r="AL998" i="6" s="1"/>
  <c r="AN998" i="6" s="1"/>
  <c r="AO998" i="6" s="1"/>
  <c r="U999" i="6"/>
  <c r="AL999" i="6" s="1"/>
  <c r="AN999" i="6" s="1"/>
  <c r="AO999" i="6" s="1"/>
  <c r="U1000" i="6"/>
  <c r="AL1000" i="6" s="1"/>
  <c r="AN1000" i="6" s="1"/>
  <c r="AO1000" i="6" s="1"/>
  <c r="U1001" i="6"/>
  <c r="AL1001" i="6" s="1"/>
  <c r="AN1001" i="6" s="1"/>
  <c r="AO1001" i="6" s="1"/>
  <c r="U1002" i="6"/>
  <c r="AL1002" i="6" s="1"/>
  <c r="AN1002" i="6" s="1"/>
  <c r="AO1002" i="6" s="1"/>
  <c r="U1003" i="6"/>
  <c r="AL1003" i="6" s="1"/>
  <c r="AN1003" i="6" s="1"/>
  <c r="AO1003" i="6" s="1"/>
  <c r="U1004" i="6"/>
  <c r="AL1004" i="6" s="1"/>
  <c r="AN1004" i="6" s="1"/>
  <c r="AO1004" i="6" s="1"/>
  <c r="U1005" i="6"/>
  <c r="AL1005" i="6" s="1"/>
  <c r="AN1005" i="6" s="1"/>
  <c r="AO1005" i="6" s="1"/>
  <c r="U1006" i="6"/>
  <c r="AL1006" i="6" s="1"/>
  <c r="AN1006" i="6" s="1"/>
  <c r="AO1006" i="6" s="1"/>
  <c r="U1007" i="6"/>
  <c r="AL1007" i="6" s="1"/>
  <c r="AN1007" i="6" s="1"/>
  <c r="AO1007" i="6" s="1"/>
  <c r="U1008" i="6"/>
  <c r="AL1008" i="6" s="1"/>
  <c r="AN1008" i="6" s="1"/>
  <c r="AO1008" i="6" s="1"/>
  <c r="U1009" i="6"/>
  <c r="AL1009" i="6" s="1"/>
  <c r="AN1009" i="6" s="1"/>
  <c r="AO1009" i="6" s="1"/>
  <c r="U1010" i="6"/>
  <c r="AL1010" i="6" s="1"/>
  <c r="AN1010" i="6" s="1"/>
  <c r="AO1010" i="6" s="1"/>
  <c r="U1011" i="6"/>
  <c r="AL1011" i="6" s="1"/>
  <c r="AN1011" i="6" s="1"/>
  <c r="AO1011" i="6" s="1"/>
  <c r="U1012" i="6"/>
  <c r="AL1012" i="6" s="1"/>
  <c r="AN1012" i="6" s="1"/>
  <c r="AO1012" i="6" s="1"/>
  <c r="U1013" i="6"/>
  <c r="AL1013" i="6" s="1"/>
  <c r="AN1013" i="6" s="1"/>
  <c r="AO1013" i="6" s="1"/>
  <c r="U1014" i="6"/>
  <c r="AL1014" i="6" s="1"/>
  <c r="AN1014" i="6" s="1"/>
  <c r="AO1014" i="6" s="1"/>
  <c r="U1015" i="6"/>
  <c r="AL1015" i="6" s="1"/>
  <c r="AN1015" i="6" s="1"/>
  <c r="AO1015" i="6" s="1"/>
  <c r="U1016" i="6"/>
  <c r="AL1016" i="6" s="1"/>
  <c r="AN1016" i="6" s="1"/>
  <c r="AO1016" i="6" s="1"/>
  <c r="U1017" i="6"/>
  <c r="AL1017" i="6" s="1"/>
  <c r="AN1017" i="6" s="1"/>
  <c r="AO1017" i="6" s="1"/>
  <c r="U1018" i="6"/>
  <c r="AL1018" i="6" s="1"/>
  <c r="AN1018" i="6" s="1"/>
  <c r="AO1018" i="6" s="1"/>
  <c r="U1019" i="6"/>
  <c r="AL1019" i="6" s="1"/>
  <c r="AN1019" i="6" s="1"/>
  <c r="AO1019" i="6" s="1"/>
  <c r="U1020" i="6"/>
  <c r="AL1020" i="6" s="1"/>
  <c r="AN1020" i="6" s="1"/>
  <c r="AO1020" i="6" s="1"/>
  <c r="U1021" i="6"/>
  <c r="AL1021" i="6" s="1"/>
  <c r="AN1021" i="6" s="1"/>
  <c r="AO1021" i="6" s="1"/>
  <c r="U1022" i="6"/>
  <c r="AL1022" i="6" s="1"/>
  <c r="AN1022" i="6" s="1"/>
  <c r="AO1022" i="6" s="1"/>
  <c r="U1023" i="6"/>
  <c r="AL1023" i="6" s="1"/>
  <c r="AN1023" i="6" s="1"/>
  <c r="AO1023" i="6" s="1"/>
  <c r="U1024" i="6"/>
  <c r="AL1024" i="6" s="1"/>
  <c r="AN1024" i="6" s="1"/>
  <c r="AO1024" i="6" s="1"/>
  <c r="U1025" i="6"/>
  <c r="AL1025" i="6" s="1"/>
  <c r="AN1025" i="6" s="1"/>
  <c r="AO1025" i="6" s="1"/>
  <c r="U1026" i="6"/>
  <c r="AL1026" i="6" s="1"/>
  <c r="AN1026" i="6" s="1"/>
  <c r="AO1026" i="6" s="1"/>
  <c r="U1027" i="6"/>
  <c r="AL1027" i="6" s="1"/>
  <c r="AN1027" i="6" s="1"/>
  <c r="AO1027" i="6" s="1"/>
  <c r="U1028" i="6"/>
  <c r="AL1028" i="6" s="1"/>
  <c r="AN1028" i="6" s="1"/>
  <c r="AO1028" i="6" s="1"/>
  <c r="U1029" i="6"/>
  <c r="AL1029" i="6" s="1"/>
  <c r="AN1029" i="6" s="1"/>
  <c r="AO1029" i="6" s="1"/>
  <c r="U1030" i="6"/>
  <c r="AL1030" i="6" s="1"/>
  <c r="AN1030" i="6" s="1"/>
  <c r="AO1030" i="6" s="1"/>
  <c r="U1031" i="6"/>
  <c r="AL1031" i="6" s="1"/>
  <c r="AN1031" i="6" s="1"/>
  <c r="AO1031" i="6" s="1"/>
  <c r="U1032" i="6"/>
  <c r="AL1032" i="6" s="1"/>
  <c r="AN1032" i="6" s="1"/>
  <c r="AO1032" i="6" s="1"/>
  <c r="U1033" i="6"/>
  <c r="AL1033" i="6" s="1"/>
  <c r="AN1033" i="6" s="1"/>
  <c r="AO1033" i="6" s="1"/>
  <c r="U1034" i="6"/>
  <c r="AL1034" i="6" s="1"/>
  <c r="AN1034" i="6" s="1"/>
  <c r="AO1034" i="6" s="1"/>
  <c r="U1035" i="6"/>
  <c r="AL1035" i="6" s="1"/>
  <c r="AN1035" i="6" s="1"/>
  <c r="AO1035" i="6" s="1"/>
  <c r="U1036" i="6"/>
  <c r="AL1036" i="6" s="1"/>
  <c r="AN1036" i="6" s="1"/>
  <c r="AO1036" i="6" s="1"/>
  <c r="U1037" i="6"/>
  <c r="AL1037" i="6" s="1"/>
  <c r="AN1037" i="6" s="1"/>
  <c r="AO1037" i="6" s="1"/>
  <c r="U1038" i="6"/>
  <c r="AL1038" i="6" s="1"/>
  <c r="AN1038" i="6" s="1"/>
  <c r="AO1038" i="6" s="1"/>
  <c r="U1039" i="6"/>
  <c r="AL1039" i="6" s="1"/>
  <c r="AN1039" i="6" s="1"/>
  <c r="AO1039" i="6" s="1"/>
  <c r="U1040" i="6"/>
  <c r="AL1040" i="6" s="1"/>
  <c r="AN1040" i="6" s="1"/>
  <c r="AO1040" i="6" s="1"/>
  <c r="U1041" i="6"/>
  <c r="AL1041" i="6" s="1"/>
  <c r="AN1041" i="6" s="1"/>
  <c r="AO1041" i="6" s="1"/>
  <c r="U1042" i="6"/>
  <c r="AL1042" i="6" s="1"/>
  <c r="AN1042" i="6" s="1"/>
  <c r="AO1042" i="6" s="1"/>
  <c r="U1043" i="6"/>
  <c r="AL1043" i="6" s="1"/>
  <c r="AN1043" i="6" s="1"/>
  <c r="AO1043" i="6" s="1"/>
  <c r="U1044" i="6"/>
  <c r="AL1044" i="6" s="1"/>
  <c r="AN1044" i="6" s="1"/>
  <c r="AO1044" i="6" s="1"/>
  <c r="U1045" i="6"/>
  <c r="AL1045" i="6" s="1"/>
  <c r="AN1045" i="6" s="1"/>
  <c r="AO1045" i="6" s="1"/>
  <c r="U1046" i="6"/>
  <c r="AL1046" i="6" s="1"/>
  <c r="AN1046" i="6" s="1"/>
  <c r="AO1046" i="6" s="1"/>
  <c r="U1047" i="6"/>
  <c r="AL1047" i="6" s="1"/>
  <c r="AN1047" i="6" s="1"/>
  <c r="AO1047" i="6" s="1"/>
  <c r="U1048" i="6"/>
  <c r="AL1048" i="6" s="1"/>
  <c r="AN1048" i="6" s="1"/>
  <c r="AO1048" i="6" s="1"/>
  <c r="U1049" i="6"/>
  <c r="AL1049" i="6" s="1"/>
  <c r="AN1049" i="6" s="1"/>
  <c r="AO1049" i="6" s="1"/>
  <c r="U1050" i="6"/>
  <c r="AL1050" i="6" s="1"/>
  <c r="AN1050" i="6" s="1"/>
  <c r="AO1050" i="6" s="1"/>
  <c r="U1051" i="6"/>
  <c r="AL1051" i="6" s="1"/>
  <c r="AN1051" i="6" s="1"/>
  <c r="AO1051" i="6" s="1"/>
  <c r="U1052" i="6"/>
  <c r="AL1052" i="6" s="1"/>
  <c r="AN1052" i="6" s="1"/>
  <c r="AO1052" i="6" s="1"/>
  <c r="U1053" i="6"/>
  <c r="AL1053" i="6" s="1"/>
  <c r="AN1053" i="6" s="1"/>
  <c r="AO1053" i="6" s="1"/>
  <c r="U1054" i="6"/>
  <c r="AL1054" i="6" s="1"/>
  <c r="AN1054" i="6" s="1"/>
  <c r="AO1054" i="6" s="1"/>
  <c r="U1055" i="6"/>
  <c r="AL1055" i="6" s="1"/>
  <c r="AN1055" i="6" s="1"/>
  <c r="AO1055" i="6" s="1"/>
  <c r="U1056" i="6"/>
  <c r="AL1056" i="6" s="1"/>
  <c r="AN1056" i="6" s="1"/>
  <c r="AO1056" i="6" s="1"/>
  <c r="U1057" i="6"/>
  <c r="AL1057" i="6" s="1"/>
  <c r="AN1057" i="6" s="1"/>
  <c r="AO1057" i="6" s="1"/>
  <c r="U1058" i="6"/>
  <c r="AL1058" i="6" s="1"/>
  <c r="AN1058" i="6" s="1"/>
  <c r="AO1058" i="6" s="1"/>
  <c r="U1059" i="6"/>
  <c r="AL1059" i="6" s="1"/>
  <c r="AN1059" i="6" s="1"/>
  <c r="AO1059" i="6" s="1"/>
  <c r="U1060" i="6"/>
  <c r="AL1060" i="6" s="1"/>
  <c r="AN1060" i="6" s="1"/>
  <c r="AO1060" i="6" s="1"/>
  <c r="U1061" i="6"/>
  <c r="AL1061" i="6" s="1"/>
  <c r="AN1061" i="6" s="1"/>
  <c r="AO1061" i="6" s="1"/>
  <c r="U1062" i="6"/>
  <c r="AL1062" i="6" s="1"/>
  <c r="AN1062" i="6" s="1"/>
  <c r="AO1062" i="6" s="1"/>
  <c r="U1063" i="6"/>
  <c r="AL1063" i="6" s="1"/>
  <c r="AN1063" i="6" s="1"/>
  <c r="AO1063" i="6" s="1"/>
  <c r="U1064" i="6"/>
  <c r="AL1064" i="6" s="1"/>
  <c r="AN1064" i="6" s="1"/>
  <c r="AO1064" i="6" s="1"/>
  <c r="U1065" i="6"/>
  <c r="AL1065" i="6" s="1"/>
  <c r="AN1065" i="6" s="1"/>
  <c r="AO1065" i="6" s="1"/>
  <c r="U1066" i="6"/>
  <c r="AL1066" i="6" s="1"/>
  <c r="AN1066" i="6" s="1"/>
  <c r="AO1066" i="6" s="1"/>
  <c r="U1067" i="6"/>
  <c r="AL1067" i="6" s="1"/>
  <c r="AN1067" i="6" s="1"/>
  <c r="AO1067" i="6" s="1"/>
  <c r="U1068" i="6"/>
  <c r="AL1068" i="6" s="1"/>
  <c r="AN1068" i="6" s="1"/>
  <c r="AO1068" i="6" s="1"/>
  <c r="U1069" i="6"/>
  <c r="AL1069" i="6" s="1"/>
  <c r="AN1069" i="6" s="1"/>
  <c r="AO1069" i="6" s="1"/>
  <c r="U1070" i="6"/>
  <c r="AL1070" i="6" s="1"/>
  <c r="AN1070" i="6" s="1"/>
  <c r="AO1070" i="6" s="1"/>
  <c r="U1071" i="6"/>
  <c r="AL1071" i="6" s="1"/>
  <c r="AN1071" i="6" s="1"/>
  <c r="AO1071" i="6" s="1"/>
  <c r="U1072" i="6"/>
  <c r="AL1072" i="6" s="1"/>
  <c r="AN1072" i="6" s="1"/>
  <c r="AO1072" i="6" s="1"/>
  <c r="U1073" i="6"/>
  <c r="AL1073" i="6" s="1"/>
  <c r="AN1073" i="6" s="1"/>
  <c r="AO1073" i="6" s="1"/>
  <c r="U1074" i="6"/>
  <c r="AL1074" i="6" s="1"/>
  <c r="AN1074" i="6" s="1"/>
  <c r="AO1074" i="6" s="1"/>
  <c r="U1075" i="6"/>
  <c r="AL1075" i="6" s="1"/>
  <c r="AN1075" i="6" s="1"/>
  <c r="AO1075" i="6" s="1"/>
  <c r="U1076" i="6"/>
  <c r="AL1076" i="6" s="1"/>
  <c r="AN1076" i="6" s="1"/>
  <c r="AO1076" i="6" s="1"/>
  <c r="U1077" i="6"/>
  <c r="AL1077" i="6" s="1"/>
  <c r="AN1077" i="6" s="1"/>
  <c r="AO1077" i="6" s="1"/>
  <c r="U1078" i="6"/>
  <c r="AL1078" i="6" s="1"/>
  <c r="AN1078" i="6" s="1"/>
  <c r="AO1078" i="6" s="1"/>
  <c r="U1079" i="6"/>
  <c r="AL1079" i="6" s="1"/>
  <c r="AN1079" i="6" s="1"/>
  <c r="AO1079" i="6" s="1"/>
  <c r="U1080" i="6"/>
  <c r="AL1080" i="6" s="1"/>
  <c r="AN1080" i="6" s="1"/>
  <c r="AO1080" i="6" s="1"/>
  <c r="U1081" i="6"/>
  <c r="AL1081" i="6" s="1"/>
  <c r="AN1081" i="6" s="1"/>
  <c r="AO1081" i="6" s="1"/>
  <c r="U1082" i="6"/>
  <c r="AL1082" i="6" s="1"/>
  <c r="AN1082" i="6" s="1"/>
  <c r="AO1082" i="6" s="1"/>
  <c r="U1083" i="6"/>
  <c r="AL1083" i="6" s="1"/>
  <c r="AN1083" i="6" s="1"/>
  <c r="AO1083" i="6" s="1"/>
  <c r="U1084" i="6"/>
  <c r="AL1084" i="6" s="1"/>
  <c r="AN1084" i="6" s="1"/>
  <c r="AO1084" i="6" s="1"/>
  <c r="U1085" i="6"/>
  <c r="AL1085" i="6" s="1"/>
  <c r="AN1085" i="6" s="1"/>
  <c r="AO1085" i="6" s="1"/>
  <c r="U1086" i="6"/>
  <c r="AL1086" i="6" s="1"/>
  <c r="AN1086" i="6" s="1"/>
  <c r="AO1086" i="6" s="1"/>
  <c r="U1087" i="6"/>
  <c r="AL1087" i="6" s="1"/>
  <c r="AN1087" i="6" s="1"/>
  <c r="AO1087" i="6" s="1"/>
  <c r="U1088" i="6"/>
  <c r="AL1088" i="6" s="1"/>
  <c r="AN1088" i="6" s="1"/>
  <c r="AO1088" i="6" s="1"/>
  <c r="U1089" i="6"/>
  <c r="AL1089" i="6" s="1"/>
  <c r="AN1089" i="6" s="1"/>
  <c r="AO1089" i="6" s="1"/>
  <c r="U1090" i="6"/>
  <c r="AL1090" i="6" s="1"/>
  <c r="AN1090" i="6" s="1"/>
  <c r="AO1090" i="6" s="1"/>
  <c r="U1091" i="6"/>
  <c r="AL1091" i="6" s="1"/>
  <c r="AN1091" i="6" s="1"/>
  <c r="AO1091" i="6" s="1"/>
  <c r="U1092" i="6"/>
  <c r="AL1092" i="6" s="1"/>
  <c r="AN1092" i="6" s="1"/>
  <c r="AO1092" i="6" s="1"/>
  <c r="U1093" i="6"/>
  <c r="AL1093" i="6" s="1"/>
  <c r="AN1093" i="6" s="1"/>
  <c r="AO1093" i="6" s="1"/>
  <c r="U1094" i="6"/>
  <c r="AL1094" i="6" s="1"/>
  <c r="AN1094" i="6" s="1"/>
  <c r="AO1094" i="6" s="1"/>
  <c r="U1095" i="6"/>
  <c r="AL1095" i="6" s="1"/>
  <c r="AN1095" i="6" s="1"/>
  <c r="AO1095" i="6" s="1"/>
  <c r="U1096" i="6"/>
  <c r="AL1096" i="6" s="1"/>
  <c r="AN1096" i="6" s="1"/>
  <c r="AO1096" i="6" s="1"/>
  <c r="U1097" i="6"/>
  <c r="AL1097" i="6" s="1"/>
  <c r="AN1097" i="6" s="1"/>
  <c r="AO1097" i="6" s="1"/>
  <c r="U1098" i="6"/>
  <c r="AL1098" i="6" s="1"/>
  <c r="AN1098" i="6" s="1"/>
  <c r="AO1098" i="6" s="1"/>
  <c r="U1099" i="6"/>
  <c r="AL1099" i="6" s="1"/>
  <c r="AN1099" i="6" s="1"/>
  <c r="AO1099" i="6" s="1"/>
  <c r="U1100" i="6"/>
  <c r="AL1100" i="6" s="1"/>
  <c r="AN1100" i="6" s="1"/>
  <c r="AO1100" i="6" s="1"/>
  <c r="U1101" i="6"/>
  <c r="AL1101" i="6" s="1"/>
  <c r="AN1101" i="6" s="1"/>
  <c r="AO1101" i="6" s="1"/>
  <c r="U1102" i="6"/>
  <c r="AL1102" i="6" s="1"/>
  <c r="AN1102" i="6" s="1"/>
  <c r="AO1102" i="6" s="1"/>
  <c r="U1103" i="6"/>
  <c r="AL1103" i="6" s="1"/>
  <c r="AN1103" i="6" s="1"/>
  <c r="AO1103" i="6" s="1"/>
  <c r="U1104" i="6"/>
  <c r="AL1104" i="6" s="1"/>
  <c r="AN1104" i="6" s="1"/>
  <c r="AO1104" i="6" s="1"/>
  <c r="U1105" i="6"/>
  <c r="AL1105" i="6" s="1"/>
  <c r="AN1105" i="6" s="1"/>
  <c r="AO1105" i="6" s="1"/>
  <c r="U1106" i="6"/>
  <c r="AL1106" i="6" s="1"/>
  <c r="AN1106" i="6" s="1"/>
  <c r="AO1106" i="6" s="1"/>
  <c r="U1107" i="6"/>
  <c r="AL1107" i="6" s="1"/>
  <c r="AN1107" i="6" s="1"/>
  <c r="AO1107" i="6" s="1"/>
  <c r="U1108" i="6"/>
  <c r="AL1108" i="6" s="1"/>
  <c r="AN1108" i="6" s="1"/>
  <c r="AO1108" i="6" s="1"/>
  <c r="U1109" i="6"/>
  <c r="AL1109" i="6" s="1"/>
  <c r="AN1109" i="6" s="1"/>
  <c r="AO1109" i="6" s="1"/>
  <c r="U1110" i="6"/>
  <c r="AL1110" i="6" s="1"/>
  <c r="AN1110" i="6" s="1"/>
  <c r="AO1110" i="6" s="1"/>
  <c r="U1111" i="6"/>
  <c r="AL1111" i="6" s="1"/>
  <c r="AN1111" i="6" s="1"/>
  <c r="AO1111" i="6" s="1"/>
  <c r="U1112" i="6"/>
  <c r="AL1112" i="6" s="1"/>
  <c r="AN1112" i="6" s="1"/>
  <c r="AO1112" i="6" s="1"/>
  <c r="U1113" i="6"/>
  <c r="AL1113" i="6" s="1"/>
  <c r="AN1113" i="6" s="1"/>
  <c r="AO1113" i="6" s="1"/>
  <c r="U1114" i="6"/>
  <c r="AL1114" i="6" s="1"/>
  <c r="AN1114" i="6" s="1"/>
  <c r="AO1114" i="6" s="1"/>
  <c r="U1115" i="6"/>
  <c r="AL1115" i="6" s="1"/>
  <c r="AN1115" i="6" s="1"/>
  <c r="AO1115" i="6" s="1"/>
  <c r="U1116" i="6"/>
  <c r="AL1116" i="6" s="1"/>
  <c r="AN1116" i="6" s="1"/>
  <c r="AO1116" i="6" s="1"/>
  <c r="U1117" i="6"/>
  <c r="AL1117" i="6" s="1"/>
  <c r="AN1117" i="6" s="1"/>
  <c r="AO1117" i="6" s="1"/>
  <c r="U1118" i="6"/>
  <c r="AL1118" i="6" s="1"/>
  <c r="AN1118" i="6" s="1"/>
  <c r="AO1118" i="6" s="1"/>
  <c r="U1119" i="6"/>
  <c r="AL1119" i="6" s="1"/>
  <c r="AN1119" i="6" s="1"/>
  <c r="AO1119" i="6" s="1"/>
  <c r="U1120" i="6"/>
  <c r="AL1120" i="6" s="1"/>
  <c r="AN1120" i="6" s="1"/>
  <c r="AO1120" i="6" s="1"/>
  <c r="U1121" i="6"/>
  <c r="AL1121" i="6" s="1"/>
  <c r="AN1121" i="6" s="1"/>
  <c r="AO1121" i="6" s="1"/>
  <c r="U1122" i="6"/>
  <c r="AL1122" i="6" s="1"/>
  <c r="AN1122" i="6" s="1"/>
  <c r="AO1122" i="6" s="1"/>
  <c r="U1123" i="6"/>
  <c r="AL1123" i="6" s="1"/>
  <c r="AN1123" i="6" s="1"/>
  <c r="AO1123" i="6" s="1"/>
  <c r="U1124" i="6"/>
  <c r="AL1124" i="6" s="1"/>
  <c r="AN1124" i="6" s="1"/>
  <c r="AO1124" i="6" s="1"/>
  <c r="U1125" i="6"/>
  <c r="AL1125" i="6" s="1"/>
  <c r="AN1125" i="6" s="1"/>
  <c r="AO1125" i="6" s="1"/>
  <c r="U1126" i="6"/>
  <c r="AL1126" i="6" s="1"/>
  <c r="AN1126" i="6" s="1"/>
  <c r="AO1126" i="6" s="1"/>
  <c r="U1127" i="6"/>
  <c r="AL1127" i="6" s="1"/>
  <c r="AN1127" i="6" s="1"/>
  <c r="AO1127" i="6" s="1"/>
  <c r="U1128" i="6"/>
  <c r="AL1128" i="6" s="1"/>
  <c r="AN1128" i="6" s="1"/>
  <c r="AO1128" i="6" s="1"/>
  <c r="U1129" i="6"/>
  <c r="AL1129" i="6" s="1"/>
  <c r="AN1129" i="6" s="1"/>
  <c r="AO1129" i="6" s="1"/>
  <c r="U1130" i="6"/>
  <c r="AL1130" i="6" s="1"/>
  <c r="AN1130" i="6" s="1"/>
  <c r="AO1130" i="6" s="1"/>
  <c r="U1131" i="6"/>
  <c r="AL1131" i="6" s="1"/>
  <c r="AN1131" i="6" s="1"/>
  <c r="AO1131" i="6" s="1"/>
  <c r="U1132" i="6"/>
  <c r="AL1132" i="6" s="1"/>
  <c r="AN1132" i="6" s="1"/>
  <c r="AO1132" i="6" s="1"/>
  <c r="U1133" i="6"/>
  <c r="AL1133" i="6" s="1"/>
  <c r="AN1133" i="6" s="1"/>
  <c r="AO1133" i="6" s="1"/>
  <c r="U1134" i="6"/>
  <c r="AL1134" i="6" s="1"/>
  <c r="AN1134" i="6" s="1"/>
  <c r="AO1134" i="6" s="1"/>
  <c r="U1135" i="6"/>
  <c r="AL1135" i="6" s="1"/>
  <c r="AN1135" i="6" s="1"/>
  <c r="AO1135" i="6" s="1"/>
  <c r="U1136" i="6"/>
  <c r="AL1136" i="6" s="1"/>
  <c r="AN1136" i="6" s="1"/>
  <c r="AO1136" i="6" s="1"/>
  <c r="U1137" i="6"/>
  <c r="AL1137" i="6" s="1"/>
  <c r="AN1137" i="6" s="1"/>
  <c r="AO1137" i="6" s="1"/>
  <c r="U1138" i="6"/>
  <c r="AL1138" i="6" s="1"/>
  <c r="AN1138" i="6" s="1"/>
  <c r="AO1138" i="6" s="1"/>
  <c r="U1139" i="6"/>
  <c r="AL1139" i="6" s="1"/>
  <c r="AN1139" i="6" s="1"/>
  <c r="AO1139" i="6" s="1"/>
  <c r="U1140" i="6"/>
  <c r="AL1140" i="6" s="1"/>
  <c r="AN1140" i="6" s="1"/>
  <c r="AO1140" i="6" s="1"/>
  <c r="U1141" i="6"/>
  <c r="AL1141" i="6" s="1"/>
  <c r="AN1141" i="6" s="1"/>
  <c r="AO1141" i="6" s="1"/>
  <c r="U1142" i="6"/>
  <c r="AL1142" i="6" s="1"/>
  <c r="AN1142" i="6" s="1"/>
  <c r="AO1142" i="6" s="1"/>
  <c r="U1143" i="6"/>
  <c r="AL1143" i="6" s="1"/>
  <c r="AN1143" i="6" s="1"/>
  <c r="AO1143" i="6" s="1"/>
  <c r="U1144" i="6"/>
  <c r="AL1144" i="6" s="1"/>
  <c r="AN1144" i="6" s="1"/>
  <c r="AO1144" i="6" s="1"/>
  <c r="U1145" i="6"/>
  <c r="AL1145" i="6" s="1"/>
  <c r="AN1145" i="6" s="1"/>
  <c r="AO1145" i="6" s="1"/>
  <c r="U1146" i="6"/>
  <c r="AL1146" i="6" s="1"/>
  <c r="AN1146" i="6" s="1"/>
  <c r="AO1146" i="6" s="1"/>
  <c r="U1147" i="6"/>
  <c r="AL1147" i="6" s="1"/>
  <c r="AN1147" i="6" s="1"/>
  <c r="AO1147" i="6" s="1"/>
  <c r="U1148" i="6"/>
  <c r="AL1148" i="6" s="1"/>
  <c r="AN1148" i="6" s="1"/>
  <c r="AO1148" i="6" s="1"/>
  <c r="U1149" i="6"/>
  <c r="AL1149" i="6" s="1"/>
  <c r="AN1149" i="6" s="1"/>
  <c r="AO1149" i="6" s="1"/>
  <c r="U1150" i="6"/>
  <c r="AL1150" i="6" s="1"/>
  <c r="AN1150" i="6" s="1"/>
  <c r="AO1150" i="6" s="1"/>
  <c r="U1151" i="6"/>
  <c r="AL1151" i="6" s="1"/>
  <c r="AN1151" i="6" s="1"/>
  <c r="AO1151" i="6" s="1"/>
  <c r="U1152" i="6"/>
  <c r="AL1152" i="6" s="1"/>
  <c r="AN1152" i="6" s="1"/>
  <c r="AO1152" i="6" s="1"/>
  <c r="U1153" i="6"/>
  <c r="AL1153" i="6" s="1"/>
  <c r="AN1153" i="6" s="1"/>
  <c r="AO1153" i="6" s="1"/>
  <c r="U1154" i="6"/>
  <c r="AL1154" i="6" s="1"/>
  <c r="AN1154" i="6" s="1"/>
  <c r="AO1154" i="6" s="1"/>
  <c r="U1155" i="6"/>
  <c r="AL1155" i="6" s="1"/>
  <c r="AN1155" i="6" s="1"/>
  <c r="AO1155" i="6" s="1"/>
  <c r="U1156" i="6"/>
  <c r="AL1156" i="6" s="1"/>
  <c r="AN1156" i="6" s="1"/>
  <c r="AO1156" i="6" s="1"/>
  <c r="U1157" i="6"/>
  <c r="AL1157" i="6" s="1"/>
  <c r="AN1157" i="6" s="1"/>
  <c r="AO1157" i="6" s="1"/>
  <c r="U1158" i="6"/>
  <c r="AL1158" i="6" s="1"/>
  <c r="AN1158" i="6" s="1"/>
  <c r="AO1158" i="6" s="1"/>
  <c r="U1159" i="6"/>
  <c r="AL1159" i="6" s="1"/>
  <c r="AN1159" i="6" s="1"/>
  <c r="AO1159" i="6" s="1"/>
  <c r="U1160" i="6"/>
  <c r="AL1160" i="6" s="1"/>
  <c r="AN1160" i="6" s="1"/>
  <c r="AO1160" i="6" s="1"/>
  <c r="U1161" i="6"/>
  <c r="AL1161" i="6" s="1"/>
  <c r="AN1161" i="6" s="1"/>
  <c r="AO1161" i="6" s="1"/>
  <c r="U1162" i="6"/>
  <c r="AL1162" i="6" s="1"/>
  <c r="AN1162" i="6" s="1"/>
  <c r="AO1162" i="6" s="1"/>
  <c r="U1163" i="6"/>
  <c r="AL1163" i="6" s="1"/>
  <c r="AN1163" i="6" s="1"/>
  <c r="AO1163" i="6" s="1"/>
  <c r="U1164" i="6"/>
  <c r="AL1164" i="6" s="1"/>
  <c r="AN1164" i="6" s="1"/>
  <c r="AO1164" i="6" s="1"/>
  <c r="U1165" i="6"/>
  <c r="AL1165" i="6" s="1"/>
  <c r="AN1165" i="6" s="1"/>
  <c r="AO1165" i="6" s="1"/>
  <c r="U1166" i="6"/>
  <c r="AL1166" i="6" s="1"/>
  <c r="AN1166" i="6" s="1"/>
  <c r="AO1166" i="6" s="1"/>
  <c r="U1167" i="6"/>
  <c r="AL1167" i="6" s="1"/>
  <c r="AN1167" i="6" s="1"/>
  <c r="AO1167" i="6" s="1"/>
  <c r="U1168" i="6"/>
  <c r="AL1168" i="6" s="1"/>
  <c r="AN1168" i="6" s="1"/>
  <c r="AO1168" i="6" s="1"/>
  <c r="U1169" i="6"/>
  <c r="AL1169" i="6" s="1"/>
  <c r="AN1169" i="6" s="1"/>
  <c r="AO1169" i="6" s="1"/>
  <c r="U1170" i="6"/>
  <c r="AL1170" i="6" s="1"/>
  <c r="AN1170" i="6" s="1"/>
  <c r="AO1170" i="6" s="1"/>
  <c r="U1171" i="6"/>
  <c r="AL1171" i="6" s="1"/>
  <c r="AN1171" i="6" s="1"/>
  <c r="AO1171" i="6" s="1"/>
  <c r="U1172" i="6"/>
  <c r="AL1172" i="6" s="1"/>
  <c r="AN1172" i="6" s="1"/>
  <c r="AO1172" i="6" s="1"/>
  <c r="U1173" i="6"/>
  <c r="AL1173" i="6" s="1"/>
  <c r="AN1173" i="6" s="1"/>
  <c r="AO1173" i="6" s="1"/>
  <c r="U1174" i="6"/>
  <c r="AL1174" i="6" s="1"/>
  <c r="AN1174" i="6" s="1"/>
  <c r="AO1174" i="6" s="1"/>
  <c r="U1175" i="6"/>
  <c r="AL1175" i="6" s="1"/>
  <c r="AN1175" i="6" s="1"/>
  <c r="AO1175" i="6" s="1"/>
  <c r="U1176" i="6"/>
  <c r="AL1176" i="6" s="1"/>
  <c r="AN1176" i="6" s="1"/>
  <c r="AO1176" i="6" s="1"/>
  <c r="U1177" i="6"/>
  <c r="AL1177" i="6" s="1"/>
  <c r="AN1177" i="6" s="1"/>
  <c r="AO1177" i="6" s="1"/>
  <c r="U1178" i="6"/>
  <c r="AL1178" i="6" s="1"/>
  <c r="AN1178" i="6" s="1"/>
  <c r="AO1178" i="6" s="1"/>
  <c r="U1179" i="6"/>
  <c r="AL1179" i="6" s="1"/>
  <c r="AN1179" i="6" s="1"/>
  <c r="AO1179" i="6" s="1"/>
  <c r="U1180" i="6"/>
  <c r="AL1180" i="6" s="1"/>
  <c r="AN1180" i="6" s="1"/>
  <c r="AO1180" i="6" s="1"/>
  <c r="U1181" i="6"/>
  <c r="AL1181" i="6" s="1"/>
  <c r="AN1181" i="6" s="1"/>
  <c r="AO1181" i="6" s="1"/>
  <c r="U1182" i="6"/>
  <c r="AL1182" i="6" s="1"/>
  <c r="AN1182" i="6" s="1"/>
  <c r="AO1182" i="6" s="1"/>
  <c r="U1183" i="6"/>
  <c r="AL1183" i="6" s="1"/>
  <c r="AN1183" i="6" s="1"/>
  <c r="AO1183" i="6" s="1"/>
  <c r="U1184" i="6"/>
  <c r="AL1184" i="6" s="1"/>
  <c r="AN1184" i="6" s="1"/>
  <c r="AO1184" i="6" s="1"/>
  <c r="U1185" i="6"/>
  <c r="AL1185" i="6" s="1"/>
  <c r="AN1185" i="6" s="1"/>
  <c r="AO1185" i="6" s="1"/>
  <c r="U1186" i="6"/>
  <c r="AL1186" i="6" s="1"/>
  <c r="AN1186" i="6" s="1"/>
  <c r="AO1186" i="6" s="1"/>
  <c r="U1187" i="6"/>
  <c r="AL1187" i="6" s="1"/>
  <c r="AN1187" i="6" s="1"/>
  <c r="AO1187" i="6" s="1"/>
  <c r="U1188" i="6"/>
  <c r="AL1188" i="6" s="1"/>
  <c r="AN1188" i="6" s="1"/>
  <c r="AO1188" i="6" s="1"/>
  <c r="U1189" i="6"/>
  <c r="AL1189" i="6" s="1"/>
  <c r="AN1189" i="6" s="1"/>
  <c r="AO1189" i="6" s="1"/>
  <c r="U1190" i="6"/>
  <c r="AL1190" i="6" s="1"/>
  <c r="AN1190" i="6" s="1"/>
  <c r="AO1190" i="6" s="1"/>
  <c r="U1191" i="6"/>
  <c r="AL1191" i="6" s="1"/>
  <c r="AN1191" i="6" s="1"/>
  <c r="AO1191" i="6" s="1"/>
  <c r="U1192" i="6"/>
  <c r="AL1192" i="6" s="1"/>
  <c r="AN1192" i="6" s="1"/>
  <c r="AO1192" i="6" s="1"/>
  <c r="U1193" i="6"/>
  <c r="AL1193" i="6" s="1"/>
  <c r="AN1193" i="6" s="1"/>
  <c r="AO1193" i="6" s="1"/>
  <c r="U1194" i="6"/>
  <c r="AL1194" i="6" s="1"/>
  <c r="AN1194" i="6" s="1"/>
  <c r="AO1194" i="6" s="1"/>
  <c r="U1195" i="6"/>
  <c r="AL1195" i="6" s="1"/>
  <c r="AN1195" i="6" s="1"/>
  <c r="AO1195" i="6" s="1"/>
  <c r="U1196" i="6"/>
  <c r="AL1196" i="6" s="1"/>
  <c r="AN1196" i="6" s="1"/>
  <c r="AO1196" i="6" s="1"/>
  <c r="U1197" i="6"/>
  <c r="AL1197" i="6" s="1"/>
  <c r="AN1197" i="6" s="1"/>
  <c r="AO1197" i="6" s="1"/>
  <c r="U1198" i="6"/>
  <c r="AL1198" i="6" s="1"/>
  <c r="AN1198" i="6" s="1"/>
  <c r="AO1198" i="6" s="1"/>
  <c r="U1199" i="6"/>
  <c r="AL1199" i="6" s="1"/>
  <c r="AN1199" i="6" s="1"/>
  <c r="AO1199" i="6" s="1"/>
  <c r="U1200" i="6"/>
  <c r="AL1200" i="6" s="1"/>
  <c r="AN1200" i="6" s="1"/>
  <c r="AO1200" i="6" s="1"/>
  <c r="U1201" i="6"/>
  <c r="AL1201" i="6" s="1"/>
  <c r="AN1201" i="6" s="1"/>
  <c r="AO1201" i="6" s="1"/>
  <c r="U1202" i="6"/>
  <c r="AL1202" i="6" s="1"/>
  <c r="AN1202" i="6" s="1"/>
  <c r="AO1202" i="6" s="1"/>
  <c r="U1203" i="6"/>
  <c r="AL1203" i="6" s="1"/>
  <c r="AN1203" i="6" s="1"/>
  <c r="AO1203" i="6" s="1"/>
  <c r="U1204" i="6"/>
  <c r="AL1204" i="6" s="1"/>
  <c r="AN1204" i="6" s="1"/>
  <c r="AO1204" i="6" s="1"/>
  <c r="U1205" i="6"/>
  <c r="AL1205" i="6" s="1"/>
  <c r="AN1205" i="6" s="1"/>
  <c r="AO1205" i="6" s="1"/>
  <c r="U1206" i="6"/>
  <c r="AL1206" i="6" s="1"/>
  <c r="AN1206" i="6" s="1"/>
  <c r="AO1206" i="6" s="1"/>
  <c r="U1207" i="6"/>
  <c r="AL1207" i="6" s="1"/>
  <c r="AN1207" i="6" s="1"/>
  <c r="AO1207" i="6" s="1"/>
  <c r="U1208" i="6"/>
  <c r="AL1208" i="6" s="1"/>
  <c r="AN1208" i="6" s="1"/>
  <c r="AO1208" i="6" s="1"/>
  <c r="U1209" i="6"/>
  <c r="AL1209" i="6" s="1"/>
  <c r="AN1209" i="6" s="1"/>
  <c r="AO1209" i="6" s="1"/>
  <c r="U1210" i="6"/>
  <c r="AL1210" i="6" s="1"/>
  <c r="AN1210" i="6" s="1"/>
  <c r="AO1210" i="6" s="1"/>
  <c r="U1211" i="6"/>
  <c r="AL1211" i="6" s="1"/>
  <c r="AN1211" i="6" s="1"/>
  <c r="AO1211" i="6" s="1"/>
  <c r="U1212" i="6"/>
  <c r="AL1212" i="6" s="1"/>
  <c r="AN1212" i="6" s="1"/>
  <c r="AO1212" i="6" s="1"/>
  <c r="U1213" i="6"/>
  <c r="AL1213" i="6" s="1"/>
  <c r="AN1213" i="6" s="1"/>
  <c r="AO1213" i="6" s="1"/>
  <c r="U1214" i="6"/>
  <c r="AL1214" i="6" s="1"/>
  <c r="AN1214" i="6" s="1"/>
  <c r="AO1214" i="6" s="1"/>
  <c r="U1215" i="6"/>
  <c r="AL1215" i="6" s="1"/>
  <c r="AN1215" i="6" s="1"/>
  <c r="AO1215" i="6" s="1"/>
  <c r="U1216" i="6"/>
  <c r="AL1216" i="6" s="1"/>
  <c r="AN1216" i="6" s="1"/>
  <c r="AO1216" i="6" s="1"/>
  <c r="U1217" i="6"/>
  <c r="AL1217" i="6" s="1"/>
  <c r="AN1217" i="6" s="1"/>
  <c r="AO1217" i="6" s="1"/>
  <c r="U1218" i="6"/>
  <c r="AL1218" i="6" s="1"/>
  <c r="AN1218" i="6" s="1"/>
  <c r="AO1218" i="6" s="1"/>
  <c r="U1219" i="6"/>
  <c r="AL1219" i="6" s="1"/>
  <c r="AN1219" i="6" s="1"/>
  <c r="AO1219" i="6" s="1"/>
  <c r="U1220" i="6"/>
  <c r="AL1220" i="6" s="1"/>
  <c r="AN1220" i="6" s="1"/>
  <c r="AO1220" i="6" s="1"/>
  <c r="U1221" i="6"/>
  <c r="AL1221" i="6" s="1"/>
  <c r="AN1221" i="6" s="1"/>
  <c r="AO1221" i="6" s="1"/>
  <c r="U1222" i="6"/>
  <c r="AL1222" i="6" s="1"/>
  <c r="AN1222" i="6" s="1"/>
  <c r="AO1222" i="6" s="1"/>
  <c r="U1223" i="6"/>
  <c r="AL1223" i="6" s="1"/>
  <c r="AN1223" i="6" s="1"/>
  <c r="AO1223" i="6" s="1"/>
  <c r="U1224" i="6"/>
  <c r="AL1224" i="6" s="1"/>
  <c r="AN1224" i="6" s="1"/>
  <c r="AO1224" i="6" s="1"/>
  <c r="U1225" i="6"/>
  <c r="AL1225" i="6" s="1"/>
  <c r="AN1225" i="6" s="1"/>
  <c r="AO1225" i="6" s="1"/>
  <c r="U1226" i="6"/>
  <c r="AL1226" i="6" s="1"/>
  <c r="AN1226" i="6" s="1"/>
  <c r="AO1226" i="6" s="1"/>
  <c r="U1227" i="6"/>
  <c r="AL1227" i="6" s="1"/>
  <c r="AN1227" i="6" s="1"/>
  <c r="AO1227" i="6" s="1"/>
  <c r="U1228" i="6"/>
  <c r="AL1228" i="6" s="1"/>
  <c r="AN1228" i="6" s="1"/>
  <c r="AO1228" i="6" s="1"/>
  <c r="U1229" i="6"/>
  <c r="AL1229" i="6" s="1"/>
  <c r="AN1229" i="6" s="1"/>
  <c r="AO1229" i="6" s="1"/>
  <c r="U1230" i="6"/>
  <c r="AL1230" i="6" s="1"/>
  <c r="AN1230" i="6" s="1"/>
  <c r="AO1230" i="6" s="1"/>
  <c r="U1231" i="6"/>
  <c r="AL1231" i="6" s="1"/>
  <c r="AN1231" i="6" s="1"/>
  <c r="AO1231" i="6" s="1"/>
  <c r="U1232" i="6"/>
  <c r="AL1232" i="6" s="1"/>
  <c r="AN1232" i="6" s="1"/>
  <c r="AO1232" i="6" s="1"/>
  <c r="U1233" i="6"/>
  <c r="AL1233" i="6" s="1"/>
  <c r="AN1233" i="6" s="1"/>
  <c r="AO1233" i="6" s="1"/>
  <c r="U1234" i="6"/>
  <c r="AL1234" i="6" s="1"/>
  <c r="AN1234" i="6" s="1"/>
  <c r="AO1234" i="6" s="1"/>
  <c r="U1235" i="6"/>
  <c r="AL1235" i="6" s="1"/>
  <c r="AN1235" i="6" s="1"/>
  <c r="AO1235" i="6" s="1"/>
  <c r="U1236" i="6"/>
  <c r="AL1236" i="6" s="1"/>
  <c r="AN1236" i="6" s="1"/>
  <c r="AO1236" i="6" s="1"/>
  <c r="U1237" i="6"/>
  <c r="AL1237" i="6" s="1"/>
  <c r="AN1237" i="6" s="1"/>
  <c r="AO1237" i="6" s="1"/>
  <c r="U1238" i="6"/>
  <c r="AL1238" i="6" s="1"/>
  <c r="AN1238" i="6" s="1"/>
  <c r="AO1238" i="6" s="1"/>
  <c r="U1239" i="6"/>
  <c r="AL1239" i="6" s="1"/>
  <c r="AN1239" i="6" s="1"/>
  <c r="AO1239" i="6" s="1"/>
  <c r="U1240" i="6"/>
  <c r="AL1240" i="6" s="1"/>
  <c r="AN1240" i="6" s="1"/>
  <c r="AO1240" i="6" s="1"/>
  <c r="U1241" i="6"/>
  <c r="AL1241" i="6" s="1"/>
  <c r="AN1241" i="6" s="1"/>
  <c r="AO1241" i="6" s="1"/>
  <c r="U1242" i="6"/>
  <c r="AL1242" i="6" s="1"/>
  <c r="AN1242" i="6" s="1"/>
  <c r="AO1242" i="6" s="1"/>
  <c r="U1243" i="6"/>
  <c r="AL1243" i="6" s="1"/>
  <c r="AN1243" i="6" s="1"/>
  <c r="AO1243" i="6" s="1"/>
  <c r="U1244" i="6"/>
  <c r="AL1244" i="6" s="1"/>
  <c r="AN1244" i="6" s="1"/>
  <c r="AO1244" i="6" s="1"/>
  <c r="U1245" i="6"/>
  <c r="AL1245" i="6" s="1"/>
  <c r="AN1245" i="6" s="1"/>
  <c r="AO1245" i="6" s="1"/>
  <c r="U1246" i="6"/>
  <c r="AL1246" i="6" s="1"/>
  <c r="AN1246" i="6" s="1"/>
  <c r="AO1246" i="6" s="1"/>
  <c r="U1247" i="6"/>
  <c r="AL1247" i="6" s="1"/>
  <c r="AN1247" i="6" s="1"/>
  <c r="AO1247" i="6" s="1"/>
  <c r="U1248" i="6"/>
  <c r="AL1248" i="6" s="1"/>
  <c r="AN1248" i="6" s="1"/>
  <c r="AO1248" i="6" s="1"/>
  <c r="U1249" i="6"/>
  <c r="AL1249" i="6" s="1"/>
  <c r="AN1249" i="6" s="1"/>
  <c r="AO1249" i="6" s="1"/>
  <c r="U1250" i="6"/>
  <c r="AL1250" i="6" s="1"/>
  <c r="AN1250" i="6" s="1"/>
  <c r="AO1250" i="6" s="1"/>
  <c r="U1251" i="6"/>
  <c r="AL1251" i="6" s="1"/>
  <c r="AN1251" i="6" s="1"/>
  <c r="AO1251" i="6" s="1"/>
  <c r="U1252" i="6"/>
  <c r="AL1252" i="6" s="1"/>
  <c r="AN1252" i="6" s="1"/>
  <c r="AO1252" i="6" s="1"/>
  <c r="U1253" i="6"/>
  <c r="AL1253" i="6" s="1"/>
  <c r="AN1253" i="6" s="1"/>
  <c r="AO1253" i="6" s="1"/>
  <c r="U1254" i="6"/>
  <c r="AL1254" i="6" s="1"/>
  <c r="AN1254" i="6" s="1"/>
  <c r="AO1254" i="6" s="1"/>
  <c r="U1255" i="6"/>
  <c r="AL1255" i="6" s="1"/>
  <c r="AN1255" i="6" s="1"/>
  <c r="AO1255" i="6" s="1"/>
  <c r="U1256" i="6"/>
  <c r="AL1256" i="6" s="1"/>
  <c r="AN1256" i="6" s="1"/>
  <c r="AO1256" i="6" s="1"/>
  <c r="U1257" i="6"/>
  <c r="AL1257" i="6" s="1"/>
  <c r="AN1257" i="6" s="1"/>
  <c r="AO1257" i="6" s="1"/>
  <c r="U1258" i="6"/>
  <c r="AL1258" i="6" s="1"/>
  <c r="AN1258" i="6" s="1"/>
  <c r="AO1258" i="6" s="1"/>
  <c r="U1259" i="6"/>
  <c r="AL1259" i="6" s="1"/>
  <c r="AN1259" i="6" s="1"/>
  <c r="AO1259" i="6" s="1"/>
  <c r="U1260" i="6"/>
  <c r="AL1260" i="6" s="1"/>
  <c r="AN1260" i="6" s="1"/>
  <c r="AO1260" i="6" s="1"/>
  <c r="U1261" i="6"/>
  <c r="AL1261" i="6" s="1"/>
  <c r="AN1261" i="6" s="1"/>
  <c r="AO1261" i="6" s="1"/>
  <c r="U1262" i="6"/>
  <c r="AL1262" i="6" s="1"/>
  <c r="AN1262" i="6" s="1"/>
  <c r="AO1262" i="6" s="1"/>
  <c r="U1263" i="6"/>
  <c r="AL1263" i="6" s="1"/>
  <c r="AN1263" i="6" s="1"/>
  <c r="AO1263" i="6" s="1"/>
  <c r="U1264" i="6"/>
  <c r="AL1264" i="6" s="1"/>
  <c r="AN1264" i="6" s="1"/>
  <c r="AO1264" i="6" s="1"/>
  <c r="U1265" i="6"/>
  <c r="AL1265" i="6" s="1"/>
  <c r="AN1265" i="6" s="1"/>
  <c r="AO1265" i="6" s="1"/>
  <c r="U1266" i="6"/>
  <c r="AL1266" i="6" s="1"/>
  <c r="AN1266" i="6" s="1"/>
  <c r="AO1266" i="6" s="1"/>
  <c r="U1267" i="6"/>
  <c r="AL1267" i="6" s="1"/>
  <c r="AN1267" i="6" s="1"/>
  <c r="AO1267" i="6" s="1"/>
  <c r="U1268" i="6"/>
  <c r="AL1268" i="6" s="1"/>
  <c r="AN1268" i="6" s="1"/>
  <c r="AO1268" i="6" s="1"/>
  <c r="U1269" i="6"/>
  <c r="AL1269" i="6" s="1"/>
  <c r="AN1269" i="6" s="1"/>
  <c r="AO1269" i="6" s="1"/>
  <c r="U1270" i="6"/>
  <c r="AL1270" i="6" s="1"/>
  <c r="AN1270" i="6" s="1"/>
  <c r="AO1270" i="6" s="1"/>
  <c r="U1271" i="6"/>
  <c r="AL1271" i="6" s="1"/>
  <c r="AN1271" i="6" s="1"/>
  <c r="AO1271" i="6" s="1"/>
  <c r="U1272" i="6"/>
  <c r="AL1272" i="6" s="1"/>
  <c r="AN1272" i="6" s="1"/>
  <c r="AO1272" i="6" s="1"/>
  <c r="U1273" i="6"/>
  <c r="AL1273" i="6" s="1"/>
  <c r="AN1273" i="6" s="1"/>
  <c r="AO1273" i="6" s="1"/>
  <c r="U1274" i="6"/>
  <c r="AL1274" i="6" s="1"/>
  <c r="AN1274" i="6" s="1"/>
  <c r="AO1274" i="6" s="1"/>
  <c r="U1275" i="6"/>
  <c r="AL1275" i="6" s="1"/>
  <c r="AN1275" i="6" s="1"/>
  <c r="AO1275" i="6" s="1"/>
  <c r="U1276" i="6"/>
  <c r="AL1276" i="6" s="1"/>
  <c r="AN1276" i="6" s="1"/>
  <c r="AO1276" i="6" s="1"/>
  <c r="U1277" i="6"/>
  <c r="AL1277" i="6" s="1"/>
  <c r="AN1277" i="6" s="1"/>
  <c r="AO1277" i="6" s="1"/>
  <c r="U1278" i="6"/>
  <c r="AL1278" i="6" s="1"/>
  <c r="AN1278" i="6" s="1"/>
  <c r="AO1278" i="6" s="1"/>
  <c r="U1279" i="6"/>
  <c r="AL1279" i="6" s="1"/>
  <c r="AN1279" i="6" s="1"/>
  <c r="AO1279" i="6" s="1"/>
  <c r="U1280" i="6"/>
  <c r="AL1280" i="6" s="1"/>
  <c r="AN1280" i="6" s="1"/>
  <c r="AO1280" i="6" s="1"/>
  <c r="U1281" i="6"/>
  <c r="AL1281" i="6" s="1"/>
  <c r="AN1281" i="6" s="1"/>
  <c r="AO1281" i="6" s="1"/>
  <c r="U1282" i="6"/>
  <c r="AL1282" i="6" s="1"/>
  <c r="AN1282" i="6" s="1"/>
  <c r="AO1282" i="6" s="1"/>
  <c r="U1283" i="6"/>
  <c r="AL1283" i="6" s="1"/>
  <c r="AN1283" i="6" s="1"/>
  <c r="AO1283" i="6" s="1"/>
  <c r="U1284" i="6"/>
  <c r="AL1284" i="6" s="1"/>
  <c r="AN1284" i="6" s="1"/>
  <c r="AO1284" i="6" s="1"/>
  <c r="U1285" i="6"/>
  <c r="AL1285" i="6" s="1"/>
  <c r="AN1285" i="6" s="1"/>
  <c r="AO1285" i="6" s="1"/>
  <c r="U1286" i="6"/>
  <c r="AL1286" i="6" s="1"/>
  <c r="AN1286" i="6" s="1"/>
  <c r="AO1286" i="6" s="1"/>
  <c r="U1287" i="6"/>
  <c r="AL1287" i="6" s="1"/>
  <c r="AN1287" i="6" s="1"/>
  <c r="AO1287" i="6" s="1"/>
  <c r="U1288" i="6"/>
  <c r="AL1288" i="6" s="1"/>
  <c r="AN1288" i="6" s="1"/>
  <c r="AO1288" i="6" s="1"/>
  <c r="U1289" i="6"/>
  <c r="AL1289" i="6" s="1"/>
  <c r="AN1289" i="6" s="1"/>
  <c r="AO1289" i="6" s="1"/>
  <c r="U1290" i="6"/>
  <c r="AL1290" i="6" s="1"/>
  <c r="AN1290" i="6" s="1"/>
  <c r="AO1290" i="6" s="1"/>
  <c r="U1291" i="6"/>
  <c r="AL1291" i="6" s="1"/>
  <c r="AN1291" i="6" s="1"/>
  <c r="AO1291" i="6" s="1"/>
  <c r="U1292" i="6"/>
  <c r="AL1292" i="6" s="1"/>
  <c r="AN1292" i="6" s="1"/>
  <c r="AO1292" i="6" s="1"/>
  <c r="U1293" i="6"/>
  <c r="AL1293" i="6" s="1"/>
  <c r="AN1293" i="6" s="1"/>
  <c r="AO1293" i="6" s="1"/>
  <c r="U1294" i="6"/>
  <c r="AL1294" i="6" s="1"/>
  <c r="AN1294" i="6" s="1"/>
  <c r="AO1294" i="6" s="1"/>
  <c r="U1295" i="6"/>
  <c r="AL1295" i="6" s="1"/>
  <c r="AN1295" i="6" s="1"/>
  <c r="AO1295" i="6" s="1"/>
  <c r="U1296" i="6"/>
  <c r="AL1296" i="6" s="1"/>
  <c r="AN1296" i="6" s="1"/>
  <c r="AO1296" i="6" s="1"/>
  <c r="U1297" i="6"/>
  <c r="AL1297" i="6" s="1"/>
  <c r="AN1297" i="6" s="1"/>
  <c r="AO1297" i="6" s="1"/>
  <c r="U1298" i="6"/>
  <c r="AL1298" i="6" s="1"/>
  <c r="AN1298" i="6" s="1"/>
  <c r="AO1298" i="6" s="1"/>
  <c r="U1299" i="6"/>
  <c r="AL1299" i="6" s="1"/>
  <c r="AN1299" i="6" s="1"/>
  <c r="AO1299" i="6" s="1"/>
  <c r="U1300" i="6"/>
  <c r="AL1300" i="6" s="1"/>
  <c r="AN1300" i="6" s="1"/>
  <c r="AO1300" i="6" s="1"/>
  <c r="U1301" i="6"/>
  <c r="AL1301" i="6" s="1"/>
  <c r="AN1301" i="6" s="1"/>
  <c r="AO1301" i="6" s="1"/>
  <c r="U1302" i="6"/>
  <c r="AL1302" i="6" s="1"/>
  <c r="AN1302" i="6" s="1"/>
  <c r="AO1302" i="6" s="1"/>
  <c r="U1303" i="6"/>
  <c r="AL1303" i="6" s="1"/>
  <c r="AN1303" i="6" s="1"/>
  <c r="AO1303" i="6" s="1"/>
  <c r="U1304" i="6"/>
  <c r="AL1304" i="6" s="1"/>
  <c r="AN1304" i="6" s="1"/>
  <c r="AO1304" i="6" s="1"/>
  <c r="U1305" i="6"/>
  <c r="AL1305" i="6" s="1"/>
  <c r="AN1305" i="6" s="1"/>
  <c r="AO1305" i="6" s="1"/>
  <c r="U1306" i="6"/>
  <c r="AL1306" i="6" s="1"/>
  <c r="AN1306" i="6" s="1"/>
  <c r="AO1306" i="6" s="1"/>
  <c r="U1307" i="6"/>
  <c r="AL1307" i="6" s="1"/>
  <c r="AN1307" i="6" s="1"/>
  <c r="AO1307" i="6" s="1"/>
  <c r="U1308" i="6"/>
  <c r="AL1308" i="6" s="1"/>
  <c r="AN1308" i="6" s="1"/>
  <c r="AO1308" i="6" s="1"/>
  <c r="U1309" i="6"/>
  <c r="AL1309" i="6" s="1"/>
  <c r="AN1309" i="6" s="1"/>
  <c r="AO1309" i="6" s="1"/>
  <c r="U1310" i="6"/>
  <c r="AL1310" i="6" s="1"/>
  <c r="AN1310" i="6" s="1"/>
  <c r="AO1310" i="6" s="1"/>
  <c r="U1311" i="6"/>
  <c r="AL1311" i="6" s="1"/>
  <c r="AN1311" i="6" s="1"/>
  <c r="AO1311" i="6" s="1"/>
  <c r="U1312" i="6"/>
  <c r="AL1312" i="6" s="1"/>
  <c r="AN1312" i="6" s="1"/>
  <c r="AO1312" i="6" s="1"/>
  <c r="U1313" i="6"/>
  <c r="AL1313" i="6" s="1"/>
  <c r="AN1313" i="6" s="1"/>
  <c r="AO1313" i="6" s="1"/>
  <c r="U1314" i="6"/>
  <c r="AL1314" i="6" s="1"/>
  <c r="AN1314" i="6" s="1"/>
  <c r="AO1314" i="6" s="1"/>
  <c r="U1315" i="6"/>
  <c r="AL1315" i="6" s="1"/>
  <c r="AN1315" i="6" s="1"/>
  <c r="AO1315" i="6" s="1"/>
  <c r="U1316" i="6"/>
  <c r="AL1316" i="6" s="1"/>
  <c r="AN1316" i="6" s="1"/>
  <c r="AO1316" i="6" s="1"/>
  <c r="U1317" i="6"/>
  <c r="AL1317" i="6" s="1"/>
  <c r="AN1317" i="6" s="1"/>
  <c r="AO1317" i="6" s="1"/>
  <c r="U1318" i="6"/>
  <c r="AL1318" i="6" s="1"/>
  <c r="AN1318" i="6" s="1"/>
  <c r="AO1318" i="6" s="1"/>
  <c r="U1319" i="6"/>
  <c r="AL1319" i="6" s="1"/>
  <c r="AN1319" i="6" s="1"/>
  <c r="AO1319" i="6" s="1"/>
  <c r="U1320" i="6"/>
  <c r="AL1320" i="6" s="1"/>
  <c r="AN1320" i="6" s="1"/>
  <c r="AO1320" i="6" s="1"/>
  <c r="U1321" i="6"/>
  <c r="AL1321" i="6" s="1"/>
  <c r="AN1321" i="6" s="1"/>
  <c r="AO1321" i="6" s="1"/>
  <c r="U1322" i="6"/>
  <c r="AL1322" i="6" s="1"/>
  <c r="AN1322" i="6" s="1"/>
  <c r="AO1322" i="6" s="1"/>
  <c r="U1323" i="6"/>
  <c r="AL1323" i="6" s="1"/>
  <c r="AN1323" i="6" s="1"/>
  <c r="AO1323" i="6" s="1"/>
  <c r="U1324" i="6"/>
  <c r="AL1324" i="6" s="1"/>
  <c r="AN1324" i="6" s="1"/>
  <c r="AO1324" i="6" s="1"/>
  <c r="U1325" i="6"/>
  <c r="AL1325" i="6" s="1"/>
  <c r="AN1325" i="6" s="1"/>
  <c r="AO1325" i="6" s="1"/>
  <c r="U1326" i="6"/>
  <c r="AL1326" i="6" s="1"/>
  <c r="AN1326" i="6" s="1"/>
  <c r="AO1326" i="6" s="1"/>
  <c r="U1327" i="6"/>
  <c r="AL1327" i="6" s="1"/>
  <c r="AN1327" i="6" s="1"/>
  <c r="AO1327" i="6" s="1"/>
  <c r="U1328" i="6"/>
  <c r="AL1328" i="6" s="1"/>
  <c r="AN1328" i="6" s="1"/>
  <c r="AO1328" i="6" s="1"/>
  <c r="U1329" i="6"/>
  <c r="AL1329" i="6" s="1"/>
  <c r="AN1329" i="6" s="1"/>
  <c r="AO1329" i="6" s="1"/>
  <c r="U1330" i="6"/>
  <c r="AL1330" i="6" s="1"/>
  <c r="AN1330" i="6" s="1"/>
  <c r="AO1330" i="6" s="1"/>
  <c r="U1331" i="6"/>
  <c r="AL1331" i="6" s="1"/>
  <c r="AN1331" i="6" s="1"/>
  <c r="AO1331" i="6" s="1"/>
  <c r="U1332" i="6"/>
  <c r="AL1332" i="6" s="1"/>
  <c r="AN1332" i="6" s="1"/>
  <c r="AO1332" i="6" s="1"/>
  <c r="U1333" i="6"/>
  <c r="AL1333" i="6" s="1"/>
  <c r="AN1333" i="6" s="1"/>
  <c r="AO1333" i="6" s="1"/>
  <c r="U1334" i="6"/>
  <c r="AL1334" i="6" s="1"/>
  <c r="AN1334" i="6" s="1"/>
  <c r="AO1334" i="6" s="1"/>
  <c r="U1335" i="6"/>
  <c r="AL1335" i="6" s="1"/>
  <c r="AN1335" i="6" s="1"/>
  <c r="AO1335" i="6" s="1"/>
  <c r="U1336" i="6"/>
  <c r="AL1336" i="6" s="1"/>
  <c r="AN1336" i="6" s="1"/>
  <c r="AO1336" i="6" s="1"/>
  <c r="U1337" i="6"/>
  <c r="AL1337" i="6" s="1"/>
  <c r="AN1337" i="6" s="1"/>
  <c r="AO1337" i="6" s="1"/>
  <c r="U1338" i="6"/>
  <c r="AL1338" i="6" s="1"/>
  <c r="AN1338" i="6" s="1"/>
  <c r="AO1338" i="6" s="1"/>
  <c r="U1339" i="6"/>
  <c r="AL1339" i="6" s="1"/>
  <c r="AN1339" i="6" s="1"/>
  <c r="AO1339" i="6" s="1"/>
  <c r="U1340" i="6"/>
  <c r="AL1340" i="6" s="1"/>
  <c r="AN1340" i="6" s="1"/>
  <c r="AO1340" i="6" s="1"/>
  <c r="U1341" i="6"/>
  <c r="AL1341" i="6" s="1"/>
  <c r="AN1341" i="6" s="1"/>
  <c r="AO1341" i="6" s="1"/>
  <c r="U1342" i="6"/>
  <c r="AL1342" i="6" s="1"/>
  <c r="AN1342" i="6" s="1"/>
  <c r="AO1342" i="6" s="1"/>
  <c r="U1343" i="6"/>
  <c r="AL1343" i="6" s="1"/>
  <c r="AN1343" i="6" s="1"/>
  <c r="AO1343" i="6" s="1"/>
  <c r="U1344" i="6"/>
  <c r="AL1344" i="6" s="1"/>
  <c r="AN1344" i="6" s="1"/>
  <c r="AO1344" i="6" s="1"/>
  <c r="U1345" i="6"/>
  <c r="AL1345" i="6" s="1"/>
  <c r="AN1345" i="6" s="1"/>
  <c r="AO1345" i="6" s="1"/>
  <c r="U1346" i="6"/>
  <c r="AL1346" i="6" s="1"/>
  <c r="AN1346" i="6" s="1"/>
  <c r="AO1346" i="6" s="1"/>
  <c r="U1347" i="6"/>
  <c r="AL1347" i="6" s="1"/>
  <c r="AN1347" i="6" s="1"/>
  <c r="AO1347" i="6" s="1"/>
  <c r="U1348" i="6"/>
  <c r="AL1348" i="6" s="1"/>
  <c r="AN1348" i="6" s="1"/>
  <c r="AO1348" i="6" s="1"/>
  <c r="U1349" i="6"/>
  <c r="AL1349" i="6" s="1"/>
  <c r="AN1349" i="6" s="1"/>
  <c r="AO1349" i="6" s="1"/>
  <c r="U1350" i="6"/>
  <c r="AL1350" i="6" s="1"/>
  <c r="AN1350" i="6" s="1"/>
  <c r="AO1350" i="6" s="1"/>
  <c r="U1351" i="6"/>
  <c r="AL1351" i="6" s="1"/>
  <c r="AN1351" i="6" s="1"/>
  <c r="AO1351" i="6" s="1"/>
  <c r="U1352" i="6"/>
  <c r="AL1352" i="6" s="1"/>
  <c r="AN1352" i="6" s="1"/>
  <c r="AO1352" i="6" s="1"/>
  <c r="U1353" i="6"/>
  <c r="AL1353" i="6" s="1"/>
  <c r="AN1353" i="6" s="1"/>
  <c r="AO1353" i="6" s="1"/>
  <c r="U1354" i="6"/>
  <c r="AL1354" i="6" s="1"/>
  <c r="AN1354" i="6" s="1"/>
  <c r="AO1354" i="6" s="1"/>
  <c r="U1355" i="6"/>
  <c r="AL1355" i="6" s="1"/>
  <c r="AN1355" i="6" s="1"/>
  <c r="AO1355" i="6" s="1"/>
  <c r="U1356" i="6"/>
  <c r="AL1356" i="6" s="1"/>
  <c r="AN1356" i="6" s="1"/>
  <c r="AO1356" i="6" s="1"/>
  <c r="U1357" i="6"/>
  <c r="AL1357" i="6" s="1"/>
  <c r="AN1357" i="6" s="1"/>
  <c r="AO1357" i="6" s="1"/>
  <c r="U1358" i="6"/>
  <c r="AL1358" i="6" s="1"/>
  <c r="AN1358" i="6" s="1"/>
  <c r="AO1358" i="6" s="1"/>
  <c r="U1359" i="6"/>
  <c r="AL1359" i="6" s="1"/>
  <c r="AN1359" i="6" s="1"/>
  <c r="AO1359" i="6" s="1"/>
  <c r="U1360" i="6"/>
  <c r="AL1360" i="6" s="1"/>
  <c r="AN1360" i="6" s="1"/>
  <c r="AO1360" i="6" s="1"/>
  <c r="U1361" i="6"/>
  <c r="AL1361" i="6" s="1"/>
  <c r="AN1361" i="6" s="1"/>
  <c r="AO1361" i="6" s="1"/>
  <c r="U1362" i="6"/>
  <c r="AL1362" i="6" s="1"/>
  <c r="AN1362" i="6" s="1"/>
  <c r="AO1362" i="6" s="1"/>
  <c r="U1363" i="6"/>
  <c r="AL1363" i="6" s="1"/>
  <c r="AN1363" i="6" s="1"/>
  <c r="AO1363" i="6" s="1"/>
  <c r="U1364" i="6"/>
  <c r="AL1364" i="6" s="1"/>
  <c r="AN1364" i="6" s="1"/>
  <c r="AO1364" i="6" s="1"/>
  <c r="U1365" i="6"/>
  <c r="AL1365" i="6" s="1"/>
  <c r="AN1365" i="6" s="1"/>
  <c r="AO1365" i="6" s="1"/>
  <c r="U1366" i="6"/>
  <c r="AL1366" i="6" s="1"/>
  <c r="AN1366" i="6" s="1"/>
  <c r="AO1366" i="6" s="1"/>
  <c r="U1367" i="6"/>
  <c r="AL1367" i="6" s="1"/>
  <c r="AN1367" i="6" s="1"/>
  <c r="AO1367" i="6" s="1"/>
  <c r="U1368" i="6"/>
  <c r="AL1368" i="6" s="1"/>
  <c r="AN1368" i="6" s="1"/>
  <c r="AO1368" i="6" s="1"/>
  <c r="U1369" i="6"/>
  <c r="AL1369" i="6" s="1"/>
  <c r="AN1369" i="6" s="1"/>
  <c r="AO1369" i="6" s="1"/>
  <c r="U1370" i="6"/>
  <c r="AL1370" i="6" s="1"/>
  <c r="AN1370" i="6" s="1"/>
  <c r="AO1370" i="6" s="1"/>
  <c r="U1371" i="6"/>
  <c r="AL1371" i="6" s="1"/>
  <c r="AN1371" i="6" s="1"/>
  <c r="AO1371" i="6" s="1"/>
  <c r="U1372" i="6"/>
  <c r="AL1372" i="6" s="1"/>
  <c r="AN1372" i="6" s="1"/>
  <c r="AO1372" i="6" s="1"/>
  <c r="U1373" i="6"/>
  <c r="AL1373" i="6" s="1"/>
  <c r="AN1373" i="6" s="1"/>
  <c r="AO1373" i="6" s="1"/>
  <c r="U1374" i="6"/>
  <c r="AL1374" i="6" s="1"/>
  <c r="AN1374" i="6" s="1"/>
  <c r="AO1374" i="6" s="1"/>
  <c r="U1375" i="6"/>
  <c r="AL1375" i="6" s="1"/>
  <c r="AN1375" i="6" s="1"/>
  <c r="AO1375" i="6" s="1"/>
  <c r="U1376" i="6"/>
  <c r="AL1376" i="6" s="1"/>
  <c r="AN1376" i="6" s="1"/>
  <c r="AO1376" i="6" s="1"/>
  <c r="U1377" i="6"/>
  <c r="AL1377" i="6" s="1"/>
  <c r="AN1377" i="6" s="1"/>
  <c r="AO1377" i="6" s="1"/>
  <c r="U1378" i="6"/>
  <c r="AL1378" i="6" s="1"/>
  <c r="AN1378" i="6" s="1"/>
  <c r="AO1378" i="6" s="1"/>
  <c r="U1379" i="6"/>
  <c r="AL1379" i="6" s="1"/>
  <c r="AN1379" i="6" s="1"/>
  <c r="AO1379" i="6" s="1"/>
  <c r="U1380" i="6"/>
  <c r="AL1380" i="6" s="1"/>
  <c r="AN1380" i="6" s="1"/>
  <c r="AO1380" i="6" s="1"/>
  <c r="U1381" i="6"/>
  <c r="AL1381" i="6" s="1"/>
  <c r="AN1381" i="6" s="1"/>
  <c r="AO1381" i="6" s="1"/>
  <c r="U1382" i="6"/>
  <c r="AL1382" i="6" s="1"/>
  <c r="AN1382" i="6" s="1"/>
  <c r="AO1382" i="6" s="1"/>
  <c r="U1383" i="6"/>
  <c r="AL1383" i="6" s="1"/>
  <c r="AN1383" i="6" s="1"/>
  <c r="AO1383" i="6" s="1"/>
  <c r="U1384" i="6"/>
  <c r="AL1384" i="6" s="1"/>
  <c r="AN1384" i="6" s="1"/>
  <c r="AO1384" i="6" s="1"/>
  <c r="U1385" i="6"/>
  <c r="AL1385" i="6" s="1"/>
  <c r="AN1385" i="6" s="1"/>
  <c r="AO1385" i="6" s="1"/>
  <c r="U1386" i="6"/>
  <c r="AL1386" i="6" s="1"/>
  <c r="AN1386" i="6" s="1"/>
  <c r="AO1386" i="6" s="1"/>
  <c r="U1387" i="6"/>
  <c r="AL1387" i="6" s="1"/>
  <c r="AN1387" i="6" s="1"/>
  <c r="AO1387" i="6" s="1"/>
  <c r="U1388" i="6"/>
  <c r="AL1388" i="6" s="1"/>
  <c r="AN1388" i="6" s="1"/>
  <c r="AO1388" i="6" s="1"/>
  <c r="U1389" i="6"/>
  <c r="AL1389" i="6" s="1"/>
  <c r="AN1389" i="6" s="1"/>
  <c r="AO1389" i="6" s="1"/>
  <c r="U1390" i="6"/>
  <c r="AL1390" i="6" s="1"/>
  <c r="AN1390" i="6" s="1"/>
  <c r="AO1390" i="6" s="1"/>
  <c r="U1391" i="6"/>
  <c r="AL1391" i="6" s="1"/>
  <c r="AN1391" i="6" s="1"/>
  <c r="AO1391" i="6" s="1"/>
  <c r="U1392" i="6"/>
  <c r="AL1392" i="6" s="1"/>
  <c r="AN1392" i="6" s="1"/>
  <c r="AO1392" i="6" s="1"/>
  <c r="U1393" i="6"/>
  <c r="AL1393" i="6" s="1"/>
  <c r="AN1393" i="6" s="1"/>
  <c r="AO1393" i="6" s="1"/>
  <c r="U1394" i="6"/>
  <c r="AL1394" i="6" s="1"/>
  <c r="AN1394" i="6" s="1"/>
  <c r="AO1394" i="6" s="1"/>
  <c r="U1395" i="6"/>
  <c r="AL1395" i="6" s="1"/>
  <c r="AN1395" i="6" s="1"/>
  <c r="AO1395" i="6" s="1"/>
  <c r="U1396" i="6"/>
  <c r="AL1396" i="6" s="1"/>
  <c r="AN1396" i="6" s="1"/>
  <c r="AO1396" i="6" s="1"/>
  <c r="U1397" i="6"/>
  <c r="AL1397" i="6" s="1"/>
  <c r="AN1397" i="6" s="1"/>
  <c r="AO1397" i="6" s="1"/>
  <c r="U1398" i="6"/>
  <c r="AL1398" i="6" s="1"/>
  <c r="AN1398" i="6" s="1"/>
  <c r="AO1398" i="6" s="1"/>
  <c r="U1399" i="6"/>
  <c r="AL1399" i="6" s="1"/>
  <c r="AN1399" i="6" s="1"/>
  <c r="AO1399" i="6" s="1"/>
  <c r="U1400" i="6"/>
  <c r="AL1400" i="6" s="1"/>
  <c r="AN1400" i="6" s="1"/>
  <c r="AO1400" i="6" s="1"/>
  <c r="U1401" i="6"/>
  <c r="AL1401" i="6" s="1"/>
  <c r="AN1401" i="6" s="1"/>
  <c r="AO1401" i="6" s="1"/>
  <c r="U1402" i="6"/>
  <c r="AL1402" i="6" s="1"/>
  <c r="AN1402" i="6" s="1"/>
  <c r="AO1402" i="6" s="1"/>
  <c r="U1403" i="6"/>
  <c r="AL1403" i="6" s="1"/>
  <c r="AN1403" i="6" s="1"/>
  <c r="AO1403" i="6" s="1"/>
  <c r="U1404" i="6"/>
  <c r="AL1404" i="6" s="1"/>
  <c r="AN1404" i="6" s="1"/>
  <c r="AO1404" i="6" s="1"/>
  <c r="U1405" i="6"/>
  <c r="AL1405" i="6" s="1"/>
  <c r="AN1405" i="6" s="1"/>
  <c r="AO1405" i="6" s="1"/>
  <c r="U1406" i="6"/>
  <c r="AL1406" i="6" s="1"/>
  <c r="AN1406" i="6" s="1"/>
  <c r="AO1406" i="6" s="1"/>
  <c r="U1407" i="6"/>
  <c r="AL1407" i="6" s="1"/>
  <c r="AN1407" i="6" s="1"/>
  <c r="AO1407" i="6" s="1"/>
  <c r="U1408" i="6"/>
  <c r="AL1408" i="6" s="1"/>
  <c r="AN1408" i="6" s="1"/>
  <c r="AO1408" i="6" s="1"/>
  <c r="U1409" i="6"/>
  <c r="AL1409" i="6" s="1"/>
  <c r="AN1409" i="6" s="1"/>
  <c r="AO1409" i="6" s="1"/>
  <c r="U1410" i="6"/>
  <c r="AL1410" i="6" s="1"/>
  <c r="AN1410" i="6" s="1"/>
  <c r="AO1410" i="6" s="1"/>
  <c r="U1411" i="6"/>
  <c r="AL1411" i="6" s="1"/>
  <c r="AN1411" i="6" s="1"/>
  <c r="AO1411" i="6" s="1"/>
  <c r="U1412" i="6"/>
  <c r="AL1412" i="6" s="1"/>
  <c r="AN1412" i="6" s="1"/>
  <c r="AO1412" i="6" s="1"/>
  <c r="U1413" i="6"/>
  <c r="AL1413" i="6" s="1"/>
  <c r="AN1413" i="6" s="1"/>
  <c r="AO1413" i="6" s="1"/>
  <c r="U1414" i="6"/>
  <c r="AL1414" i="6" s="1"/>
  <c r="AN1414" i="6" s="1"/>
  <c r="AO1414" i="6" s="1"/>
  <c r="U1415" i="6"/>
  <c r="AL1415" i="6" s="1"/>
  <c r="AN1415" i="6" s="1"/>
  <c r="AO1415" i="6" s="1"/>
  <c r="U1416" i="6"/>
  <c r="AL1416" i="6" s="1"/>
  <c r="AN1416" i="6" s="1"/>
  <c r="AO1416" i="6" s="1"/>
  <c r="U1417" i="6"/>
  <c r="AL1417" i="6" s="1"/>
  <c r="AN1417" i="6" s="1"/>
  <c r="AO1417" i="6" s="1"/>
  <c r="U1418" i="6"/>
  <c r="AL1418" i="6" s="1"/>
  <c r="AN1418" i="6" s="1"/>
  <c r="AO1418" i="6" s="1"/>
  <c r="U1419" i="6"/>
  <c r="AL1419" i="6" s="1"/>
  <c r="AN1419" i="6" s="1"/>
  <c r="AO1419" i="6" s="1"/>
  <c r="U1420" i="6"/>
  <c r="AL1420" i="6" s="1"/>
  <c r="AN1420" i="6" s="1"/>
  <c r="AO1420" i="6" s="1"/>
  <c r="U1421" i="6"/>
  <c r="AL1421" i="6" s="1"/>
  <c r="AN1421" i="6" s="1"/>
  <c r="AO1421" i="6" s="1"/>
  <c r="U1422" i="6"/>
  <c r="AL1422" i="6" s="1"/>
  <c r="AN1422" i="6" s="1"/>
  <c r="AO1422" i="6" s="1"/>
  <c r="U1423" i="6"/>
  <c r="AL1423" i="6" s="1"/>
  <c r="AN1423" i="6" s="1"/>
  <c r="AO1423" i="6" s="1"/>
  <c r="U1424" i="6"/>
  <c r="AL1424" i="6" s="1"/>
  <c r="AN1424" i="6" s="1"/>
  <c r="AO1424" i="6" s="1"/>
  <c r="U1425" i="6"/>
  <c r="AL1425" i="6" s="1"/>
  <c r="AN1425" i="6" s="1"/>
  <c r="AO1425" i="6" s="1"/>
  <c r="U1426" i="6"/>
  <c r="AL1426" i="6" s="1"/>
  <c r="AN1426" i="6" s="1"/>
  <c r="AO1426" i="6" s="1"/>
  <c r="U1427" i="6"/>
  <c r="AL1427" i="6" s="1"/>
  <c r="AN1427" i="6" s="1"/>
  <c r="AO1427" i="6" s="1"/>
  <c r="U1428" i="6"/>
  <c r="AL1428" i="6" s="1"/>
  <c r="AN1428" i="6" s="1"/>
  <c r="AO1428" i="6" s="1"/>
  <c r="U1429" i="6"/>
  <c r="AL1429" i="6" s="1"/>
  <c r="AN1429" i="6" s="1"/>
  <c r="AO1429" i="6" s="1"/>
  <c r="U1430" i="6"/>
  <c r="AL1430" i="6" s="1"/>
  <c r="AN1430" i="6" s="1"/>
  <c r="AO1430" i="6" s="1"/>
  <c r="U1431" i="6"/>
  <c r="AL1431" i="6" s="1"/>
  <c r="AN1431" i="6" s="1"/>
  <c r="AO1431" i="6" s="1"/>
  <c r="U1432" i="6"/>
  <c r="AL1432" i="6" s="1"/>
  <c r="AN1432" i="6" s="1"/>
  <c r="AO1432" i="6" s="1"/>
  <c r="U1433" i="6"/>
  <c r="AL1433" i="6" s="1"/>
  <c r="AN1433" i="6" s="1"/>
  <c r="AO1433" i="6" s="1"/>
  <c r="U1434" i="6"/>
  <c r="AL1434" i="6" s="1"/>
  <c r="AN1434" i="6" s="1"/>
  <c r="AO1434" i="6" s="1"/>
  <c r="U1435" i="6"/>
  <c r="AL1435" i="6" s="1"/>
  <c r="AN1435" i="6" s="1"/>
  <c r="AO1435" i="6" s="1"/>
  <c r="U1436" i="6"/>
  <c r="AL1436" i="6" s="1"/>
  <c r="AN1436" i="6" s="1"/>
  <c r="AO1436" i="6" s="1"/>
  <c r="U1437" i="6"/>
  <c r="AL1437" i="6" s="1"/>
  <c r="AN1437" i="6" s="1"/>
  <c r="AO1437" i="6" s="1"/>
  <c r="U1438" i="6"/>
  <c r="AL1438" i="6" s="1"/>
  <c r="AN1438" i="6" s="1"/>
  <c r="AO1438" i="6" s="1"/>
  <c r="U1439" i="6"/>
  <c r="AL1439" i="6" s="1"/>
  <c r="AN1439" i="6" s="1"/>
  <c r="AO1439" i="6" s="1"/>
  <c r="U1440" i="6"/>
  <c r="AL1440" i="6" s="1"/>
  <c r="AN1440" i="6" s="1"/>
  <c r="AO1440" i="6" s="1"/>
  <c r="U1441" i="6"/>
  <c r="AL1441" i="6" s="1"/>
  <c r="AN1441" i="6" s="1"/>
  <c r="AO1441" i="6" s="1"/>
  <c r="U1442" i="6"/>
  <c r="AL1442" i="6" s="1"/>
  <c r="AN1442" i="6" s="1"/>
  <c r="AO1442" i="6" s="1"/>
  <c r="U1443" i="6"/>
  <c r="AL1443" i="6" s="1"/>
  <c r="AN1443" i="6" s="1"/>
  <c r="AO1443" i="6" s="1"/>
  <c r="U1444" i="6"/>
  <c r="AL1444" i="6" s="1"/>
  <c r="AN1444" i="6" s="1"/>
  <c r="AO1444" i="6" s="1"/>
  <c r="U1445" i="6"/>
  <c r="AL1445" i="6" s="1"/>
  <c r="AN1445" i="6" s="1"/>
  <c r="AO1445" i="6" s="1"/>
  <c r="U1446" i="6"/>
  <c r="AL1446" i="6" s="1"/>
  <c r="AN1446" i="6" s="1"/>
  <c r="AO1446" i="6" s="1"/>
  <c r="U1447" i="6"/>
  <c r="AL1447" i="6" s="1"/>
  <c r="AN1447" i="6" s="1"/>
  <c r="AO1447" i="6" s="1"/>
  <c r="U1448" i="6"/>
  <c r="AL1448" i="6" s="1"/>
  <c r="AN1448" i="6" s="1"/>
  <c r="AO1448" i="6" s="1"/>
  <c r="U1449" i="6"/>
  <c r="AL1449" i="6" s="1"/>
  <c r="AN1449" i="6" s="1"/>
  <c r="AO1449" i="6" s="1"/>
  <c r="U1450" i="6"/>
  <c r="AL1450" i="6" s="1"/>
  <c r="AN1450" i="6" s="1"/>
  <c r="AO1450" i="6" s="1"/>
  <c r="U1451" i="6"/>
  <c r="AL1451" i="6" s="1"/>
  <c r="AN1451" i="6" s="1"/>
  <c r="AO1451" i="6" s="1"/>
  <c r="U1452" i="6"/>
  <c r="AL1452" i="6" s="1"/>
  <c r="AN1452" i="6" s="1"/>
  <c r="AO1452" i="6" s="1"/>
  <c r="U1453" i="6"/>
  <c r="AL1453" i="6" s="1"/>
  <c r="AN1453" i="6" s="1"/>
  <c r="AO1453" i="6" s="1"/>
  <c r="U1454" i="6"/>
  <c r="AL1454" i="6" s="1"/>
  <c r="AN1454" i="6" s="1"/>
  <c r="AO1454" i="6" s="1"/>
  <c r="U1455" i="6"/>
  <c r="AL1455" i="6" s="1"/>
  <c r="AN1455" i="6" s="1"/>
  <c r="AO1455" i="6" s="1"/>
  <c r="U1456" i="6"/>
  <c r="AL1456" i="6" s="1"/>
  <c r="AN1456" i="6" s="1"/>
  <c r="AO1456" i="6" s="1"/>
  <c r="U1457" i="6"/>
  <c r="AL1457" i="6" s="1"/>
  <c r="AN1457" i="6" s="1"/>
  <c r="AO1457" i="6" s="1"/>
  <c r="U1458" i="6"/>
  <c r="AL1458" i="6" s="1"/>
  <c r="AN1458" i="6" s="1"/>
  <c r="AO1458" i="6" s="1"/>
  <c r="U1459" i="6"/>
  <c r="AL1459" i="6" s="1"/>
  <c r="AN1459" i="6" s="1"/>
  <c r="AO1459" i="6" s="1"/>
  <c r="U1460" i="6"/>
  <c r="AL1460" i="6" s="1"/>
  <c r="AN1460" i="6" s="1"/>
  <c r="AO1460" i="6" s="1"/>
  <c r="U1461" i="6"/>
  <c r="AL1461" i="6" s="1"/>
  <c r="AN1461" i="6" s="1"/>
  <c r="AO1461" i="6" s="1"/>
  <c r="U1462" i="6"/>
  <c r="AL1462" i="6" s="1"/>
  <c r="AN1462" i="6" s="1"/>
  <c r="AO1462" i="6" s="1"/>
  <c r="U1463" i="6"/>
  <c r="AL1463" i="6" s="1"/>
  <c r="AN1463" i="6" s="1"/>
  <c r="AO1463" i="6" s="1"/>
  <c r="U1464" i="6"/>
  <c r="AL1464" i="6" s="1"/>
  <c r="AN1464" i="6" s="1"/>
  <c r="AO1464" i="6" s="1"/>
  <c r="U1465" i="6"/>
  <c r="AL1465" i="6" s="1"/>
  <c r="AN1465" i="6" s="1"/>
  <c r="AO1465" i="6" s="1"/>
  <c r="U1466" i="6"/>
  <c r="AL1466" i="6" s="1"/>
  <c r="AN1466" i="6" s="1"/>
  <c r="AO1466" i="6" s="1"/>
  <c r="U1467" i="6"/>
  <c r="AL1467" i="6" s="1"/>
  <c r="AN1467" i="6" s="1"/>
  <c r="AO1467" i="6" s="1"/>
  <c r="U1468" i="6"/>
  <c r="AL1468" i="6" s="1"/>
  <c r="AN1468" i="6" s="1"/>
  <c r="AO1468" i="6" s="1"/>
  <c r="U1469" i="6"/>
  <c r="AL1469" i="6" s="1"/>
  <c r="AN1469" i="6" s="1"/>
  <c r="AO1469" i="6" s="1"/>
  <c r="U1470" i="6"/>
  <c r="AL1470" i="6" s="1"/>
  <c r="AN1470" i="6" s="1"/>
  <c r="AO1470" i="6" s="1"/>
  <c r="U1471" i="6"/>
  <c r="AL1471" i="6" s="1"/>
  <c r="AN1471" i="6" s="1"/>
  <c r="AO1471" i="6" s="1"/>
  <c r="U1472" i="6"/>
  <c r="AL1472" i="6" s="1"/>
  <c r="AN1472" i="6" s="1"/>
  <c r="AO1472" i="6" s="1"/>
  <c r="U1473" i="6"/>
  <c r="AL1473" i="6" s="1"/>
  <c r="AN1473" i="6" s="1"/>
  <c r="AO1473" i="6" s="1"/>
  <c r="U1474" i="6"/>
  <c r="AL1474" i="6" s="1"/>
  <c r="AN1474" i="6" s="1"/>
  <c r="AO1474" i="6" s="1"/>
  <c r="U1475" i="6"/>
  <c r="AL1475" i="6" s="1"/>
  <c r="AN1475" i="6" s="1"/>
  <c r="AO1475" i="6" s="1"/>
  <c r="U1476" i="6"/>
  <c r="AL1476" i="6" s="1"/>
  <c r="AN1476" i="6" s="1"/>
  <c r="AO1476" i="6" s="1"/>
  <c r="U1477" i="6"/>
  <c r="AL1477" i="6" s="1"/>
  <c r="AN1477" i="6" s="1"/>
  <c r="AO1477" i="6" s="1"/>
  <c r="U1478" i="6"/>
  <c r="AL1478" i="6" s="1"/>
  <c r="AN1478" i="6" s="1"/>
  <c r="AO1478" i="6" s="1"/>
  <c r="U1479" i="6"/>
  <c r="AL1479" i="6" s="1"/>
  <c r="AN1479" i="6" s="1"/>
  <c r="AO1479" i="6" s="1"/>
  <c r="U1480" i="6"/>
  <c r="AL1480" i="6" s="1"/>
  <c r="AN1480" i="6" s="1"/>
  <c r="AO1480" i="6" s="1"/>
  <c r="U1481" i="6"/>
  <c r="AL1481" i="6" s="1"/>
  <c r="AN1481" i="6" s="1"/>
  <c r="AO1481" i="6" s="1"/>
  <c r="U1482" i="6"/>
  <c r="AL1482" i="6" s="1"/>
  <c r="AN1482" i="6" s="1"/>
  <c r="AO1482" i="6" s="1"/>
  <c r="U1483" i="6"/>
  <c r="AL1483" i="6" s="1"/>
  <c r="AN1483" i="6" s="1"/>
  <c r="AO1483" i="6" s="1"/>
  <c r="U1484" i="6"/>
  <c r="AL1484" i="6" s="1"/>
  <c r="AN1484" i="6" s="1"/>
  <c r="AO1484" i="6" s="1"/>
  <c r="U1485" i="6"/>
  <c r="AL1485" i="6" s="1"/>
  <c r="AN1485" i="6" s="1"/>
  <c r="AO1485" i="6" s="1"/>
  <c r="U1486" i="6"/>
  <c r="AL1486" i="6" s="1"/>
  <c r="AN1486" i="6" s="1"/>
  <c r="AO1486" i="6" s="1"/>
  <c r="U1487" i="6"/>
  <c r="AL1487" i="6" s="1"/>
  <c r="AN1487" i="6" s="1"/>
  <c r="AO1487" i="6" s="1"/>
  <c r="U1488" i="6"/>
  <c r="AL1488" i="6" s="1"/>
  <c r="AN1488" i="6" s="1"/>
  <c r="AO1488" i="6" s="1"/>
  <c r="U1489" i="6"/>
  <c r="AL1489" i="6" s="1"/>
  <c r="AN1489" i="6" s="1"/>
  <c r="AO1489" i="6" s="1"/>
  <c r="U1490" i="6"/>
  <c r="AL1490" i="6" s="1"/>
  <c r="AN1490" i="6" s="1"/>
  <c r="AO1490" i="6" s="1"/>
  <c r="U1491" i="6"/>
  <c r="AL1491" i="6" s="1"/>
  <c r="AN1491" i="6" s="1"/>
  <c r="AO1491" i="6" s="1"/>
  <c r="U1492" i="6"/>
  <c r="AL1492" i="6" s="1"/>
  <c r="AN1492" i="6" s="1"/>
  <c r="AO1492" i="6" s="1"/>
  <c r="U1493" i="6"/>
  <c r="AL1493" i="6" s="1"/>
  <c r="AN1493" i="6" s="1"/>
  <c r="AO1493" i="6" s="1"/>
  <c r="U1494" i="6"/>
  <c r="AL1494" i="6" s="1"/>
  <c r="AN1494" i="6" s="1"/>
  <c r="AO1494" i="6" s="1"/>
  <c r="U1495" i="6"/>
  <c r="AL1495" i="6" s="1"/>
  <c r="AN1495" i="6" s="1"/>
  <c r="AO1495" i="6" s="1"/>
  <c r="U1496" i="6"/>
  <c r="AL1496" i="6" s="1"/>
  <c r="AN1496" i="6" s="1"/>
  <c r="AO1496" i="6" s="1"/>
  <c r="U1497" i="6"/>
  <c r="AL1497" i="6" s="1"/>
  <c r="AN1497" i="6" s="1"/>
  <c r="AO1497" i="6" s="1"/>
  <c r="U1498" i="6"/>
  <c r="AL1498" i="6" s="1"/>
  <c r="AN1498" i="6" s="1"/>
  <c r="AO1498" i="6" s="1"/>
  <c r="U1499" i="6"/>
  <c r="AL1499" i="6" s="1"/>
  <c r="AN1499" i="6" s="1"/>
  <c r="AO1499" i="6" s="1"/>
  <c r="U1500" i="6"/>
  <c r="AL1500" i="6" s="1"/>
  <c r="AN1500" i="6" s="1"/>
  <c r="AO1500" i="6" s="1"/>
  <c r="S3" i="6"/>
  <c r="S4" i="6"/>
  <c r="S5"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73" i="6"/>
  <c r="S174" i="6"/>
  <c r="S175" i="6"/>
  <c r="S176" i="6"/>
  <c r="S177" i="6"/>
  <c r="S178" i="6"/>
  <c r="S179" i="6"/>
  <c r="S180" i="6"/>
  <c r="S181" i="6"/>
  <c r="S182" i="6"/>
  <c r="S183" i="6"/>
  <c r="S184" i="6"/>
  <c r="S185" i="6"/>
  <c r="S186" i="6"/>
  <c r="S187" i="6"/>
  <c r="S188" i="6"/>
  <c r="S189" i="6"/>
  <c r="S190" i="6"/>
  <c r="S191" i="6"/>
  <c r="S192" i="6"/>
  <c r="S193" i="6"/>
  <c r="S194" i="6"/>
  <c r="S195" i="6"/>
  <c r="S196" i="6"/>
  <c r="S197" i="6"/>
  <c r="S198" i="6"/>
  <c r="S199" i="6"/>
  <c r="S200" i="6"/>
  <c r="S201" i="6"/>
  <c r="S202" i="6"/>
  <c r="S203" i="6"/>
  <c r="S204" i="6"/>
  <c r="S205" i="6"/>
  <c r="S206" i="6"/>
  <c r="S207" i="6"/>
  <c r="S208" i="6"/>
  <c r="S209" i="6"/>
  <c r="S210" i="6"/>
  <c r="S211" i="6"/>
  <c r="S212" i="6"/>
  <c r="S213" i="6"/>
  <c r="S214" i="6"/>
  <c r="S215" i="6"/>
  <c r="S216" i="6"/>
  <c r="S217" i="6"/>
  <c r="S218" i="6"/>
  <c r="S219" i="6"/>
  <c r="S220" i="6"/>
  <c r="S221" i="6"/>
  <c r="S222" i="6"/>
  <c r="S223" i="6"/>
  <c r="S224" i="6"/>
  <c r="S225" i="6"/>
  <c r="S226" i="6"/>
  <c r="S227" i="6"/>
  <c r="S228" i="6"/>
  <c r="S229" i="6"/>
  <c r="S230" i="6"/>
  <c r="S231" i="6"/>
  <c r="S232" i="6"/>
  <c r="S233" i="6"/>
  <c r="S234" i="6"/>
  <c r="S235" i="6"/>
  <c r="S236" i="6"/>
  <c r="S237" i="6"/>
  <c r="S238" i="6"/>
  <c r="S239" i="6"/>
  <c r="S240" i="6"/>
  <c r="S241" i="6"/>
  <c r="S242" i="6"/>
  <c r="S243" i="6"/>
  <c r="S244" i="6"/>
  <c r="S245" i="6"/>
  <c r="S246" i="6"/>
  <c r="S247" i="6"/>
  <c r="S248" i="6"/>
  <c r="S249" i="6"/>
  <c r="S250" i="6"/>
  <c r="S251" i="6"/>
  <c r="S252" i="6"/>
  <c r="S253" i="6"/>
  <c r="S254" i="6"/>
  <c r="S255" i="6"/>
  <c r="S256" i="6"/>
  <c r="S257" i="6"/>
  <c r="S258" i="6"/>
  <c r="S259" i="6"/>
  <c r="S260" i="6"/>
  <c r="S261" i="6"/>
  <c r="S262" i="6"/>
  <c r="S263" i="6"/>
  <c r="S264" i="6"/>
  <c r="S265" i="6"/>
  <c r="S266" i="6"/>
  <c r="S267" i="6"/>
  <c r="S268" i="6"/>
  <c r="S269" i="6"/>
  <c r="S270" i="6"/>
  <c r="S271" i="6"/>
  <c r="S272" i="6"/>
  <c r="S273" i="6"/>
  <c r="S274" i="6"/>
  <c r="S275" i="6"/>
  <c r="S276" i="6"/>
  <c r="S277" i="6"/>
  <c r="S278" i="6"/>
  <c r="S279" i="6"/>
  <c r="S280" i="6"/>
  <c r="S281" i="6"/>
  <c r="S282" i="6"/>
  <c r="S283" i="6"/>
  <c r="S284" i="6"/>
  <c r="S285" i="6"/>
  <c r="S286" i="6"/>
  <c r="S287" i="6"/>
  <c r="S288" i="6"/>
  <c r="S289" i="6"/>
  <c r="S290" i="6"/>
  <c r="S291" i="6"/>
  <c r="S292" i="6"/>
  <c r="S293" i="6"/>
  <c r="S294" i="6"/>
  <c r="S295" i="6"/>
  <c r="S296" i="6"/>
  <c r="S297" i="6"/>
  <c r="S298" i="6"/>
  <c r="S299" i="6"/>
  <c r="S300" i="6"/>
  <c r="S301" i="6"/>
  <c r="S302" i="6"/>
  <c r="S303" i="6"/>
  <c r="S304" i="6"/>
  <c r="S305" i="6"/>
  <c r="S306" i="6"/>
  <c r="S307" i="6"/>
  <c r="S308" i="6"/>
  <c r="S309" i="6"/>
  <c r="S310" i="6"/>
  <c r="S311" i="6"/>
  <c r="S312" i="6"/>
  <c r="S313" i="6"/>
  <c r="S314" i="6"/>
  <c r="S315" i="6"/>
  <c r="S316" i="6"/>
  <c r="S317" i="6"/>
  <c r="S318" i="6"/>
  <c r="S319" i="6"/>
  <c r="S320" i="6"/>
  <c r="S321" i="6"/>
  <c r="S322" i="6"/>
  <c r="S323" i="6"/>
  <c r="S324" i="6"/>
  <c r="S325" i="6"/>
  <c r="S326" i="6"/>
  <c r="S327" i="6"/>
  <c r="S328" i="6"/>
  <c r="S329" i="6"/>
  <c r="S330" i="6"/>
  <c r="S331" i="6"/>
  <c r="S332" i="6"/>
  <c r="S333" i="6"/>
  <c r="S334" i="6"/>
  <c r="S335" i="6"/>
  <c r="S336" i="6"/>
  <c r="S337" i="6"/>
  <c r="S338" i="6"/>
  <c r="S339" i="6"/>
  <c r="S340" i="6"/>
  <c r="S341" i="6"/>
  <c r="S342" i="6"/>
  <c r="S343" i="6"/>
  <c r="S344" i="6"/>
  <c r="S345" i="6"/>
  <c r="S346" i="6"/>
  <c r="S347" i="6"/>
  <c r="S348" i="6"/>
  <c r="S349" i="6"/>
  <c r="S350" i="6"/>
  <c r="S351" i="6"/>
  <c r="S352" i="6"/>
  <c r="S353" i="6"/>
  <c r="S354" i="6"/>
  <c r="S355" i="6"/>
  <c r="S356" i="6"/>
  <c r="S357" i="6"/>
  <c r="S358" i="6"/>
  <c r="S359" i="6"/>
  <c r="S360" i="6"/>
  <c r="S361" i="6"/>
  <c r="S362" i="6"/>
  <c r="S363" i="6"/>
  <c r="S364" i="6"/>
  <c r="S365" i="6"/>
  <c r="S366" i="6"/>
  <c r="S367" i="6"/>
  <c r="S368" i="6"/>
  <c r="S369" i="6"/>
  <c r="S370" i="6"/>
  <c r="S371" i="6"/>
  <c r="S372" i="6"/>
  <c r="S373" i="6"/>
  <c r="S374" i="6"/>
  <c r="S375" i="6"/>
  <c r="S376" i="6"/>
  <c r="S377" i="6"/>
  <c r="S378" i="6"/>
  <c r="S379" i="6"/>
  <c r="S380" i="6"/>
  <c r="S381" i="6"/>
  <c r="S382" i="6"/>
  <c r="S383" i="6"/>
  <c r="S384" i="6"/>
  <c r="S385" i="6"/>
  <c r="S386" i="6"/>
  <c r="S387" i="6"/>
  <c r="S388" i="6"/>
  <c r="S389" i="6"/>
  <c r="S390" i="6"/>
  <c r="S391" i="6"/>
  <c r="S392" i="6"/>
  <c r="S393" i="6"/>
  <c r="S394" i="6"/>
  <c r="S395" i="6"/>
  <c r="S396" i="6"/>
  <c r="S397" i="6"/>
  <c r="S398" i="6"/>
  <c r="S399" i="6"/>
  <c r="S400" i="6"/>
  <c r="S401" i="6"/>
  <c r="S402" i="6"/>
  <c r="S403" i="6"/>
  <c r="S404" i="6"/>
  <c r="S405" i="6"/>
  <c r="S406" i="6"/>
  <c r="S407" i="6"/>
  <c r="S408" i="6"/>
  <c r="S409" i="6"/>
  <c r="S410" i="6"/>
  <c r="S411" i="6"/>
  <c r="S412" i="6"/>
  <c r="S413" i="6"/>
  <c r="S414" i="6"/>
  <c r="S415" i="6"/>
  <c r="S416" i="6"/>
  <c r="S417" i="6"/>
  <c r="S418" i="6"/>
  <c r="S419" i="6"/>
  <c r="S420" i="6"/>
  <c r="S421" i="6"/>
  <c r="S422" i="6"/>
  <c r="S423" i="6"/>
  <c r="S424" i="6"/>
  <c r="S425" i="6"/>
  <c r="S426" i="6"/>
  <c r="S427" i="6"/>
  <c r="S428" i="6"/>
  <c r="S429" i="6"/>
  <c r="S430" i="6"/>
  <c r="S431" i="6"/>
  <c r="S432" i="6"/>
  <c r="S433" i="6"/>
  <c r="S434" i="6"/>
  <c r="S435" i="6"/>
  <c r="S436" i="6"/>
  <c r="S437" i="6"/>
  <c r="S438" i="6"/>
  <c r="S439" i="6"/>
  <c r="S440" i="6"/>
  <c r="S441" i="6"/>
  <c r="S442" i="6"/>
  <c r="S443" i="6"/>
  <c r="S444" i="6"/>
  <c r="S445" i="6"/>
  <c r="S446" i="6"/>
  <c r="S447" i="6"/>
  <c r="S448" i="6"/>
  <c r="S449" i="6"/>
  <c r="S450" i="6"/>
  <c r="S451" i="6"/>
  <c r="S452" i="6"/>
  <c r="S453" i="6"/>
  <c r="S454" i="6"/>
  <c r="S455" i="6"/>
  <c r="S456" i="6"/>
  <c r="S457" i="6"/>
  <c r="S458" i="6"/>
  <c r="S459" i="6"/>
  <c r="S460" i="6"/>
  <c r="S461" i="6"/>
  <c r="S462" i="6"/>
  <c r="S463" i="6"/>
  <c r="S464" i="6"/>
  <c r="S465" i="6"/>
  <c r="S466" i="6"/>
  <c r="S467" i="6"/>
  <c r="S468" i="6"/>
  <c r="S469" i="6"/>
  <c r="S470" i="6"/>
  <c r="S471" i="6"/>
  <c r="S472" i="6"/>
  <c r="S473" i="6"/>
  <c r="S474" i="6"/>
  <c r="S475" i="6"/>
  <c r="S476" i="6"/>
  <c r="S477" i="6"/>
  <c r="S478" i="6"/>
  <c r="S479" i="6"/>
  <c r="S480" i="6"/>
  <c r="S481" i="6"/>
  <c r="S482" i="6"/>
  <c r="S483" i="6"/>
  <c r="S484" i="6"/>
  <c r="S485" i="6"/>
  <c r="S486" i="6"/>
  <c r="S487" i="6"/>
  <c r="S488" i="6"/>
  <c r="S489" i="6"/>
  <c r="S490" i="6"/>
  <c r="S491" i="6"/>
  <c r="S492" i="6"/>
  <c r="S493" i="6"/>
  <c r="S494" i="6"/>
  <c r="S495" i="6"/>
  <c r="S496" i="6"/>
  <c r="S497" i="6"/>
  <c r="S498" i="6"/>
  <c r="S499" i="6"/>
  <c r="S500" i="6"/>
  <c r="S501" i="6"/>
  <c r="S502" i="6"/>
  <c r="S503" i="6"/>
  <c r="S504" i="6"/>
  <c r="S505" i="6"/>
  <c r="S506" i="6"/>
  <c r="S507" i="6"/>
  <c r="S508" i="6"/>
  <c r="S509" i="6"/>
  <c r="S510" i="6"/>
  <c r="S511" i="6"/>
  <c r="S512" i="6"/>
  <c r="S513" i="6"/>
  <c r="S514" i="6"/>
  <c r="S515" i="6"/>
  <c r="S516" i="6"/>
  <c r="S517" i="6"/>
  <c r="S518" i="6"/>
  <c r="S519" i="6"/>
  <c r="S520" i="6"/>
  <c r="S521" i="6"/>
  <c r="S522" i="6"/>
  <c r="S523" i="6"/>
  <c r="S524" i="6"/>
  <c r="S525" i="6"/>
  <c r="S526" i="6"/>
  <c r="S527" i="6"/>
  <c r="S528" i="6"/>
  <c r="S529" i="6"/>
  <c r="S530" i="6"/>
  <c r="S531" i="6"/>
  <c r="S532" i="6"/>
  <c r="S533" i="6"/>
  <c r="S534" i="6"/>
  <c r="S535" i="6"/>
  <c r="S536" i="6"/>
  <c r="S537" i="6"/>
  <c r="S538" i="6"/>
  <c r="S539" i="6"/>
  <c r="S540" i="6"/>
  <c r="S541" i="6"/>
  <c r="S542" i="6"/>
  <c r="S543" i="6"/>
  <c r="S544" i="6"/>
  <c r="S545" i="6"/>
  <c r="S546" i="6"/>
  <c r="S547" i="6"/>
  <c r="S548" i="6"/>
  <c r="S549" i="6"/>
  <c r="S550" i="6"/>
  <c r="S551" i="6"/>
  <c r="S552" i="6"/>
  <c r="S553" i="6"/>
  <c r="S554" i="6"/>
  <c r="S555" i="6"/>
  <c r="S556" i="6"/>
  <c r="S557" i="6"/>
  <c r="S558" i="6"/>
  <c r="S559" i="6"/>
  <c r="S560" i="6"/>
  <c r="S561" i="6"/>
  <c r="S562" i="6"/>
  <c r="S563" i="6"/>
  <c r="S564" i="6"/>
  <c r="S565" i="6"/>
  <c r="S566" i="6"/>
  <c r="S567" i="6"/>
  <c r="S568" i="6"/>
  <c r="S569" i="6"/>
  <c r="S570" i="6"/>
  <c r="S571" i="6"/>
  <c r="S572" i="6"/>
  <c r="S573" i="6"/>
  <c r="S574" i="6"/>
  <c r="S575" i="6"/>
  <c r="S576" i="6"/>
  <c r="S577" i="6"/>
  <c r="S578" i="6"/>
  <c r="S579" i="6"/>
  <c r="S580" i="6"/>
  <c r="S581" i="6"/>
  <c r="S582" i="6"/>
  <c r="S583" i="6"/>
  <c r="S584" i="6"/>
  <c r="S585" i="6"/>
  <c r="S586" i="6"/>
  <c r="S587" i="6"/>
  <c r="S588" i="6"/>
  <c r="S589" i="6"/>
  <c r="S590" i="6"/>
  <c r="S591" i="6"/>
  <c r="S592" i="6"/>
  <c r="S593" i="6"/>
  <c r="S594" i="6"/>
  <c r="S595" i="6"/>
  <c r="S596" i="6"/>
  <c r="S597" i="6"/>
  <c r="S598" i="6"/>
  <c r="S599" i="6"/>
  <c r="S600" i="6"/>
  <c r="S601" i="6"/>
  <c r="S602" i="6"/>
  <c r="S603" i="6"/>
  <c r="S604" i="6"/>
  <c r="S605" i="6"/>
  <c r="S606" i="6"/>
  <c r="S607" i="6"/>
  <c r="S608" i="6"/>
  <c r="S609" i="6"/>
  <c r="S610" i="6"/>
  <c r="S611" i="6"/>
  <c r="S612" i="6"/>
  <c r="S613" i="6"/>
  <c r="S614" i="6"/>
  <c r="S615" i="6"/>
  <c r="S616" i="6"/>
  <c r="S617" i="6"/>
  <c r="S618" i="6"/>
  <c r="S619" i="6"/>
  <c r="S620" i="6"/>
  <c r="S621" i="6"/>
  <c r="S622" i="6"/>
  <c r="S623" i="6"/>
  <c r="S624" i="6"/>
  <c r="S625" i="6"/>
  <c r="S626" i="6"/>
  <c r="S627" i="6"/>
  <c r="S628" i="6"/>
  <c r="S629" i="6"/>
  <c r="S630" i="6"/>
  <c r="S631" i="6"/>
  <c r="S632" i="6"/>
  <c r="S633" i="6"/>
  <c r="S634" i="6"/>
  <c r="S635" i="6"/>
  <c r="S636" i="6"/>
  <c r="S637" i="6"/>
  <c r="S638" i="6"/>
  <c r="S639" i="6"/>
  <c r="S640" i="6"/>
  <c r="S641" i="6"/>
  <c r="S642" i="6"/>
  <c r="S643" i="6"/>
  <c r="S644" i="6"/>
  <c r="S645" i="6"/>
  <c r="S646" i="6"/>
  <c r="S647" i="6"/>
  <c r="S648" i="6"/>
  <c r="S649" i="6"/>
  <c r="S650" i="6"/>
  <c r="S651" i="6"/>
  <c r="S652" i="6"/>
  <c r="S653" i="6"/>
  <c r="S654" i="6"/>
  <c r="S655" i="6"/>
  <c r="S656" i="6"/>
  <c r="S657" i="6"/>
  <c r="S658" i="6"/>
  <c r="S659" i="6"/>
  <c r="S660" i="6"/>
  <c r="S661" i="6"/>
  <c r="S662" i="6"/>
  <c r="S663" i="6"/>
  <c r="S664" i="6"/>
  <c r="S665" i="6"/>
  <c r="S666" i="6"/>
  <c r="S667" i="6"/>
  <c r="S668" i="6"/>
  <c r="S669" i="6"/>
  <c r="S670" i="6"/>
  <c r="S671" i="6"/>
  <c r="S672" i="6"/>
  <c r="S673" i="6"/>
  <c r="S674" i="6"/>
  <c r="S675" i="6"/>
  <c r="S676" i="6"/>
  <c r="S677" i="6"/>
  <c r="S678" i="6"/>
  <c r="S679" i="6"/>
  <c r="S680" i="6"/>
  <c r="S681" i="6"/>
  <c r="S682" i="6"/>
  <c r="S683" i="6"/>
  <c r="S684" i="6"/>
  <c r="S685" i="6"/>
  <c r="S686" i="6"/>
  <c r="S687" i="6"/>
  <c r="S688" i="6"/>
  <c r="S689" i="6"/>
  <c r="S690" i="6"/>
  <c r="S691" i="6"/>
  <c r="S692" i="6"/>
  <c r="S693" i="6"/>
  <c r="S694" i="6"/>
  <c r="S695" i="6"/>
  <c r="S696" i="6"/>
  <c r="S697" i="6"/>
  <c r="S698" i="6"/>
  <c r="S699" i="6"/>
  <c r="S700" i="6"/>
  <c r="S701" i="6"/>
  <c r="S702" i="6"/>
  <c r="S703" i="6"/>
  <c r="S704" i="6"/>
  <c r="S705" i="6"/>
  <c r="S706" i="6"/>
  <c r="S707" i="6"/>
  <c r="S708" i="6"/>
  <c r="S709" i="6"/>
  <c r="S710" i="6"/>
  <c r="S711" i="6"/>
  <c r="S712" i="6"/>
  <c r="S713" i="6"/>
  <c r="S714" i="6"/>
  <c r="S715" i="6"/>
  <c r="S716" i="6"/>
  <c r="S717" i="6"/>
  <c r="S718" i="6"/>
  <c r="S719" i="6"/>
  <c r="S720" i="6"/>
  <c r="S721" i="6"/>
  <c r="S722" i="6"/>
  <c r="S723" i="6"/>
  <c r="S724" i="6"/>
  <c r="S725" i="6"/>
  <c r="S726" i="6"/>
  <c r="S727" i="6"/>
  <c r="S728" i="6"/>
  <c r="S729" i="6"/>
  <c r="S730" i="6"/>
  <c r="S731" i="6"/>
  <c r="S732" i="6"/>
  <c r="S733" i="6"/>
  <c r="S734" i="6"/>
  <c r="S735" i="6"/>
  <c r="S736" i="6"/>
  <c r="S737" i="6"/>
  <c r="S738" i="6"/>
  <c r="S739" i="6"/>
  <c r="S740" i="6"/>
  <c r="S741" i="6"/>
  <c r="S742" i="6"/>
  <c r="S743" i="6"/>
  <c r="S744" i="6"/>
  <c r="S745" i="6"/>
  <c r="S746" i="6"/>
  <c r="S747" i="6"/>
  <c r="S748" i="6"/>
  <c r="S749" i="6"/>
  <c r="S750" i="6"/>
  <c r="S751" i="6"/>
  <c r="S752" i="6"/>
  <c r="S753" i="6"/>
  <c r="S754" i="6"/>
  <c r="S755" i="6"/>
  <c r="S756" i="6"/>
  <c r="S757" i="6"/>
  <c r="S758" i="6"/>
  <c r="S759" i="6"/>
  <c r="S760" i="6"/>
  <c r="S761" i="6"/>
  <c r="S762" i="6"/>
  <c r="S763" i="6"/>
  <c r="S764" i="6"/>
  <c r="S765" i="6"/>
  <c r="S766" i="6"/>
  <c r="S767" i="6"/>
  <c r="S768" i="6"/>
  <c r="S769" i="6"/>
  <c r="S770" i="6"/>
  <c r="S771" i="6"/>
  <c r="S772" i="6"/>
  <c r="S773" i="6"/>
  <c r="S774" i="6"/>
  <c r="S775" i="6"/>
  <c r="S776" i="6"/>
  <c r="S777" i="6"/>
  <c r="S778" i="6"/>
  <c r="S779" i="6"/>
  <c r="S780" i="6"/>
  <c r="S781" i="6"/>
  <c r="S782" i="6"/>
  <c r="S783" i="6"/>
  <c r="S784" i="6"/>
  <c r="S785" i="6"/>
  <c r="S786" i="6"/>
  <c r="S787" i="6"/>
  <c r="S788" i="6"/>
  <c r="S789" i="6"/>
  <c r="S790" i="6"/>
  <c r="S791" i="6"/>
  <c r="S792" i="6"/>
  <c r="S793" i="6"/>
  <c r="S794" i="6"/>
  <c r="S795" i="6"/>
  <c r="S796" i="6"/>
  <c r="S797" i="6"/>
  <c r="S798" i="6"/>
  <c r="S799" i="6"/>
  <c r="S800" i="6"/>
  <c r="S801" i="6"/>
  <c r="S802" i="6"/>
  <c r="S803" i="6"/>
  <c r="S804" i="6"/>
  <c r="S805" i="6"/>
  <c r="S806" i="6"/>
  <c r="S807" i="6"/>
  <c r="S808" i="6"/>
  <c r="S809" i="6"/>
  <c r="S810" i="6"/>
  <c r="S811" i="6"/>
  <c r="S812" i="6"/>
  <c r="S813" i="6"/>
  <c r="S814" i="6"/>
  <c r="S815" i="6"/>
  <c r="S816" i="6"/>
  <c r="S817" i="6"/>
  <c r="S818" i="6"/>
  <c r="S819" i="6"/>
  <c r="S820" i="6"/>
  <c r="S821" i="6"/>
  <c r="S822" i="6"/>
  <c r="S823" i="6"/>
  <c r="S824" i="6"/>
  <c r="S825" i="6"/>
  <c r="S826" i="6"/>
  <c r="S827" i="6"/>
  <c r="S828" i="6"/>
  <c r="S829" i="6"/>
  <c r="S830" i="6"/>
  <c r="S831" i="6"/>
  <c r="S832" i="6"/>
  <c r="S833" i="6"/>
  <c r="S834" i="6"/>
  <c r="S835" i="6"/>
  <c r="S836" i="6"/>
  <c r="S837" i="6"/>
  <c r="S838" i="6"/>
  <c r="S839" i="6"/>
  <c r="S840" i="6"/>
  <c r="S841" i="6"/>
  <c r="S842" i="6"/>
  <c r="S843" i="6"/>
  <c r="S844" i="6"/>
  <c r="S845" i="6"/>
  <c r="S846" i="6"/>
  <c r="S847" i="6"/>
  <c r="S848" i="6"/>
  <c r="S849" i="6"/>
  <c r="S850" i="6"/>
  <c r="S851" i="6"/>
  <c r="S852" i="6"/>
  <c r="S853" i="6"/>
  <c r="S854" i="6"/>
  <c r="S855" i="6"/>
  <c r="S856" i="6"/>
  <c r="S857" i="6"/>
  <c r="S858" i="6"/>
  <c r="S859" i="6"/>
  <c r="S860" i="6"/>
  <c r="S861" i="6"/>
  <c r="S862" i="6"/>
  <c r="S863" i="6"/>
  <c r="S864" i="6"/>
  <c r="S865" i="6"/>
  <c r="S866" i="6"/>
  <c r="S867" i="6"/>
  <c r="S868" i="6"/>
  <c r="S869" i="6"/>
  <c r="S870" i="6"/>
  <c r="S871" i="6"/>
  <c r="S872" i="6"/>
  <c r="S873" i="6"/>
  <c r="S874" i="6"/>
  <c r="S875" i="6"/>
  <c r="S876" i="6"/>
  <c r="S877" i="6"/>
  <c r="S878" i="6"/>
  <c r="S879" i="6"/>
  <c r="S880" i="6"/>
  <c r="S881" i="6"/>
  <c r="S882" i="6"/>
  <c r="S883" i="6"/>
  <c r="S884" i="6"/>
  <c r="S885" i="6"/>
  <c r="S886" i="6"/>
  <c r="S887" i="6"/>
  <c r="S888" i="6"/>
  <c r="S889" i="6"/>
  <c r="S890" i="6"/>
  <c r="S891" i="6"/>
  <c r="S892" i="6"/>
  <c r="S893" i="6"/>
  <c r="S894" i="6"/>
  <c r="S895" i="6"/>
  <c r="S896" i="6"/>
  <c r="S897" i="6"/>
  <c r="S898" i="6"/>
  <c r="S899" i="6"/>
  <c r="S900" i="6"/>
  <c r="S901" i="6"/>
  <c r="S902" i="6"/>
  <c r="S903" i="6"/>
  <c r="S904" i="6"/>
  <c r="S905" i="6"/>
  <c r="S906" i="6"/>
  <c r="S907" i="6"/>
  <c r="S908" i="6"/>
  <c r="S909" i="6"/>
  <c r="S910" i="6"/>
  <c r="S911" i="6"/>
  <c r="S912" i="6"/>
  <c r="S913" i="6"/>
  <c r="S914" i="6"/>
  <c r="S915" i="6"/>
  <c r="S916" i="6"/>
  <c r="S917" i="6"/>
  <c r="S918" i="6"/>
  <c r="S919" i="6"/>
  <c r="S920" i="6"/>
  <c r="S921" i="6"/>
  <c r="S922" i="6"/>
  <c r="S923" i="6"/>
  <c r="S924" i="6"/>
  <c r="S925" i="6"/>
  <c r="S926" i="6"/>
  <c r="S927" i="6"/>
  <c r="S928" i="6"/>
  <c r="S929" i="6"/>
  <c r="S930" i="6"/>
  <c r="S931" i="6"/>
  <c r="S932" i="6"/>
  <c r="S933" i="6"/>
  <c r="S934" i="6"/>
  <c r="S935" i="6"/>
  <c r="S936" i="6"/>
  <c r="S937" i="6"/>
  <c r="S938" i="6"/>
  <c r="S939" i="6"/>
  <c r="S940" i="6"/>
  <c r="S941" i="6"/>
  <c r="S942" i="6"/>
  <c r="S943" i="6"/>
  <c r="S944" i="6"/>
  <c r="S945" i="6"/>
  <c r="S946" i="6"/>
  <c r="S947" i="6"/>
  <c r="S948" i="6"/>
  <c r="S949" i="6"/>
  <c r="S950" i="6"/>
  <c r="S951" i="6"/>
  <c r="S952" i="6"/>
  <c r="S953" i="6"/>
  <c r="S954" i="6"/>
  <c r="S955" i="6"/>
  <c r="S956" i="6"/>
  <c r="S957" i="6"/>
  <c r="S958" i="6"/>
  <c r="S959" i="6"/>
  <c r="S960" i="6"/>
  <c r="S961" i="6"/>
  <c r="S962" i="6"/>
  <c r="S963" i="6"/>
  <c r="S964" i="6"/>
  <c r="S965" i="6"/>
  <c r="S966" i="6"/>
  <c r="S967" i="6"/>
  <c r="S968" i="6"/>
  <c r="S969" i="6"/>
  <c r="S970" i="6"/>
  <c r="S971" i="6"/>
  <c r="S972" i="6"/>
  <c r="S973" i="6"/>
  <c r="S974" i="6"/>
  <c r="S975" i="6"/>
  <c r="S976" i="6"/>
  <c r="S977" i="6"/>
  <c r="S978" i="6"/>
  <c r="S979" i="6"/>
  <c r="S980" i="6"/>
  <c r="S981" i="6"/>
  <c r="S982" i="6"/>
  <c r="S983" i="6"/>
  <c r="S984" i="6"/>
  <c r="S985" i="6"/>
  <c r="S986" i="6"/>
  <c r="S987" i="6"/>
  <c r="S988" i="6"/>
  <c r="S989" i="6"/>
  <c r="S990" i="6"/>
  <c r="S991" i="6"/>
  <c r="S992" i="6"/>
  <c r="S993" i="6"/>
  <c r="S994" i="6"/>
  <c r="S995" i="6"/>
  <c r="S996" i="6"/>
  <c r="S997" i="6"/>
  <c r="S998" i="6"/>
  <c r="S999" i="6"/>
  <c r="S1000" i="6"/>
  <c r="S1001" i="6"/>
  <c r="S1002" i="6"/>
  <c r="S1003" i="6"/>
  <c r="S1004" i="6"/>
  <c r="S1005" i="6"/>
  <c r="S1006" i="6"/>
  <c r="S1007" i="6"/>
  <c r="S1008" i="6"/>
  <c r="S1009" i="6"/>
  <c r="S1010" i="6"/>
  <c r="S1011" i="6"/>
  <c r="S1012" i="6"/>
  <c r="S1013" i="6"/>
  <c r="S1014" i="6"/>
  <c r="S1015" i="6"/>
  <c r="S1016" i="6"/>
  <c r="S1017" i="6"/>
  <c r="S1018" i="6"/>
  <c r="S1019" i="6"/>
  <c r="S1020" i="6"/>
  <c r="S1021" i="6"/>
  <c r="S1022" i="6"/>
  <c r="S1023" i="6"/>
  <c r="S1024" i="6"/>
  <c r="S1025" i="6"/>
  <c r="S1026" i="6"/>
  <c r="S1027" i="6"/>
  <c r="S1028" i="6"/>
  <c r="S1029" i="6"/>
  <c r="S1030" i="6"/>
  <c r="S1031" i="6"/>
  <c r="S1032" i="6"/>
  <c r="S1033" i="6"/>
  <c r="S1034" i="6"/>
  <c r="S1035" i="6"/>
  <c r="S1036" i="6"/>
  <c r="S1037" i="6"/>
  <c r="S1038" i="6"/>
  <c r="S1039" i="6"/>
  <c r="S1040" i="6"/>
  <c r="S1041" i="6"/>
  <c r="S1042" i="6"/>
  <c r="S1043" i="6"/>
  <c r="S1044" i="6"/>
  <c r="S1045" i="6"/>
  <c r="S1046" i="6"/>
  <c r="S1047" i="6"/>
  <c r="S1048" i="6"/>
  <c r="S1049" i="6"/>
  <c r="S1050" i="6"/>
  <c r="S1051" i="6"/>
  <c r="S1052" i="6"/>
  <c r="S1053" i="6"/>
  <c r="S1054" i="6"/>
  <c r="S1055" i="6"/>
  <c r="S1056" i="6"/>
  <c r="S1057" i="6"/>
  <c r="S1058" i="6"/>
  <c r="S1059" i="6"/>
  <c r="S1060" i="6"/>
  <c r="S1061" i="6"/>
  <c r="S1062" i="6"/>
  <c r="S1063" i="6"/>
  <c r="S1064" i="6"/>
  <c r="S1065" i="6"/>
  <c r="S1066" i="6"/>
  <c r="S1067" i="6"/>
  <c r="S1068" i="6"/>
  <c r="S1069" i="6"/>
  <c r="S1070" i="6"/>
  <c r="S1071" i="6"/>
  <c r="S1072" i="6"/>
  <c r="S1073" i="6"/>
  <c r="S1074" i="6"/>
  <c r="S1075" i="6"/>
  <c r="S1076" i="6"/>
  <c r="S1077" i="6"/>
  <c r="S1078" i="6"/>
  <c r="S1079" i="6"/>
  <c r="S1080" i="6"/>
  <c r="S1081" i="6"/>
  <c r="S1082" i="6"/>
  <c r="S1083" i="6"/>
  <c r="S1084" i="6"/>
  <c r="S1085" i="6"/>
  <c r="S1086" i="6"/>
  <c r="S1087" i="6"/>
  <c r="S1088" i="6"/>
  <c r="S1089" i="6"/>
  <c r="S1090" i="6"/>
  <c r="S1091" i="6"/>
  <c r="S1092" i="6"/>
  <c r="S1093" i="6"/>
  <c r="S1094" i="6"/>
  <c r="S1095" i="6"/>
  <c r="S1096" i="6"/>
  <c r="S1097" i="6"/>
  <c r="S1098" i="6"/>
  <c r="S1099" i="6"/>
  <c r="S1100" i="6"/>
  <c r="S1101" i="6"/>
  <c r="S1102" i="6"/>
  <c r="S1103" i="6"/>
  <c r="S1104" i="6"/>
  <c r="S1105" i="6"/>
  <c r="S1106" i="6"/>
  <c r="S1107" i="6"/>
  <c r="S1108" i="6"/>
  <c r="S1109" i="6"/>
  <c r="S1110" i="6"/>
  <c r="S1111" i="6"/>
  <c r="S1112" i="6"/>
  <c r="S1113" i="6"/>
  <c r="S1114" i="6"/>
  <c r="S1115" i="6"/>
  <c r="S1116" i="6"/>
  <c r="S1117" i="6"/>
  <c r="S1118" i="6"/>
  <c r="S1119" i="6"/>
  <c r="S1120" i="6"/>
  <c r="S1121" i="6"/>
  <c r="S1122" i="6"/>
  <c r="S1123" i="6"/>
  <c r="S1124" i="6"/>
  <c r="S1125" i="6"/>
  <c r="S1126" i="6"/>
  <c r="S1127" i="6"/>
  <c r="S1128" i="6"/>
  <c r="S1129" i="6"/>
  <c r="S1130" i="6"/>
  <c r="S1131" i="6"/>
  <c r="S1132" i="6"/>
  <c r="S1133" i="6"/>
  <c r="S1134" i="6"/>
  <c r="S1135" i="6"/>
  <c r="S1136" i="6"/>
  <c r="S1137" i="6"/>
  <c r="S1138" i="6"/>
  <c r="S1139" i="6"/>
  <c r="S1140" i="6"/>
  <c r="S1141" i="6"/>
  <c r="S1142" i="6"/>
  <c r="S1143" i="6"/>
  <c r="S1144" i="6"/>
  <c r="S1145" i="6"/>
  <c r="S1146" i="6"/>
  <c r="S1147" i="6"/>
  <c r="S1148" i="6"/>
  <c r="S1149" i="6"/>
  <c r="S1150" i="6"/>
  <c r="S1151" i="6"/>
  <c r="S1152" i="6"/>
  <c r="S1153" i="6"/>
  <c r="S1154" i="6"/>
  <c r="S1155" i="6"/>
  <c r="S1156" i="6"/>
  <c r="S1157" i="6"/>
  <c r="S1158" i="6"/>
  <c r="S1159" i="6"/>
  <c r="S1160" i="6"/>
  <c r="S1161" i="6"/>
  <c r="S1162" i="6"/>
  <c r="S1163" i="6"/>
  <c r="S1164" i="6"/>
  <c r="S1165" i="6"/>
  <c r="S1166" i="6"/>
  <c r="S1167" i="6"/>
  <c r="S1168" i="6"/>
  <c r="S1169" i="6"/>
  <c r="S1170" i="6"/>
  <c r="S1171" i="6"/>
  <c r="S1172" i="6"/>
  <c r="S1173" i="6"/>
  <c r="S1174" i="6"/>
  <c r="S1175" i="6"/>
  <c r="S1176" i="6"/>
  <c r="S1177" i="6"/>
  <c r="S1178" i="6"/>
  <c r="S1179" i="6"/>
  <c r="S1180" i="6"/>
  <c r="S1181" i="6"/>
  <c r="S1182" i="6"/>
  <c r="S1183" i="6"/>
  <c r="S1184" i="6"/>
  <c r="S1185" i="6"/>
  <c r="S1186" i="6"/>
  <c r="S1187" i="6"/>
  <c r="S1188" i="6"/>
  <c r="S1189" i="6"/>
  <c r="S1190" i="6"/>
  <c r="S1191" i="6"/>
  <c r="S1192" i="6"/>
  <c r="S1193" i="6"/>
  <c r="S1194" i="6"/>
  <c r="S1195" i="6"/>
  <c r="S1196" i="6"/>
  <c r="S1197" i="6"/>
  <c r="S1198" i="6"/>
  <c r="S1199" i="6"/>
  <c r="S1200" i="6"/>
  <c r="S1201" i="6"/>
  <c r="S1202" i="6"/>
  <c r="S1203" i="6"/>
  <c r="S1204" i="6"/>
  <c r="S1205" i="6"/>
  <c r="S1206" i="6"/>
  <c r="S1207" i="6"/>
  <c r="S1208" i="6"/>
  <c r="S1209" i="6"/>
  <c r="S1210" i="6"/>
  <c r="S1211" i="6"/>
  <c r="S1212" i="6"/>
  <c r="S1213" i="6"/>
  <c r="S1214" i="6"/>
  <c r="S1215" i="6"/>
  <c r="S1216" i="6"/>
  <c r="S1217" i="6"/>
  <c r="S1218" i="6"/>
  <c r="S1219" i="6"/>
  <c r="S1220" i="6"/>
  <c r="S1221" i="6"/>
  <c r="S1222" i="6"/>
  <c r="S1223" i="6"/>
  <c r="S1224" i="6"/>
  <c r="S1225" i="6"/>
  <c r="S1226" i="6"/>
  <c r="S1227" i="6"/>
  <c r="S1228" i="6"/>
  <c r="S1229" i="6"/>
  <c r="S1230" i="6"/>
  <c r="S1231" i="6"/>
  <c r="S1232" i="6"/>
  <c r="S1233" i="6"/>
  <c r="S1234" i="6"/>
  <c r="S1235" i="6"/>
  <c r="S1236" i="6"/>
  <c r="S1237" i="6"/>
  <c r="S1238" i="6"/>
  <c r="S1239" i="6"/>
  <c r="S1240" i="6"/>
  <c r="S1241" i="6"/>
  <c r="S1242" i="6"/>
  <c r="S1243" i="6"/>
  <c r="S1244" i="6"/>
  <c r="S1245" i="6"/>
  <c r="S1246" i="6"/>
  <c r="S1247" i="6"/>
  <c r="S1248" i="6"/>
  <c r="S1249" i="6"/>
  <c r="S1250" i="6"/>
  <c r="S1251" i="6"/>
  <c r="S1252" i="6"/>
  <c r="S1253" i="6"/>
  <c r="S1254" i="6"/>
  <c r="S1255" i="6"/>
  <c r="S1256" i="6"/>
  <c r="S1257" i="6"/>
  <c r="S1258" i="6"/>
  <c r="S1259" i="6"/>
  <c r="S1260" i="6"/>
  <c r="S1261" i="6"/>
  <c r="S1262" i="6"/>
  <c r="S1263" i="6"/>
  <c r="S1264" i="6"/>
  <c r="S1265" i="6"/>
  <c r="S1266" i="6"/>
  <c r="S1267" i="6"/>
  <c r="S1268" i="6"/>
  <c r="S1269" i="6"/>
  <c r="S1270" i="6"/>
  <c r="S1271" i="6"/>
  <c r="S1272" i="6"/>
  <c r="S1273" i="6"/>
  <c r="S1274" i="6"/>
  <c r="S1275" i="6"/>
  <c r="S1276" i="6"/>
  <c r="S1277" i="6"/>
  <c r="S1278" i="6"/>
  <c r="S1279" i="6"/>
  <c r="S1280" i="6"/>
  <c r="S1281" i="6"/>
  <c r="S1282" i="6"/>
  <c r="S1283" i="6"/>
  <c r="S1284" i="6"/>
  <c r="S1285" i="6"/>
  <c r="S1286" i="6"/>
  <c r="S1287" i="6"/>
  <c r="S1288" i="6"/>
  <c r="S1289" i="6"/>
  <c r="S1290" i="6"/>
  <c r="S1291" i="6"/>
  <c r="S1292" i="6"/>
  <c r="S1293" i="6"/>
  <c r="S1294" i="6"/>
  <c r="S1295" i="6"/>
  <c r="S1296" i="6"/>
  <c r="S1297" i="6"/>
  <c r="S1298" i="6"/>
  <c r="S1299" i="6"/>
  <c r="S1300" i="6"/>
  <c r="S1301" i="6"/>
  <c r="S1302" i="6"/>
  <c r="S1303" i="6"/>
  <c r="S1304" i="6"/>
  <c r="S1305" i="6"/>
  <c r="S1306" i="6"/>
  <c r="S1307" i="6"/>
  <c r="S1308" i="6"/>
  <c r="S1309" i="6"/>
  <c r="S1310" i="6"/>
  <c r="S1311" i="6"/>
  <c r="S1312" i="6"/>
  <c r="S1313" i="6"/>
  <c r="S1314" i="6"/>
  <c r="S1315" i="6"/>
  <c r="S1316" i="6"/>
  <c r="S1317" i="6"/>
  <c r="S1318" i="6"/>
  <c r="S1319" i="6"/>
  <c r="S1320" i="6"/>
  <c r="S1321" i="6"/>
  <c r="S1322" i="6"/>
  <c r="S1323" i="6"/>
  <c r="S1324" i="6"/>
  <c r="S1325" i="6"/>
  <c r="S1326" i="6"/>
  <c r="S1327" i="6"/>
  <c r="S1328" i="6"/>
  <c r="S1329" i="6"/>
  <c r="S1330" i="6"/>
  <c r="S1331" i="6"/>
  <c r="S1332" i="6"/>
  <c r="S1333" i="6"/>
  <c r="S1334" i="6"/>
  <c r="S1335" i="6"/>
  <c r="S1336" i="6"/>
  <c r="S1337" i="6"/>
  <c r="S1338" i="6"/>
  <c r="S1339" i="6"/>
  <c r="S1340" i="6"/>
  <c r="S1341" i="6"/>
  <c r="S1342" i="6"/>
  <c r="S1343" i="6"/>
  <c r="S1344" i="6"/>
  <c r="S1345" i="6"/>
  <c r="S1346" i="6"/>
  <c r="S1347" i="6"/>
  <c r="S1348" i="6"/>
  <c r="S1349" i="6"/>
  <c r="S1350" i="6"/>
  <c r="S1351" i="6"/>
  <c r="S1352" i="6"/>
  <c r="S1353" i="6"/>
  <c r="S1354" i="6"/>
  <c r="S1355" i="6"/>
  <c r="S1356" i="6"/>
  <c r="S1357" i="6"/>
  <c r="S1358" i="6"/>
  <c r="S1359" i="6"/>
  <c r="S1360" i="6"/>
  <c r="S1361" i="6"/>
  <c r="S1362" i="6"/>
  <c r="S1363" i="6"/>
  <c r="S1364" i="6"/>
  <c r="S1365" i="6"/>
  <c r="S1366" i="6"/>
  <c r="S1367" i="6"/>
  <c r="S1368" i="6"/>
  <c r="S1369" i="6"/>
  <c r="S1370" i="6"/>
  <c r="S1371" i="6"/>
  <c r="S1372" i="6"/>
  <c r="S1373" i="6"/>
  <c r="S1374" i="6"/>
  <c r="S1375" i="6"/>
  <c r="S1376" i="6"/>
  <c r="S1377" i="6"/>
  <c r="S1378" i="6"/>
  <c r="S1379" i="6"/>
  <c r="S1380" i="6"/>
  <c r="S1381" i="6"/>
  <c r="S1382" i="6"/>
  <c r="S1383" i="6"/>
  <c r="S1384" i="6"/>
  <c r="S1385" i="6"/>
  <c r="S1386" i="6"/>
  <c r="S1387" i="6"/>
  <c r="S1388" i="6"/>
  <c r="S1389" i="6"/>
  <c r="S1390" i="6"/>
  <c r="S1391" i="6"/>
  <c r="S1392" i="6"/>
  <c r="S1393" i="6"/>
  <c r="S1394" i="6"/>
  <c r="S1395" i="6"/>
  <c r="S1396" i="6"/>
  <c r="S1397" i="6"/>
  <c r="S1398" i="6"/>
  <c r="S1399" i="6"/>
  <c r="S1400" i="6"/>
  <c r="S1401" i="6"/>
  <c r="S1402" i="6"/>
  <c r="S1403" i="6"/>
  <c r="S1404" i="6"/>
  <c r="S1405" i="6"/>
  <c r="S1406" i="6"/>
  <c r="S1407" i="6"/>
  <c r="S1408" i="6"/>
  <c r="S1409" i="6"/>
  <c r="S1410" i="6"/>
  <c r="S1411" i="6"/>
  <c r="S1412" i="6"/>
  <c r="S1413" i="6"/>
  <c r="S1414" i="6"/>
  <c r="S1415" i="6"/>
  <c r="S1416" i="6"/>
  <c r="S1417" i="6"/>
  <c r="S1418" i="6"/>
  <c r="S1419" i="6"/>
  <c r="S1420" i="6"/>
  <c r="S1421" i="6"/>
  <c r="S1422" i="6"/>
  <c r="S1423" i="6"/>
  <c r="S1424" i="6"/>
  <c r="S1425" i="6"/>
  <c r="S1426" i="6"/>
  <c r="S1427" i="6"/>
  <c r="S1428" i="6"/>
  <c r="S1429" i="6"/>
  <c r="S1430" i="6"/>
  <c r="S1431" i="6"/>
  <c r="S1432" i="6"/>
  <c r="S1433" i="6"/>
  <c r="S1434" i="6"/>
  <c r="S1435" i="6"/>
  <c r="S1436" i="6"/>
  <c r="S1437" i="6"/>
  <c r="S1438" i="6"/>
  <c r="S1439" i="6"/>
  <c r="S1440" i="6"/>
  <c r="S1441" i="6"/>
  <c r="S1442" i="6"/>
  <c r="S1443" i="6"/>
  <c r="S1444" i="6"/>
  <c r="S1445" i="6"/>
  <c r="S1446" i="6"/>
  <c r="S1447" i="6"/>
  <c r="S1448" i="6"/>
  <c r="S1449" i="6"/>
  <c r="S1450" i="6"/>
  <c r="S1451" i="6"/>
  <c r="S1452" i="6"/>
  <c r="S1453" i="6"/>
  <c r="S1454" i="6"/>
  <c r="S1455" i="6"/>
  <c r="S1456" i="6"/>
  <c r="S1457" i="6"/>
  <c r="S1458" i="6"/>
  <c r="S1459" i="6"/>
  <c r="S1460" i="6"/>
  <c r="S1461" i="6"/>
  <c r="S1462" i="6"/>
  <c r="S1463" i="6"/>
  <c r="S1464" i="6"/>
  <c r="S1465" i="6"/>
  <c r="S1466" i="6"/>
  <c r="S1467" i="6"/>
  <c r="S1468" i="6"/>
  <c r="S1469" i="6"/>
  <c r="S1470" i="6"/>
  <c r="S1471" i="6"/>
  <c r="S1472" i="6"/>
  <c r="S1473" i="6"/>
  <c r="S1474" i="6"/>
  <c r="S1475" i="6"/>
  <c r="S1476" i="6"/>
  <c r="S1477" i="6"/>
  <c r="S1478" i="6"/>
  <c r="S1479" i="6"/>
  <c r="S1480" i="6"/>
  <c r="S1481" i="6"/>
  <c r="S1482" i="6"/>
  <c r="S1483" i="6"/>
  <c r="S1484" i="6"/>
  <c r="S1485" i="6"/>
  <c r="S1486" i="6"/>
  <c r="S1487" i="6"/>
  <c r="S1488" i="6"/>
  <c r="S1489" i="6"/>
  <c r="S1490" i="6"/>
  <c r="S1491" i="6"/>
  <c r="S1492" i="6"/>
  <c r="S1493" i="6"/>
  <c r="S1494" i="6"/>
  <c r="S1495" i="6"/>
  <c r="S1496" i="6"/>
  <c r="S1497" i="6"/>
  <c r="S1498" i="6"/>
  <c r="S1499" i="6"/>
  <c r="S1500" i="6"/>
  <c r="S172" i="6"/>
  <c r="S171" i="6"/>
  <c r="S170" i="6"/>
  <c r="S169" i="6"/>
  <c r="S168" i="6"/>
  <c r="S167" i="6"/>
  <c r="S166" i="6"/>
  <c r="S165" i="6"/>
  <c r="S164" i="6"/>
  <c r="S163" i="6"/>
  <c r="S162" i="6"/>
  <c r="S161" i="6"/>
  <c r="S160" i="6"/>
  <c r="S159" i="6"/>
  <c r="S158" i="6"/>
  <c r="S157" i="6"/>
  <c r="S156" i="6"/>
  <c r="S155" i="6"/>
  <c r="S154" i="6"/>
  <c r="K3"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T154" i="6" s="1"/>
  <c r="K155" i="6"/>
  <c r="K156" i="6"/>
  <c r="T156" i="6" s="1"/>
  <c r="K157" i="6"/>
  <c r="K158" i="6"/>
  <c r="T158" i="6" s="1"/>
  <c r="K159" i="6"/>
  <c r="K160" i="6"/>
  <c r="K161" i="6"/>
  <c r="K162" i="6"/>
  <c r="T162" i="6" s="1"/>
  <c r="K163" i="6"/>
  <c r="K164" i="6"/>
  <c r="K165" i="6"/>
  <c r="K166" i="6"/>
  <c r="K167" i="6"/>
  <c r="K168" i="6"/>
  <c r="T168" i="6" s="1"/>
  <c r="K169" i="6"/>
  <c r="K170" i="6"/>
  <c r="T170" i="6" s="1"/>
  <c r="K171" i="6"/>
  <c r="K172" i="6"/>
  <c r="T172" i="6" s="1"/>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84" i="6"/>
  <c r="K385" i="6"/>
  <c r="K386" i="6"/>
  <c r="K387" i="6"/>
  <c r="K388" i="6"/>
  <c r="K389" i="6"/>
  <c r="K390" i="6"/>
  <c r="K391" i="6"/>
  <c r="K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68" i="6"/>
  <c r="K469" i="6"/>
  <c r="K470" i="6"/>
  <c r="K471" i="6"/>
  <c r="K472" i="6"/>
  <c r="K473" i="6"/>
  <c r="K474" i="6"/>
  <c r="K475" i="6"/>
  <c r="K476" i="6"/>
  <c r="K477" i="6"/>
  <c r="K478" i="6"/>
  <c r="K479" i="6"/>
  <c r="K480" i="6"/>
  <c r="K481" i="6"/>
  <c r="K482" i="6"/>
  <c r="K483" i="6"/>
  <c r="K484" i="6"/>
  <c r="K485" i="6"/>
  <c r="K486" i="6"/>
  <c r="K487" i="6"/>
  <c r="K488" i="6"/>
  <c r="K489" i="6"/>
  <c r="K490" i="6"/>
  <c r="K491" i="6"/>
  <c r="K492" i="6"/>
  <c r="K493" i="6"/>
  <c r="K494" i="6"/>
  <c r="K495" i="6"/>
  <c r="K496" i="6"/>
  <c r="K497" i="6"/>
  <c r="K498" i="6"/>
  <c r="K499" i="6"/>
  <c r="K500" i="6"/>
  <c r="K501" i="6"/>
  <c r="K502" i="6"/>
  <c r="K503" i="6"/>
  <c r="K504" i="6"/>
  <c r="K505" i="6"/>
  <c r="K506" i="6"/>
  <c r="K507" i="6"/>
  <c r="K508" i="6"/>
  <c r="K509" i="6"/>
  <c r="K510" i="6"/>
  <c r="K511" i="6"/>
  <c r="K512" i="6"/>
  <c r="K513" i="6"/>
  <c r="K514" i="6"/>
  <c r="K515" i="6"/>
  <c r="K516" i="6"/>
  <c r="K517" i="6"/>
  <c r="K518" i="6"/>
  <c r="K519" i="6"/>
  <c r="K520" i="6"/>
  <c r="K521" i="6"/>
  <c r="K522" i="6"/>
  <c r="K523" i="6"/>
  <c r="K524" i="6"/>
  <c r="K525" i="6"/>
  <c r="K526" i="6"/>
  <c r="K527" i="6"/>
  <c r="K528" i="6"/>
  <c r="K529" i="6"/>
  <c r="K530" i="6"/>
  <c r="K531" i="6"/>
  <c r="K532" i="6"/>
  <c r="K533" i="6"/>
  <c r="K534" i="6"/>
  <c r="K535" i="6"/>
  <c r="K536" i="6"/>
  <c r="K537" i="6"/>
  <c r="K538" i="6"/>
  <c r="K539" i="6"/>
  <c r="K540" i="6"/>
  <c r="K541" i="6"/>
  <c r="K542" i="6"/>
  <c r="K543" i="6"/>
  <c r="K544" i="6"/>
  <c r="K545" i="6"/>
  <c r="K546" i="6"/>
  <c r="K547" i="6"/>
  <c r="K548" i="6"/>
  <c r="K549" i="6"/>
  <c r="K550" i="6"/>
  <c r="K551" i="6"/>
  <c r="K552" i="6"/>
  <c r="K553" i="6"/>
  <c r="K554" i="6"/>
  <c r="K555" i="6"/>
  <c r="K556" i="6"/>
  <c r="K557" i="6"/>
  <c r="K558" i="6"/>
  <c r="K559" i="6"/>
  <c r="K560" i="6"/>
  <c r="K561" i="6"/>
  <c r="K562" i="6"/>
  <c r="K563" i="6"/>
  <c r="K564" i="6"/>
  <c r="K565" i="6"/>
  <c r="K566" i="6"/>
  <c r="K567" i="6"/>
  <c r="K568" i="6"/>
  <c r="K569" i="6"/>
  <c r="K570" i="6"/>
  <c r="K571" i="6"/>
  <c r="K572" i="6"/>
  <c r="K573" i="6"/>
  <c r="K574" i="6"/>
  <c r="K575" i="6"/>
  <c r="K576" i="6"/>
  <c r="K577" i="6"/>
  <c r="K578" i="6"/>
  <c r="K579" i="6"/>
  <c r="K580" i="6"/>
  <c r="K581" i="6"/>
  <c r="K582" i="6"/>
  <c r="K583" i="6"/>
  <c r="K584" i="6"/>
  <c r="K585" i="6"/>
  <c r="K586" i="6"/>
  <c r="K587" i="6"/>
  <c r="K588" i="6"/>
  <c r="K589" i="6"/>
  <c r="K590" i="6"/>
  <c r="K591" i="6"/>
  <c r="K592" i="6"/>
  <c r="K593" i="6"/>
  <c r="K594" i="6"/>
  <c r="K595" i="6"/>
  <c r="K596" i="6"/>
  <c r="K597" i="6"/>
  <c r="K598" i="6"/>
  <c r="K599" i="6"/>
  <c r="K600" i="6"/>
  <c r="K601" i="6"/>
  <c r="K602" i="6"/>
  <c r="K603" i="6"/>
  <c r="K604" i="6"/>
  <c r="K605" i="6"/>
  <c r="K606" i="6"/>
  <c r="K607" i="6"/>
  <c r="K608" i="6"/>
  <c r="K609" i="6"/>
  <c r="K610" i="6"/>
  <c r="K611" i="6"/>
  <c r="K612" i="6"/>
  <c r="K613" i="6"/>
  <c r="K614" i="6"/>
  <c r="K615" i="6"/>
  <c r="K616" i="6"/>
  <c r="K617" i="6"/>
  <c r="K618" i="6"/>
  <c r="K619" i="6"/>
  <c r="K620" i="6"/>
  <c r="K621" i="6"/>
  <c r="K622" i="6"/>
  <c r="K623" i="6"/>
  <c r="K624" i="6"/>
  <c r="K625" i="6"/>
  <c r="K626" i="6"/>
  <c r="K627" i="6"/>
  <c r="K628" i="6"/>
  <c r="K629" i="6"/>
  <c r="K630" i="6"/>
  <c r="K631" i="6"/>
  <c r="K632" i="6"/>
  <c r="K633" i="6"/>
  <c r="K634" i="6"/>
  <c r="K635" i="6"/>
  <c r="K636" i="6"/>
  <c r="K637" i="6"/>
  <c r="K638" i="6"/>
  <c r="K639" i="6"/>
  <c r="K640" i="6"/>
  <c r="K641" i="6"/>
  <c r="K642" i="6"/>
  <c r="K643" i="6"/>
  <c r="K644" i="6"/>
  <c r="K645" i="6"/>
  <c r="K646" i="6"/>
  <c r="K647" i="6"/>
  <c r="K648" i="6"/>
  <c r="K649" i="6"/>
  <c r="K650" i="6"/>
  <c r="K651" i="6"/>
  <c r="K652" i="6"/>
  <c r="K653" i="6"/>
  <c r="K654" i="6"/>
  <c r="K655" i="6"/>
  <c r="K656" i="6"/>
  <c r="K657" i="6"/>
  <c r="K658" i="6"/>
  <c r="K659" i="6"/>
  <c r="K660" i="6"/>
  <c r="K661" i="6"/>
  <c r="K662" i="6"/>
  <c r="K663" i="6"/>
  <c r="K664" i="6"/>
  <c r="K665" i="6"/>
  <c r="K666" i="6"/>
  <c r="K667" i="6"/>
  <c r="K668" i="6"/>
  <c r="K669" i="6"/>
  <c r="K670" i="6"/>
  <c r="K671" i="6"/>
  <c r="K672" i="6"/>
  <c r="K673" i="6"/>
  <c r="K674" i="6"/>
  <c r="K675" i="6"/>
  <c r="K676" i="6"/>
  <c r="K677" i="6"/>
  <c r="K678" i="6"/>
  <c r="K679" i="6"/>
  <c r="K680" i="6"/>
  <c r="K681" i="6"/>
  <c r="K682" i="6"/>
  <c r="K683" i="6"/>
  <c r="K684" i="6"/>
  <c r="K685" i="6"/>
  <c r="K686" i="6"/>
  <c r="K687" i="6"/>
  <c r="K688" i="6"/>
  <c r="K689" i="6"/>
  <c r="K690" i="6"/>
  <c r="K691" i="6"/>
  <c r="K692" i="6"/>
  <c r="K693" i="6"/>
  <c r="K694" i="6"/>
  <c r="K695" i="6"/>
  <c r="K696" i="6"/>
  <c r="K697" i="6"/>
  <c r="K698" i="6"/>
  <c r="K699" i="6"/>
  <c r="K700" i="6"/>
  <c r="K701" i="6"/>
  <c r="K702" i="6"/>
  <c r="K703" i="6"/>
  <c r="K704" i="6"/>
  <c r="K705" i="6"/>
  <c r="K706" i="6"/>
  <c r="K707" i="6"/>
  <c r="K708" i="6"/>
  <c r="K709" i="6"/>
  <c r="K710" i="6"/>
  <c r="K711" i="6"/>
  <c r="K712" i="6"/>
  <c r="K713" i="6"/>
  <c r="K714" i="6"/>
  <c r="K715" i="6"/>
  <c r="K716" i="6"/>
  <c r="K717" i="6"/>
  <c r="K718" i="6"/>
  <c r="K719" i="6"/>
  <c r="K720" i="6"/>
  <c r="K721" i="6"/>
  <c r="K722" i="6"/>
  <c r="K723" i="6"/>
  <c r="K724" i="6"/>
  <c r="K725" i="6"/>
  <c r="K726" i="6"/>
  <c r="K727" i="6"/>
  <c r="K728" i="6"/>
  <c r="K729" i="6"/>
  <c r="K730" i="6"/>
  <c r="K731" i="6"/>
  <c r="K732" i="6"/>
  <c r="K733" i="6"/>
  <c r="K734" i="6"/>
  <c r="K735" i="6"/>
  <c r="K736" i="6"/>
  <c r="K737" i="6"/>
  <c r="K738" i="6"/>
  <c r="K739" i="6"/>
  <c r="K740" i="6"/>
  <c r="K741" i="6"/>
  <c r="K742" i="6"/>
  <c r="K743" i="6"/>
  <c r="K744" i="6"/>
  <c r="K745" i="6"/>
  <c r="K746" i="6"/>
  <c r="K747" i="6"/>
  <c r="K748" i="6"/>
  <c r="K749" i="6"/>
  <c r="K750" i="6"/>
  <c r="K751" i="6"/>
  <c r="K752" i="6"/>
  <c r="K753" i="6"/>
  <c r="K754" i="6"/>
  <c r="K755" i="6"/>
  <c r="K756" i="6"/>
  <c r="K757" i="6"/>
  <c r="K758" i="6"/>
  <c r="K759" i="6"/>
  <c r="K760" i="6"/>
  <c r="K761" i="6"/>
  <c r="K762" i="6"/>
  <c r="K763" i="6"/>
  <c r="K764" i="6"/>
  <c r="K765" i="6"/>
  <c r="K766" i="6"/>
  <c r="K767" i="6"/>
  <c r="K768" i="6"/>
  <c r="K769" i="6"/>
  <c r="K770" i="6"/>
  <c r="K771" i="6"/>
  <c r="K772" i="6"/>
  <c r="K773" i="6"/>
  <c r="K774" i="6"/>
  <c r="K775" i="6"/>
  <c r="K776" i="6"/>
  <c r="K777" i="6"/>
  <c r="K778" i="6"/>
  <c r="K779" i="6"/>
  <c r="K780" i="6"/>
  <c r="K781" i="6"/>
  <c r="K782" i="6"/>
  <c r="K783" i="6"/>
  <c r="K784" i="6"/>
  <c r="K785" i="6"/>
  <c r="K786" i="6"/>
  <c r="K787" i="6"/>
  <c r="K788" i="6"/>
  <c r="K789" i="6"/>
  <c r="K790" i="6"/>
  <c r="K791" i="6"/>
  <c r="K792" i="6"/>
  <c r="K793" i="6"/>
  <c r="K794" i="6"/>
  <c r="K795" i="6"/>
  <c r="K796" i="6"/>
  <c r="K797" i="6"/>
  <c r="K798" i="6"/>
  <c r="K799" i="6"/>
  <c r="K800" i="6"/>
  <c r="K801" i="6"/>
  <c r="K802" i="6"/>
  <c r="K803" i="6"/>
  <c r="K804" i="6"/>
  <c r="K805" i="6"/>
  <c r="K806" i="6"/>
  <c r="K807" i="6"/>
  <c r="K808" i="6"/>
  <c r="K809" i="6"/>
  <c r="K810" i="6"/>
  <c r="K811" i="6"/>
  <c r="K812" i="6"/>
  <c r="K813" i="6"/>
  <c r="K814" i="6"/>
  <c r="K815" i="6"/>
  <c r="K816" i="6"/>
  <c r="K817" i="6"/>
  <c r="K818" i="6"/>
  <c r="K819" i="6"/>
  <c r="K820" i="6"/>
  <c r="K821" i="6"/>
  <c r="K822" i="6"/>
  <c r="K823" i="6"/>
  <c r="K824" i="6"/>
  <c r="K825" i="6"/>
  <c r="K826" i="6"/>
  <c r="K827" i="6"/>
  <c r="K828" i="6"/>
  <c r="K829" i="6"/>
  <c r="K830" i="6"/>
  <c r="K831" i="6"/>
  <c r="K832" i="6"/>
  <c r="K833" i="6"/>
  <c r="K834" i="6"/>
  <c r="K835" i="6"/>
  <c r="K836" i="6"/>
  <c r="K837" i="6"/>
  <c r="K838" i="6"/>
  <c r="K839" i="6"/>
  <c r="K840" i="6"/>
  <c r="K841" i="6"/>
  <c r="K842" i="6"/>
  <c r="K843" i="6"/>
  <c r="K844" i="6"/>
  <c r="K845" i="6"/>
  <c r="K846" i="6"/>
  <c r="K847" i="6"/>
  <c r="K848" i="6"/>
  <c r="K849" i="6"/>
  <c r="K850" i="6"/>
  <c r="K851" i="6"/>
  <c r="K852" i="6"/>
  <c r="K853" i="6"/>
  <c r="K854" i="6"/>
  <c r="K855" i="6"/>
  <c r="K856" i="6"/>
  <c r="K857" i="6"/>
  <c r="K858" i="6"/>
  <c r="K859" i="6"/>
  <c r="K860" i="6"/>
  <c r="K861" i="6"/>
  <c r="K862" i="6"/>
  <c r="K863" i="6"/>
  <c r="K864" i="6"/>
  <c r="K865" i="6"/>
  <c r="K866" i="6"/>
  <c r="K867" i="6"/>
  <c r="K868" i="6"/>
  <c r="K869" i="6"/>
  <c r="K870" i="6"/>
  <c r="K871" i="6"/>
  <c r="K872" i="6"/>
  <c r="K873" i="6"/>
  <c r="K874" i="6"/>
  <c r="K875" i="6"/>
  <c r="K876" i="6"/>
  <c r="K877" i="6"/>
  <c r="K878" i="6"/>
  <c r="K879" i="6"/>
  <c r="K880" i="6"/>
  <c r="K881" i="6"/>
  <c r="K882" i="6"/>
  <c r="K883" i="6"/>
  <c r="K884" i="6"/>
  <c r="K885" i="6"/>
  <c r="K886" i="6"/>
  <c r="K887" i="6"/>
  <c r="K888" i="6"/>
  <c r="K889" i="6"/>
  <c r="K890" i="6"/>
  <c r="K891" i="6"/>
  <c r="K892" i="6"/>
  <c r="K893" i="6"/>
  <c r="K894" i="6"/>
  <c r="K895" i="6"/>
  <c r="K896" i="6"/>
  <c r="K897" i="6"/>
  <c r="K898" i="6"/>
  <c r="K899" i="6"/>
  <c r="K900" i="6"/>
  <c r="K901" i="6"/>
  <c r="K902" i="6"/>
  <c r="K903" i="6"/>
  <c r="K904" i="6"/>
  <c r="K905" i="6"/>
  <c r="K906" i="6"/>
  <c r="K907" i="6"/>
  <c r="K908" i="6"/>
  <c r="K909" i="6"/>
  <c r="K910" i="6"/>
  <c r="K911" i="6"/>
  <c r="K912" i="6"/>
  <c r="K913" i="6"/>
  <c r="K914" i="6"/>
  <c r="K915" i="6"/>
  <c r="K916" i="6"/>
  <c r="K917" i="6"/>
  <c r="K918" i="6"/>
  <c r="K919" i="6"/>
  <c r="K920" i="6"/>
  <c r="K921" i="6"/>
  <c r="K922" i="6"/>
  <c r="K923" i="6"/>
  <c r="K924" i="6"/>
  <c r="K925" i="6"/>
  <c r="K926" i="6"/>
  <c r="K927" i="6"/>
  <c r="K928" i="6"/>
  <c r="K929" i="6"/>
  <c r="K930" i="6"/>
  <c r="K931" i="6"/>
  <c r="K932" i="6"/>
  <c r="K933" i="6"/>
  <c r="K934" i="6"/>
  <c r="K935" i="6"/>
  <c r="K936" i="6"/>
  <c r="K937" i="6"/>
  <c r="K938" i="6"/>
  <c r="K939" i="6"/>
  <c r="K940" i="6"/>
  <c r="K941" i="6"/>
  <c r="K942" i="6"/>
  <c r="K943" i="6"/>
  <c r="K944" i="6"/>
  <c r="K945" i="6"/>
  <c r="K946" i="6"/>
  <c r="K947" i="6"/>
  <c r="K948" i="6"/>
  <c r="K949" i="6"/>
  <c r="K950" i="6"/>
  <c r="K951" i="6"/>
  <c r="K952" i="6"/>
  <c r="K953" i="6"/>
  <c r="K954" i="6"/>
  <c r="K955" i="6"/>
  <c r="K956" i="6"/>
  <c r="K957" i="6"/>
  <c r="K958" i="6"/>
  <c r="K959" i="6"/>
  <c r="K960" i="6"/>
  <c r="K961" i="6"/>
  <c r="K962" i="6"/>
  <c r="K963" i="6"/>
  <c r="K964" i="6"/>
  <c r="K965" i="6"/>
  <c r="K966" i="6"/>
  <c r="K967" i="6"/>
  <c r="K968" i="6"/>
  <c r="K969" i="6"/>
  <c r="K970" i="6"/>
  <c r="K971" i="6"/>
  <c r="K972" i="6"/>
  <c r="K973" i="6"/>
  <c r="K974" i="6"/>
  <c r="K975" i="6"/>
  <c r="K976" i="6"/>
  <c r="K977" i="6"/>
  <c r="K978" i="6"/>
  <c r="K979" i="6"/>
  <c r="K980" i="6"/>
  <c r="K981" i="6"/>
  <c r="K982" i="6"/>
  <c r="K983" i="6"/>
  <c r="K984" i="6"/>
  <c r="K985" i="6"/>
  <c r="K986" i="6"/>
  <c r="K987" i="6"/>
  <c r="K988" i="6"/>
  <c r="K989" i="6"/>
  <c r="K990" i="6"/>
  <c r="K991" i="6"/>
  <c r="K992" i="6"/>
  <c r="K993" i="6"/>
  <c r="K994" i="6"/>
  <c r="K995" i="6"/>
  <c r="K996" i="6"/>
  <c r="K997" i="6"/>
  <c r="K998" i="6"/>
  <c r="K999" i="6"/>
  <c r="K1000" i="6"/>
  <c r="K1001" i="6"/>
  <c r="K1002" i="6"/>
  <c r="K1003" i="6"/>
  <c r="K1004" i="6"/>
  <c r="K1005" i="6"/>
  <c r="K1006" i="6"/>
  <c r="K1007" i="6"/>
  <c r="K1008" i="6"/>
  <c r="K1009" i="6"/>
  <c r="K1010" i="6"/>
  <c r="K1011" i="6"/>
  <c r="K1012" i="6"/>
  <c r="K1013" i="6"/>
  <c r="K1014" i="6"/>
  <c r="K1015" i="6"/>
  <c r="K1016" i="6"/>
  <c r="K1017" i="6"/>
  <c r="K1018" i="6"/>
  <c r="K1019" i="6"/>
  <c r="K1020" i="6"/>
  <c r="K1021" i="6"/>
  <c r="K1022" i="6"/>
  <c r="K1023" i="6"/>
  <c r="K1024" i="6"/>
  <c r="K1025" i="6"/>
  <c r="K1026" i="6"/>
  <c r="K1027" i="6"/>
  <c r="K1028" i="6"/>
  <c r="K1029" i="6"/>
  <c r="K1030" i="6"/>
  <c r="K1031" i="6"/>
  <c r="K1032" i="6"/>
  <c r="K1033" i="6"/>
  <c r="K1034" i="6"/>
  <c r="K1035" i="6"/>
  <c r="K1036" i="6"/>
  <c r="K1037" i="6"/>
  <c r="K1038" i="6"/>
  <c r="K1039" i="6"/>
  <c r="K1040" i="6"/>
  <c r="K1041" i="6"/>
  <c r="K1042" i="6"/>
  <c r="K1043" i="6"/>
  <c r="K1044" i="6"/>
  <c r="K1045" i="6"/>
  <c r="K1046" i="6"/>
  <c r="K1047" i="6"/>
  <c r="K1048" i="6"/>
  <c r="K1049" i="6"/>
  <c r="K1050" i="6"/>
  <c r="K1051" i="6"/>
  <c r="K1052" i="6"/>
  <c r="K1053" i="6"/>
  <c r="K1054" i="6"/>
  <c r="K1055" i="6"/>
  <c r="K1056" i="6"/>
  <c r="K1057" i="6"/>
  <c r="K1058" i="6"/>
  <c r="K1059" i="6"/>
  <c r="K1060" i="6"/>
  <c r="K1061" i="6"/>
  <c r="K1062" i="6"/>
  <c r="K1063" i="6"/>
  <c r="K1064" i="6"/>
  <c r="K1065" i="6"/>
  <c r="K1066" i="6"/>
  <c r="K1067" i="6"/>
  <c r="K1068" i="6"/>
  <c r="K1069" i="6"/>
  <c r="K1070" i="6"/>
  <c r="K1071" i="6"/>
  <c r="K1072" i="6"/>
  <c r="K1073" i="6"/>
  <c r="K1074" i="6"/>
  <c r="K1075" i="6"/>
  <c r="K1076" i="6"/>
  <c r="K1077" i="6"/>
  <c r="K1078" i="6"/>
  <c r="K1079" i="6"/>
  <c r="K1080" i="6"/>
  <c r="K1081" i="6"/>
  <c r="K1082" i="6"/>
  <c r="K1083" i="6"/>
  <c r="K1084" i="6"/>
  <c r="K1085" i="6"/>
  <c r="K1086" i="6"/>
  <c r="K1087" i="6"/>
  <c r="K1088" i="6"/>
  <c r="K1089" i="6"/>
  <c r="K1090" i="6"/>
  <c r="K1091" i="6"/>
  <c r="K1092" i="6"/>
  <c r="K1093" i="6"/>
  <c r="K1094" i="6"/>
  <c r="K1095" i="6"/>
  <c r="K1096" i="6"/>
  <c r="K1097" i="6"/>
  <c r="K1098" i="6"/>
  <c r="K1099" i="6"/>
  <c r="K1100" i="6"/>
  <c r="K1101" i="6"/>
  <c r="K1102" i="6"/>
  <c r="K1103" i="6"/>
  <c r="K1104" i="6"/>
  <c r="K1105" i="6"/>
  <c r="K1106" i="6"/>
  <c r="K1107" i="6"/>
  <c r="K1108" i="6"/>
  <c r="K1109" i="6"/>
  <c r="K1110" i="6"/>
  <c r="K1111" i="6"/>
  <c r="K1112" i="6"/>
  <c r="K1113" i="6"/>
  <c r="K1114" i="6"/>
  <c r="K1115" i="6"/>
  <c r="K1116" i="6"/>
  <c r="K1117" i="6"/>
  <c r="K1118" i="6"/>
  <c r="K1119" i="6"/>
  <c r="K1120" i="6"/>
  <c r="K1121" i="6"/>
  <c r="K1122" i="6"/>
  <c r="K1123" i="6"/>
  <c r="K1124" i="6"/>
  <c r="K1125" i="6"/>
  <c r="K1126" i="6"/>
  <c r="K1127" i="6"/>
  <c r="K1128" i="6"/>
  <c r="K1129" i="6"/>
  <c r="K1130" i="6"/>
  <c r="K1131" i="6"/>
  <c r="K1132" i="6"/>
  <c r="K1133" i="6"/>
  <c r="K1134" i="6"/>
  <c r="K1135" i="6"/>
  <c r="K1136" i="6"/>
  <c r="K1137" i="6"/>
  <c r="K1138" i="6"/>
  <c r="K1139" i="6"/>
  <c r="K1140" i="6"/>
  <c r="K1141" i="6"/>
  <c r="K1142" i="6"/>
  <c r="K1143" i="6"/>
  <c r="K1144" i="6"/>
  <c r="K1145" i="6"/>
  <c r="K1146" i="6"/>
  <c r="K1147" i="6"/>
  <c r="K1148" i="6"/>
  <c r="K1149" i="6"/>
  <c r="K1150" i="6"/>
  <c r="K1151" i="6"/>
  <c r="K1152" i="6"/>
  <c r="K1153" i="6"/>
  <c r="K1154" i="6"/>
  <c r="K1155" i="6"/>
  <c r="K1156" i="6"/>
  <c r="K1157" i="6"/>
  <c r="K1158" i="6"/>
  <c r="K1159" i="6"/>
  <c r="K1160" i="6"/>
  <c r="K1161" i="6"/>
  <c r="K1162" i="6"/>
  <c r="K1163" i="6"/>
  <c r="K1164" i="6"/>
  <c r="K1165" i="6"/>
  <c r="K1166" i="6"/>
  <c r="K1167" i="6"/>
  <c r="K1168" i="6"/>
  <c r="K1169" i="6"/>
  <c r="K1170" i="6"/>
  <c r="K1171" i="6"/>
  <c r="K1172" i="6"/>
  <c r="K1173" i="6"/>
  <c r="K1174" i="6"/>
  <c r="K1175" i="6"/>
  <c r="K1176" i="6"/>
  <c r="K1177" i="6"/>
  <c r="K1178" i="6"/>
  <c r="K1179" i="6"/>
  <c r="K1180" i="6"/>
  <c r="K1181" i="6"/>
  <c r="K1182" i="6"/>
  <c r="K1183" i="6"/>
  <c r="K1184" i="6"/>
  <c r="K1185" i="6"/>
  <c r="K1186" i="6"/>
  <c r="K1187" i="6"/>
  <c r="K1188" i="6"/>
  <c r="K1189" i="6"/>
  <c r="K1190" i="6"/>
  <c r="K1191" i="6"/>
  <c r="K1192" i="6"/>
  <c r="K1193" i="6"/>
  <c r="K1194" i="6"/>
  <c r="K1195" i="6"/>
  <c r="K1196" i="6"/>
  <c r="K1197" i="6"/>
  <c r="K1198" i="6"/>
  <c r="K1199" i="6"/>
  <c r="K1200" i="6"/>
  <c r="K1201" i="6"/>
  <c r="K1202" i="6"/>
  <c r="K1203" i="6"/>
  <c r="K1204" i="6"/>
  <c r="K1205" i="6"/>
  <c r="K1206" i="6"/>
  <c r="K1207" i="6"/>
  <c r="K1208" i="6"/>
  <c r="K1209" i="6"/>
  <c r="K1210" i="6"/>
  <c r="K1211" i="6"/>
  <c r="K1212" i="6"/>
  <c r="K1213" i="6"/>
  <c r="K1214" i="6"/>
  <c r="K1215" i="6"/>
  <c r="K1216" i="6"/>
  <c r="K1217" i="6"/>
  <c r="K1218" i="6"/>
  <c r="K1219" i="6"/>
  <c r="K1220" i="6"/>
  <c r="K1221" i="6"/>
  <c r="K1222" i="6"/>
  <c r="K1223" i="6"/>
  <c r="K1224" i="6"/>
  <c r="K1225" i="6"/>
  <c r="K1226" i="6"/>
  <c r="K1227" i="6"/>
  <c r="K1228" i="6"/>
  <c r="K1229" i="6"/>
  <c r="K1230" i="6"/>
  <c r="K1231" i="6"/>
  <c r="K1232" i="6"/>
  <c r="K1233" i="6"/>
  <c r="K1234" i="6"/>
  <c r="K1235" i="6"/>
  <c r="K1236" i="6"/>
  <c r="K1237" i="6"/>
  <c r="K1238" i="6"/>
  <c r="K1239" i="6"/>
  <c r="K1240" i="6"/>
  <c r="K1241" i="6"/>
  <c r="K1242" i="6"/>
  <c r="K1243" i="6"/>
  <c r="K1244" i="6"/>
  <c r="K1245" i="6"/>
  <c r="K1246" i="6"/>
  <c r="K1247" i="6"/>
  <c r="K1248" i="6"/>
  <c r="K1249" i="6"/>
  <c r="K1250" i="6"/>
  <c r="K1251" i="6"/>
  <c r="K1252" i="6"/>
  <c r="K1253" i="6"/>
  <c r="K1254" i="6"/>
  <c r="K1255" i="6"/>
  <c r="K1256" i="6"/>
  <c r="K1257" i="6"/>
  <c r="K1258" i="6"/>
  <c r="K1259" i="6"/>
  <c r="K1260" i="6"/>
  <c r="K1261" i="6"/>
  <c r="K1262" i="6"/>
  <c r="K1263" i="6"/>
  <c r="K1264" i="6"/>
  <c r="K1265" i="6"/>
  <c r="K1266" i="6"/>
  <c r="K1267" i="6"/>
  <c r="K1268" i="6"/>
  <c r="K1269" i="6"/>
  <c r="K1270" i="6"/>
  <c r="K1271" i="6"/>
  <c r="K1272" i="6"/>
  <c r="K1273" i="6"/>
  <c r="K1274" i="6"/>
  <c r="K1275" i="6"/>
  <c r="K1276" i="6"/>
  <c r="K1277" i="6"/>
  <c r="K1278" i="6"/>
  <c r="K1279" i="6"/>
  <c r="K1280" i="6"/>
  <c r="K1281" i="6"/>
  <c r="K1282" i="6"/>
  <c r="K1283" i="6"/>
  <c r="K1284" i="6"/>
  <c r="K1285" i="6"/>
  <c r="K1286" i="6"/>
  <c r="K1287" i="6"/>
  <c r="K1288" i="6"/>
  <c r="K1289" i="6"/>
  <c r="K1290" i="6"/>
  <c r="K1291" i="6"/>
  <c r="K1292" i="6"/>
  <c r="K1293" i="6"/>
  <c r="K1294" i="6"/>
  <c r="K1295" i="6"/>
  <c r="K1296" i="6"/>
  <c r="K1297" i="6"/>
  <c r="K1298" i="6"/>
  <c r="K1299" i="6"/>
  <c r="K1300" i="6"/>
  <c r="K1301" i="6"/>
  <c r="K1302" i="6"/>
  <c r="K1303" i="6"/>
  <c r="K1304" i="6"/>
  <c r="K1305" i="6"/>
  <c r="K1306" i="6"/>
  <c r="K1307" i="6"/>
  <c r="K1308" i="6"/>
  <c r="K1309" i="6"/>
  <c r="K1310" i="6"/>
  <c r="K1311" i="6"/>
  <c r="K1312" i="6"/>
  <c r="K1313" i="6"/>
  <c r="K1314" i="6"/>
  <c r="K1315" i="6"/>
  <c r="K1316" i="6"/>
  <c r="K1317" i="6"/>
  <c r="K1318" i="6"/>
  <c r="K1319" i="6"/>
  <c r="K1320" i="6"/>
  <c r="K1321" i="6"/>
  <c r="K1322" i="6"/>
  <c r="K1323" i="6"/>
  <c r="K1324" i="6"/>
  <c r="K1325" i="6"/>
  <c r="K1326" i="6"/>
  <c r="K1327" i="6"/>
  <c r="K1328" i="6"/>
  <c r="K1329" i="6"/>
  <c r="K1330" i="6"/>
  <c r="K1331" i="6"/>
  <c r="K1332" i="6"/>
  <c r="K1333" i="6"/>
  <c r="K1334" i="6"/>
  <c r="K1335" i="6"/>
  <c r="K1336" i="6"/>
  <c r="K1337" i="6"/>
  <c r="K1338" i="6"/>
  <c r="K1339" i="6"/>
  <c r="K1340" i="6"/>
  <c r="K1341" i="6"/>
  <c r="K1342" i="6"/>
  <c r="K1343" i="6"/>
  <c r="K1344" i="6"/>
  <c r="K1345" i="6"/>
  <c r="K1346" i="6"/>
  <c r="K1347" i="6"/>
  <c r="K1348" i="6"/>
  <c r="K1349" i="6"/>
  <c r="K1350" i="6"/>
  <c r="K1351" i="6"/>
  <c r="K1352" i="6"/>
  <c r="K1353" i="6"/>
  <c r="K1354" i="6"/>
  <c r="K1355" i="6"/>
  <c r="K1356" i="6"/>
  <c r="K1357" i="6"/>
  <c r="K1358" i="6"/>
  <c r="K1359" i="6"/>
  <c r="K1360" i="6"/>
  <c r="K1361" i="6"/>
  <c r="K1362" i="6"/>
  <c r="K1363" i="6"/>
  <c r="K1364" i="6"/>
  <c r="K1365" i="6"/>
  <c r="K1366" i="6"/>
  <c r="K1367" i="6"/>
  <c r="K1368" i="6"/>
  <c r="K1369" i="6"/>
  <c r="K1370" i="6"/>
  <c r="K1371" i="6"/>
  <c r="K1372" i="6"/>
  <c r="K1373" i="6"/>
  <c r="K1374" i="6"/>
  <c r="K1375" i="6"/>
  <c r="K1376" i="6"/>
  <c r="K1377" i="6"/>
  <c r="K1378" i="6"/>
  <c r="K1379" i="6"/>
  <c r="K1380" i="6"/>
  <c r="K1381" i="6"/>
  <c r="K1382" i="6"/>
  <c r="K1383" i="6"/>
  <c r="K1384" i="6"/>
  <c r="K1385" i="6"/>
  <c r="K1386" i="6"/>
  <c r="K1387" i="6"/>
  <c r="K1388" i="6"/>
  <c r="K1389" i="6"/>
  <c r="K1390" i="6"/>
  <c r="K1391" i="6"/>
  <c r="K1392" i="6"/>
  <c r="K1393" i="6"/>
  <c r="K1394" i="6"/>
  <c r="K1395" i="6"/>
  <c r="K1396" i="6"/>
  <c r="K1397" i="6"/>
  <c r="K1398" i="6"/>
  <c r="K1399" i="6"/>
  <c r="K1400" i="6"/>
  <c r="K1401" i="6"/>
  <c r="K1402" i="6"/>
  <c r="K1403" i="6"/>
  <c r="K1404" i="6"/>
  <c r="K1405" i="6"/>
  <c r="K1406" i="6"/>
  <c r="K1407" i="6"/>
  <c r="K1408" i="6"/>
  <c r="K1409" i="6"/>
  <c r="K1410" i="6"/>
  <c r="K1411" i="6"/>
  <c r="K1412" i="6"/>
  <c r="K1413" i="6"/>
  <c r="K1414" i="6"/>
  <c r="K1415" i="6"/>
  <c r="K1416" i="6"/>
  <c r="K1417" i="6"/>
  <c r="K1418" i="6"/>
  <c r="K1419" i="6"/>
  <c r="K1420" i="6"/>
  <c r="K1421" i="6"/>
  <c r="K1422" i="6"/>
  <c r="K1423" i="6"/>
  <c r="K1424" i="6"/>
  <c r="K1425" i="6"/>
  <c r="K1426" i="6"/>
  <c r="K1427" i="6"/>
  <c r="K1428" i="6"/>
  <c r="K1429" i="6"/>
  <c r="K1430" i="6"/>
  <c r="K1431" i="6"/>
  <c r="K1432" i="6"/>
  <c r="K1433" i="6"/>
  <c r="K1434" i="6"/>
  <c r="K1435" i="6"/>
  <c r="K1436" i="6"/>
  <c r="K1437" i="6"/>
  <c r="K1438" i="6"/>
  <c r="K1439" i="6"/>
  <c r="K1440" i="6"/>
  <c r="K1441" i="6"/>
  <c r="K1442" i="6"/>
  <c r="K1443" i="6"/>
  <c r="K1444" i="6"/>
  <c r="K1445" i="6"/>
  <c r="K1446" i="6"/>
  <c r="K1447" i="6"/>
  <c r="K1448" i="6"/>
  <c r="K1449" i="6"/>
  <c r="K1450" i="6"/>
  <c r="K1451" i="6"/>
  <c r="K1452" i="6"/>
  <c r="K1453" i="6"/>
  <c r="K1454" i="6"/>
  <c r="K1455" i="6"/>
  <c r="K1456" i="6"/>
  <c r="K1457" i="6"/>
  <c r="K1458" i="6"/>
  <c r="K1459" i="6"/>
  <c r="K1460" i="6"/>
  <c r="K1461" i="6"/>
  <c r="K1462" i="6"/>
  <c r="K1463" i="6"/>
  <c r="K1464" i="6"/>
  <c r="K1465" i="6"/>
  <c r="K1466" i="6"/>
  <c r="K1467" i="6"/>
  <c r="K1468" i="6"/>
  <c r="K1469" i="6"/>
  <c r="K1470" i="6"/>
  <c r="K1471" i="6"/>
  <c r="K1472" i="6"/>
  <c r="K1473" i="6"/>
  <c r="K1474" i="6"/>
  <c r="K1475" i="6"/>
  <c r="K1476" i="6"/>
  <c r="K1477" i="6"/>
  <c r="K1478" i="6"/>
  <c r="K1479" i="6"/>
  <c r="K1480" i="6"/>
  <c r="K1481" i="6"/>
  <c r="K1482" i="6"/>
  <c r="K1483" i="6"/>
  <c r="K1484" i="6"/>
  <c r="K1485" i="6"/>
  <c r="K1486" i="6"/>
  <c r="K1487" i="6"/>
  <c r="K1488" i="6"/>
  <c r="K1489" i="6"/>
  <c r="K1490" i="6"/>
  <c r="K1491" i="6"/>
  <c r="K1492" i="6"/>
  <c r="K1493" i="6"/>
  <c r="K1494" i="6"/>
  <c r="K1495" i="6"/>
  <c r="K1496" i="6"/>
  <c r="K1497" i="6"/>
  <c r="K1498" i="6"/>
  <c r="K1499" i="6"/>
  <c r="K1500" i="6"/>
  <c r="T160" i="6" l="1"/>
  <c r="T164" i="6"/>
  <c r="T166" i="6"/>
  <c r="T1497" i="6"/>
  <c r="T1493" i="6"/>
  <c r="T1489" i="6"/>
  <c r="T1485" i="6"/>
  <c r="T1481" i="6"/>
  <c r="T1477" i="6"/>
  <c r="T1473" i="6"/>
  <c r="T1469" i="6"/>
  <c r="T1465" i="6"/>
  <c r="T1461" i="6"/>
  <c r="T1457" i="6"/>
  <c r="T1453" i="6"/>
  <c r="T1449" i="6"/>
  <c r="T1445" i="6"/>
  <c r="T1441" i="6"/>
  <c r="T1437" i="6"/>
  <c r="T1433" i="6"/>
  <c r="T1429" i="6"/>
  <c r="T1425" i="6"/>
  <c r="T1421" i="6"/>
  <c r="T1417" i="6"/>
  <c r="T1413" i="6"/>
  <c r="T1409" i="6"/>
  <c r="T1405" i="6"/>
  <c r="T1401" i="6"/>
  <c r="T1397" i="6"/>
  <c r="T1393" i="6"/>
  <c r="T1389" i="6"/>
  <c r="T1385" i="6"/>
  <c r="T1381" i="6"/>
  <c r="T1377" i="6"/>
  <c r="T1373" i="6"/>
  <c r="T1369" i="6"/>
  <c r="T1365" i="6"/>
  <c r="T1361" i="6"/>
  <c r="T1357" i="6"/>
  <c r="T1353" i="6"/>
  <c r="T1345" i="6"/>
  <c r="T1341" i="6"/>
  <c r="T1337" i="6"/>
  <c r="T1333" i="6"/>
  <c r="T1329" i="6"/>
  <c r="T1325" i="6"/>
  <c r="T1321" i="6"/>
  <c r="T1317" i="6"/>
  <c r="T1313" i="6"/>
  <c r="T1309" i="6"/>
  <c r="T1305" i="6"/>
  <c r="T1301" i="6"/>
  <c r="T1297" i="6"/>
  <c r="T1293" i="6"/>
  <c r="T1289" i="6"/>
  <c r="T1285" i="6"/>
  <c r="T1281" i="6"/>
  <c r="T1277" i="6"/>
  <c r="T1273" i="6"/>
  <c r="T1269" i="6"/>
  <c r="T1265" i="6"/>
  <c r="T1261" i="6"/>
  <c r="T1257" i="6"/>
  <c r="T1253" i="6"/>
  <c r="T1249" i="6"/>
  <c r="T1245" i="6"/>
  <c r="T1241" i="6"/>
  <c r="T1237" i="6"/>
  <c r="T1233" i="6"/>
  <c r="T1229" i="6"/>
  <c r="T1225" i="6"/>
  <c r="T1221" i="6"/>
  <c r="T1217" i="6"/>
  <c r="T1213" i="6"/>
  <c r="T1209" i="6"/>
  <c r="T1205" i="6"/>
  <c r="T1201" i="6"/>
  <c r="T1197" i="6"/>
  <c r="T1193" i="6"/>
  <c r="T1189" i="6"/>
  <c r="T1185" i="6"/>
  <c r="T1181" i="6"/>
  <c r="T1177" i="6"/>
  <c r="T1173" i="6"/>
  <c r="T1169" i="6"/>
  <c r="T1165" i="6"/>
  <c r="T1161" i="6"/>
  <c r="T1157" i="6"/>
  <c r="T1153" i="6"/>
  <c r="T1149" i="6"/>
  <c r="T1145" i="6"/>
  <c r="T1141" i="6"/>
  <c r="T1137" i="6"/>
  <c r="T1133" i="6"/>
  <c r="T1129" i="6"/>
  <c r="T1125" i="6"/>
  <c r="T1121" i="6"/>
  <c r="T1117" i="6"/>
  <c r="T1113" i="6"/>
  <c r="T1109" i="6"/>
  <c r="T1105" i="6"/>
  <c r="T1101" i="6"/>
  <c r="T1097" i="6"/>
  <c r="T1093" i="6"/>
  <c r="T1089" i="6"/>
  <c r="T1085" i="6"/>
  <c r="T1081" i="6"/>
  <c r="T1077" i="6"/>
  <c r="T1073" i="6"/>
  <c r="T1069" i="6"/>
  <c r="T1065" i="6"/>
  <c r="T1061" i="6"/>
  <c r="T1057" i="6"/>
  <c r="T1053" i="6"/>
  <c r="T1049" i="6"/>
  <c r="T1045" i="6"/>
  <c r="T1041" i="6"/>
  <c r="T1037" i="6"/>
  <c r="T1033" i="6"/>
  <c r="T1029" i="6"/>
  <c r="T1025" i="6"/>
  <c r="T1021" i="6"/>
  <c r="T1017" i="6"/>
  <c r="T1013" i="6"/>
  <c r="T1009" i="6"/>
  <c r="T1005" i="6"/>
  <c r="T1001" i="6"/>
  <c r="T997" i="6"/>
  <c r="T993" i="6"/>
  <c r="T989" i="6"/>
  <c r="T985" i="6"/>
  <c r="T981" i="6"/>
  <c r="T977" i="6"/>
  <c r="T973" i="6"/>
  <c r="T969" i="6"/>
  <c r="T965" i="6"/>
  <c r="T961" i="6"/>
  <c r="T957" i="6"/>
  <c r="T953" i="6"/>
  <c r="T949" i="6"/>
  <c r="T945" i="6"/>
  <c r="T941" i="6"/>
  <c r="T937" i="6"/>
  <c r="T933" i="6"/>
  <c r="T929" i="6"/>
  <c r="T925" i="6"/>
  <c r="T921" i="6"/>
  <c r="T917" i="6"/>
  <c r="T913" i="6"/>
  <c r="T909" i="6"/>
  <c r="T905" i="6"/>
  <c r="T901" i="6"/>
  <c r="T897" i="6"/>
  <c r="T893" i="6"/>
  <c r="T889" i="6"/>
  <c r="T885" i="6"/>
  <c r="T881" i="6"/>
  <c r="T877" i="6"/>
  <c r="T873" i="6"/>
  <c r="T869" i="6"/>
  <c r="T865" i="6"/>
  <c r="T861" i="6"/>
  <c r="T857" i="6"/>
  <c r="T853" i="6"/>
  <c r="T849" i="6"/>
  <c r="T845" i="6"/>
  <c r="T841" i="6"/>
  <c r="T837" i="6"/>
  <c r="T833" i="6"/>
  <c r="T829" i="6"/>
  <c r="T825" i="6"/>
  <c r="T821" i="6"/>
  <c r="T817" i="6"/>
  <c r="T813" i="6"/>
  <c r="T809" i="6"/>
  <c r="T805" i="6"/>
  <c r="T801" i="6"/>
  <c r="T797" i="6"/>
  <c r="T793" i="6"/>
  <c r="T789" i="6"/>
  <c r="T785" i="6"/>
  <c r="T781" i="6"/>
  <c r="T777" i="6"/>
  <c r="T773" i="6"/>
  <c r="T769" i="6"/>
  <c r="T765" i="6"/>
  <c r="T761" i="6"/>
  <c r="T757" i="6"/>
  <c r="T753" i="6"/>
  <c r="T749" i="6"/>
  <c r="T745" i="6"/>
  <c r="T741" i="6"/>
  <c r="T737" i="6"/>
  <c r="T733" i="6"/>
  <c r="T729" i="6"/>
  <c r="T725" i="6"/>
  <c r="T721" i="6"/>
  <c r="T717" i="6"/>
  <c r="T713" i="6"/>
  <c r="T709" i="6"/>
  <c r="T705" i="6"/>
  <c r="T701" i="6"/>
  <c r="T697" i="6"/>
  <c r="T693" i="6"/>
  <c r="T689" i="6"/>
  <c r="T685" i="6"/>
  <c r="T681" i="6"/>
  <c r="T677" i="6"/>
  <c r="T673" i="6"/>
  <c r="T669" i="6"/>
  <c r="T665" i="6"/>
  <c r="T661" i="6"/>
  <c r="T657" i="6"/>
  <c r="T653" i="6"/>
  <c r="T649" i="6"/>
  <c r="T645" i="6"/>
  <c r="T641" i="6"/>
  <c r="T637" i="6"/>
  <c r="T633" i="6"/>
  <c r="T629" i="6"/>
  <c r="T625" i="6"/>
  <c r="T621" i="6"/>
  <c r="T617" i="6"/>
  <c r="T613" i="6"/>
  <c r="T609" i="6"/>
  <c r="T605" i="6"/>
  <c r="T601" i="6"/>
  <c r="T597" i="6"/>
  <c r="T593" i="6"/>
  <c r="T589" i="6"/>
  <c r="T585" i="6"/>
  <c r="T581" i="6"/>
  <c r="T577" i="6"/>
  <c r="T573" i="6"/>
  <c r="T569" i="6"/>
  <c r="T565" i="6"/>
  <c r="T561" i="6"/>
  <c r="T557" i="6"/>
  <c r="T553" i="6"/>
  <c r="T549" i="6"/>
  <c r="T545" i="6"/>
  <c r="T1349" i="6"/>
  <c r="T1499" i="6"/>
  <c r="T1495" i="6"/>
  <c r="T1491" i="6"/>
  <c r="T1487" i="6"/>
  <c r="T1483" i="6"/>
  <c r="T1479" i="6"/>
  <c r="T1475" i="6"/>
  <c r="T1471" i="6"/>
  <c r="T1467" i="6"/>
  <c r="T1463" i="6"/>
  <c r="T1459" i="6"/>
  <c r="T1455" i="6"/>
  <c r="T1451" i="6"/>
  <c r="T1447" i="6"/>
  <c r="T1443" i="6"/>
  <c r="T1439" i="6"/>
  <c r="T1435" i="6"/>
  <c r="T1431" i="6"/>
  <c r="T1427" i="6"/>
  <c r="T1423" i="6"/>
  <c r="T1419" i="6"/>
  <c r="T1415" i="6"/>
  <c r="T1411" i="6"/>
  <c r="T1407" i="6"/>
  <c r="T1403" i="6"/>
  <c r="T1399" i="6"/>
  <c r="T1395" i="6"/>
  <c r="T1391" i="6"/>
  <c r="T1387" i="6"/>
  <c r="T1383" i="6"/>
  <c r="T1379" i="6"/>
  <c r="T1375" i="6"/>
  <c r="T1371" i="6"/>
  <c r="T1367" i="6"/>
  <c r="T1363" i="6"/>
  <c r="T1359" i="6"/>
  <c r="T1355" i="6"/>
  <c r="T1351" i="6"/>
  <c r="T1347" i="6"/>
  <c r="T1343" i="6"/>
  <c r="T1339" i="6"/>
  <c r="T1335" i="6"/>
  <c r="T1331" i="6"/>
  <c r="T1327" i="6"/>
  <c r="T1323" i="6"/>
  <c r="T1319" i="6"/>
  <c r="T1315" i="6"/>
  <c r="T1311" i="6"/>
  <c r="T1307" i="6"/>
  <c r="T1303" i="6"/>
  <c r="T1299" i="6"/>
  <c r="T1295" i="6"/>
  <c r="T1291" i="6"/>
  <c r="T1287" i="6"/>
  <c r="T1283" i="6"/>
  <c r="T1279" i="6"/>
  <c r="T1275" i="6"/>
  <c r="T1271" i="6"/>
  <c r="T1267" i="6"/>
  <c r="T1263" i="6"/>
  <c r="T1259" i="6"/>
  <c r="T1255" i="6"/>
  <c r="T1251" i="6"/>
  <c r="T1247" i="6"/>
  <c r="T1243" i="6"/>
  <c r="T1239" i="6"/>
  <c r="T1235" i="6"/>
  <c r="T1231" i="6"/>
  <c r="T1227" i="6"/>
  <c r="T1223" i="6"/>
  <c r="T1219" i="6"/>
  <c r="T1215" i="6"/>
  <c r="T1211" i="6"/>
  <c r="T1207" i="6"/>
  <c r="T1203" i="6"/>
  <c r="T1199" i="6"/>
  <c r="T1195" i="6"/>
  <c r="T1191" i="6"/>
  <c r="T1187" i="6"/>
  <c r="T1183" i="6"/>
  <c r="T1179" i="6"/>
  <c r="T1175" i="6"/>
  <c r="T1171" i="6"/>
  <c r="T1167" i="6"/>
  <c r="T1163" i="6"/>
  <c r="T1159" i="6"/>
  <c r="T1155" i="6"/>
  <c r="T1151" i="6"/>
  <c r="T1147" i="6"/>
  <c r="T1143" i="6"/>
  <c r="T1139" i="6"/>
  <c r="T1135" i="6"/>
  <c r="T1131" i="6"/>
  <c r="T1127" i="6"/>
  <c r="T1123" i="6"/>
  <c r="T1119" i="6"/>
  <c r="T1115" i="6"/>
  <c r="T1111" i="6"/>
  <c r="T1107" i="6"/>
  <c r="T1103" i="6"/>
  <c r="T1099" i="6"/>
  <c r="T1095" i="6"/>
  <c r="T1091" i="6"/>
  <c r="T1087" i="6"/>
  <c r="T1083" i="6"/>
  <c r="T1079" i="6"/>
  <c r="T1075" i="6"/>
  <c r="T1071" i="6"/>
  <c r="T1067" i="6"/>
  <c r="T1063" i="6"/>
  <c r="T1059" i="6"/>
  <c r="T1055" i="6"/>
  <c r="T1051" i="6"/>
  <c r="T1047" i="6"/>
  <c r="T1043" i="6"/>
  <c r="T1039" i="6"/>
  <c r="T1035" i="6"/>
  <c r="T1031" i="6"/>
  <c r="T1027" i="6"/>
  <c r="T1023" i="6"/>
  <c r="T1019" i="6"/>
  <c r="T1015" i="6"/>
  <c r="T1011" i="6"/>
  <c r="T1007" i="6"/>
  <c r="T1003" i="6"/>
  <c r="T999" i="6"/>
  <c r="T995" i="6"/>
  <c r="T991" i="6"/>
  <c r="T987" i="6"/>
  <c r="T983" i="6"/>
  <c r="T979" i="6"/>
  <c r="T975" i="6"/>
  <c r="T971" i="6"/>
  <c r="T967" i="6"/>
  <c r="T963" i="6"/>
  <c r="T959" i="6"/>
  <c r="T955" i="6"/>
  <c r="T951" i="6"/>
  <c r="T947" i="6"/>
  <c r="T943" i="6"/>
  <c r="T939" i="6"/>
  <c r="T935" i="6"/>
  <c r="T931" i="6"/>
  <c r="T927" i="6"/>
  <c r="T923" i="6"/>
  <c r="T919" i="6"/>
  <c r="T915" i="6"/>
  <c r="T911" i="6"/>
  <c r="T907" i="6"/>
  <c r="T903" i="6"/>
  <c r="T899" i="6"/>
  <c r="T895" i="6"/>
  <c r="T891" i="6"/>
  <c r="T887" i="6"/>
  <c r="T883" i="6"/>
  <c r="T879" i="6"/>
  <c r="T875" i="6"/>
  <c r="T871" i="6"/>
  <c r="T867" i="6"/>
  <c r="T863" i="6"/>
  <c r="T859" i="6"/>
  <c r="T855" i="6"/>
  <c r="T851" i="6"/>
  <c r="T847" i="6"/>
  <c r="T843" i="6"/>
  <c r="T839" i="6"/>
  <c r="T835" i="6"/>
  <c r="T831" i="6"/>
  <c r="T827" i="6"/>
  <c r="T823" i="6"/>
  <c r="T819" i="6"/>
  <c r="T815" i="6"/>
  <c r="T811" i="6"/>
  <c r="T807" i="6"/>
  <c r="T803" i="6"/>
  <c r="T799" i="6"/>
  <c r="T795" i="6"/>
  <c r="T791" i="6"/>
  <c r="T787" i="6"/>
  <c r="T783" i="6"/>
  <c r="T779" i="6"/>
  <c r="T775" i="6"/>
  <c r="T771" i="6"/>
  <c r="T767" i="6"/>
  <c r="T763" i="6"/>
  <c r="T759" i="6"/>
  <c r="T755" i="6"/>
  <c r="T751" i="6"/>
  <c r="T747" i="6"/>
  <c r="T743" i="6"/>
  <c r="T739" i="6"/>
  <c r="T735" i="6"/>
  <c r="T731" i="6"/>
  <c r="T727" i="6"/>
  <c r="T723" i="6"/>
  <c r="T719" i="6"/>
  <c r="T715" i="6"/>
  <c r="T711" i="6"/>
  <c r="T707" i="6"/>
  <c r="T703" i="6"/>
  <c r="T699" i="6"/>
  <c r="T695" i="6"/>
  <c r="T691" i="6"/>
  <c r="T687" i="6"/>
  <c r="T683" i="6"/>
  <c r="T679" i="6"/>
  <c r="T675" i="6"/>
  <c r="T671" i="6"/>
  <c r="T667" i="6"/>
  <c r="T663" i="6"/>
  <c r="T659" i="6"/>
  <c r="T655" i="6"/>
  <c r="T651" i="6"/>
  <c r="T647" i="6"/>
  <c r="T643" i="6"/>
  <c r="T639" i="6"/>
  <c r="T635" i="6"/>
  <c r="T631" i="6"/>
  <c r="T627" i="6"/>
  <c r="T623" i="6"/>
  <c r="T619" i="6"/>
  <c r="T615" i="6"/>
  <c r="T611" i="6"/>
  <c r="T607" i="6"/>
  <c r="T603" i="6"/>
  <c r="T599" i="6"/>
  <c r="T595" i="6"/>
  <c r="T591" i="6"/>
  <c r="T587" i="6"/>
  <c r="T583" i="6"/>
  <c r="T579" i="6"/>
  <c r="T575" i="6"/>
  <c r="T571" i="6"/>
  <c r="T567" i="6"/>
  <c r="T563" i="6"/>
  <c r="T559" i="6"/>
  <c r="T555" i="6"/>
  <c r="T551" i="6"/>
  <c r="T547" i="6"/>
  <c r="T543" i="6"/>
  <c r="T539" i="6"/>
  <c r="T535" i="6"/>
  <c r="T531" i="6"/>
  <c r="T527" i="6"/>
  <c r="T523" i="6"/>
  <c r="T519" i="6"/>
  <c r="T515" i="6"/>
  <c r="T511" i="6"/>
  <c r="T507" i="6"/>
  <c r="T503" i="6"/>
  <c r="T499" i="6"/>
  <c r="T495" i="6"/>
  <c r="T491" i="6"/>
  <c r="T487" i="6"/>
  <c r="T483" i="6"/>
  <c r="T479" i="6"/>
  <c r="T475" i="6"/>
  <c r="T471" i="6"/>
  <c r="T467" i="6"/>
  <c r="T463" i="6"/>
  <c r="T459" i="6"/>
  <c r="T455" i="6"/>
  <c r="T451" i="6"/>
  <c r="T447" i="6"/>
  <c r="T443" i="6"/>
  <c r="T439" i="6"/>
  <c r="T1500" i="6"/>
  <c r="T1496" i="6"/>
  <c r="T1492" i="6"/>
  <c r="T1488" i="6"/>
  <c r="T1484" i="6"/>
  <c r="T1480" i="6"/>
  <c r="T1476" i="6"/>
  <c r="T1472" i="6"/>
  <c r="T1468" i="6"/>
  <c r="T1464" i="6"/>
  <c r="T1460" i="6"/>
  <c r="T1456" i="6"/>
  <c r="T1452" i="6"/>
  <c r="T1448" i="6"/>
  <c r="T1444" i="6"/>
  <c r="T1440" i="6"/>
  <c r="T1436" i="6"/>
  <c r="T1432" i="6"/>
  <c r="T1428" i="6"/>
  <c r="T1424" i="6"/>
  <c r="T1420" i="6"/>
  <c r="T1416" i="6"/>
  <c r="T1412" i="6"/>
  <c r="T1408" i="6"/>
  <c r="T1404" i="6"/>
  <c r="T1400" i="6"/>
  <c r="T1396" i="6"/>
  <c r="T1392" i="6"/>
  <c r="T1388" i="6"/>
  <c r="T1384" i="6"/>
  <c r="T1380" i="6"/>
  <c r="T1376" i="6"/>
  <c r="T1372" i="6"/>
  <c r="T1368" i="6"/>
  <c r="T1364" i="6"/>
  <c r="T1360" i="6"/>
  <c r="T1356" i="6"/>
  <c r="T1352" i="6"/>
  <c r="T1348" i="6"/>
  <c r="T1344" i="6"/>
  <c r="T1340" i="6"/>
  <c r="T1336" i="6"/>
  <c r="T1332" i="6"/>
  <c r="T1328" i="6"/>
  <c r="T1324" i="6"/>
  <c r="T1320" i="6"/>
  <c r="T1316" i="6"/>
  <c r="T1312" i="6"/>
  <c r="T1308" i="6"/>
  <c r="T1304" i="6"/>
  <c r="T1300" i="6"/>
  <c r="T1296" i="6"/>
  <c r="T1292" i="6"/>
  <c r="T1288" i="6"/>
  <c r="T1284" i="6"/>
  <c r="T1280" i="6"/>
  <c r="T1276" i="6"/>
  <c r="T1272" i="6"/>
  <c r="T1268" i="6"/>
  <c r="T1264" i="6"/>
  <c r="T1260" i="6"/>
  <c r="T1256" i="6"/>
  <c r="T1252" i="6"/>
  <c r="T1248" i="6"/>
  <c r="T1244" i="6"/>
  <c r="T1240" i="6"/>
  <c r="T1236" i="6"/>
  <c r="T1232" i="6"/>
  <c r="T1228" i="6"/>
  <c r="T1224" i="6"/>
  <c r="T1220" i="6"/>
  <c r="T1216" i="6"/>
  <c r="T1212" i="6"/>
  <c r="T1208" i="6"/>
  <c r="T1204" i="6"/>
  <c r="T1200" i="6"/>
  <c r="T1196" i="6"/>
  <c r="T1498" i="6"/>
  <c r="T1486" i="6"/>
  <c r="T1466" i="6"/>
  <c r="T1454" i="6"/>
  <c r="T1434" i="6"/>
  <c r="T1422" i="6"/>
  <c r="T1402" i="6"/>
  <c r="T1390" i="6"/>
  <c r="T1370" i="6"/>
  <c r="T1358" i="6"/>
  <c r="T1018" i="6"/>
  <c r="T1192" i="6"/>
  <c r="T1188" i="6"/>
  <c r="T1184" i="6"/>
  <c r="T1180" i="6"/>
  <c r="T1176" i="6"/>
  <c r="T1172" i="6"/>
  <c r="T1168" i="6"/>
  <c r="T1164" i="6"/>
  <c r="T1160" i="6"/>
  <c r="T1156" i="6"/>
  <c r="T1152" i="6"/>
  <c r="T1148" i="6"/>
  <c r="T1144" i="6"/>
  <c r="T1140" i="6"/>
  <c r="T1136" i="6"/>
  <c r="T1132" i="6"/>
  <c r="T1128" i="6"/>
  <c r="T1124" i="6"/>
  <c r="T1120" i="6"/>
  <c r="T1116" i="6"/>
  <c r="T1112" i="6"/>
  <c r="T1108" i="6"/>
  <c r="T1104" i="6"/>
  <c r="T1100" i="6"/>
  <c r="T1096" i="6"/>
  <c r="T1092" i="6"/>
  <c r="T1088" i="6"/>
  <c r="T1084" i="6"/>
  <c r="T1080" i="6"/>
  <c r="T1076" i="6"/>
  <c r="T1072" i="6"/>
  <c r="T1068" i="6"/>
  <c r="T1064" i="6"/>
  <c r="T1060" i="6"/>
  <c r="T1056" i="6"/>
  <c r="T1052" i="6"/>
  <c r="T1048" i="6"/>
  <c r="T1044" i="6"/>
  <c r="T1040" i="6"/>
  <c r="T1036" i="6"/>
  <c r="T1032" i="6"/>
  <c r="T1028" i="6"/>
  <c r="T1024" i="6"/>
  <c r="T1020" i="6"/>
  <c r="T1016" i="6"/>
  <c r="T1012" i="6"/>
  <c r="T1008" i="6"/>
  <c r="T1004" i="6"/>
  <c r="T1000" i="6"/>
  <c r="T996" i="6"/>
  <c r="T992" i="6"/>
  <c r="T988" i="6"/>
  <c r="T984" i="6"/>
  <c r="T980" i="6"/>
  <c r="T976" i="6"/>
  <c r="T972" i="6"/>
  <c r="T968" i="6"/>
  <c r="T964" i="6"/>
  <c r="T960" i="6"/>
  <c r="T956" i="6"/>
  <c r="T952" i="6"/>
  <c r="T948" i="6"/>
  <c r="T944" i="6"/>
  <c r="T940" i="6"/>
  <c r="T936" i="6"/>
  <c r="T932" i="6"/>
  <c r="T928" i="6"/>
  <c r="T924" i="6"/>
  <c r="T920" i="6"/>
  <c r="T916" i="6"/>
  <c r="T912" i="6"/>
  <c r="T908" i="6"/>
  <c r="T904" i="6"/>
  <c r="T900" i="6"/>
  <c r="T896" i="6"/>
  <c r="T892" i="6"/>
  <c r="T888" i="6"/>
  <c r="T884" i="6"/>
  <c r="T880" i="6"/>
  <c r="T876" i="6"/>
  <c r="T872" i="6"/>
  <c r="T868" i="6"/>
  <c r="T864" i="6"/>
  <c r="T860" i="6"/>
  <c r="T856" i="6"/>
  <c r="T852" i="6"/>
  <c r="T848" i="6"/>
  <c r="T844" i="6"/>
  <c r="T840" i="6"/>
  <c r="T836" i="6"/>
  <c r="T832" i="6"/>
  <c r="T828" i="6"/>
  <c r="T824" i="6"/>
  <c r="T820" i="6"/>
  <c r="T816" i="6"/>
  <c r="T812" i="6"/>
  <c r="T808" i="6"/>
  <c r="T804" i="6"/>
  <c r="T800" i="6"/>
  <c r="T796" i="6"/>
  <c r="T792" i="6"/>
  <c r="T788" i="6"/>
  <c r="T784" i="6"/>
  <c r="T780" i="6"/>
  <c r="T776" i="6"/>
  <c r="T772" i="6"/>
  <c r="T768" i="6"/>
  <c r="T764" i="6"/>
  <c r="T760" i="6"/>
  <c r="T756" i="6"/>
  <c r="T752" i="6"/>
  <c r="T748" i="6"/>
  <c r="T744" i="6"/>
  <c r="T740" i="6"/>
  <c r="T736" i="6"/>
  <c r="T732" i="6"/>
  <c r="T728" i="6"/>
  <c r="T724" i="6"/>
  <c r="T720" i="6"/>
  <c r="T716" i="6"/>
  <c r="T712" i="6"/>
  <c r="T708" i="6"/>
  <c r="T704" i="6"/>
  <c r="T700" i="6"/>
  <c r="T696" i="6"/>
  <c r="T692" i="6"/>
  <c r="T688" i="6"/>
  <c r="T684" i="6"/>
  <c r="T680" i="6"/>
  <c r="T676" i="6"/>
  <c r="T672" i="6"/>
  <c r="T668" i="6"/>
  <c r="T664" i="6"/>
  <c r="T660" i="6"/>
  <c r="T656" i="6"/>
  <c r="T652" i="6"/>
  <c r="T648" i="6"/>
  <c r="T644" i="6"/>
  <c r="T640" i="6"/>
  <c r="T636" i="6"/>
  <c r="T632" i="6"/>
  <c r="T628" i="6"/>
  <c r="T624" i="6"/>
  <c r="T620" i="6"/>
  <c r="T616" i="6"/>
  <c r="T612" i="6"/>
  <c r="T608" i="6"/>
  <c r="T604" i="6"/>
  <c r="T600" i="6"/>
  <c r="T596" i="6"/>
  <c r="T592" i="6"/>
  <c r="T588" i="6"/>
  <c r="T584" i="6"/>
  <c r="T580" i="6"/>
  <c r="T576" i="6"/>
  <c r="T572" i="6"/>
  <c r="T568" i="6"/>
  <c r="T564" i="6"/>
  <c r="T560" i="6"/>
  <c r="T556" i="6"/>
  <c r="T552" i="6"/>
  <c r="T548" i="6"/>
  <c r="T544" i="6"/>
  <c r="T540" i="6"/>
  <c r="T536" i="6"/>
  <c r="T532" i="6"/>
  <c r="T528" i="6"/>
  <c r="T524" i="6"/>
  <c r="T520" i="6"/>
  <c r="T516" i="6"/>
  <c r="T512" i="6"/>
  <c r="T508" i="6"/>
  <c r="T504" i="6"/>
  <c r="T500" i="6"/>
  <c r="T496" i="6"/>
  <c r="T492" i="6"/>
  <c r="T488" i="6"/>
  <c r="T484" i="6"/>
  <c r="T480" i="6"/>
  <c r="T476" i="6"/>
  <c r="T472" i="6"/>
  <c r="T468" i="6"/>
  <c r="T464" i="6"/>
  <c r="T460" i="6"/>
  <c r="T456" i="6"/>
  <c r="T452" i="6"/>
  <c r="T448" i="6"/>
  <c r="T444" i="6"/>
  <c r="T440" i="6"/>
  <c r="T436" i="6"/>
  <c r="T432" i="6"/>
  <c r="T428" i="6"/>
  <c r="T424" i="6"/>
  <c r="T420" i="6"/>
  <c r="T416" i="6"/>
  <c r="T412" i="6"/>
  <c r="T408" i="6"/>
  <c r="T404" i="6"/>
  <c r="T400" i="6"/>
  <c r="T396" i="6"/>
  <c r="T392" i="6"/>
  <c r="T388" i="6"/>
  <c r="T384" i="6"/>
  <c r="T380" i="6"/>
  <c r="T376" i="6"/>
  <c r="T372" i="6"/>
  <c r="T368" i="6"/>
  <c r="T364" i="6"/>
  <c r="T360" i="6"/>
  <c r="T356" i="6"/>
  <c r="T352" i="6"/>
  <c r="T348" i="6"/>
  <c r="T344" i="6"/>
  <c r="T340" i="6"/>
  <c r="T336" i="6"/>
  <c r="T332" i="6"/>
  <c r="T328" i="6"/>
  <c r="T324" i="6"/>
  <c r="T320" i="6"/>
  <c r="T316" i="6"/>
  <c r="T312" i="6"/>
  <c r="T308" i="6"/>
  <c r="T304" i="6"/>
  <c r="T300" i="6"/>
  <c r="T296" i="6"/>
  <c r="T292" i="6"/>
  <c r="T288" i="6"/>
  <c r="T284" i="6"/>
  <c r="T280" i="6"/>
  <c r="T276" i="6"/>
  <c r="T272" i="6"/>
  <c r="T268" i="6"/>
  <c r="T264" i="6"/>
  <c r="T260" i="6"/>
  <c r="T256" i="6"/>
  <c r="T252" i="6"/>
  <c r="T248" i="6"/>
  <c r="T244" i="6"/>
  <c r="T240" i="6"/>
  <c r="T236" i="6"/>
  <c r="T232" i="6"/>
  <c r="T228" i="6"/>
  <c r="T224" i="6"/>
  <c r="T220" i="6"/>
  <c r="T216" i="6"/>
  <c r="T212" i="6"/>
  <c r="T208" i="6"/>
  <c r="T204" i="6"/>
  <c r="T200" i="6"/>
  <c r="T196" i="6"/>
  <c r="T192" i="6"/>
  <c r="T188" i="6"/>
  <c r="T184" i="6"/>
  <c r="T180" i="6"/>
  <c r="T176" i="6"/>
  <c r="T435" i="6"/>
  <c r="T431" i="6"/>
  <c r="T427" i="6"/>
  <c r="T423" i="6"/>
  <c r="T419" i="6"/>
  <c r="T415" i="6"/>
  <c r="T411" i="6"/>
  <c r="T407" i="6"/>
  <c r="T403" i="6"/>
  <c r="T399" i="6"/>
  <c r="T395" i="6"/>
  <c r="T391" i="6"/>
  <c r="T387" i="6"/>
  <c r="T383" i="6"/>
  <c r="T379" i="6"/>
  <c r="T375" i="6"/>
  <c r="T371" i="6"/>
  <c r="T367" i="6"/>
  <c r="T363" i="6"/>
  <c r="T359" i="6"/>
  <c r="T355" i="6"/>
  <c r="T351" i="6"/>
  <c r="T347" i="6"/>
  <c r="T343" i="6"/>
  <c r="T339" i="6"/>
  <c r="T335" i="6"/>
  <c r="T331" i="6"/>
  <c r="T327" i="6"/>
  <c r="T323" i="6"/>
  <c r="T319" i="6"/>
  <c r="T315" i="6"/>
  <c r="T311" i="6"/>
  <c r="T307" i="6"/>
  <c r="T303" i="6"/>
  <c r="T299" i="6"/>
  <c r="T295" i="6"/>
  <c r="T291" i="6"/>
  <c r="T287" i="6"/>
  <c r="T283" i="6"/>
  <c r="T279" i="6"/>
  <c r="T275" i="6"/>
  <c r="T271" i="6"/>
  <c r="T267" i="6"/>
  <c r="T541" i="6"/>
  <c r="T537" i="6"/>
  <c r="T533" i="6"/>
  <c r="T529" i="6"/>
  <c r="T525" i="6"/>
  <c r="T521" i="6"/>
  <c r="T517" i="6"/>
  <c r="T513" i="6"/>
  <c r="T509" i="6"/>
  <c r="T505" i="6"/>
  <c r="T501" i="6"/>
  <c r="T497" i="6"/>
  <c r="T493" i="6"/>
  <c r="T489" i="6"/>
  <c r="T485" i="6"/>
  <c r="T481" i="6"/>
  <c r="T477" i="6"/>
  <c r="T473" i="6"/>
  <c r="T469" i="6"/>
  <c r="T465" i="6"/>
  <c r="T461" i="6"/>
  <c r="T457" i="6"/>
  <c r="T453" i="6"/>
  <c r="T449" i="6"/>
  <c r="T445" i="6"/>
  <c r="T441" i="6"/>
  <c r="T437" i="6"/>
  <c r="T433" i="6"/>
  <c r="T429" i="6"/>
  <c r="T425" i="6"/>
  <c r="T421" i="6"/>
  <c r="T417" i="6"/>
  <c r="T413" i="6"/>
  <c r="T409" i="6"/>
  <c r="T405" i="6"/>
  <c r="T401" i="6"/>
  <c r="T397" i="6"/>
  <c r="T393" i="6"/>
  <c r="T389" i="6"/>
  <c r="T152" i="6"/>
  <c r="T148" i="6"/>
  <c r="T144" i="6"/>
  <c r="T140" i="6"/>
  <c r="T136" i="6"/>
  <c r="T132" i="6"/>
  <c r="T128" i="6"/>
  <c r="T124" i="6"/>
  <c r="T120" i="6"/>
  <c r="T116" i="6"/>
  <c r="T112" i="6"/>
  <c r="T108" i="6"/>
  <c r="T104" i="6"/>
  <c r="T100" i="6"/>
  <c r="T96" i="6"/>
  <c r="T92" i="6"/>
  <c r="T88" i="6"/>
  <c r="T84" i="6"/>
  <c r="T80" i="6"/>
  <c r="T76" i="6"/>
  <c r="T72" i="6"/>
  <c r="T68" i="6"/>
  <c r="T64" i="6"/>
  <c r="T60" i="6"/>
  <c r="T56" i="6"/>
  <c r="T52" i="6"/>
  <c r="T48" i="6"/>
  <c r="T44" i="6"/>
  <c r="T40" i="6"/>
  <c r="T36" i="6"/>
  <c r="T32" i="6"/>
  <c r="T28" i="6"/>
  <c r="T24" i="6"/>
  <c r="T20" i="6"/>
  <c r="T16" i="6"/>
  <c r="T12" i="6"/>
  <c r="T8" i="6"/>
  <c r="T4" i="6"/>
  <c r="T385" i="6"/>
  <c r="T381" i="6"/>
  <c r="T377" i="6"/>
  <c r="T373" i="6"/>
  <c r="T369" i="6"/>
  <c r="T365" i="6"/>
  <c r="T361" i="6"/>
  <c r="T357" i="6"/>
  <c r="T353" i="6"/>
  <c r="T349" i="6"/>
  <c r="T345" i="6"/>
  <c r="T341" i="6"/>
  <c r="T337" i="6"/>
  <c r="T333" i="6"/>
  <c r="T329" i="6"/>
  <c r="T325" i="6"/>
  <c r="T321" i="6"/>
  <c r="T317" i="6"/>
  <c r="T313" i="6"/>
  <c r="T309" i="6"/>
  <c r="T305" i="6"/>
  <c r="T301" i="6"/>
  <c r="T297" i="6"/>
  <c r="T293" i="6"/>
  <c r="T289" i="6"/>
  <c r="T285" i="6"/>
  <c r="T281" i="6"/>
  <c r="T277" i="6"/>
  <c r="T273" i="6"/>
  <c r="T269" i="6"/>
  <c r="T265" i="6"/>
  <c r="T261" i="6"/>
  <c r="T257" i="6"/>
  <c r="T253" i="6"/>
  <c r="T249" i="6"/>
  <c r="T245" i="6"/>
  <c r="T241" i="6"/>
  <c r="T237" i="6"/>
  <c r="T233" i="6"/>
  <c r="T229" i="6"/>
  <c r="T225" i="6"/>
  <c r="T221" i="6"/>
  <c r="T217" i="6"/>
  <c r="T169" i="6"/>
  <c r="T165" i="6"/>
  <c r="T161" i="6"/>
  <c r="T157" i="6"/>
  <c r="T153" i="6"/>
  <c r="T149" i="6"/>
  <c r="T145" i="6"/>
  <c r="T141" i="6"/>
  <c r="T137" i="6"/>
  <c r="T133" i="6"/>
  <c r="T129" i="6"/>
  <c r="T125" i="6"/>
  <c r="T121" i="6"/>
  <c r="T117" i="6"/>
  <c r="T113" i="6"/>
  <c r="T109" i="6"/>
  <c r="T105" i="6"/>
  <c r="T101" i="6"/>
  <c r="T97" i="6"/>
  <c r="T93" i="6"/>
  <c r="T89" i="6"/>
  <c r="T85" i="6"/>
  <c r="T81" i="6"/>
  <c r="T77" i="6"/>
  <c r="T73" i="6"/>
  <c r="T69" i="6"/>
  <c r="T65" i="6"/>
  <c r="T61" i="6"/>
  <c r="T57" i="6"/>
  <c r="T53" i="6"/>
  <c r="T49" i="6"/>
  <c r="T45" i="6"/>
  <c r="T41" i="6"/>
  <c r="T37" i="6"/>
  <c r="T33" i="6"/>
  <c r="T29" i="6"/>
  <c r="T25" i="6"/>
  <c r="T21" i="6"/>
  <c r="T17" i="6"/>
  <c r="T13" i="6"/>
  <c r="T9" i="6"/>
  <c r="T5" i="6"/>
  <c r="T130" i="6"/>
  <c r="T66" i="6"/>
  <c r="T213" i="6"/>
  <c r="T209" i="6"/>
  <c r="T205" i="6"/>
  <c r="T201" i="6"/>
  <c r="T197" i="6"/>
  <c r="T193" i="6"/>
  <c r="T189" i="6"/>
  <c r="T185" i="6"/>
  <c r="T181" i="6"/>
  <c r="T177" i="6"/>
  <c r="T173" i="6"/>
  <c r="T1482" i="6"/>
  <c r="T1470" i="6"/>
  <c r="T1450" i="6"/>
  <c r="T1438" i="6"/>
  <c r="T1418" i="6"/>
  <c r="T1406" i="6"/>
  <c r="T1386" i="6"/>
  <c r="T1374" i="6"/>
  <c r="T1354" i="6"/>
  <c r="T1206" i="6"/>
  <c r="T1198" i="6"/>
  <c r="T1190" i="6"/>
  <c r="T1182" i="6"/>
  <c r="T1174" i="6"/>
  <c r="T1166" i="6"/>
  <c r="T1158" i="6"/>
  <c r="T1150" i="6"/>
  <c r="T1142" i="6"/>
  <c r="T1134" i="6"/>
  <c r="T1126" i="6"/>
  <c r="T1118" i="6"/>
  <c r="T1110" i="6"/>
  <c r="T1102" i="6"/>
  <c r="T1094" i="6"/>
  <c r="T1086" i="6"/>
  <c r="T1078" i="6"/>
  <c r="T1070" i="6"/>
  <c r="T1062" i="6"/>
  <c r="T1054" i="6"/>
  <c r="T1046" i="6"/>
  <c r="T1038" i="6"/>
  <c r="T1006" i="6"/>
  <c r="T986" i="6"/>
  <c r="T974" i="6"/>
  <c r="T954" i="6"/>
  <c r="T942" i="6"/>
  <c r="T922" i="6"/>
  <c r="T910" i="6"/>
  <c r="T886" i="6"/>
  <c r="T870" i="6"/>
  <c r="T854" i="6"/>
  <c r="T838" i="6"/>
  <c r="T822" i="6"/>
  <c r="T806" i="6"/>
  <c r="T790" i="6"/>
  <c r="T774" i="6"/>
  <c r="T758" i="6"/>
  <c r="T742" i="6"/>
  <c r="T726" i="6"/>
  <c r="T710" i="6"/>
  <c r="T694" i="6"/>
  <c r="T678" i="6"/>
  <c r="T662" i="6"/>
  <c r="T646" i="6"/>
  <c r="T630" i="6"/>
  <c r="T614" i="6"/>
  <c r="T594" i="6"/>
  <c r="T550" i="6"/>
  <c r="T530" i="6"/>
  <c r="T314" i="6"/>
  <c r="T258" i="6"/>
  <c r="T194" i="6"/>
  <c r="T263" i="6"/>
  <c r="T259" i="6"/>
  <c r="T255" i="6"/>
  <c r="T251" i="6"/>
  <c r="T247" i="6"/>
  <c r="T243" i="6"/>
  <c r="T239" i="6"/>
  <c r="T235" i="6"/>
  <c r="T231" i="6"/>
  <c r="T227" i="6"/>
  <c r="T223" i="6"/>
  <c r="T219" i="6"/>
  <c r="T215" i="6"/>
  <c r="T211" i="6"/>
  <c r="T207" i="6"/>
  <c r="T203" i="6"/>
  <c r="T199" i="6"/>
  <c r="T195" i="6"/>
  <c r="T191" i="6"/>
  <c r="T187" i="6"/>
  <c r="T183" i="6"/>
  <c r="T179" i="6"/>
  <c r="T175" i="6"/>
  <c r="T1494" i="6"/>
  <c r="T1490" i="6"/>
  <c r="T1478" i="6"/>
  <c r="T1474" i="6"/>
  <c r="T1462" i="6"/>
  <c r="T1458" i="6"/>
  <c r="T1446" i="6"/>
  <c r="T1442" i="6"/>
  <c r="T1430" i="6"/>
  <c r="T1426" i="6"/>
  <c r="T1414" i="6"/>
  <c r="T1410" i="6"/>
  <c r="T1398" i="6"/>
  <c r="T1394" i="6"/>
  <c r="T1382" i="6"/>
  <c r="T1378" i="6"/>
  <c r="T1366" i="6"/>
  <c r="T1362" i="6"/>
  <c r="T1350" i="6"/>
  <c r="T1346" i="6"/>
  <c r="T1342" i="6"/>
  <c r="T1338" i="6"/>
  <c r="T1334" i="6"/>
  <c r="T1330" i="6"/>
  <c r="T1326" i="6"/>
  <c r="T1322" i="6"/>
  <c r="T1318" i="6"/>
  <c r="T1314" i="6"/>
  <c r="T1310" i="6"/>
  <c r="T1306" i="6"/>
  <c r="T1302" i="6"/>
  <c r="T1298" i="6"/>
  <c r="T1294" i="6"/>
  <c r="T1290" i="6"/>
  <c r="T1286" i="6"/>
  <c r="T1282" i="6"/>
  <c r="T1278" i="6"/>
  <c r="T1274" i="6"/>
  <c r="T1270" i="6"/>
  <c r="T1266" i="6"/>
  <c r="T1262" i="6"/>
  <c r="T1258" i="6"/>
  <c r="T1254" i="6"/>
  <c r="T1250" i="6"/>
  <c r="T1246" i="6"/>
  <c r="T1242" i="6"/>
  <c r="T1238" i="6"/>
  <c r="T1234" i="6"/>
  <c r="T1230" i="6"/>
  <c r="T1226" i="6"/>
  <c r="T1222" i="6"/>
  <c r="T1218" i="6"/>
  <c r="T1214" i="6"/>
  <c r="T1210" i="6"/>
  <c r="T1202" i="6"/>
  <c r="T1194" i="6"/>
  <c r="T1186" i="6"/>
  <c r="T1178" i="6"/>
  <c r="T1170" i="6"/>
  <c r="T1162" i="6"/>
  <c r="T1154" i="6"/>
  <c r="T1146" i="6"/>
  <c r="T1138" i="6"/>
  <c r="T1130" i="6"/>
  <c r="T1122" i="6"/>
  <c r="T1114" i="6"/>
  <c r="T1106" i="6"/>
  <c r="T1098" i="6"/>
  <c r="T1090" i="6"/>
  <c r="T1082" i="6"/>
  <c r="T1074" i="6"/>
  <c r="T1066" i="6"/>
  <c r="T1058" i="6"/>
  <c r="T1050" i="6"/>
  <c r="T1042" i="6"/>
  <c r="T1034" i="6"/>
  <c r="T1022" i="6"/>
  <c r="T1002" i="6"/>
  <c r="T990" i="6"/>
  <c r="T970" i="6"/>
  <c r="T958" i="6"/>
  <c r="T938" i="6"/>
  <c r="T926" i="6"/>
  <c r="T906" i="6"/>
  <c r="T894" i="6"/>
  <c r="T878" i="6"/>
  <c r="T862" i="6"/>
  <c r="T846" i="6"/>
  <c r="T830" i="6"/>
  <c r="T814" i="6"/>
  <c r="T798" i="6"/>
  <c r="T782" i="6"/>
  <c r="T766" i="6"/>
  <c r="T750" i="6"/>
  <c r="T734" i="6"/>
  <c r="T718" i="6"/>
  <c r="T702" i="6"/>
  <c r="T686" i="6"/>
  <c r="T670" i="6"/>
  <c r="T654" i="6"/>
  <c r="T638" i="6"/>
  <c r="T622" i="6"/>
  <c r="T582" i="6"/>
  <c r="T562" i="6"/>
  <c r="T518" i="6"/>
  <c r="T334" i="6"/>
  <c r="T290" i="6"/>
  <c r="T226" i="6"/>
  <c r="T98" i="6"/>
  <c r="T34" i="6"/>
  <c r="T171" i="6"/>
  <c r="T167" i="6"/>
  <c r="T163" i="6"/>
  <c r="T159" i="6"/>
  <c r="T155" i="6"/>
  <c r="T151" i="6"/>
  <c r="T147" i="6"/>
  <c r="T143" i="6"/>
  <c r="T139" i="6"/>
  <c r="T135" i="6"/>
  <c r="T131" i="6"/>
  <c r="T127" i="6"/>
  <c r="T123" i="6"/>
  <c r="T119" i="6"/>
  <c r="T115" i="6"/>
  <c r="T111" i="6"/>
  <c r="T107" i="6"/>
  <c r="T103" i="6"/>
  <c r="T99" i="6"/>
  <c r="T95" i="6"/>
  <c r="T91" i="6"/>
  <c r="T87" i="6"/>
  <c r="T83" i="6"/>
  <c r="T79" i="6"/>
  <c r="T75" i="6"/>
  <c r="T71" i="6"/>
  <c r="T67" i="6"/>
  <c r="T63" i="6"/>
  <c r="T59" i="6"/>
  <c r="T55" i="6"/>
  <c r="T51" i="6"/>
  <c r="T47" i="6"/>
  <c r="T43" i="6"/>
  <c r="T39" i="6"/>
  <c r="T35" i="6"/>
  <c r="T31" i="6"/>
  <c r="T27" i="6"/>
  <c r="T23" i="6"/>
  <c r="T19" i="6"/>
  <c r="T15" i="6"/>
  <c r="T11" i="6"/>
  <c r="T7" i="6"/>
  <c r="T3" i="6"/>
  <c r="T1030" i="6"/>
  <c r="T1026" i="6"/>
  <c r="T1014" i="6"/>
  <c r="T1010" i="6"/>
  <c r="T998" i="6"/>
  <c r="T994" i="6"/>
  <c r="T982" i="6"/>
  <c r="T978" i="6"/>
  <c r="T966" i="6"/>
  <c r="T962" i="6"/>
  <c r="T950" i="6"/>
  <c r="T946" i="6"/>
  <c r="T934" i="6"/>
  <c r="T930" i="6"/>
  <c r="T918" i="6"/>
  <c r="T914" i="6"/>
  <c r="T902" i="6"/>
  <c r="T898" i="6"/>
  <c r="T890" i="6"/>
  <c r="T882" i="6"/>
  <c r="T874" i="6"/>
  <c r="T866" i="6"/>
  <c r="T858" i="6"/>
  <c r="T850" i="6"/>
  <c r="T842" i="6"/>
  <c r="T834" i="6"/>
  <c r="T826" i="6"/>
  <c r="T818" i="6"/>
  <c r="T810" i="6"/>
  <c r="T802" i="6"/>
  <c r="T794" i="6"/>
  <c r="T786" i="6"/>
  <c r="T778" i="6"/>
  <c r="T770" i="6"/>
  <c r="T762" i="6"/>
  <c r="T754" i="6"/>
  <c r="T746" i="6"/>
  <c r="T738" i="6"/>
  <c r="T730" i="6"/>
  <c r="T722" i="6"/>
  <c r="T714" i="6"/>
  <c r="T706" i="6"/>
  <c r="T698" i="6"/>
  <c r="T690" i="6"/>
  <c r="T682" i="6"/>
  <c r="T674" i="6"/>
  <c r="T666" i="6"/>
  <c r="T658" i="6"/>
  <c r="T650" i="6"/>
  <c r="T642" i="6"/>
  <c r="T634" i="6"/>
  <c r="T626" i="6"/>
  <c r="T618" i="6"/>
  <c r="T610" i="6"/>
  <c r="T606" i="6"/>
  <c r="T602" i="6"/>
  <c r="T598" i="6"/>
  <c r="T590" i="6"/>
  <c r="T586" i="6"/>
  <c r="T578" i="6"/>
  <c r="T574" i="6"/>
  <c r="T570" i="6"/>
  <c r="T566" i="6"/>
  <c r="T558" i="6"/>
  <c r="T554" i="6"/>
  <c r="T546" i="6"/>
  <c r="T542" i="6"/>
  <c r="T538" i="6"/>
  <c r="T534" i="6"/>
  <c r="T526" i="6"/>
  <c r="T522" i="6"/>
  <c r="T514" i="6"/>
  <c r="T510" i="6"/>
  <c r="T506" i="6"/>
  <c r="T502" i="6"/>
  <c r="T498" i="6"/>
  <c r="T494" i="6"/>
  <c r="T490" i="6"/>
  <c r="T486" i="6"/>
  <c r="T482" i="6"/>
  <c r="T478" i="6"/>
  <c r="T474" i="6"/>
  <c r="T470" i="6"/>
  <c r="T466" i="6"/>
  <c r="T462" i="6"/>
  <c r="T458" i="6"/>
  <c r="T454" i="6"/>
  <c r="T450" i="6"/>
  <c r="T446" i="6"/>
  <c r="T442" i="6"/>
  <c r="T438" i="6"/>
  <c r="T434" i="6"/>
  <c r="T430" i="6"/>
  <c r="T426" i="6"/>
  <c r="T422" i="6"/>
  <c r="T418" i="6"/>
  <c r="T414" i="6"/>
  <c r="T410" i="6"/>
  <c r="T406" i="6"/>
  <c r="T402" i="6"/>
  <c r="T398" i="6"/>
  <c r="T394" i="6"/>
  <c r="T390" i="6"/>
  <c r="T386" i="6"/>
  <c r="T382" i="6"/>
  <c r="T378" i="6"/>
  <c r="T374" i="6"/>
  <c r="T370" i="6"/>
  <c r="T366" i="6"/>
  <c r="T362" i="6"/>
  <c r="T358" i="6"/>
  <c r="T354" i="6"/>
  <c r="T350" i="6"/>
  <c r="T346" i="6"/>
  <c r="T342" i="6"/>
  <c r="T338" i="6"/>
  <c r="T330" i="6"/>
  <c r="T326" i="6"/>
  <c r="T322" i="6"/>
  <c r="T318" i="6"/>
  <c r="T310" i="6"/>
  <c r="T306" i="6"/>
  <c r="T302" i="6"/>
  <c r="T298" i="6"/>
  <c r="T294" i="6"/>
  <c r="T286" i="6"/>
  <c r="T282" i="6"/>
  <c r="T278" i="6"/>
  <c r="T274" i="6"/>
  <c r="T270" i="6"/>
  <c r="T266" i="6"/>
  <c r="T262" i="6"/>
  <c r="T254" i="6"/>
  <c r="T250" i="6"/>
  <c r="T246" i="6"/>
  <c r="T242" i="6"/>
  <c r="T238" i="6"/>
  <c r="T234" i="6"/>
  <c r="T230" i="6"/>
  <c r="T222" i="6"/>
  <c r="T218" i="6"/>
  <c r="T214" i="6"/>
  <c r="T210" i="6"/>
  <c r="T206" i="6"/>
  <c r="T202" i="6"/>
  <c r="T198" i="6"/>
  <c r="T190" i="6"/>
  <c r="T186" i="6"/>
  <c r="T182" i="6"/>
  <c r="T178" i="6"/>
  <c r="T174" i="6"/>
  <c r="T150" i="6"/>
  <c r="T146" i="6"/>
  <c r="T142" i="6"/>
  <c r="T138" i="6"/>
  <c r="T134" i="6"/>
  <c r="T126" i="6"/>
  <c r="T122" i="6"/>
  <c r="T118" i="6"/>
  <c r="T114" i="6"/>
  <c r="T110" i="6"/>
  <c r="T106" i="6"/>
  <c r="T102" i="6"/>
  <c r="T94" i="6"/>
  <c r="T90" i="6"/>
  <c r="T86" i="6"/>
  <c r="T82" i="6"/>
  <c r="T78" i="6"/>
  <c r="T74" i="6"/>
  <c r="T70" i="6"/>
  <c r="T62" i="6"/>
  <c r="T58" i="6"/>
  <c r="T54" i="6"/>
  <c r="T50" i="6"/>
  <c r="T46" i="6"/>
  <c r="T42" i="6"/>
  <c r="T38" i="6"/>
  <c r="T30" i="6"/>
  <c r="T26" i="6"/>
  <c r="T22" i="6"/>
  <c r="T18" i="6"/>
  <c r="T14" i="6"/>
  <c r="T10" i="6"/>
  <c r="T6" i="6"/>
  <c r="X3" i="6"/>
  <c r="Y3" i="6" s="1"/>
  <c r="AF3" i="6" s="1"/>
  <c r="B8" i="14" l="1"/>
  <c r="C15" i="15" s="1"/>
  <c r="AL3" i="6"/>
  <c r="AN3" i="6" s="1"/>
  <c r="AO3" i="6" s="1"/>
  <c r="AB3" i="6" l="1"/>
  <c r="AB4" i="6"/>
  <c r="AB7" i="6"/>
  <c r="AB10" i="6"/>
  <c r="AB11" i="6"/>
  <c r="V14" i="6"/>
  <c r="AC14" i="6" s="1"/>
  <c r="W15" i="6"/>
  <c r="AD15" i="6" s="1"/>
  <c r="AB19" i="6"/>
  <c r="V26" i="6"/>
  <c r="AC26" i="6" s="1"/>
  <c r="V30" i="6"/>
  <c r="AC30" i="6" s="1"/>
  <c r="AB31" i="6"/>
  <c r="W35" i="6"/>
  <c r="AD35" i="6" s="1"/>
  <c r="W38" i="6"/>
  <c r="AD38" i="6" s="1"/>
  <c r="V43" i="6"/>
  <c r="AC43" i="6" s="1"/>
  <c r="W47" i="6"/>
  <c r="AD47" i="6" s="1"/>
  <c r="AB51" i="6"/>
  <c r="V54" i="6"/>
  <c r="AC54" i="6" s="1"/>
  <c r="V59" i="6"/>
  <c r="AC59" i="6" s="1"/>
  <c r="W62" i="6"/>
  <c r="AD62" i="6" s="1"/>
  <c r="AB63" i="6"/>
  <c r="V66" i="6"/>
  <c r="AC66" i="6" s="1"/>
  <c r="AB74" i="6"/>
  <c r="V79" i="6"/>
  <c r="AC79" i="6" s="1"/>
  <c r="V95" i="6"/>
  <c r="AC95" i="6" s="1"/>
  <c r="AB106" i="6"/>
  <c r="V107" i="6"/>
  <c r="AC107" i="6" s="1"/>
  <c r="V123" i="6"/>
  <c r="AC123" i="6" s="1"/>
  <c r="W126" i="6"/>
  <c r="AD126" i="6" s="1"/>
  <c r="AB138" i="6"/>
  <c r="V143" i="6"/>
  <c r="AC143" i="6" s="1"/>
  <c r="AB158" i="6"/>
  <c r="V159" i="6"/>
  <c r="AC159" i="6" s="1"/>
  <c r="AB163" i="6"/>
  <c r="V166" i="6"/>
  <c r="AC166" i="6" s="1"/>
  <c r="V171" i="6"/>
  <c r="AC171" i="6" s="1"/>
  <c r="AB175" i="6"/>
  <c r="V178" i="6"/>
  <c r="AC178" i="6" s="1"/>
  <c r="V179" i="6"/>
  <c r="AC179" i="6" s="1"/>
  <c r="V183" i="6"/>
  <c r="AC183" i="6" s="1"/>
  <c r="V187" i="6"/>
  <c r="AC187" i="6" s="1"/>
  <c r="W191" i="6"/>
  <c r="AD191" i="6" s="1"/>
  <c r="V194" i="6"/>
  <c r="AC194" i="6" s="1"/>
  <c r="V195" i="6"/>
  <c r="AC195" i="6" s="1"/>
  <c r="AB199" i="6"/>
  <c r="AB202" i="6"/>
  <c r="V203" i="6"/>
  <c r="AC203" i="6" s="1"/>
  <c r="V206" i="6"/>
  <c r="AC206" i="6" s="1"/>
  <c r="AB207" i="6"/>
  <c r="V210" i="6"/>
  <c r="AC210" i="6" s="1"/>
  <c r="V211" i="6"/>
  <c r="AC211" i="6" s="1"/>
  <c r="V215" i="6"/>
  <c r="AC215" i="6" s="1"/>
  <c r="V219" i="6"/>
  <c r="AC219" i="6" s="1"/>
  <c r="AB222" i="6"/>
  <c r="V223" i="6"/>
  <c r="AC223" i="6" s="1"/>
  <c r="V226" i="6"/>
  <c r="AC226" i="6" s="1"/>
  <c r="V227" i="6"/>
  <c r="AC227" i="6" s="1"/>
  <c r="W231" i="6"/>
  <c r="AD231" i="6" s="1"/>
  <c r="AB234" i="6"/>
  <c r="V235" i="6"/>
  <c r="AC235" i="6" s="1"/>
  <c r="V238" i="6"/>
  <c r="AC238" i="6" s="1"/>
  <c r="AB239" i="6"/>
  <c r="W242" i="6"/>
  <c r="AD242" i="6" s="1"/>
  <c r="V243" i="6"/>
  <c r="AC243" i="6" s="1"/>
  <c r="V247" i="6"/>
  <c r="AC247" i="6" s="1"/>
  <c r="V250" i="6"/>
  <c r="AC250" i="6" s="1"/>
  <c r="V251" i="6"/>
  <c r="AC251" i="6" s="1"/>
  <c r="W255" i="6"/>
  <c r="AD255" i="6" s="1"/>
  <c r="W258" i="6"/>
  <c r="AD258" i="6" s="1"/>
  <c r="V259" i="6"/>
  <c r="AC259" i="6" s="1"/>
  <c r="AB263" i="6"/>
  <c r="V267" i="6"/>
  <c r="AC267" i="6" s="1"/>
  <c r="V270" i="6"/>
  <c r="AC270" i="6" s="1"/>
  <c r="AB271" i="6"/>
  <c r="V275" i="6"/>
  <c r="AC275" i="6" s="1"/>
  <c r="V279" i="6"/>
  <c r="AC279" i="6" s="1"/>
  <c r="V283" i="6"/>
  <c r="AC283" i="6" s="1"/>
  <c r="V287" i="6"/>
  <c r="AC287" i="6" s="1"/>
  <c r="W290" i="6"/>
  <c r="AD290" i="6" s="1"/>
  <c r="V291" i="6"/>
  <c r="AC291" i="6" s="1"/>
  <c r="AB295" i="6"/>
  <c r="V299" i="6"/>
  <c r="AC299" i="6" s="1"/>
  <c r="V302" i="6"/>
  <c r="AC302" i="6" s="1"/>
  <c r="AB303" i="6"/>
  <c r="V307" i="6"/>
  <c r="AC307" i="6" s="1"/>
  <c r="V311" i="6"/>
  <c r="AC311" i="6" s="1"/>
  <c r="V314" i="6"/>
  <c r="AC314" i="6" s="1"/>
  <c r="V315" i="6"/>
  <c r="AC315" i="6" s="1"/>
  <c r="W319" i="6"/>
  <c r="V323" i="6"/>
  <c r="AC323" i="6" s="1"/>
  <c r="V326" i="6"/>
  <c r="AC326" i="6" s="1"/>
  <c r="AB327" i="6"/>
  <c r="AB330" i="6"/>
  <c r="V331" i="6"/>
  <c r="AC331" i="6" s="1"/>
  <c r="AB335" i="6"/>
  <c r="V339" i="6"/>
  <c r="AC339" i="6" s="1"/>
  <c r="W342" i="6"/>
  <c r="AD342" i="6" s="1"/>
  <c r="V343" i="6"/>
  <c r="AC343" i="6" s="1"/>
  <c r="V347" i="6"/>
  <c r="AC347" i="6" s="1"/>
  <c r="W350" i="6"/>
  <c r="V351" i="6"/>
  <c r="AC351" i="6" s="1"/>
  <c r="V355" i="6"/>
  <c r="AC355" i="6" s="1"/>
  <c r="V358" i="6"/>
  <c r="AC358" i="6" s="1"/>
  <c r="AB359" i="6"/>
  <c r="V362" i="6"/>
  <c r="AC362" i="6" s="1"/>
  <c r="V363" i="6"/>
  <c r="AC363" i="6" s="1"/>
  <c r="AB367" i="6"/>
  <c r="V370" i="6"/>
  <c r="AC370" i="6" s="1"/>
  <c r="V371" i="6"/>
  <c r="AC371" i="6" s="1"/>
  <c r="AB374" i="6"/>
  <c r="V375" i="6"/>
  <c r="AC375" i="6" s="1"/>
  <c r="V379" i="6"/>
  <c r="AC379" i="6" s="1"/>
  <c r="V382" i="6"/>
  <c r="AC382" i="6" s="1"/>
  <c r="W383" i="6"/>
  <c r="V386" i="6"/>
  <c r="AC386" i="6" s="1"/>
  <c r="V387" i="6"/>
  <c r="AC387" i="6" s="1"/>
  <c r="V390" i="6"/>
  <c r="AC390" i="6" s="1"/>
  <c r="AB391" i="6"/>
  <c r="V395" i="6"/>
  <c r="AC395" i="6" s="1"/>
  <c r="V398" i="6"/>
  <c r="AC398" i="6" s="1"/>
  <c r="AB399" i="6"/>
  <c r="V402" i="6"/>
  <c r="AC402" i="6" s="1"/>
  <c r="V403" i="6"/>
  <c r="AC403" i="6" s="1"/>
  <c r="V407" i="6"/>
  <c r="AC407" i="6" s="1"/>
  <c r="W410" i="6"/>
  <c r="V411" i="6"/>
  <c r="AC411" i="6" s="1"/>
  <c r="V415" i="6"/>
  <c r="AC415" i="6" s="1"/>
  <c r="V418" i="6"/>
  <c r="AC418" i="6" s="1"/>
  <c r="V419" i="6"/>
  <c r="AC419" i="6" s="1"/>
  <c r="V422" i="6"/>
  <c r="AC422" i="6" s="1"/>
  <c r="AB423" i="6"/>
  <c r="V427" i="6"/>
  <c r="AC427" i="6" s="1"/>
  <c r="W430" i="6"/>
  <c r="AB431" i="6"/>
  <c r="V434" i="6"/>
  <c r="AC434" i="6" s="1"/>
  <c r="V435" i="6"/>
  <c r="AC435" i="6" s="1"/>
  <c r="AB438" i="6"/>
  <c r="V439" i="6"/>
  <c r="AC439" i="6" s="1"/>
  <c r="AB442" i="6"/>
  <c r="V443" i="6"/>
  <c r="AC443" i="6" s="1"/>
  <c r="V446" i="6"/>
  <c r="AC446" i="6" s="1"/>
  <c r="W447" i="6"/>
  <c r="V450" i="6"/>
  <c r="AC450" i="6" s="1"/>
  <c r="V451" i="6"/>
  <c r="AC451" i="6" s="1"/>
  <c r="AB455" i="6"/>
  <c r="V458" i="6"/>
  <c r="AC458" i="6" s="1"/>
  <c r="V459" i="6"/>
  <c r="AC459" i="6" s="1"/>
  <c r="V462" i="6"/>
  <c r="AC462" i="6" s="1"/>
  <c r="AB463" i="6"/>
  <c r="V466" i="6"/>
  <c r="AC466" i="6" s="1"/>
  <c r="V467" i="6"/>
  <c r="AC467" i="6" s="1"/>
  <c r="AB470" i="6"/>
  <c r="V471" i="6"/>
  <c r="AC471" i="6" s="1"/>
  <c r="V475" i="6"/>
  <c r="AC475" i="6" s="1"/>
  <c r="V478" i="6"/>
  <c r="AC478" i="6" s="1"/>
  <c r="V479" i="6"/>
  <c r="AC479" i="6" s="1"/>
  <c r="V482" i="6"/>
  <c r="AC482" i="6" s="1"/>
  <c r="V483" i="6"/>
  <c r="AC483" i="6" s="1"/>
  <c r="W486" i="6"/>
  <c r="AD486" i="6" s="1"/>
  <c r="AB487" i="6"/>
  <c r="V491" i="6"/>
  <c r="AC491" i="6" s="1"/>
  <c r="V494" i="6"/>
  <c r="AC494" i="6" s="1"/>
  <c r="AB495" i="6"/>
  <c r="AB498" i="6"/>
  <c r="V499" i="6"/>
  <c r="AC499" i="6" s="1"/>
  <c r="V503" i="6"/>
  <c r="AC503" i="6" s="1"/>
  <c r="V506" i="6"/>
  <c r="AC506" i="6" s="1"/>
  <c r="V507" i="6"/>
  <c r="AC507" i="6" s="1"/>
  <c r="V510" i="6"/>
  <c r="AC510" i="6" s="1"/>
  <c r="W511" i="6"/>
  <c r="V515" i="6"/>
  <c r="AC515" i="6" s="1"/>
  <c r="V518" i="6"/>
  <c r="AC518" i="6" s="1"/>
  <c r="AB519" i="6"/>
  <c r="W522" i="6"/>
  <c r="V523" i="6"/>
  <c r="AC523" i="6" s="1"/>
  <c r="V526" i="6"/>
  <c r="AC526" i="6" s="1"/>
  <c r="AB527" i="6"/>
  <c r="AB530" i="6"/>
  <c r="V531" i="6"/>
  <c r="AC531" i="6" s="1"/>
  <c r="AB534" i="6"/>
  <c r="V535" i="6"/>
  <c r="AC535" i="6" s="1"/>
  <c r="V538" i="6"/>
  <c r="AC538" i="6" s="1"/>
  <c r="V539" i="6"/>
  <c r="AC539" i="6" s="1"/>
  <c r="V542" i="6"/>
  <c r="AC542" i="6" s="1"/>
  <c r="V543" i="6"/>
  <c r="AC543" i="6" s="1"/>
  <c r="W546" i="6"/>
  <c r="AD546" i="6" s="1"/>
  <c r="V547" i="6"/>
  <c r="AC547" i="6" s="1"/>
  <c r="AB551" i="6"/>
  <c r="V554" i="6"/>
  <c r="AC554" i="6" s="1"/>
  <c r="V555" i="6"/>
  <c r="AC555" i="6" s="1"/>
  <c r="V558" i="6"/>
  <c r="AC558" i="6" s="1"/>
  <c r="AB559" i="6"/>
  <c r="V562" i="6"/>
  <c r="AC562" i="6" s="1"/>
  <c r="V563" i="6"/>
  <c r="AC563" i="6" s="1"/>
  <c r="V567" i="6"/>
  <c r="AC567" i="6" s="1"/>
  <c r="V570" i="6"/>
  <c r="AC570" i="6" s="1"/>
  <c r="V571" i="6"/>
  <c r="AC571" i="6" s="1"/>
  <c r="W575" i="6"/>
  <c r="AB578" i="6"/>
  <c r="V579" i="6"/>
  <c r="AC579" i="6" s="1"/>
  <c r="W582" i="6"/>
  <c r="AD582" i="6" s="1"/>
  <c r="AB583" i="6"/>
  <c r="V586" i="6"/>
  <c r="AC586" i="6" s="1"/>
  <c r="V587" i="6"/>
  <c r="AC587" i="6" s="1"/>
  <c r="AB591" i="6"/>
  <c r="V595" i="6"/>
  <c r="AC595" i="6" s="1"/>
  <c r="V598" i="6"/>
  <c r="AC598" i="6" s="1"/>
  <c r="V599" i="6"/>
  <c r="AC599" i="6" s="1"/>
  <c r="V603" i="6"/>
  <c r="AC603" i="6" s="1"/>
  <c r="AB606" i="6"/>
  <c r="V607" i="6"/>
  <c r="AC607" i="6" s="1"/>
  <c r="AB610" i="6"/>
  <c r="V611" i="6"/>
  <c r="AC611" i="6" s="1"/>
  <c r="V614" i="6"/>
  <c r="AC614" i="6" s="1"/>
  <c r="AB615" i="6"/>
  <c r="AB618" i="6"/>
  <c r="V619" i="6"/>
  <c r="AC619" i="6" s="1"/>
  <c r="AB623" i="6"/>
  <c r="V626" i="6"/>
  <c r="AC626" i="6" s="1"/>
  <c r="V627" i="6"/>
  <c r="AC627" i="6" s="1"/>
  <c r="V630" i="6"/>
  <c r="AC630" i="6" s="1"/>
  <c r="V631" i="6"/>
  <c r="AC631" i="6" s="1"/>
  <c r="V635" i="6"/>
  <c r="AC635" i="6" s="1"/>
  <c r="V638" i="6"/>
  <c r="AC638" i="6" s="1"/>
  <c r="W639" i="6"/>
  <c r="V642" i="6"/>
  <c r="AC642" i="6" s="1"/>
  <c r="V643" i="6"/>
  <c r="AC643" i="6" s="1"/>
  <c r="W646" i="6"/>
  <c r="AD646" i="6" s="1"/>
  <c r="AB647" i="6"/>
  <c r="AB650" i="6"/>
  <c r="V651" i="6"/>
  <c r="AC651" i="6" s="1"/>
  <c r="W654" i="6"/>
  <c r="AD654" i="6" s="1"/>
  <c r="AB655" i="6"/>
  <c r="AB658" i="6"/>
  <c r="V659" i="6"/>
  <c r="AC659" i="6" s="1"/>
  <c r="V662" i="6"/>
  <c r="AC662" i="6" s="1"/>
  <c r="V663" i="6"/>
  <c r="AC663" i="6" s="1"/>
  <c r="V667" i="6"/>
  <c r="AC667" i="6" s="1"/>
  <c r="V671" i="6"/>
  <c r="AC671" i="6" s="1"/>
  <c r="V674" i="6"/>
  <c r="AC674" i="6" s="1"/>
  <c r="V675" i="6"/>
  <c r="AC675" i="6" s="1"/>
  <c r="V678" i="6"/>
  <c r="AC678" i="6" s="1"/>
  <c r="AB679" i="6"/>
  <c r="V683" i="6"/>
  <c r="AC683" i="6" s="1"/>
  <c r="AB686" i="6"/>
  <c r="AB687" i="6"/>
  <c r="W690" i="6"/>
  <c r="AD690" i="6" s="1"/>
  <c r="V691" i="6"/>
  <c r="AC691" i="6" s="1"/>
  <c r="AB694" i="6"/>
  <c r="V695" i="6"/>
  <c r="AC695" i="6" s="1"/>
  <c r="V699" i="6"/>
  <c r="AC699" i="6" s="1"/>
  <c r="W703" i="6"/>
  <c r="V706" i="6"/>
  <c r="AC706" i="6" s="1"/>
  <c r="V707" i="6"/>
  <c r="AC707" i="6" s="1"/>
  <c r="AB710" i="6"/>
  <c r="V715" i="6"/>
  <c r="AC715" i="6" s="1"/>
  <c r="V718" i="6"/>
  <c r="AC718" i="6" s="1"/>
  <c r="AB719" i="6"/>
  <c r="V722" i="6"/>
  <c r="AC722" i="6" s="1"/>
  <c r="V723" i="6"/>
  <c r="AC723" i="6" s="1"/>
  <c r="V727" i="6"/>
  <c r="AC727" i="6" s="1"/>
  <c r="AB730" i="6"/>
  <c r="V731" i="6"/>
  <c r="AC731" i="6" s="1"/>
  <c r="V735" i="6"/>
  <c r="AC735" i="6" s="1"/>
  <c r="V738" i="6"/>
  <c r="AC738" i="6" s="1"/>
  <c r="V739" i="6"/>
  <c r="AC739" i="6" s="1"/>
  <c r="V742" i="6"/>
  <c r="AC742" i="6" s="1"/>
  <c r="V743" i="6"/>
  <c r="AC743" i="6" s="1"/>
  <c r="W746" i="6"/>
  <c r="V747" i="6"/>
  <c r="AC747" i="6" s="1"/>
  <c r="V750" i="6"/>
  <c r="AC750" i="6" s="1"/>
  <c r="AB751" i="6"/>
  <c r="V754" i="6"/>
  <c r="AC754" i="6" s="1"/>
  <c r="V755" i="6"/>
  <c r="AC755" i="6" s="1"/>
  <c r="V759" i="6"/>
  <c r="AC759" i="6" s="1"/>
  <c r="AB762" i="6"/>
  <c r="V763" i="6"/>
  <c r="AC763" i="6" s="1"/>
  <c r="W767" i="6"/>
  <c r="AB770" i="6"/>
  <c r="V771" i="6"/>
  <c r="AC771" i="6" s="1"/>
  <c r="AB775" i="6"/>
  <c r="V778" i="6"/>
  <c r="AC778" i="6" s="1"/>
  <c r="V779" i="6"/>
  <c r="AC779" i="6" s="1"/>
  <c r="V782" i="6"/>
  <c r="AC782" i="6" s="1"/>
  <c r="AB783" i="6"/>
  <c r="AB786" i="6"/>
  <c r="V787" i="6"/>
  <c r="AC787" i="6" s="1"/>
  <c r="AB790" i="6"/>
  <c r="V791" i="6"/>
  <c r="AC791" i="6" s="1"/>
  <c r="V795" i="6"/>
  <c r="AC795" i="6" s="1"/>
  <c r="V799" i="6"/>
  <c r="AC799" i="6" s="1"/>
  <c r="V802" i="6"/>
  <c r="AC802" i="6" s="1"/>
  <c r="V803" i="6"/>
  <c r="AC803" i="6" s="1"/>
  <c r="V806" i="6"/>
  <c r="AC806" i="6" s="1"/>
  <c r="AB807" i="6"/>
  <c r="V811" i="6"/>
  <c r="AC811" i="6" s="1"/>
  <c r="V814" i="6"/>
  <c r="AC814" i="6" s="1"/>
  <c r="AB815" i="6"/>
  <c r="V818" i="6"/>
  <c r="AC818" i="6" s="1"/>
  <c r="V819" i="6"/>
  <c r="AC819" i="6" s="1"/>
  <c r="V823" i="6"/>
  <c r="AC823" i="6" s="1"/>
  <c r="V827" i="6"/>
  <c r="AC827" i="6" s="1"/>
  <c r="V831" i="6"/>
  <c r="AC831" i="6" s="1"/>
  <c r="AB834" i="6"/>
  <c r="V835" i="6"/>
  <c r="AC835" i="6" s="1"/>
  <c r="AB839" i="6"/>
  <c r="AB842" i="6"/>
  <c r="W843" i="6"/>
  <c r="AD843" i="6" s="1"/>
  <c r="V846" i="6"/>
  <c r="AC846" i="6" s="1"/>
  <c r="AB847" i="6"/>
  <c r="AB850" i="6"/>
  <c r="W851" i="6"/>
  <c r="AD851" i="6" s="1"/>
  <c r="V855" i="6"/>
  <c r="AC855" i="6" s="1"/>
  <c r="AB858" i="6"/>
  <c r="V859" i="6"/>
  <c r="AC859" i="6" s="1"/>
  <c r="V862" i="6"/>
  <c r="AC862" i="6" s="1"/>
  <c r="V863" i="6"/>
  <c r="AC863" i="6" s="1"/>
  <c r="V867" i="6"/>
  <c r="AC867" i="6" s="1"/>
  <c r="AB871" i="6"/>
  <c r="AB874" i="6"/>
  <c r="W875" i="6"/>
  <c r="AD875" i="6" s="1"/>
  <c r="AB878" i="6"/>
  <c r="AB879" i="6"/>
  <c r="AB882" i="6"/>
  <c r="W883" i="6"/>
  <c r="AD883" i="6" s="1"/>
  <c r="W886" i="6"/>
  <c r="AD886" i="6" s="1"/>
  <c r="V887" i="6"/>
  <c r="AC887" i="6" s="1"/>
  <c r="V891" i="6"/>
  <c r="AC891" i="6" s="1"/>
  <c r="V895" i="6"/>
  <c r="AC895" i="6" s="1"/>
  <c r="AB898" i="6"/>
  <c r="V899" i="6"/>
  <c r="AC899" i="6" s="1"/>
  <c r="AB903" i="6"/>
  <c r="W907" i="6"/>
  <c r="AD907" i="6" s="1"/>
  <c r="V910" i="6"/>
  <c r="AC910" i="6" s="1"/>
  <c r="AB911" i="6"/>
  <c r="V914" i="6"/>
  <c r="AC914" i="6" s="1"/>
  <c r="W915" i="6"/>
  <c r="AD915" i="6" s="1"/>
  <c r="V919" i="6"/>
  <c r="AC919" i="6" s="1"/>
  <c r="AB922" i="6"/>
  <c r="V923" i="6"/>
  <c r="AC923" i="6" s="1"/>
  <c r="V927" i="6"/>
  <c r="AC927" i="6" s="1"/>
  <c r="V930" i="6"/>
  <c r="AC930" i="6" s="1"/>
  <c r="V931" i="6"/>
  <c r="AC931" i="6" s="1"/>
  <c r="AB935" i="6"/>
  <c r="AB938" i="6"/>
  <c r="W939" i="6"/>
  <c r="AD939" i="6" s="1"/>
  <c r="AB942" i="6"/>
  <c r="AB943" i="6"/>
  <c r="V946" i="6"/>
  <c r="AC946" i="6" s="1"/>
  <c r="W947" i="6"/>
  <c r="AD947" i="6" s="1"/>
  <c r="V951" i="6"/>
  <c r="AC951" i="6" s="1"/>
  <c r="AB954" i="6"/>
  <c r="V955" i="6"/>
  <c r="AC955" i="6" s="1"/>
  <c r="V958" i="6"/>
  <c r="AC958" i="6" s="1"/>
  <c r="V959" i="6"/>
  <c r="AC959" i="6" s="1"/>
  <c r="AB962" i="6"/>
  <c r="V963" i="6"/>
  <c r="AC963" i="6" s="1"/>
  <c r="AB966" i="6"/>
  <c r="AB967" i="6"/>
  <c r="V970" i="6"/>
  <c r="AC970" i="6" s="1"/>
  <c r="W971" i="6"/>
  <c r="AD971" i="6" s="1"/>
  <c r="V974" i="6"/>
  <c r="AC974" i="6" s="1"/>
  <c r="AB975" i="6"/>
  <c r="AB978" i="6"/>
  <c r="W979" i="6"/>
  <c r="AD979" i="6" s="1"/>
  <c r="AB982" i="6"/>
  <c r="V983" i="6"/>
  <c r="AC983" i="6" s="1"/>
  <c r="AB986" i="6"/>
  <c r="V987" i="6"/>
  <c r="AC987" i="6" s="1"/>
  <c r="V990" i="6"/>
  <c r="AC990" i="6" s="1"/>
  <c r="V991" i="6"/>
  <c r="AC991" i="6" s="1"/>
  <c r="V994" i="6"/>
  <c r="AC994" i="6" s="1"/>
  <c r="V995" i="6"/>
  <c r="AC995" i="6" s="1"/>
  <c r="AB998" i="6"/>
  <c r="AB999" i="6"/>
  <c r="V1002" i="6"/>
  <c r="AC1002" i="6" s="1"/>
  <c r="W1003" i="6"/>
  <c r="AD1003" i="6" s="1"/>
  <c r="AB1007" i="6"/>
  <c r="W1010" i="6"/>
  <c r="AD1010" i="6" s="1"/>
  <c r="W1011" i="6"/>
  <c r="AD1011" i="6" s="1"/>
  <c r="AB1014" i="6"/>
  <c r="AB1015" i="6"/>
  <c r="V1018" i="6"/>
  <c r="AC1018" i="6" s="1"/>
  <c r="V1019" i="6"/>
  <c r="AC1019" i="6" s="1"/>
  <c r="AB1022" i="6"/>
  <c r="V1023" i="6"/>
  <c r="AC1023" i="6" s="1"/>
  <c r="AB1026" i="6"/>
  <c r="V1027" i="6"/>
  <c r="AC1027" i="6" s="1"/>
  <c r="AB1030" i="6"/>
  <c r="AB1031" i="6"/>
  <c r="V1034" i="6"/>
  <c r="AC1034" i="6" s="1"/>
  <c r="W1035" i="6"/>
  <c r="AD1035" i="6" s="1"/>
  <c r="V1038" i="6"/>
  <c r="AC1038" i="6" s="1"/>
  <c r="AB1039" i="6"/>
  <c r="AB1042" i="6"/>
  <c r="W1043" i="6"/>
  <c r="AD1043" i="6" s="1"/>
  <c r="AB1047" i="6"/>
  <c r="AB1050" i="6"/>
  <c r="V1051" i="6"/>
  <c r="AC1051" i="6" s="1"/>
  <c r="V1054" i="6"/>
  <c r="AC1054" i="6" s="1"/>
  <c r="V1055" i="6"/>
  <c r="AC1055" i="6" s="1"/>
  <c r="AB1058" i="6"/>
  <c r="V1059" i="6"/>
  <c r="AC1059" i="6" s="1"/>
  <c r="AB1063" i="6"/>
  <c r="W1066" i="6"/>
  <c r="AD1066" i="6" s="1"/>
  <c r="V1067" i="6"/>
  <c r="AC1067" i="6" s="1"/>
  <c r="AB1071" i="6"/>
  <c r="W1074" i="6"/>
  <c r="AD1074" i="6" s="1"/>
  <c r="V1075" i="6"/>
  <c r="AC1075" i="6" s="1"/>
  <c r="V1078" i="6"/>
  <c r="AC1078" i="6" s="1"/>
  <c r="AB1079" i="6"/>
  <c r="W1082" i="6"/>
  <c r="W1083" i="6"/>
  <c r="AD1083" i="6" s="1"/>
  <c r="V1086" i="6"/>
  <c r="AC1086" i="6" s="1"/>
  <c r="V1087" i="6"/>
  <c r="AC1087" i="6" s="1"/>
  <c r="W1090" i="6"/>
  <c r="AD1090" i="6" s="1"/>
  <c r="V1091" i="6"/>
  <c r="AC1091" i="6" s="1"/>
  <c r="AB1095" i="6"/>
  <c r="W1098" i="6"/>
  <c r="V1099" i="6"/>
  <c r="AC1099" i="6" s="1"/>
  <c r="W1103" i="6"/>
  <c r="W1106" i="6"/>
  <c r="AD1106" i="6" s="1"/>
  <c r="V1107" i="6"/>
  <c r="AC1107" i="6" s="1"/>
  <c r="AB1110" i="6"/>
  <c r="AB1111" i="6"/>
  <c r="W1114" i="6"/>
  <c r="W1115" i="6"/>
  <c r="AD1115" i="6" s="1"/>
  <c r="V1118" i="6"/>
  <c r="AC1118" i="6" s="1"/>
  <c r="AB1119" i="6"/>
  <c r="V1122" i="6"/>
  <c r="AC1122" i="6" s="1"/>
  <c r="V1123" i="6"/>
  <c r="AC1123" i="6" s="1"/>
  <c r="AB1126" i="6"/>
  <c r="AB1127" i="6"/>
  <c r="W1130" i="6"/>
  <c r="V1131" i="6"/>
  <c r="AC1131" i="6" s="1"/>
  <c r="V1134" i="6"/>
  <c r="AC1134" i="6" s="1"/>
  <c r="AB1135" i="6"/>
  <c r="W1138" i="6"/>
  <c r="AD1138" i="6" s="1"/>
  <c r="V1139" i="6"/>
  <c r="AC1139" i="6" s="1"/>
  <c r="AB1143" i="6"/>
  <c r="W1146" i="6"/>
  <c r="W1147" i="6"/>
  <c r="AD1147" i="6" s="1"/>
  <c r="AB1151" i="6"/>
  <c r="W1154" i="6"/>
  <c r="AD1154" i="6" s="1"/>
  <c r="V1155" i="6"/>
  <c r="AC1155" i="6" s="1"/>
  <c r="AB1158" i="6"/>
  <c r="AB1159" i="6"/>
  <c r="W1162" i="6"/>
  <c r="V1163" i="6"/>
  <c r="AC1163" i="6" s="1"/>
  <c r="AB1167" i="6"/>
  <c r="W1170" i="6"/>
  <c r="AD1170" i="6" s="1"/>
  <c r="V1171" i="6"/>
  <c r="AC1171" i="6" s="1"/>
  <c r="AB1175" i="6"/>
  <c r="W1178" i="6"/>
  <c r="W1179" i="6"/>
  <c r="AD1179" i="6" s="1"/>
  <c r="V1182" i="6"/>
  <c r="AC1182" i="6" s="1"/>
  <c r="AB1183" i="6"/>
  <c r="V1186" i="6"/>
  <c r="AC1186" i="6" s="1"/>
  <c r="V1187" i="6"/>
  <c r="AC1187" i="6" s="1"/>
  <c r="AB1190" i="6"/>
  <c r="AB1191" i="6"/>
  <c r="V1194" i="6"/>
  <c r="AC1194" i="6" s="1"/>
  <c r="V1195" i="6"/>
  <c r="AC1195" i="6" s="1"/>
  <c r="V1198" i="6"/>
  <c r="AC1198" i="6" s="1"/>
  <c r="AB1199" i="6"/>
  <c r="W1202" i="6"/>
  <c r="AD1202" i="6" s="1"/>
  <c r="V1203" i="6"/>
  <c r="AC1203" i="6" s="1"/>
  <c r="AB1207" i="6"/>
  <c r="W1210" i="6"/>
  <c r="W1211" i="6"/>
  <c r="AD1211" i="6" s="1"/>
  <c r="AB1214" i="6"/>
  <c r="AB1215" i="6"/>
  <c r="W1218" i="6"/>
  <c r="AD1218" i="6" s="1"/>
  <c r="V1219" i="6"/>
  <c r="AC1219" i="6" s="1"/>
  <c r="AB1223" i="6"/>
  <c r="W1226" i="6"/>
  <c r="V1227" i="6"/>
  <c r="AC1227" i="6" s="1"/>
  <c r="V1231" i="6"/>
  <c r="AC1231" i="6" s="1"/>
  <c r="V1234" i="6"/>
  <c r="AC1234" i="6" s="1"/>
  <c r="V1235" i="6"/>
  <c r="AC1235" i="6" s="1"/>
  <c r="AB1239" i="6"/>
  <c r="W1242" i="6"/>
  <c r="W1243" i="6"/>
  <c r="AD1243" i="6" s="1"/>
  <c r="V1246" i="6"/>
  <c r="AC1246" i="6" s="1"/>
  <c r="AB1247" i="6"/>
  <c r="W1250" i="6"/>
  <c r="AD1250" i="6" s="1"/>
  <c r="V1251" i="6"/>
  <c r="AC1251" i="6" s="1"/>
  <c r="AB1255" i="6"/>
  <c r="W1258" i="6"/>
  <c r="V1259" i="6"/>
  <c r="AC1259" i="6" s="1"/>
  <c r="AB1263" i="6"/>
  <c r="W1266" i="6"/>
  <c r="AD1266" i="6" s="1"/>
  <c r="V1267" i="6"/>
  <c r="AC1267" i="6" s="1"/>
  <c r="AB1271" i="6"/>
  <c r="W1274" i="6"/>
  <c r="W1275" i="6"/>
  <c r="AD1275" i="6" s="1"/>
  <c r="AB1278" i="6"/>
  <c r="AB1279" i="6"/>
  <c r="V1282" i="6"/>
  <c r="AC1282" i="6" s="1"/>
  <c r="AB1283" i="6"/>
  <c r="AB1287" i="6"/>
  <c r="W1290" i="6"/>
  <c r="AB1291" i="6"/>
  <c r="V1294" i="6"/>
  <c r="AC1294" i="6" s="1"/>
  <c r="V1295" i="6"/>
  <c r="AC1295" i="6" s="1"/>
  <c r="V1298" i="6"/>
  <c r="AC1298" i="6" s="1"/>
  <c r="AB1299" i="6"/>
  <c r="AB1302" i="6"/>
  <c r="AB1303" i="6"/>
  <c r="W1306" i="6"/>
  <c r="AB1307" i="6"/>
  <c r="V1310" i="6"/>
  <c r="AC1310" i="6" s="1"/>
  <c r="AB1311" i="6"/>
  <c r="W1314" i="6"/>
  <c r="AD1314" i="6" s="1"/>
  <c r="AB1315" i="6"/>
  <c r="AB1318" i="6"/>
  <c r="AB1319" i="6"/>
  <c r="W1322" i="6"/>
  <c r="AB1323" i="6"/>
  <c r="AB1327" i="6"/>
  <c r="W1330" i="6"/>
  <c r="AD1330" i="6" s="1"/>
  <c r="AB1331" i="6"/>
  <c r="AB1334" i="6"/>
  <c r="AB1335" i="6"/>
  <c r="W1338" i="6"/>
  <c r="W1339" i="6"/>
  <c r="AD1339" i="6" s="1"/>
  <c r="AB1343" i="6"/>
  <c r="W1346" i="6"/>
  <c r="AD1346" i="6" s="1"/>
  <c r="AB1347" i="6"/>
  <c r="V1350" i="6"/>
  <c r="AC1350" i="6" s="1"/>
  <c r="AB1351" i="6"/>
  <c r="AB1355" i="6"/>
  <c r="V1359" i="6"/>
  <c r="AC1359" i="6" s="1"/>
  <c r="W1362" i="6"/>
  <c r="AD1362" i="6" s="1"/>
  <c r="AB1363" i="6"/>
  <c r="W1366" i="6"/>
  <c r="AD1366" i="6" s="1"/>
  <c r="AB1367" i="6"/>
  <c r="V1370" i="6"/>
  <c r="AC1370" i="6" s="1"/>
  <c r="AB1371" i="6"/>
  <c r="AB1375" i="6"/>
  <c r="W1378" i="6"/>
  <c r="AD1378" i="6" s="1"/>
  <c r="AB1379" i="6"/>
  <c r="AB1382" i="6"/>
  <c r="AB1383" i="6"/>
  <c r="AB1387" i="6"/>
  <c r="AB1390" i="6"/>
  <c r="AB1391" i="6"/>
  <c r="W1394" i="6"/>
  <c r="AD1394" i="6" s="1"/>
  <c r="AB1395" i="6"/>
  <c r="V1398" i="6"/>
  <c r="AC1398" i="6" s="1"/>
  <c r="AB1399" i="6"/>
  <c r="W1402" i="6"/>
  <c r="AB1403" i="6"/>
  <c r="AB1406" i="6"/>
  <c r="AB1407" i="6"/>
  <c r="AB1411" i="6"/>
  <c r="V1414" i="6"/>
  <c r="AC1414" i="6" s="1"/>
  <c r="AB1415" i="6"/>
  <c r="AB1419" i="6"/>
  <c r="V1423" i="6"/>
  <c r="AC1423" i="6" s="1"/>
  <c r="AB1427" i="6"/>
  <c r="AB1430" i="6"/>
  <c r="AB1431" i="6"/>
  <c r="W1434" i="6"/>
  <c r="AD1434" i="6" s="1"/>
  <c r="AB1435" i="6"/>
  <c r="AB1439" i="6"/>
  <c r="W1442" i="6"/>
  <c r="AD1442" i="6" s="1"/>
  <c r="AB1443" i="6"/>
  <c r="AB1446" i="6"/>
  <c r="AB1447" i="6"/>
  <c r="AB1451" i="6"/>
  <c r="AB1454" i="6"/>
  <c r="AB1455" i="6"/>
  <c r="V1458" i="6"/>
  <c r="AC1458" i="6" s="1"/>
  <c r="AB1459" i="6"/>
  <c r="AB1462" i="6"/>
  <c r="AB1463" i="6"/>
  <c r="W1466" i="6"/>
  <c r="AD1466" i="6" s="1"/>
  <c r="W1467" i="6"/>
  <c r="AD1467" i="6" s="1"/>
  <c r="AB1470" i="6"/>
  <c r="AB1471" i="6"/>
  <c r="W1474" i="6"/>
  <c r="AD1474" i="6" s="1"/>
  <c r="AB1475" i="6"/>
  <c r="AB1478" i="6"/>
  <c r="AB1479" i="6"/>
  <c r="AB1483" i="6"/>
  <c r="AB1486" i="6"/>
  <c r="V1487" i="6"/>
  <c r="AC1487" i="6" s="1"/>
  <c r="W1490" i="6"/>
  <c r="AD1490" i="6" s="1"/>
  <c r="AB1491" i="6"/>
  <c r="AB1494" i="6"/>
  <c r="AB1495" i="6"/>
  <c r="W1498" i="6"/>
  <c r="AD1498" i="6" s="1"/>
  <c r="AB1499" i="6"/>
  <c r="W3" i="6"/>
  <c r="W10" i="6"/>
  <c r="AD10" i="6" s="1"/>
  <c r="W36" i="6"/>
  <c r="AD36" i="6" s="1"/>
  <c r="W50" i="6"/>
  <c r="AD50" i="6" s="1"/>
  <c r="W67" i="6"/>
  <c r="AD67" i="6" s="1"/>
  <c r="W74" i="6"/>
  <c r="AD74" i="6" s="1"/>
  <c r="V3" i="6"/>
  <c r="Z3" i="6" s="1"/>
  <c r="AG3" i="6" s="1"/>
  <c r="V6" i="6"/>
  <c r="AC6" i="6" s="1"/>
  <c r="V7" i="6"/>
  <c r="AC7" i="6" s="1"/>
  <c r="V9" i="6"/>
  <c r="AC9" i="6" s="1"/>
  <c r="V10" i="6"/>
  <c r="AC10" i="6" s="1"/>
  <c r="V13" i="6"/>
  <c r="AC13" i="6" s="1"/>
  <c r="V18" i="6"/>
  <c r="AC18" i="6" s="1"/>
  <c r="V22" i="6"/>
  <c r="AC22" i="6" s="1"/>
  <c r="V34" i="6"/>
  <c r="AC34" i="6" s="1"/>
  <c r="V36" i="6"/>
  <c r="AC36" i="6" s="1"/>
  <c r="V38" i="6"/>
  <c r="AC38" i="6" s="1"/>
  <c r="V42" i="6"/>
  <c r="AC42" i="6" s="1"/>
  <c r="V52" i="6"/>
  <c r="AC52" i="6" s="1"/>
  <c r="V62" i="6"/>
  <c r="AC62" i="6" s="1"/>
  <c r="V63" i="6"/>
  <c r="AC63" i="6" s="1"/>
  <c r="V74" i="6"/>
  <c r="AC74" i="6" s="1"/>
  <c r="V78" i="6"/>
  <c r="AC78" i="6" s="1"/>
  <c r="V82" i="6"/>
  <c r="AC82" i="6" s="1"/>
  <c r="V84" i="6"/>
  <c r="AC84" i="6" s="1"/>
  <c r="V90" i="6"/>
  <c r="AC90" i="6" s="1"/>
  <c r="V110" i="6"/>
  <c r="AC110" i="6" s="1"/>
  <c r="V282" i="6"/>
  <c r="AC282" i="6" s="1"/>
  <c r="V618" i="6"/>
  <c r="AC618" i="6" s="1"/>
  <c r="V726" i="6"/>
  <c r="AC726" i="6" s="1"/>
  <c r="V942" i="6"/>
  <c r="AC942" i="6" s="1"/>
  <c r="W858" i="6" l="1"/>
  <c r="V882" i="6"/>
  <c r="AC882" i="6" s="1"/>
  <c r="AB522" i="6"/>
  <c r="V770" i="6"/>
  <c r="AC770" i="6" s="1"/>
  <c r="V694" i="6"/>
  <c r="AC694" i="6" s="1"/>
  <c r="V850" i="6"/>
  <c r="AC850" i="6" s="1"/>
  <c r="AB258" i="6"/>
  <c r="W962" i="6"/>
  <c r="AD962" i="6" s="1"/>
  <c r="V1214" i="6"/>
  <c r="AC1214" i="6" s="1"/>
  <c r="V1050" i="6"/>
  <c r="AC1050" i="6" s="1"/>
  <c r="V175" i="6"/>
  <c r="AC175" i="6" s="1"/>
  <c r="V1478" i="6"/>
  <c r="AC1478" i="6" s="1"/>
  <c r="V367" i="6"/>
  <c r="AC367" i="6" s="1"/>
  <c r="V1466" i="6"/>
  <c r="AC1466" i="6" s="1"/>
  <c r="W1370" i="6"/>
  <c r="AD1370" i="6" s="1"/>
  <c r="V1258" i="6"/>
  <c r="AC1258" i="6" s="1"/>
  <c r="V431" i="6"/>
  <c r="AC431" i="6" s="1"/>
  <c r="V1382" i="6"/>
  <c r="AC1382" i="6" s="1"/>
  <c r="V1130" i="6"/>
  <c r="AC1130" i="6" s="1"/>
  <c r="W1298" i="6"/>
  <c r="AD1298" i="6" s="1"/>
  <c r="V1098" i="6"/>
  <c r="AC1098" i="6" s="1"/>
  <c r="V559" i="6"/>
  <c r="AC559" i="6" s="1"/>
  <c r="V495" i="6"/>
  <c r="AC495" i="6" s="1"/>
  <c r="V239" i="6"/>
  <c r="AC239" i="6" s="1"/>
  <c r="V1434" i="6"/>
  <c r="AC1434" i="6" s="1"/>
  <c r="V1306" i="6"/>
  <c r="AC1306" i="6" s="1"/>
  <c r="V690" i="6"/>
  <c r="AC690" i="6" s="1"/>
  <c r="V330" i="6"/>
  <c r="AC330" i="6" s="1"/>
  <c r="V222" i="6"/>
  <c r="AC222" i="6" s="1"/>
  <c r="V106" i="6"/>
  <c r="AC106" i="6" s="1"/>
  <c r="W1122" i="6"/>
  <c r="AD1122" i="6" s="1"/>
  <c r="W786" i="6"/>
  <c r="AD786" i="6" s="1"/>
  <c r="W234" i="6"/>
  <c r="AD234" i="6" s="1"/>
  <c r="AB62" i="6"/>
  <c r="AE62" i="6" s="1"/>
  <c r="AJ62" i="6" s="1"/>
  <c r="AK62" i="6" s="1"/>
  <c r="V1274" i="6"/>
  <c r="AC1274" i="6" s="1"/>
  <c r="V1178" i="6"/>
  <c r="AC1178" i="6" s="1"/>
  <c r="V978" i="6"/>
  <c r="AC978" i="6" s="1"/>
  <c r="V898" i="6"/>
  <c r="AC898" i="6" s="1"/>
  <c r="V658" i="6"/>
  <c r="AC658" i="6" s="1"/>
  <c r="V582" i="6"/>
  <c r="AC582" i="6" s="1"/>
  <c r="V374" i="6"/>
  <c r="AC374" i="6" s="1"/>
  <c r="W1478" i="6"/>
  <c r="AD1478" i="6" s="1"/>
  <c r="W1026" i="6"/>
  <c r="AD1026" i="6" s="1"/>
  <c r="W551" i="6"/>
  <c r="AD551" i="6" s="1"/>
  <c r="W335" i="6"/>
  <c r="V1430" i="6"/>
  <c r="AC1430" i="6" s="1"/>
  <c r="V1226" i="6"/>
  <c r="AC1226" i="6" s="1"/>
  <c r="V1146" i="6"/>
  <c r="AC1146" i="6" s="1"/>
  <c r="V303" i="6"/>
  <c r="AC303" i="6" s="1"/>
  <c r="W1194" i="6"/>
  <c r="AD1194" i="6" s="1"/>
  <c r="W455" i="6"/>
  <c r="AD455" i="6" s="1"/>
  <c r="AB711" i="6"/>
  <c r="W711" i="6"/>
  <c r="AD711" i="6" s="1"/>
  <c r="W1482" i="6"/>
  <c r="AD1482" i="6" s="1"/>
  <c r="V1482" i="6"/>
  <c r="AC1482" i="6" s="1"/>
  <c r="V1426" i="6"/>
  <c r="AC1426" i="6" s="1"/>
  <c r="W1426" i="6"/>
  <c r="AD1426" i="6" s="1"/>
  <c r="AB1262" i="6"/>
  <c r="V1262" i="6"/>
  <c r="AC1262" i="6" s="1"/>
  <c r="AB1238" i="6"/>
  <c r="W1238" i="6"/>
  <c r="AD1238" i="6" s="1"/>
  <c r="AB1150" i="6"/>
  <c r="W1150" i="6"/>
  <c r="AD1150" i="6" s="1"/>
  <c r="AB1070" i="6"/>
  <c r="W1070" i="6"/>
  <c r="AD1070" i="6" s="1"/>
  <c r="V1070" i="6"/>
  <c r="AC1070" i="6" s="1"/>
  <c r="W926" i="6"/>
  <c r="AD926" i="6" s="1"/>
  <c r="V926" i="6"/>
  <c r="AC926" i="6" s="1"/>
  <c r="AB894" i="6"/>
  <c r="V894" i="6"/>
  <c r="AC894" i="6" s="1"/>
  <c r="W826" i="6"/>
  <c r="AD826" i="6" s="1"/>
  <c r="AB826" i="6"/>
  <c r="W766" i="6"/>
  <c r="AD766" i="6" s="1"/>
  <c r="V766" i="6"/>
  <c r="AC766" i="6" s="1"/>
  <c r="AB726" i="6"/>
  <c r="W726" i="6"/>
  <c r="AD726" i="6" s="1"/>
  <c r="W710" i="6"/>
  <c r="AD710" i="6" s="1"/>
  <c r="V710" i="6"/>
  <c r="AC710" i="6" s="1"/>
  <c r="W602" i="6"/>
  <c r="AD602" i="6" s="1"/>
  <c r="AB602" i="6"/>
  <c r="AB502" i="6"/>
  <c r="W502" i="6"/>
  <c r="AD502" i="6" s="1"/>
  <c r="AB406" i="6"/>
  <c r="W406" i="6"/>
  <c r="AD406" i="6" s="1"/>
  <c r="AB346" i="6"/>
  <c r="W346" i="6"/>
  <c r="AD346" i="6" s="1"/>
  <c r="V346" i="6"/>
  <c r="AC346" i="6" s="1"/>
  <c r="AB318" i="6"/>
  <c r="W318" i="6"/>
  <c r="AD318" i="6" s="1"/>
  <c r="W310" i="6"/>
  <c r="AD310" i="6" s="1"/>
  <c r="V310" i="6"/>
  <c r="AC310" i="6" s="1"/>
  <c r="AB190" i="6"/>
  <c r="W190" i="6"/>
  <c r="AD190" i="6" s="1"/>
  <c r="AB170" i="6"/>
  <c r="W170" i="6"/>
  <c r="AD170" i="6" s="1"/>
  <c r="W142" i="6"/>
  <c r="AD142" i="6" s="1"/>
  <c r="AB142" i="6"/>
  <c r="W122" i="6"/>
  <c r="AD122" i="6" s="1"/>
  <c r="V122" i="6"/>
  <c r="AC122" i="6" s="1"/>
  <c r="V1290" i="6"/>
  <c r="AC1290" i="6" s="1"/>
  <c r="V1162" i="6"/>
  <c r="AC1162" i="6" s="1"/>
  <c r="V786" i="6"/>
  <c r="AC786" i="6" s="1"/>
  <c r="V602" i="6"/>
  <c r="AC602" i="6" s="1"/>
  <c r="V406" i="6"/>
  <c r="AC406" i="6" s="1"/>
  <c r="V158" i="6"/>
  <c r="AC158" i="6" s="1"/>
  <c r="W1458" i="6"/>
  <c r="AD1458" i="6" s="1"/>
  <c r="W1282" i="6"/>
  <c r="AD1282" i="6" s="1"/>
  <c r="W1110" i="6"/>
  <c r="AD1110" i="6" s="1"/>
  <c r="W946" i="6"/>
  <c r="AD946" i="6" s="1"/>
  <c r="W770" i="6"/>
  <c r="AD770" i="6" s="1"/>
  <c r="W530" i="6"/>
  <c r="AD530" i="6" s="1"/>
  <c r="W106" i="6"/>
  <c r="AD106" i="6" s="1"/>
  <c r="AB946" i="6"/>
  <c r="AE946" i="6" s="1"/>
  <c r="AJ946" i="6" s="1"/>
  <c r="AB486" i="6"/>
  <c r="AB38" i="6"/>
  <c r="AE38" i="6" s="1"/>
  <c r="V1339" i="6"/>
  <c r="AC1339" i="6" s="1"/>
  <c r="W1450" i="6"/>
  <c r="AD1450" i="6" s="1"/>
  <c r="V1450" i="6"/>
  <c r="AC1450" i="6" s="1"/>
  <c r="W1418" i="6"/>
  <c r="AD1418" i="6" s="1"/>
  <c r="V1418" i="6"/>
  <c r="AC1418" i="6" s="1"/>
  <c r="V1410" i="6"/>
  <c r="AC1410" i="6" s="1"/>
  <c r="W1410" i="6"/>
  <c r="AD1410" i="6" s="1"/>
  <c r="W1398" i="6"/>
  <c r="AD1398" i="6" s="1"/>
  <c r="AB1398" i="6"/>
  <c r="W1386" i="6"/>
  <c r="AD1386" i="6" s="1"/>
  <c r="V1386" i="6"/>
  <c r="AC1386" i="6" s="1"/>
  <c r="W1354" i="6"/>
  <c r="AD1354" i="6" s="1"/>
  <c r="V1354" i="6"/>
  <c r="AC1354" i="6" s="1"/>
  <c r="AB1342" i="6"/>
  <c r="W1342" i="6"/>
  <c r="AD1342" i="6" s="1"/>
  <c r="AB1326" i="6"/>
  <c r="W1326" i="6"/>
  <c r="AD1326" i="6" s="1"/>
  <c r="V1326" i="6"/>
  <c r="AC1326" i="6" s="1"/>
  <c r="AB1230" i="6"/>
  <c r="V1230" i="6"/>
  <c r="AC1230" i="6" s="1"/>
  <c r="AB1166" i="6"/>
  <c r="V1166" i="6"/>
  <c r="AC1166" i="6" s="1"/>
  <c r="W1166" i="6"/>
  <c r="AD1166" i="6" s="1"/>
  <c r="W1142" i="6"/>
  <c r="AD1142" i="6" s="1"/>
  <c r="AB1142" i="6"/>
  <c r="AB1102" i="6"/>
  <c r="V1102" i="6"/>
  <c r="AC1102" i="6" s="1"/>
  <c r="AB1086" i="6"/>
  <c r="W1086" i="6"/>
  <c r="AD1086" i="6" s="1"/>
  <c r="AB1006" i="6"/>
  <c r="V1006" i="6"/>
  <c r="AC1006" i="6" s="1"/>
  <c r="AB1002" i="6"/>
  <c r="W1002" i="6"/>
  <c r="AD1002" i="6" s="1"/>
  <c r="V986" i="6"/>
  <c r="AC986" i="6" s="1"/>
  <c r="W986" i="6"/>
  <c r="AD986" i="6" s="1"/>
  <c r="AB918" i="6"/>
  <c r="W918" i="6"/>
  <c r="AD918" i="6" s="1"/>
  <c r="AB902" i="6"/>
  <c r="W902" i="6"/>
  <c r="AD902" i="6" s="1"/>
  <c r="W866" i="6"/>
  <c r="AD866" i="6" s="1"/>
  <c r="AB866" i="6"/>
  <c r="AB830" i="6"/>
  <c r="V830" i="6"/>
  <c r="AC830" i="6" s="1"/>
  <c r="W830" i="6"/>
  <c r="AD830" i="6" s="1"/>
  <c r="AB814" i="6"/>
  <c r="W814" i="6"/>
  <c r="AD814" i="6" s="1"/>
  <c r="AB798" i="6"/>
  <c r="V798" i="6"/>
  <c r="AC798" i="6" s="1"/>
  <c r="AB646" i="6"/>
  <c r="V646" i="6"/>
  <c r="AC646" i="6" s="1"/>
  <c r="W634" i="6"/>
  <c r="AD634" i="6" s="1"/>
  <c r="AB634" i="6"/>
  <c r="AB570" i="6"/>
  <c r="W570" i="6"/>
  <c r="AD570" i="6" s="1"/>
  <c r="AB566" i="6"/>
  <c r="W566" i="6"/>
  <c r="AD566" i="6" s="1"/>
  <c r="V566" i="6"/>
  <c r="AC566" i="6" s="1"/>
  <c r="AB466" i="6"/>
  <c r="W466" i="6"/>
  <c r="AD466" i="6" s="1"/>
  <c r="V410" i="6"/>
  <c r="AC410" i="6" s="1"/>
  <c r="AB410" i="6"/>
  <c r="V378" i="6"/>
  <c r="AC378" i="6" s="1"/>
  <c r="AB378" i="6"/>
  <c r="AB342" i="6"/>
  <c r="V342" i="6"/>
  <c r="AC342" i="6" s="1"/>
  <c r="AB298" i="6"/>
  <c r="W298" i="6"/>
  <c r="AD298" i="6" s="1"/>
  <c r="V298" i="6"/>
  <c r="AC298" i="6" s="1"/>
  <c r="AB286" i="6"/>
  <c r="V286" i="6"/>
  <c r="AC286" i="6" s="1"/>
  <c r="AB266" i="6"/>
  <c r="V266" i="6"/>
  <c r="AC266" i="6" s="1"/>
  <c r="AB254" i="6"/>
  <c r="V254" i="6"/>
  <c r="AC254" i="6" s="1"/>
  <c r="W182" i="6"/>
  <c r="AD182" i="6" s="1"/>
  <c r="AB182" i="6"/>
  <c r="AB126" i="6"/>
  <c r="V126" i="6"/>
  <c r="AC126" i="6" s="1"/>
  <c r="AB94" i="6"/>
  <c r="V94" i="6"/>
  <c r="AC94" i="6" s="1"/>
  <c r="AB22" i="6"/>
  <c r="W22" i="6"/>
  <c r="AD22" i="6" s="1"/>
  <c r="AB18" i="6"/>
  <c r="W18" i="6"/>
  <c r="AD18" i="6" s="1"/>
  <c r="V1498" i="6"/>
  <c r="AC1498" i="6" s="1"/>
  <c r="V1462" i="6"/>
  <c r="AC1462" i="6" s="1"/>
  <c r="V1338" i="6"/>
  <c r="AC1338" i="6" s="1"/>
  <c r="V1210" i="6"/>
  <c r="AC1210" i="6" s="1"/>
  <c r="V1082" i="6"/>
  <c r="AC1082" i="6" s="1"/>
  <c r="V999" i="6"/>
  <c r="AC999" i="6" s="1"/>
  <c r="V962" i="6"/>
  <c r="AC962" i="6" s="1"/>
  <c r="V878" i="6"/>
  <c r="AC878" i="6" s="1"/>
  <c r="V834" i="6"/>
  <c r="AC834" i="6" s="1"/>
  <c r="V1494" i="6"/>
  <c r="AC1494" i="6" s="1"/>
  <c r="V1446" i="6"/>
  <c r="AC1446" i="6" s="1"/>
  <c r="V1402" i="6"/>
  <c r="AC1402" i="6" s="1"/>
  <c r="V1366" i="6"/>
  <c r="AC1366" i="6" s="1"/>
  <c r="V1322" i="6"/>
  <c r="AC1322" i="6" s="1"/>
  <c r="V1278" i="6"/>
  <c r="AC1278" i="6" s="1"/>
  <c r="V1242" i="6"/>
  <c r="AC1242" i="6" s="1"/>
  <c r="V1150" i="6"/>
  <c r="AC1150" i="6" s="1"/>
  <c r="V1114" i="6"/>
  <c r="AC1114" i="6" s="1"/>
  <c r="V1066" i="6"/>
  <c r="AC1066" i="6" s="1"/>
  <c r="V1022" i="6"/>
  <c r="AC1022" i="6" s="1"/>
  <c r="V866" i="6"/>
  <c r="AC866" i="6" s="1"/>
  <c r="V522" i="6"/>
  <c r="AC522" i="6" s="1"/>
  <c r="V190" i="6"/>
  <c r="AC190" i="6" s="1"/>
  <c r="V138" i="6"/>
  <c r="AC138" i="6" s="1"/>
  <c r="W1382" i="6"/>
  <c r="AD1382" i="6" s="1"/>
  <c r="W1042" i="6"/>
  <c r="AD1042" i="6" s="1"/>
  <c r="W874" i="6"/>
  <c r="AD874" i="6" s="1"/>
  <c r="W650" i="6"/>
  <c r="AD650" i="6" s="1"/>
  <c r="W254" i="6"/>
  <c r="AD254" i="6" s="1"/>
  <c r="AB746" i="6"/>
  <c r="AB290" i="6"/>
  <c r="V623" i="6"/>
  <c r="AC623" i="6" s="1"/>
  <c r="AB1422" i="6"/>
  <c r="W1422" i="6"/>
  <c r="AD1422" i="6" s="1"/>
  <c r="AB1310" i="6"/>
  <c r="W1310" i="6"/>
  <c r="AD1310" i="6" s="1"/>
  <c r="AB1286" i="6"/>
  <c r="W1286" i="6"/>
  <c r="AD1286" i="6" s="1"/>
  <c r="W1254" i="6"/>
  <c r="AD1254" i="6" s="1"/>
  <c r="AB1254" i="6"/>
  <c r="AB1246" i="6"/>
  <c r="W1246" i="6"/>
  <c r="AD1246" i="6" s="1"/>
  <c r="AB1206" i="6"/>
  <c r="W1206" i="6"/>
  <c r="AD1206" i="6" s="1"/>
  <c r="AB1182" i="6"/>
  <c r="W1182" i="6"/>
  <c r="AD1182" i="6" s="1"/>
  <c r="AB1134" i="6"/>
  <c r="W1134" i="6"/>
  <c r="AD1134" i="6" s="1"/>
  <c r="AB1094" i="6"/>
  <c r="W1094" i="6"/>
  <c r="AB1018" i="6"/>
  <c r="W1018" i="6"/>
  <c r="AD1018" i="6" s="1"/>
  <c r="AB994" i="6"/>
  <c r="W994" i="6"/>
  <c r="AD994" i="6" s="1"/>
  <c r="AB958" i="6"/>
  <c r="W958" i="6"/>
  <c r="AD958" i="6" s="1"/>
  <c r="W910" i="6"/>
  <c r="AD910" i="6" s="1"/>
  <c r="AB910" i="6"/>
  <c r="AB838" i="6"/>
  <c r="W838" i="6"/>
  <c r="AD838" i="6" s="1"/>
  <c r="AB802" i="6"/>
  <c r="W802" i="6"/>
  <c r="AD802" i="6" s="1"/>
  <c r="AB774" i="6"/>
  <c r="W774" i="6"/>
  <c r="AD774" i="6" s="1"/>
  <c r="AB682" i="6"/>
  <c r="W682" i="6"/>
  <c r="AD682" i="6" s="1"/>
  <c r="AB670" i="6"/>
  <c r="W670" i="6"/>
  <c r="AD670" i="6" s="1"/>
  <c r="W594" i="6"/>
  <c r="AD594" i="6" s="1"/>
  <c r="AB594" i="6"/>
  <c r="AB586" i="6"/>
  <c r="W586" i="6"/>
  <c r="AD586" i="6" s="1"/>
  <c r="AB558" i="6"/>
  <c r="W558" i="6"/>
  <c r="AD558" i="6" s="1"/>
  <c r="W550" i="6"/>
  <c r="AD550" i="6" s="1"/>
  <c r="AB550" i="6"/>
  <c r="W538" i="6"/>
  <c r="AD538" i="6" s="1"/>
  <c r="AB538" i="6"/>
  <c r="AB510" i="6"/>
  <c r="W510" i="6"/>
  <c r="AD510" i="6" s="1"/>
  <c r="AB490" i="6"/>
  <c r="W490" i="6"/>
  <c r="AB474" i="6"/>
  <c r="W474" i="6"/>
  <c r="AB462" i="6"/>
  <c r="W462" i="6"/>
  <c r="AD462" i="6" s="1"/>
  <c r="AB450" i="6"/>
  <c r="W450" i="6"/>
  <c r="AD450" i="6" s="1"/>
  <c r="AB426" i="6"/>
  <c r="W426" i="6"/>
  <c r="AD426" i="6" s="1"/>
  <c r="AB414" i="6"/>
  <c r="W414" i="6"/>
  <c r="AB402" i="6"/>
  <c r="W402" i="6"/>
  <c r="AD402" i="6" s="1"/>
  <c r="AB386" i="6"/>
  <c r="W386" i="6"/>
  <c r="AD386" i="6" s="1"/>
  <c r="W366" i="6"/>
  <c r="AD366" i="6" s="1"/>
  <c r="AB366" i="6"/>
  <c r="AB338" i="6"/>
  <c r="W338" i="6"/>
  <c r="AD338" i="6" s="1"/>
  <c r="AB334" i="6"/>
  <c r="W334" i="6"/>
  <c r="AD334" i="6" s="1"/>
  <c r="AB326" i="6"/>
  <c r="W326" i="6"/>
  <c r="AD326" i="6" s="1"/>
  <c r="AB314" i="6"/>
  <c r="W314" i="6"/>
  <c r="AD314" i="6" s="1"/>
  <c r="W306" i="6"/>
  <c r="AD306" i="6" s="1"/>
  <c r="AB306" i="6"/>
  <c r="AB302" i="6"/>
  <c r="W302" i="6"/>
  <c r="AD302" i="6" s="1"/>
  <c r="AB294" i="6"/>
  <c r="W294" i="6"/>
  <c r="AD294" i="6" s="1"/>
  <c r="AB282" i="6"/>
  <c r="W282" i="6"/>
  <c r="AD282" i="6" s="1"/>
  <c r="AB278" i="6"/>
  <c r="W278" i="6"/>
  <c r="AD278" i="6" s="1"/>
  <c r="AB274" i="6"/>
  <c r="W274" i="6"/>
  <c r="AD274" i="6" s="1"/>
  <c r="AB270" i="6"/>
  <c r="W270" i="6"/>
  <c r="AD270" i="6" s="1"/>
  <c r="W262" i="6"/>
  <c r="AD262" i="6" s="1"/>
  <c r="AB262" i="6"/>
  <c r="AB250" i="6"/>
  <c r="W250" i="6"/>
  <c r="AD250" i="6" s="1"/>
  <c r="AB246" i="6"/>
  <c r="W246" i="6"/>
  <c r="AD246" i="6" s="1"/>
  <c r="AB238" i="6"/>
  <c r="W238" i="6"/>
  <c r="AD238" i="6" s="1"/>
  <c r="W230" i="6"/>
  <c r="AD230" i="6" s="1"/>
  <c r="AB230" i="6"/>
  <c r="AB226" i="6"/>
  <c r="W226" i="6"/>
  <c r="AD226" i="6" s="1"/>
  <c r="AB218" i="6"/>
  <c r="W218" i="6"/>
  <c r="AD218" i="6" s="1"/>
  <c r="AB214" i="6"/>
  <c r="W214" i="6"/>
  <c r="AD214" i="6" s="1"/>
  <c r="AB210" i="6"/>
  <c r="W210" i="6"/>
  <c r="AD210" i="6" s="1"/>
  <c r="AB206" i="6"/>
  <c r="W206" i="6"/>
  <c r="AD206" i="6" s="1"/>
  <c r="AB198" i="6"/>
  <c r="W198" i="6"/>
  <c r="AD198" i="6" s="1"/>
  <c r="AB194" i="6"/>
  <c r="W194" i="6"/>
  <c r="AD194" i="6" s="1"/>
  <c r="AB186" i="6"/>
  <c r="W186" i="6"/>
  <c r="AD186" i="6" s="1"/>
  <c r="AB178" i="6"/>
  <c r="W178" i="6"/>
  <c r="AD178" i="6" s="1"/>
  <c r="AB174" i="6"/>
  <c r="W174" i="6"/>
  <c r="AD174" i="6" s="1"/>
  <c r="AB166" i="6"/>
  <c r="W166" i="6"/>
  <c r="AD166" i="6" s="1"/>
  <c r="AB162" i="6"/>
  <c r="W162" i="6"/>
  <c r="AD162" i="6" s="1"/>
  <c r="V162" i="6"/>
  <c r="AC162" i="6" s="1"/>
  <c r="AB154" i="6"/>
  <c r="W154" i="6"/>
  <c r="AD154" i="6" s="1"/>
  <c r="W150" i="6"/>
  <c r="AD150" i="6" s="1"/>
  <c r="AB150" i="6"/>
  <c r="V150" i="6"/>
  <c r="AC150" i="6" s="1"/>
  <c r="AB146" i="6"/>
  <c r="W146" i="6"/>
  <c r="AD146" i="6" s="1"/>
  <c r="V146" i="6"/>
  <c r="AC146" i="6" s="1"/>
  <c r="AB134" i="6"/>
  <c r="W134" i="6"/>
  <c r="AD134" i="6" s="1"/>
  <c r="V134" i="6"/>
  <c r="AC134" i="6" s="1"/>
  <c r="AB130" i="6"/>
  <c r="W130" i="6"/>
  <c r="AD130" i="6" s="1"/>
  <c r="V130" i="6"/>
  <c r="AC130" i="6" s="1"/>
  <c r="W118" i="6"/>
  <c r="AD118" i="6" s="1"/>
  <c r="AB118" i="6"/>
  <c r="V118" i="6"/>
  <c r="AC118" i="6" s="1"/>
  <c r="AB114" i="6"/>
  <c r="W114" i="6"/>
  <c r="AD114" i="6" s="1"/>
  <c r="V114" i="6"/>
  <c r="AC114" i="6" s="1"/>
  <c r="AB110" i="6"/>
  <c r="W110" i="6"/>
  <c r="AD110" i="6" s="1"/>
  <c r="AB102" i="6"/>
  <c r="W102" i="6"/>
  <c r="AD102" i="6" s="1"/>
  <c r="V102" i="6"/>
  <c r="AC102" i="6" s="1"/>
  <c r="AB98" i="6"/>
  <c r="W98" i="6"/>
  <c r="AD98" i="6" s="1"/>
  <c r="V98" i="6"/>
  <c r="AC98" i="6" s="1"/>
  <c r="AB90" i="6"/>
  <c r="W90" i="6"/>
  <c r="AD90" i="6" s="1"/>
  <c r="W86" i="6"/>
  <c r="AD86" i="6" s="1"/>
  <c r="V86" i="6"/>
  <c r="AC86" i="6" s="1"/>
  <c r="AB82" i="6"/>
  <c r="W82" i="6"/>
  <c r="AD82" i="6" s="1"/>
  <c r="AB78" i="6"/>
  <c r="W78" i="6"/>
  <c r="AD78" i="6" s="1"/>
  <c r="AB70" i="6"/>
  <c r="W70" i="6"/>
  <c r="AD70" i="6" s="1"/>
  <c r="V70" i="6"/>
  <c r="AC70" i="6" s="1"/>
  <c r="AB66" i="6"/>
  <c r="W66" i="6"/>
  <c r="AD66" i="6" s="1"/>
  <c r="W58" i="6"/>
  <c r="AD58" i="6" s="1"/>
  <c r="V58" i="6"/>
  <c r="AC58" i="6" s="1"/>
  <c r="AB58" i="6"/>
  <c r="W54" i="6"/>
  <c r="AD54" i="6" s="1"/>
  <c r="AB54" i="6"/>
  <c r="AB50" i="6"/>
  <c r="V50" i="6"/>
  <c r="AC50" i="6" s="1"/>
  <c r="AB46" i="6"/>
  <c r="V46" i="6"/>
  <c r="AC46" i="6" s="1"/>
  <c r="W42" i="6"/>
  <c r="AD42" i="6" s="1"/>
  <c r="AB42" i="6"/>
  <c r="AB34" i="6"/>
  <c r="W34" i="6"/>
  <c r="AD34" i="6" s="1"/>
  <c r="AB30" i="6"/>
  <c r="W30" i="6"/>
  <c r="AD30" i="6" s="1"/>
  <c r="AB26" i="6"/>
  <c r="W26" i="6"/>
  <c r="AD26" i="6" s="1"/>
  <c r="W14" i="6"/>
  <c r="AD14" i="6" s="1"/>
  <c r="AB14" i="6"/>
  <c r="AB6" i="6"/>
  <c r="W6" i="6"/>
  <c r="AD6" i="6" s="1"/>
  <c r="AB1438" i="6"/>
  <c r="W1438" i="6"/>
  <c r="AD1438" i="6" s="1"/>
  <c r="AB1358" i="6"/>
  <c r="W1358" i="6"/>
  <c r="AD1358" i="6" s="1"/>
  <c r="AB1270" i="6"/>
  <c r="W1270" i="6"/>
  <c r="AD1270" i="6" s="1"/>
  <c r="AB1222" i="6"/>
  <c r="W1222" i="6"/>
  <c r="AD1222" i="6" s="1"/>
  <c r="W1174" i="6"/>
  <c r="AD1174" i="6" s="1"/>
  <c r="AB1174" i="6"/>
  <c r="AB1118" i="6"/>
  <c r="W1118" i="6"/>
  <c r="AD1118" i="6" s="1"/>
  <c r="AB1062" i="6"/>
  <c r="W1062" i="6"/>
  <c r="AD1062" i="6" s="1"/>
  <c r="AB1054" i="6"/>
  <c r="W1054" i="6"/>
  <c r="AD1054" i="6" s="1"/>
  <c r="W1046" i="6"/>
  <c r="AD1046" i="6" s="1"/>
  <c r="AB1046" i="6"/>
  <c r="AB1034" i="6"/>
  <c r="W1034" i="6"/>
  <c r="AD1034" i="6" s="1"/>
  <c r="AB990" i="6"/>
  <c r="W990" i="6"/>
  <c r="AD990" i="6" s="1"/>
  <c r="AB974" i="6"/>
  <c r="W974" i="6"/>
  <c r="AD974" i="6" s="1"/>
  <c r="AB950" i="6"/>
  <c r="W950" i="6"/>
  <c r="AD950" i="6" s="1"/>
  <c r="AB930" i="6"/>
  <c r="W930" i="6"/>
  <c r="AD930" i="6" s="1"/>
  <c r="AB906" i="6"/>
  <c r="W906" i="6"/>
  <c r="AD906" i="6" s="1"/>
  <c r="AB890" i="6"/>
  <c r="W890" i="6"/>
  <c r="AD890" i="6" s="1"/>
  <c r="W870" i="6"/>
  <c r="AD870" i="6" s="1"/>
  <c r="AB870" i="6"/>
  <c r="AB822" i="6"/>
  <c r="W822" i="6"/>
  <c r="AD822" i="6" s="1"/>
  <c r="W810" i="6"/>
  <c r="AD810" i="6" s="1"/>
  <c r="AB810" i="6"/>
  <c r="W794" i="6"/>
  <c r="AD794" i="6" s="1"/>
  <c r="AB794" i="6"/>
  <c r="W782" i="6"/>
  <c r="AD782" i="6" s="1"/>
  <c r="AB782" i="6"/>
  <c r="AB758" i="6"/>
  <c r="W758" i="6"/>
  <c r="AD758" i="6" s="1"/>
  <c r="AB754" i="6"/>
  <c r="W754" i="6"/>
  <c r="AD754" i="6" s="1"/>
  <c r="AB742" i="6"/>
  <c r="W742" i="6"/>
  <c r="AD742" i="6" s="1"/>
  <c r="W734" i="6"/>
  <c r="AD734" i="6" s="1"/>
  <c r="AB734" i="6"/>
  <c r="AB722" i="6"/>
  <c r="W722" i="6"/>
  <c r="AD722" i="6" s="1"/>
  <c r="AB714" i="6"/>
  <c r="W714" i="6"/>
  <c r="AD714" i="6" s="1"/>
  <c r="AB702" i="6"/>
  <c r="W702" i="6"/>
  <c r="AD702" i="6" s="1"/>
  <c r="AB678" i="6"/>
  <c r="W678" i="6"/>
  <c r="AD678" i="6" s="1"/>
  <c r="AB666" i="6"/>
  <c r="W666" i="6"/>
  <c r="AD666" i="6" s="1"/>
  <c r="W662" i="6"/>
  <c r="AD662" i="6" s="1"/>
  <c r="AB662" i="6"/>
  <c r="AB642" i="6"/>
  <c r="W642" i="6"/>
  <c r="AD642" i="6" s="1"/>
  <c r="AB630" i="6"/>
  <c r="W630" i="6"/>
  <c r="AD630" i="6" s="1"/>
  <c r="AB622" i="6"/>
  <c r="W622" i="6"/>
  <c r="AD622" i="6" s="1"/>
  <c r="AB598" i="6"/>
  <c r="W598" i="6"/>
  <c r="AD598" i="6" s="1"/>
  <c r="AB590" i="6"/>
  <c r="W590" i="6"/>
  <c r="AD590" i="6" s="1"/>
  <c r="AB526" i="6"/>
  <c r="W526" i="6"/>
  <c r="AD526" i="6" s="1"/>
  <c r="AB514" i="6"/>
  <c r="W514" i="6"/>
  <c r="AD514" i="6" s="1"/>
  <c r="W506" i="6"/>
  <c r="AD506" i="6" s="1"/>
  <c r="AB506" i="6"/>
  <c r="AB478" i="6"/>
  <c r="W478" i="6"/>
  <c r="AD478" i="6" s="1"/>
  <c r="AB454" i="6"/>
  <c r="W454" i="6"/>
  <c r="AD454" i="6" s="1"/>
  <c r="AB434" i="6"/>
  <c r="W434" i="6"/>
  <c r="AD434" i="6" s="1"/>
  <c r="AB422" i="6"/>
  <c r="W422" i="6"/>
  <c r="AD422" i="6" s="1"/>
  <c r="AB394" i="6"/>
  <c r="W394" i="6"/>
  <c r="AD394" i="6" s="1"/>
  <c r="AB390" i="6"/>
  <c r="W390" i="6"/>
  <c r="AD390" i="6" s="1"/>
  <c r="AB370" i="6"/>
  <c r="W370" i="6"/>
  <c r="AD370" i="6" s="1"/>
  <c r="AB362" i="6"/>
  <c r="W362" i="6"/>
  <c r="AD362" i="6" s="1"/>
  <c r="AB358" i="6"/>
  <c r="W358" i="6"/>
  <c r="AD358" i="6" s="1"/>
  <c r="AB354" i="6"/>
  <c r="W354" i="6"/>
  <c r="AD354" i="6" s="1"/>
  <c r="W322" i="6"/>
  <c r="AD322" i="6" s="1"/>
  <c r="AB322" i="6"/>
  <c r="V1490" i="6"/>
  <c r="AC1490" i="6" s="1"/>
  <c r="V1474" i="6"/>
  <c r="AC1474" i="6" s="1"/>
  <c r="V1442" i="6"/>
  <c r="AC1442" i="6" s="1"/>
  <c r="V1394" i="6"/>
  <c r="AC1394" i="6" s="1"/>
  <c r="V1378" i="6"/>
  <c r="AC1378" i="6" s="1"/>
  <c r="V1362" i="6"/>
  <c r="AC1362" i="6" s="1"/>
  <c r="V1346" i="6"/>
  <c r="AC1346" i="6" s="1"/>
  <c r="V1334" i="6"/>
  <c r="AC1334" i="6" s="1"/>
  <c r="V1318" i="6"/>
  <c r="AC1318" i="6" s="1"/>
  <c r="V1302" i="6"/>
  <c r="AC1302" i="6" s="1"/>
  <c r="V1286" i="6"/>
  <c r="AC1286" i="6" s="1"/>
  <c r="V1270" i="6"/>
  <c r="AC1270" i="6" s="1"/>
  <c r="V1254" i="6"/>
  <c r="AC1254" i="6" s="1"/>
  <c r="V1238" i="6"/>
  <c r="AC1238" i="6" s="1"/>
  <c r="V1222" i="6"/>
  <c r="AC1222" i="6" s="1"/>
  <c r="V1206" i="6"/>
  <c r="AC1206" i="6" s="1"/>
  <c r="V1190" i="6"/>
  <c r="AC1190" i="6" s="1"/>
  <c r="V1174" i="6"/>
  <c r="AC1174" i="6" s="1"/>
  <c r="V1158" i="6"/>
  <c r="AC1158" i="6" s="1"/>
  <c r="V1142" i="6"/>
  <c r="AC1142" i="6" s="1"/>
  <c r="V1126" i="6"/>
  <c r="AC1126" i="6" s="1"/>
  <c r="V1110" i="6"/>
  <c r="AC1110" i="6" s="1"/>
  <c r="V1094" i="6"/>
  <c r="AC1094" i="6" s="1"/>
  <c r="V1062" i="6"/>
  <c r="AC1062" i="6" s="1"/>
  <c r="V1046" i="6"/>
  <c r="AC1046" i="6" s="1"/>
  <c r="V1030" i="6"/>
  <c r="AC1030" i="6" s="1"/>
  <c r="V1014" i="6"/>
  <c r="AC1014" i="6" s="1"/>
  <c r="V954" i="6"/>
  <c r="AC954" i="6" s="1"/>
  <c r="V938" i="6"/>
  <c r="AC938" i="6" s="1"/>
  <c r="V922" i="6"/>
  <c r="AC922" i="6" s="1"/>
  <c r="V906" i="6"/>
  <c r="AC906" i="6" s="1"/>
  <c r="V890" i="6"/>
  <c r="AC890" i="6" s="1"/>
  <c r="V874" i="6"/>
  <c r="AC874" i="6" s="1"/>
  <c r="V858" i="6"/>
  <c r="AC858" i="6" s="1"/>
  <c r="V842" i="6"/>
  <c r="AC842" i="6" s="1"/>
  <c r="V826" i="6"/>
  <c r="AC826" i="6" s="1"/>
  <c r="V810" i="6"/>
  <c r="AC810" i="6" s="1"/>
  <c r="V794" i="6"/>
  <c r="AC794" i="6" s="1"/>
  <c r="V762" i="6"/>
  <c r="AC762" i="6" s="1"/>
  <c r="V746" i="6"/>
  <c r="AC746" i="6" s="1"/>
  <c r="V734" i="6"/>
  <c r="AC734" i="6" s="1"/>
  <c r="V702" i="6"/>
  <c r="AC702" i="6" s="1"/>
  <c r="V686" i="6"/>
  <c r="AC686" i="6" s="1"/>
  <c r="V670" i="6"/>
  <c r="AC670" i="6" s="1"/>
  <c r="V654" i="6"/>
  <c r="AC654" i="6" s="1"/>
  <c r="V610" i="6"/>
  <c r="AC610" i="6" s="1"/>
  <c r="V594" i="6"/>
  <c r="AC594" i="6" s="1"/>
  <c r="V578" i="6"/>
  <c r="AC578" i="6" s="1"/>
  <c r="V550" i="6"/>
  <c r="AC550" i="6" s="1"/>
  <c r="V534" i="6"/>
  <c r="AC534" i="6" s="1"/>
  <c r="V502" i="6"/>
  <c r="AC502" i="6" s="1"/>
  <c r="V490" i="6"/>
  <c r="AC490" i="6" s="1"/>
  <c r="V474" i="6"/>
  <c r="AC474" i="6" s="1"/>
  <c r="V442" i="6"/>
  <c r="AC442" i="6" s="1"/>
  <c r="V430" i="6"/>
  <c r="AC430" i="6" s="1"/>
  <c r="V414" i="6"/>
  <c r="AC414" i="6" s="1"/>
  <c r="V354" i="6"/>
  <c r="AC354" i="6" s="1"/>
  <c r="V338" i="6"/>
  <c r="AC338" i="6" s="1"/>
  <c r="V322" i="6"/>
  <c r="AC322" i="6" s="1"/>
  <c r="V306" i="6"/>
  <c r="AC306" i="6" s="1"/>
  <c r="V294" i="6"/>
  <c r="AC294" i="6" s="1"/>
  <c r="V278" i="6"/>
  <c r="AC278" i="6" s="1"/>
  <c r="V262" i="6"/>
  <c r="AC262" i="6" s="1"/>
  <c r="V246" i="6"/>
  <c r="AC246" i="6" s="1"/>
  <c r="V234" i="6"/>
  <c r="AC234" i="6" s="1"/>
  <c r="V218" i="6"/>
  <c r="AC218" i="6" s="1"/>
  <c r="V202" i="6"/>
  <c r="AC202" i="6" s="1"/>
  <c r="V186" i="6"/>
  <c r="AC186" i="6" s="1"/>
  <c r="V174" i="6"/>
  <c r="AC174" i="6" s="1"/>
  <c r="V154" i="6"/>
  <c r="AC154" i="6" s="1"/>
  <c r="W1446" i="6"/>
  <c r="AD1446" i="6" s="1"/>
  <c r="W1406" i="6"/>
  <c r="AD1406" i="6" s="1"/>
  <c r="W1318" i="6"/>
  <c r="AD1318" i="6" s="1"/>
  <c r="W1278" i="6"/>
  <c r="AD1278" i="6" s="1"/>
  <c r="W1234" i="6"/>
  <c r="AD1234" i="6" s="1"/>
  <c r="W1186" i="6"/>
  <c r="AD1186" i="6" s="1"/>
  <c r="W1102" i="6"/>
  <c r="AD1102" i="6" s="1"/>
  <c r="W1022" i="6"/>
  <c r="AD1022" i="6" s="1"/>
  <c r="W978" i="6"/>
  <c r="AD978" i="6" s="1"/>
  <c r="W942" i="6"/>
  <c r="AD942" i="6" s="1"/>
  <c r="AE942" i="6" s="1"/>
  <c r="AJ942" i="6" s="1"/>
  <c r="W894" i="6"/>
  <c r="AD894" i="6" s="1"/>
  <c r="W850" i="6"/>
  <c r="AD850" i="6" s="1"/>
  <c r="W806" i="6"/>
  <c r="AD806" i="6" s="1"/>
  <c r="W762" i="6"/>
  <c r="AD762" i="6" s="1"/>
  <c r="W694" i="6"/>
  <c r="AD694" i="6" s="1"/>
  <c r="AE694" i="6" s="1"/>
  <c r="AJ694" i="6" s="1"/>
  <c r="W610" i="6"/>
  <c r="AD610" i="6" s="1"/>
  <c r="W498" i="6"/>
  <c r="AD498" i="6" s="1"/>
  <c r="W442" i="6"/>
  <c r="AD442" i="6" s="1"/>
  <c r="W378" i="6"/>
  <c r="AD378" i="6" s="1"/>
  <c r="W286" i="6"/>
  <c r="AD286" i="6" s="1"/>
  <c r="W222" i="6"/>
  <c r="AD222" i="6" s="1"/>
  <c r="W158" i="6"/>
  <c r="AD158" i="6" s="1"/>
  <c r="W94" i="6"/>
  <c r="AD94" i="6" s="1"/>
  <c r="W46" i="6"/>
  <c r="AD46" i="6" s="1"/>
  <c r="AB926" i="6"/>
  <c r="AB806" i="6"/>
  <c r="AB690" i="6"/>
  <c r="AB582" i="6"/>
  <c r="AB350" i="6"/>
  <c r="AB242" i="6"/>
  <c r="AB122" i="6"/>
  <c r="AB1414" i="6"/>
  <c r="W1414" i="6"/>
  <c r="AD1414" i="6" s="1"/>
  <c r="AB1374" i="6"/>
  <c r="W1374" i="6"/>
  <c r="AB1350" i="6"/>
  <c r="W1350" i="6"/>
  <c r="AD1350" i="6" s="1"/>
  <c r="AB1294" i="6"/>
  <c r="W1294" i="6"/>
  <c r="AD1294" i="6" s="1"/>
  <c r="AB1198" i="6"/>
  <c r="W1198" i="6"/>
  <c r="AD1198" i="6" s="1"/>
  <c r="AB1078" i="6"/>
  <c r="W1078" i="6"/>
  <c r="AD1078" i="6" s="1"/>
  <c r="AB1038" i="6"/>
  <c r="W1038" i="6"/>
  <c r="AD1038" i="6" s="1"/>
  <c r="AB970" i="6"/>
  <c r="W970" i="6"/>
  <c r="AD970" i="6" s="1"/>
  <c r="AB934" i="6"/>
  <c r="W934" i="6"/>
  <c r="AD934" i="6" s="1"/>
  <c r="AB914" i="6"/>
  <c r="W914" i="6"/>
  <c r="AD914" i="6" s="1"/>
  <c r="AB862" i="6"/>
  <c r="W862" i="6"/>
  <c r="AD862" i="6" s="1"/>
  <c r="W854" i="6"/>
  <c r="AD854" i="6" s="1"/>
  <c r="AB854" i="6"/>
  <c r="AB846" i="6"/>
  <c r="W846" i="6"/>
  <c r="AD846" i="6" s="1"/>
  <c r="AB818" i="6"/>
  <c r="W818" i="6"/>
  <c r="AD818" i="6" s="1"/>
  <c r="AB778" i="6"/>
  <c r="W778" i="6"/>
  <c r="AD778" i="6" s="1"/>
  <c r="W750" i="6"/>
  <c r="AD750" i="6" s="1"/>
  <c r="AB750" i="6"/>
  <c r="W738" i="6"/>
  <c r="AD738" i="6" s="1"/>
  <c r="AB738" i="6"/>
  <c r="W718" i="6"/>
  <c r="AD718" i="6" s="1"/>
  <c r="AB718" i="6"/>
  <c r="W706" i="6"/>
  <c r="AD706" i="6" s="1"/>
  <c r="AB706" i="6"/>
  <c r="AB698" i="6"/>
  <c r="W698" i="6"/>
  <c r="AD698" i="6" s="1"/>
  <c r="W674" i="6"/>
  <c r="AD674" i="6" s="1"/>
  <c r="AB674" i="6"/>
  <c r="AB638" i="6"/>
  <c r="W638" i="6"/>
  <c r="AD638" i="6" s="1"/>
  <c r="AB626" i="6"/>
  <c r="W626" i="6"/>
  <c r="AD626" i="6" s="1"/>
  <c r="AB614" i="6"/>
  <c r="W614" i="6"/>
  <c r="AD614" i="6" s="1"/>
  <c r="AB574" i="6"/>
  <c r="W574" i="6"/>
  <c r="AD574" i="6" s="1"/>
  <c r="W562" i="6"/>
  <c r="AD562" i="6" s="1"/>
  <c r="AB562" i="6"/>
  <c r="AB554" i="6"/>
  <c r="W554" i="6"/>
  <c r="AD554" i="6" s="1"/>
  <c r="AB542" i="6"/>
  <c r="W542" i="6"/>
  <c r="AD542" i="6" s="1"/>
  <c r="AB518" i="6"/>
  <c r="W518" i="6"/>
  <c r="AD518" i="6" s="1"/>
  <c r="AB494" i="6"/>
  <c r="W494" i="6"/>
  <c r="AD494" i="6" s="1"/>
  <c r="AB482" i="6"/>
  <c r="W482" i="6"/>
  <c r="AD482" i="6" s="1"/>
  <c r="W458" i="6"/>
  <c r="AD458" i="6" s="1"/>
  <c r="AB458" i="6"/>
  <c r="AB446" i="6"/>
  <c r="W446" i="6"/>
  <c r="AD446" i="6" s="1"/>
  <c r="AB418" i="6"/>
  <c r="W418" i="6"/>
  <c r="AD418" i="6" s="1"/>
  <c r="W398" i="6"/>
  <c r="AD398" i="6" s="1"/>
  <c r="AB398" i="6"/>
  <c r="W382" i="6"/>
  <c r="AD382" i="6" s="1"/>
  <c r="AB382" i="6"/>
  <c r="V1486" i="6"/>
  <c r="AC1486" i="6" s="1"/>
  <c r="V1470" i="6"/>
  <c r="AC1470" i="6" s="1"/>
  <c r="V1454" i="6"/>
  <c r="AC1454" i="6" s="1"/>
  <c r="V1438" i="6"/>
  <c r="AC1438" i="6" s="1"/>
  <c r="V1422" i="6"/>
  <c r="AC1422" i="6" s="1"/>
  <c r="V1406" i="6"/>
  <c r="AC1406" i="6" s="1"/>
  <c r="V1390" i="6"/>
  <c r="AC1390" i="6" s="1"/>
  <c r="V1374" i="6"/>
  <c r="AC1374" i="6" s="1"/>
  <c r="V1358" i="6"/>
  <c r="AC1358" i="6" s="1"/>
  <c r="V1342" i="6"/>
  <c r="AC1342" i="6" s="1"/>
  <c r="V1330" i="6"/>
  <c r="AC1330" i="6" s="1"/>
  <c r="V1314" i="6"/>
  <c r="AC1314" i="6" s="1"/>
  <c r="V1266" i="6"/>
  <c r="AC1266" i="6" s="1"/>
  <c r="V1250" i="6"/>
  <c r="AC1250" i="6" s="1"/>
  <c r="V1218" i="6"/>
  <c r="AC1218" i="6" s="1"/>
  <c r="V1202" i="6"/>
  <c r="AC1202" i="6" s="1"/>
  <c r="V1170" i="6"/>
  <c r="AC1170" i="6" s="1"/>
  <c r="V1154" i="6"/>
  <c r="AC1154" i="6" s="1"/>
  <c r="V1138" i="6"/>
  <c r="AC1138" i="6" s="1"/>
  <c r="V1106" i="6"/>
  <c r="AC1106" i="6" s="1"/>
  <c r="V1090" i="6"/>
  <c r="AC1090" i="6" s="1"/>
  <c r="V1074" i="6"/>
  <c r="AC1074" i="6" s="1"/>
  <c r="V1058" i="6"/>
  <c r="AC1058" i="6" s="1"/>
  <c r="V1042" i="6"/>
  <c r="AC1042" i="6" s="1"/>
  <c r="AE1042" i="6" s="1"/>
  <c r="AJ1042" i="6" s="1"/>
  <c r="V1026" i="6"/>
  <c r="AC1026" i="6" s="1"/>
  <c r="V1010" i="6"/>
  <c r="AC1010" i="6" s="1"/>
  <c r="V998" i="6"/>
  <c r="AC998" i="6" s="1"/>
  <c r="V982" i="6"/>
  <c r="AC982" i="6" s="1"/>
  <c r="V966" i="6"/>
  <c r="AC966" i="6" s="1"/>
  <c r="V950" i="6"/>
  <c r="AC950" i="6" s="1"/>
  <c r="V934" i="6"/>
  <c r="AC934" i="6" s="1"/>
  <c r="V918" i="6"/>
  <c r="AC918" i="6" s="1"/>
  <c r="V902" i="6"/>
  <c r="AC902" i="6" s="1"/>
  <c r="V886" i="6"/>
  <c r="AC886" i="6" s="1"/>
  <c r="V870" i="6"/>
  <c r="AC870" i="6" s="1"/>
  <c r="V854" i="6"/>
  <c r="AC854" i="6" s="1"/>
  <c r="V838" i="6"/>
  <c r="AC838" i="6" s="1"/>
  <c r="V822" i="6"/>
  <c r="AC822" i="6" s="1"/>
  <c r="V790" i="6"/>
  <c r="AC790" i="6" s="1"/>
  <c r="V774" i="6"/>
  <c r="AC774" i="6" s="1"/>
  <c r="V758" i="6"/>
  <c r="AC758" i="6" s="1"/>
  <c r="V730" i="6"/>
  <c r="AC730" i="6" s="1"/>
  <c r="V714" i="6"/>
  <c r="AC714" i="6" s="1"/>
  <c r="V698" i="6"/>
  <c r="AC698" i="6" s="1"/>
  <c r="V682" i="6"/>
  <c r="AC682" i="6" s="1"/>
  <c r="V666" i="6"/>
  <c r="AC666" i="6" s="1"/>
  <c r="V650" i="6"/>
  <c r="AC650" i="6" s="1"/>
  <c r="V634" i="6"/>
  <c r="AC634" i="6" s="1"/>
  <c r="V622" i="6"/>
  <c r="AC622" i="6" s="1"/>
  <c r="V606" i="6"/>
  <c r="AC606" i="6" s="1"/>
  <c r="V590" i="6"/>
  <c r="AC590" i="6" s="1"/>
  <c r="V574" i="6"/>
  <c r="AC574" i="6" s="1"/>
  <c r="V546" i="6"/>
  <c r="AC546" i="6" s="1"/>
  <c r="V530" i="6"/>
  <c r="AC530" i="6" s="1"/>
  <c r="AE530" i="6" s="1"/>
  <c r="AJ530" i="6" s="1"/>
  <c r="V514" i="6"/>
  <c r="AC514" i="6" s="1"/>
  <c r="V498" i="6"/>
  <c r="AC498" i="6" s="1"/>
  <c r="V486" i="6"/>
  <c r="AC486" i="6" s="1"/>
  <c r="V470" i="6"/>
  <c r="AC470" i="6" s="1"/>
  <c r="V454" i="6"/>
  <c r="AC454" i="6" s="1"/>
  <c r="V438" i="6"/>
  <c r="AC438" i="6" s="1"/>
  <c r="V426" i="6"/>
  <c r="AC426" i="6" s="1"/>
  <c r="V394" i="6"/>
  <c r="AC394" i="6" s="1"/>
  <c r="V366" i="6"/>
  <c r="AC366" i="6" s="1"/>
  <c r="V350" i="6"/>
  <c r="AC350" i="6" s="1"/>
  <c r="V334" i="6"/>
  <c r="AC334" i="6" s="1"/>
  <c r="V318" i="6"/>
  <c r="AC318" i="6" s="1"/>
  <c r="V290" i="6"/>
  <c r="AC290" i="6" s="1"/>
  <c r="V274" i="6"/>
  <c r="AC274" i="6" s="1"/>
  <c r="V258" i="6"/>
  <c r="AC258" i="6" s="1"/>
  <c r="V242" i="6"/>
  <c r="AC242" i="6" s="1"/>
  <c r="V230" i="6"/>
  <c r="AC230" i="6" s="1"/>
  <c r="V214" i="6"/>
  <c r="AC214" i="6" s="1"/>
  <c r="V198" i="6"/>
  <c r="AC198" i="6" s="1"/>
  <c r="V182" i="6"/>
  <c r="AC182" i="6" s="1"/>
  <c r="V170" i="6"/>
  <c r="AC170" i="6" s="1"/>
  <c r="V142" i="6"/>
  <c r="AC142" i="6" s="1"/>
  <c r="W1486" i="6"/>
  <c r="AD1486" i="6" s="1"/>
  <c r="W1390" i="6"/>
  <c r="AD1390" i="6" s="1"/>
  <c r="W1262" i="6"/>
  <c r="AD1262" i="6" s="1"/>
  <c r="W1214" i="6"/>
  <c r="AD1214" i="6" s="1"/>
  <c r="AE1214" i="6" s="1"/>
  <c r="AJ1214" i="6" s="1"/>
  <c r="W1126" i="6"/>
  <c r="AD1126" i="6" s="1"/>
  <c r="W1050" i="6"/>
  <c r="AD1050" i="6" s="1"/>
  <c r="W1006" i="6"/>
  <c r="AD1006" i="6" s="1"/>
  <c r="W966" i="6"/>
  <c r="AD966" i="6" s="1"/>
  <c r="W878" i="6"/>
  <c r="AD878" i="6" s="1"/>
  <c r="W834" i="6"/>
  <c r="AD834" i="6" s="1"/>
  <c r="W790" i="6"/>
  <c r="AD790" i="6" s="1"/>
  <c r="W730" i="6"/>
  <c r="AD730" i="6" s="1"/>
  <c r="W686" i="6"/>
  <c r="AD686" i="6" s="1"/>
  <c r="W534" i="6"/>
  <c r="AD534" i="6" s="1"/>
  <c r="W470" i="6"/>
  <c r="AD470" i="6" s="1"/>
  <c r="W438" i="6"/>
  <c r="AD438" i="6" s="1"/>
  <c r="W374" i="6"/>
  <c r="AD374" i="6" s="1"/>
  <c r="W330" i="6"/>
  <c r="AD330" i="6" s="1"/>
  <c r="W266" i="6"/>
  <c r="AD266" i="6" s="1"/>
  <c r="W202" i="6"/>
  <c r="AD202" i="6" s="1"/>
  <c r="W138" i="6"/>
  <c r="AD138" i="6" s="1"/>
  <c r="AB1010" i="6"/>
  <c r="AE1010" i="6" s="1"/>
  <c r="AJ1010" i="6" s="1"/>
  <c r="AB886" i="6"/>
  <c r="AB766" i="6"/>
  <c r="AB654" i="6"/>
  <c r="AE654" i="6" s="1"/>
  <c r="AJ654" i="6" s="1"/>
  <c r="AB546" i="6"/>
  <c r="AB430" i="6"/>
  <c r="AB310" i="6"/>
  <c r="AB86" i="6"/>
  <c r="W391" i="6"/>
  <c r="AD391" i="6" s="1"/>
  <c r="AB1339" i="6"/>
  <c r="AE1339" i="6" s="1"/>
  <c r="AJ1339" i="6" s="1"/>
  <c r="V935" i="6"/>
  <c r="AC935" i="6" s="1"/>
  <c r="W1455" i="6"/>
  <c r="AD1455" i="6" s="1"/>
  <c r="V1191" i="6"/>
  <c r="AC1191" i="6" s="1"/>
  <c r="V871" i="6"/>
  <c r="AC871" i="6" s="1"/>
  <c r="V591" i="6"/>
  <c r="AC591" i="6" s="1"/>
  <c r="V527" i="6"/>
  <c r="AC527" i="6" s="1"/>
  <c r="V463" i="6"/>
  <c r="AC463" i="6" s="1"/>
  <c r="V399" i="6"/>
  <c r="AC399" i="6" s="1"/>
  <c r="V335" i="6"/>
  <c r="AC335" i="6" s="1"/>
  <c r="V271" i="6"/>
  <c r="AC271" i="6" s="1"/>
  <c r="V207" i="6"/>
  <c r="AC207" i="6" s="1"/>
  <c r="W1470" i="6"/>
  <c r="AD1470" i="6" s="1"/>
  <c r="W1454" i="6"/>
  <c r="AD1454" i="6" s="1"/>
  <c r="W1327" i="6"/>
  <c r="AD1327" i="6" s="1"/>
  <c r="W847" i="6"/>
  <c r="AD847" i="6" s="1"/>
  <c r="V679" i="6"/>
  <c r="AC679" i="6" s="1"/>
  <c r="V1063" i="6"/>
  <c r="AC1063" i="6" s="1"/>
  <c r="V807" i="6"/>
  <c r="AC807" i="6" s="1"/>
  <c r="V575" i="6"/>
  <c r="AC575" i="6" s="1"/>
  <c r="V511" i="6"/>
  <c r="AC511" i="6" s="1"/>
  <c r="V447" i="6"/>
  <c r="AC447" i="6" s="1"/>
  <c r="V383" i="6"/>
  <c r="AC383" i="6" s="1"/>
  <c r="V319" i="6"/>
  <c r="AC319" i="6" s="1"/>
  <c r="V255" i="6"/>
  <c r="AC255" i="6" s="1"/>
  <c r="V191" i="6"/>
  <c r="AC191" i="6" s="1"/>
  <c r="W1151" i="6"/>
  <c r="AD1151" i="6" s="1"/>
  <c r="W199" i="6"/>
  <c r="AD199" i="6" s="1"/>
  <c r="V1275" i="6"/>
  <c r="AC1275" i="6" s="1"/>
  <c r="V1159" i="6"/>
  <c r="AC1159" i="6" s="1"/>
  <c r="V1031" i="6"/>
  <c r="AC1031" i="6" s="1"/>
  <c r="V903" i="6"/>
  <c r="AC903" i="6" s="1"/>
  <c r="V775" i="6"/>
  <c r="AC775" i="6" s="1"/>
  <c r="V647" i="6"/>
  <c r="AC647" i="6" s="1"/>
  <c r="W1487" i="6"/>
  <c r="AD1487" i="6" s="1"/>
  <c r="W1359" i="6"/>
  <c r="AD1359" i="6" s="1"/>
  <c r="W1247" i="6"/>
  <c r="AD1247" i="6" s="1"/>
  <c r="W903" i="6"/>
  <c r="AD903" i="6" s="1"/>
  <c r="W615" i="6"/>
  <c r="AD615" i="6" s="1"/>
  <c r="W295" i="6"/>
  <c r="AD295" i="6" s="1"/>
  <c r="W175" i="6"/>
  <c r="AD175" i="6" s="1"/>
  <c r="W163" i="6"/>
  <c r="AD163" i="6" s="1"/>
  <c r="AB447" i="6"/>
  <c r="AB319" i="6"/>
  <c r="V1467" i="6"/>
  <c r="AC1467" i="6" s="1"/>
  <c r="V1127" i="6"/>
  <c r="AC1127" i="6" s="1"/>
  <c r="W1391" i="6"/>
  <c r="AD1391" i="6" s="1"/>
  <c r="W1223" i="6"/>
  <c r="AD1223" i="6" s="1"/>
  <c r="AB767" i="6"/>
  <c r="V1403" i="6"/>
  <c r="AC1403" i="6" s="1"/>
  <c r="V1223" i="6"/>
  <c r="AC1223" i="6" s="1"/>
  <c r="V1095" i="6"/>
  <c r="AC1095" i="6" s="1"/>
  <c r="V967" i="6"/>
  <c r="AC967" i="6" s="1"/>
  <c r="V839" i="6"/>
  <c r="AC839" i="6" s="1"/>
  <c r="V711" i="6"/>
  <c r="AC711" i="6" s="1"/>
  <c r="V615" i="6"/>
  <c r="AC615" i="6" s="1"/>
  <c r="V583" i="6"/>
  <c r="AC583" i="6" s="1"/>
  <c r="V551" i="6"/>
  <c r="AC551" i="6" s="1"/>
  <c r="V519" i="6"/>
  <c r="AC519" i="6" s="1"/>
  <c r="V487" i="6"/>
  <c r="AC487" i="6" s="1"/>
  <c r="V455" i="6"/>
  <c r="AC455" i="6" s="1"/>
  <c r="V423" i="6"/>
  <c r="AC423" i="6" s="1"/>
  <c r="V391" i="6"/>
  <c r="AC391" i="6" s="1"/>
  <c r="V359" i="6"/>
  <c r="AC359" i="6" s="1"/>
  <c r="V327" i="6"/>
  <c r="AC327" i="6" s="1"/>
  <c r="V295" i="6"/>
  <c r="AC295" i="6" s="1"/>
  <c r="V263" i="6"/>
  <c r="AC263" i="6" s="1"/>
  <c r="V231" i="6"/>
  <c r="AC231" i="6" s="1"/>
  <c r="V199" i="6"/>
  <c r="AC199" i="6" s="1"/>
  <c r="W1423" i="6"/>
  <c r="AD1423" i="6" s="1"/>
  <c r="W1295" i="6"/>
  <c r="AD1295" i="6" s="1"/>
  <c r="W591" i="6"/>
  <c r="AD591" i="6" s="1"/>
  <c r="W399" i="6"/>
  <c r="AD399" i="6" s="1"/>
  <c r="W359" i="6"/>
  <c r="AD359" i="6" s="1"/>
  <c r="AB1366" i="6"/>
  <c r="AB1103" i="6"/>
  <c r="AB255" i="6"/>
  <c r="AE255" i="6" s="1"/>
  <c r="AJ255" i="6" s="1"/>
  <c r="AB231" i="6"/>
  <c r="V1347" i="6"/>
  <c r="AC1347" i="6" s="1"/>
  <c r="V1199" i="6"/>
  <c r="AC1199" i="6" s="1"/>
  <c r="V1135" i="6"/>
  <c r="AC1135" i="6" s="1"/>
  <c r="V1103" i="6"/>
  <c r="AC1103" i="6" s="1"/>
  <c r="V1071" i="6"/>
  <c r="AC1071" i="6" s="1"/>
  <c r="V1039" i="6"/>
  <c r="AC1039" i="6" s="1"/>
  <c r="V1007" i="6"/>
  <c r="AC1007" i="6" s="1"/>
  <c r="V943" i="6"/>
  <c r="AC943" i="6" s="1"/>
  <c r="V911" i="6"/>
  <c r="AC911" i="6" s="1"/>
  <c r="V879" i="6"/>
  <c r="AC879" i="6" s="1"/>
  <c r="V847" i="6"/>
  <c r="AC847" i="6" s="1"/>
  <c r="V815" i="6"/>
  <c r="AC815" i="6" s="1"/>
  <c r="V783" i="6"/>
  <c r="AC783" i="6" s="1"/>
  <c r="V751" i="6"/>
  <c r="AC751" i="6" s="1"/>
  <c r="V719" i="6"/>
  <c r="AC719" i="6" s="1"/>
  <c r="V687" i="6"/>
  <c r="AC687" i="6" s="1"/>
  <c r="V655" i="6"/>
  <c r="AC655" i="6" s="1"/>
  <c r="W1495" i="6"/>
  <c r="AD1495" i="6" s="1"/>
  <c r="W1463" i="6"/>
  <c r="AD1463" i="6" s="1"/>
  <c r="W1431" i="6"/>
  <c r="AD1431" i="6" s="1"/>
  <c r="W1399" i="6"/>
  <c r="AD1399" i="6" s="1"/>
  <c r="W1367" i="6"/>
  <c r="AD1367" i="6" s="1"/>
  <c r="W1335" i="6"/>
  <c r="AD1335" i="6" s="1"/>
  <c r="W1303" i="6"/>
  <c r="AD1303" i="6" s="1"/>
  <c r="W1255" i="6"/>
  <c r="AD1255" i="6" s="1"/>
  <c r="W1231" i="6"/>
  <c r="AD1231" i="6" s="1"/>
  <c r="W1047" i="6"/>
  <c r="AD1047" i="6" s="1"/>
  <c r="W911" i="6"/>
  <c r="AD911" i="6" s="1"/>
  <c r="W871" i="6"/>
  <c r="AD871" i="6" s="1"/>
  <c r="AB1359" i="6"/>
  <c r="AB1211" i="6"/>
  <c r="AB1043" i="6"/>
  <c r="AB883" i="6"/>
  <c r="AB843" i="6"/>
  <c r="W743" i="6"/>
  <c r="AD743" i="6" s="1"/>
  <c r="AB743" i="6"/>
  <c r="V1475" i="6"/>
  <c r="AC1475" i="6" s="1"/>
  <c r="V1411" i="6"/>
  <c r="AC1411" i="6" s="1"/>
  <c r="V1283" i="6"/>
  <c r="AC1283" i="6" s="1"/>
  <c r="V1167" i="6"/>
  <c r="AC1167" i="6" s="1"/>
  <c r="V975" i="6"/>
  <c r="AC975" i="6" s="1"/>
  <c r="V1499" i="6"/>
  <c r="AC1499" i="6" s="1"/>
  <c r="V1435" i="6"/>
  <c r="AC1435" i="6" s="1"/>
  <c r="V1371" i="6"/>
  <c r="AC1371" i="6" s="1"/>
  <c r="V1307" i="6"/>
  <c r="AC1307" i="6" s="1"/>
  <c r="V1243" i="6"/>
  <c r="AC1243" i="6" s="1"/>
  <c r="V1207" i="6"/>
  <c r="AC1207" i="6" s="1"/>
  <c r="V1175" i="6"/>
  <c r="AC1175" i="6" s="1"/>
  <c r="V1143" i="6"/>
  <c r="AC1143" i="6" s="1"/>
  <c r="V1111" i="6"/>
  <c r="AC1111" i="6" s="1"/>
  <c r="V1079" i="6"/>
  <c r="AC1079" i="6" s="1"/>
  <c r="V1047" i="6"/>
  <c r="AC1047" i="6" s="1"/>
  <c r="V1015" i="6"/>
  <c r="AC1015" i="6" s="1"/>
  <c r="W1494" i="6"/>
  <c r="AD1494" i="6" s="1"/>
  <c r="W1471" i="6"/>
  <c r="AD1471" i="6" s="1"/>
  <c r="W1462" i="6"/>
  <c r="AD1462" i="6" s="1"/>
  <c r="AE1462" i="6" s="1"/>
  <c r="AJ1462" i="6" s="1"/>
  <c r="W1439" i="6"/>
  <c r="AD1439" i="6" s="1"/>
  <c r="W1430" i="6"/>
  <c r="AD1430" i="6" s="1"/>
  <c r="W1407" i="6"/>
  <c r="AD1407" i="6" s="1"/>
  <c r="W1375" i="6"/>
  <c r="AD1375" i="6" s="1"/>
  <c r="W1343" i="6"/>
  <c r="AD1343" i="6" s="1"/>
  <c r="W1334" i="6"/>
  <c r="AD1334" i="6" s="1"/>
  <c r="W1311" i="6"/>
  <c r="AD1311" i="6" s="1"/>
  <c r="W1302" i="6"/>
  <c r="AD1302" i="6" s="1"/>
  <c r="W1279" i="6"/>
  <c r="AD1279" i="6" s="1"/>
  <c r="W1230" i="6"/>
  <c r="AD1230" i="6" s="1"/>
  <c r="W1190" i="6"/>
  <c r="AD1190" i="6" s="1"/>
  <c r="W1158" i="6"/>
  <c r="AD1158" i="6" s="1"/>
  <c r="W1119" i="6"/>
  <c r="AD1119" i="6" s="1"/>
  <c r="W1095" i="6"/>
  <c r="AD1095" i="6" s="1"/>
  <c r="W1071" i="6"/>
  <c r="AD1071" i="6" s="1"/>
  <c r="W1058" i="6"/>
  <c r="AD1058" i="6" s="1"/>
  <c r="W1030" i="6"/>
  <c r="AD1030" i="6" s="1"/>
  <c r="W1014" i="6"/>
  <c r="AD1014" i="6" s="1"/>
  <c r="AE1014" i="6" s="1"/>
  <c r="AJ1014" i="6" s="1"/>
  <c r="W998" i="6"/>
  <c r="AD998" i="6" s="1"/>
  <c r="W982" i="6"/>
  <c r="W967" i="6"/>
  <c r="AD967" i="6" s="1"/>
  <c r="W954" i="6"/>
  <c r="AD954" i="6" s="1"/>
  <c r="W938" i="6"/>
  <c r="AD938" i="6" s="1"/>
  <c r="W922" i="6"/>
  <c r="AD922" i="6" s="1"/>
  <c r="W898" i="6"/>
  <c r="AD898" i="6" s="1"/>
  <c r="W882" i="6"/>
  <c r="AD882" i="6" s="1"/>
  <c r="W842" i="6"/>
  <c r="AD842" i="6" s="1"/>
  <c r="W798" i="6"/>
  <c r="AD798" i="6" s="1"/>
  <c r="W658" i="6"/>
  <c r="AD658" i="6" s="1"/>
  <c r="W647" i="6"/>
  <c r="AD647" i="6" s="1"/>
  <c r="W618" i="6"/>
  <c r="AD618" i="6" s="1"/>
  <c r="AE618" i="6" s="1"/>
  <c r="AJ618" i="6" s="1"/>
  <c r="W606" i="6"/>
  <c r="AD606" i="6" s="1"/>
  <c r="W578" i="6"/>
  <c r="AD578" i="6" s="1"/>
  <c r="AB1467" i="6"/>
  <c r="AB1231" i="6"/>
  <c r="AB979" i="6"/>
  <c r="AB639" i="6"/>
  <c r="V1443" i="6"/>
  <c r="AC1443" i="6" s="1"/>
  <c r="V1379" i="6"/>
  <c r="AC1379" i="6" s="1"/>
  <c r="V1315" i="6"/>
  <c r="AC1315" i="6" s="1"/>
  <c r="V1215" i="6"/>
  <c r="AC1215" i="6" s="1"/>
  <c r="V1183" i="6"/>
  <c r="AC1183" i="6" s="1"/>
  <c r="V1151" i="6"/>
  <c r="AC1151" i="6" s="1"/>
  <c r="V1119" i="6"/>
  <c r="AC1119" i="6" s="1"/>
  <c r="V767" i="6"/>
  <c r="AC767" i="6" s="1"/>
  <c r="V703" i="6"/>
  <c r="AC703" i="6" s="1"/>
  <c r="V639" i="6"/>
  <c r="AC639" i="6" s="1"/>
  <c r="W1479" i="6"/>
  <c r="AD1479" i="6" s="1"/>
  <c r="W1447" i="6"/>
  <c r="AD1447" i="6" s="1"/>
  <c r="W1415" i="6"/>
  <c r="AD1415" i="6" s="1"/>
  <c r="W1383" i="6"/>
  <c r="AD1383" i="6" s="1"/>
  <c r="W1351" i="6"/>
  <c r="AD1351" i="6" s="1"/>
  <c r="W1319" i="6"/>
  <c r="AD1319" i="6" s="1"/>
  <c r="W1287" i="6"/>
  <c r="AD1287" i="6" s="1"/>
  <c r="W1199" i="6"/>
  <c r="AD1199" i="6" s="1"/>
  <c r="W1127" i="6"/>
  <c r="AD1127" i="6" s="1"/>
  <c r="W1079" i="6"/>
  <c r="AD1079" i="6" s="1"/>
  <c r="W807" i="6"/>
  <c r="AD807" i="6" s="1"/>
  <c r="W655" i="6"/>
  <c r="AD655" i="6" s="1"/>
  <c r="AB1487" i="6"/>
  <c r="AB1083" i="6"/>
  <c r="AB1035" i="6"/>
  <c r="V1491" i="6"/>
  <c r="AC1491" i="6" s="1"/>
  <c r="V1459" i="6"/>
  <c r="AC1459" i="6" s="1"/>
  <c r="V1427" i="6"/>
  <c r="AC1427" i="6" s="1"/>
  <c r="V1395" i="6"/>
  <c r="AC1395" i="6" s="1"/>
  <c r="V1363" i="6"/>
  <c r="AC1363" i="6" s="1"/>
  <c r="V1331" i="6"/>
  <c r="AC1331" i="6" s="1"/>
  <c r="V1299" i="6"/>
  <c r="AC1299" i="6" s="1"/>
  <c r="V15" i="6"/>
  <c r="AC15" i="6" s="1"/>
  <c r="W1499" i="6"/>
  <c r="AD1499" i="6" s="1"/>
  <c r="W1491" i="6"/>
  <c r="AD1491" i="6" s="1"/>
  <c r="W1483" i="6"/>
  <c r="AD1483" i="6" s="1"/>
  <c r="W1475" i="6"/>
  <c r="AD1475" i="6" s="1"/>
  <c r="W1459" i="6"/>
  <c r="AD1459" i="6" s="1"/>
  <c r="W1451" i="6"/>
  <c r="AD1451" i="6" s="1"/>
  <c r="W1443" i="6"/>
  <c r="AD1443" i="6" s="1"/>
  <c r="W1435" i="6"/>
  <c r="AD1435" i="6" s="1"/>
  <c r="W1427" i="6"/>
  <c r="AD1427" i="6" s="1"/>
  <c r="W1419" i="6"/>
  <c r="AD1419" i="6" s="1"/>
  <c r="W1411" i="6"/>
  <c r="AD1411" i="6" s="1"/>
  <c r="W1403" i="6"/>
  <c r="AD1403" i="6" s="1"/>
  <c r="W1395" i="6"/>
  <c r="AD1395" i="6" s="1"/>
  <c r="W1387" i="6"/>
  <c r="AD1387" i="6" s="1"/>
  <c r="W1379" i="6"/>
  <c r="AD1379" i="6" s="1"/>
  <c r="W1371" i="6"/>
  <c r="AD1371" i="6" s="1"/>
  <c r="W1363" i="6"/>
  <c r="AD1363" i="6" s="1"/>
  <c r="W1355" i="6"/>
  <c r="AD1355" i="6" s="1"/>
  <c r="W1347" i="6"/>
  <c r="AD1347" i="6" s="1"/>
  <c r="W1331" i="6"/>
  <c r="AD1331" i="6" s="1"/>
  <c r="W1323" i="6"/>
  <c r="AD1323" i="6" s="1"/>
  <c r="W1315" i="6"/>
  <c r="AD1315" i="6" s="1"/>
  <c r="W1307" i="6"/>
  <c r="AD1307" i="6" s="1"/>
  <c r="W1299" i="6"/>
  <c r="AD1299" i="6" s="1"/>
  <c r="W1291" i="6"/>
  <c r="AD1291" i="6" s="1"/>
  <c r="W1283" i="6"/>
  <c r="AD1283" i="6" s="1"/>
  <c r="W1215" i="6"/>
  <c r="AD1215" i="6" s="1"/>
  <c r="W1191" i="6"/>
  <c r="AD1191" i="6" s="1"/>
  <c r="W1167" i="6"/>
  <c r="AD1167" i="6" s="1"/>
  <c r="W1063" i="6"/>
  <c r="AD1063" i="6" s="1"/>
  <c r="W1039" i="6"/>
  <c r="AD1039" i="6" s="1"/>
  <c r="W999" i="6"/>
  <c r="AD999" i="6" s="1"/>
  <c r="W839" i="6"/>
  <c r="AD839" i="6" s="1"/>
  <c r="W783" i="6"/>
  <c r="AD783" i="6" s="1"/>
  <c r="W583" i="6"/>
  <c r="AD583" i="6" s="1"/>
  <c r="W527" i="6"/>
  <c r="AD527" i="6" s="1"/>
  <c r="W487" i="6"/>
  <c r="AD487" i="6" s="1"/>
  <c r="W327" i="6"/>
  <c r="AD327" i="6" s="1"/>
  <c r="W271" i="6"/>
  <c r="AD271" i="6" s="1"/>
  <c r="AB1423" i="6"/>
  <c r="AB1295" i="6"/>
  <c r="AB1275" i="6"/>
  <c r="AB1147" i="6"/>
  <c r="AB1011" i="6"/>
  <c r="AB971" i="6"/>
  <c r="AB915" i="6"/>
  <c r="AB703" i="6"/>
  <c r="AB511" i="6"/>
  <c r="AB191" i="6"/>
  <c r="V1483" i="6"/>
  <c r="AC1483" i="6" s="1"/>
  <c r="V1451" i="6"/>
  <c r="AC1451" i="6" s="1"/>
  <c r="V1419" i="6"/>
  <c r="AC1419" i="6" s="1"/>
  <c r="V1387" i="6"/>
  <c r="AC1387" i="6" s="1"/>
  <c r="V1355" i="6"/>
  <c r="AC1355" i="6" s="1"/>
  <c r="V1323" i="6"/>
  <c r="AC1323" i="6" s="1"/>
  <c r="V1291" i="6"/>
  <c r="AC1291" i="6" s="1"/>
  <c r="V1211" i="6"/>
  <c r="AC1211" i="6" s="1"/>
  <c r="V1179" i="6"/>
  <c r="AC1179" i="6" s="1"/>
  <c r="V1147" i="6"/>
  <c r="AC1147" i="6" s="1"/>
  <c r="V1115" i="6"/>
  <c r="AC1115" i="6" s="1"/>
  <c r="V1083" i="6"/>
  <c r="AC1083" i="6" s="1"/>
  <c r="V1043" i="6"/>
  <c r="AC1043" i="6" s="1"/>
  <c r="V1035" i="6"/>
  <c r="AC1035" i="6" s="1"/>
  <c r="V1011" i="6"/>
  <c r="AC1011" i="6" s="1"/>
  <c r="V1003" i="6"/>
  <c r="AC1003" i="6" s="1"/>
  <c r="V979" i="6"/>
  <c r="AC979" i="6" s="1"/>
  <c r="V971" i="6"/>
  <c r="AC971" i="6" s="1"/>
  <c r="V947" i="6"/>
  <c r="AC947" i="6" s="1"/>
  <c r="V939" i="6"/>
  <c r="AC939" i="6" s="1"/>
  <c r="V915" i="6"/>
  <c r="AC915" i="6" s="1"/>
  <c r="V907" i="6"/>
  <c r="AC907" i="6" s="1"/>
  <c r="V883" i="6"/>
  <c r="AC883" i="6" s="1"/>
  <c r="V875" i="6"/>
  <c r="AC875" i="6" s="1"/>
  <c r="V851" i="6"/>
  <c r="AC851" i="6" s="1"/>
  <c r="V843" i="6"/>
  <c r="AC843" i="6" s="1"/>
  <c r="V31" i="6"/>
  <c r="AC31" i="6" s="1"/>
  <c r="W1263" i="6"/>
  <c r="AD1263" i="6" s="1"/>
  <c r="W1183" i="6"/>
  <c r="AD1183" i="6" s="1"/>
  <c r="W1159" i="6"/>
  <c r="AD1159" i="6" s="1"/>
  <c r="W1135" i="6"/>
  <c r="AD1135" i="6" s="1"/>
  <c r="W1015" i="6"/>
  <c r="AD1015" i="6" s="1"/>
  <c r="W975" i="6"/>
  <c r="AD975" i="6" s="1"/>
  <c r="W935" i="6"/>
  <c r="AD935" i="6" s="1"/>
  <c r="W775" i="6"/>
  <c r="AD775" i="6" s="1"/>
  <c r="W719" i="6"/>
  <c r="AD719" i="6" s="1"/>
  <c r="W679" i="6"/>
  <c r="AD679" i="6" s="1"/>
  <c r="W519" i="6"/>
  <c r="AD519" i="6" s="1"/>
  <c r="W463" i="6"/>
  <c r="AD463" i="6" s="1"/>
  <c r="W423" i="6"/>
  <c r="AD423" i="6" s="1"/>
  <c r="W263" i="6"/>
  <c r="AD263" i="6" s="1"/>
  <c r="W207" i="6"/>
  <c r="AD207" i="6" s="1"/>
  <c r="AB947" i="6"/>
  <c r="AB907" i="6"/>
  <c r="AB851" i="6"/>
  <c r="AB575" i="6"/>
  <c r="AB383" i="6"/>
  <c r="AB1267" i="6"/>
  <c r="W1267" i="6"/>
  <c r="AD1267" i="6" s="1"/>
  <c r="AB1259" i="6"/>
  <c r="W1259" i="6"/>
  <c r="AD1259" i="6" s="1"/>
  <c r="AB1251" i="6"/>
  <c r="W1251" i="6"/>
  <c r="AD1251" i="6" s="1"/>
  <c r="AB1235" i="6"/>
  <c r="W1235" i="6"/>
  <c r="AD1235" i="6" s="1"/>
  <c r="AB1227" i="6"/>
  <c r="W1227" i="6"/>
  <c r="AD1227" i="6" s="1"/>
  <c r="AB1219" i="6"/>
  <c r="W1219" i="6"/>
  <c r="AD1219" i="6" s="1"/>
  <c r="AB1203" i="6"/>
  <c r="W1203" i="6"/>
  <c r="AD1203" i="6" s="1"/>
  <c r="AB1195" i="6"/>
  <c r="W1195" i="6"/>
  <c r="AD1195" i="6" s="1"/>
  <c r="AB1187" i="6"/>
  <c r="W1187" i="6"/>
  <c r="AD1187" i="6" s="1"/>
  <c r="AB1171" i="6"/>
  <c r="W1171" i="6"/>
  <c r="AD1171" i="6" s="1"/>
  <c r="AB1163" i="6"/>
  <c r="W1163" i="6"/>
  <c r="AD1163" i="6" s="1"/>
  <c r="AB1155" i="6"/>
  <c r="W1155" i="6"/>
  <c r="AD1155" i="6" s="1"/>
  <c r="AB1139" i="6"/>
  <c r="W1139" i="6"/>
  <c r="AD1139" i="6" s="1"/>
  <c r="AB1131" i="6"/>
  <c r="W1131" i="6"/>
  <c r="AD1131" i="6" s="1"/>
  <c r="AB1123" i="6"/>
  <c r="W1123" i="6"/>
  <c r="AD1123" i="6" s="1"/>
  <c r="AB1107" i="6"/>
  <c r="W1107" i="6"/>
  <c r="AD1107" i="6" s="1"/>
  <c r="AB1099" i="6"/>
  <c r="W1099" i="6"/>
  <c r="AD1099" i="6" s="1"/>
  <c r="W1091" i="6"/>
  <c r="AD1091" i="6" s="1"/>
  <c r="AB1091" i="6"/>
  <c r="AB1087" i="6"/>
  <c r="W1087" i="6"/>
  <c r="AD1087" i="6" s="1"/>
  <c r="W1075" i="6"/>
  <c r="AD1075" i="6" s="1"/>
  <c r="AB1075" i="6"/>
  <c r="AB1067" i="6"/>
  <c r="W1067" i="6"/>
  <c r="AD1067" i="6" s="1"/>
  <c r="W1059" i="6"/>
  <c r="AD1059" i="6" s="1"/>
  <c r="AB1059" i="6"/>
  <c r="AB1055" i="6"/>
  <c r="W1055" i="6"/>
  <c r="AD1055" i="6" s="1"/>
  <c r="W1051" i="6"/>
  <c r="AD1051" i="6" s="1"/>
  <c r="AB1051" i="6"/>
  <c r="W1027" i="6"/>
  <c r="AD1027" i="6" s="1"/>
  <c r="AB1027" i="6"/>
  <c r="AB1023" i="6"/>
  <c r="W1023" i="6"/>
  <c r="AD1023" i="6" s="1"/>
  <c r="W1019" i="6"/>
  <c r="AD1019" i="6" s="1"/>
  <c r="AB1019" i="6"/>
  <c r="W995" i="6"/>
  <c r="AD995" i="6" s="1"/>
  <c r="AB995" i="6"/>
  <c r="AB991" i="6"/>
  <c r="W991" i="6"/>
  <c r="AD991" i="6" s="1"/>
  <c r="W987" i="6"/>
  <c r="AD987" i="6" s="1"/>
  <c r="AB987" i="6"/>
  <c r="AB983" i="6"/>
  <c r="W983" i="6"/>
  <c r="AD983" i="6" s="1"/>
  <c r="W963" i="6"/>
  <c r="AD963" i="6" s="1"/>
  <c r="AB963" i="6"/>
  <c r="AB959" i="6"/>
  <c r="W959" i="6"/>
  <c r="AD959" i="6" s="1"/>
  <c r="W955" i="6"/>
  <c r="AD955" i="6" s="1"/>
  <c r="AB955" i="6"/>
  <c r="AB951" i="6"/>
  <c r="W951" i="6"/>
  <c r="AD951" i="6" s="1"/>
  <c r="W931" i="6"/>
  <c r="AD931" i="6" s="1"/>
  <c r="AB931" i="6"/>
  <c r="AB927" i="6"/>
  <c r="W927" i="6"/>
  <c r="AD927" i="6" s="1"/>
  <c r="W923" i="6"/>
  <c r="AD923" i="6" s="1"/>
  <c r="AB923" i="6"/>
  <c r="AB919" i="6"/>
  <c r="W919" i="6"/>
  <c r="AD919" i="6" s="1"/>
  <c r="W899" i="6"/>
  <c r="AD899" i="6" s="1"/>
  <c r="AB899" i="6"/>
  <c r="AB895" i="6"/>
  <c r="W895" i="6"/>
  <c r="AD895" i="6" s="1"/>
  <c r="W891" i="6"/>
  <c r="AD891" i="6" s="1"/>
  <c r="AB891" i="6"/>
  <c r="AB887" i="6"/>
  <c r="W887" i="6"/>
  <c r="AD887" i="6" s="1"/>
  <c r="W867" i="6"/>
  <c r="AD867" i="6" s="1"/>
  <c r="AB867" i="6"/>
  <c r="AB863" i="6"/>
  <c r="W863" i="6"/>
  <c r="AD863" i="6" s="1"/>
  <c r="W859" i="6"/>
  <c r="AD859" i="6" s="1"/>
  <c r="AB859" i="6"/>
  <c r="AB855" i="6"/>
  <c r="W855" i="6"/>
  <c r="AD855" i="6" s="1"/>
  <c r="W835" i="6"/>
  <c r="AD835" i="6" s="1"/>
  <c r="AB835" i="6"/>
  <c r="AB831" i="6"/>
  <c r="W831" i="6"/>
  <c r="AD831" i="6" s="1"/>
  <c r="W827" i="6"/>
  <c r="AD827" i="6" s="1"/>
  <c r="AB827" i="6"/>
  <c r="AB823" i="6"/>
  <c r="W823" i="6"/>
  <c r="AD823" i="6" s="1"/>
  <c r="AB819" i="6"/>
  <c r="W819" i="6"/>
  <c r="AD819" i="6" s="1"/>
  <c r="AB811" i="6"/>
  <c r="W811" i="6"/>
  <c r="AD811" i="6" s="1"/>
  <c r="AB803" i="6"/>
  <c r="W803" i="6"/>
  <c r="AD803" i="6" s="1"/>
  <c r="AB799" i="6"/>
  <c r="W799" i="6"/>
  <c r="AD799" i="6" s="1"/>
  <c r="AB795" i="6"/>
  <c r="W795" i="6"/>
  <c r="AD795" i="6" s="1"/>
  <c r="AB791" i="6"/>
  <c r="W791" i="6"/>
  <c r="AD791" i="6" s="1"/>
  <c r="AB787" i="6"/>
  <c r="W787" i="6"/>
  <c r="AD787" i="6" s="1"/>
  <c r="AB779" i="6"/>
  <c r="W779" i="6"/>
  <c r="AD779" i="6" s="1"/>
  <c r="AB771" i="6"/>
  <c r="W771" i="6"/>
  <c r="AD771" i="6" s="1"/>
  <c r="AB763" i="6"/>
  <c r="W763" i="6"/>
  <c r="AD763" i="6" s="1"/>
  <c r="AB759" i="6"/>
  <c r="W759" i="6"/>
  <c r="AD759" i="6" s="1"/>
  <c r="AB755" i="6"/>
  <c r="W755" i="6"/>
  <c r="AD755" i="6" s="1"/>
  <c r="AB747" i="6"/>
  <c r="W747" i="6"/>
  <c r="AD747" i="6" s="1"/>
  <c r="AB739" i="6"/>
  <c r="W739" i="6"/>
  <c r="AD739" i="6" s="1"/>
  <c r="AB735" i="6"/>
  <c r="W735" i="6"/>
  <c r="AD735" i="6" s="1"/>
  <c r="AB731" i="6"/>
  <c r="W731" i="6"/>
  <c r="AD731" i="6" s="1"/>
  <c r="AB727" i="6"/>
  <c r="W727" i="6"/>
  <c r="AD727" i="6" s="1"/>
  <c r="AB723" i="6"/>
  <c r="W723" i="6"/>
  <c r="AD723" i="6" s="1"/>
  <c r="AB715" i="6"/>
  <c r="W715" i="6"/>
  <c r="AD715" i="6" s="1"/>
  <c r="AB707" i="6"/>
  <c r="W707" i="6"/>
  <c r="AD707" i="6" s="1"/>
  <c r="AB699" i="6"/>
  <c r="W699" i="6"/>
  <c r="AD699" i="6" s="1"/>
  <c r="AB695" i="6"/>
  <c r="W695" i="6"/>
  <c r="AD695" i="6" s="1"/>
  <c r="AB691" i="6"/>
  <c r="W691" i="6"/>
  <c r="AD691" i="6" s="1"/>
  <c r="AB683" i="6"/>
  <c r="W683" i="6"/>
  <c r="AD683" i="6" s="1"/>
  <c r="AB675" i="6"/>
  <c r="W675" i="6"/>
  <c r="AD675" i="6" s="1"/>
  <c r="AB671" i="6"/>
  <c r="W671" i="6"/>
  <c r="AD671" i="6" s="1"/>
  <c r="AB667" i="6"/>
  <c r="W667" i="6"/>
  <c r="AD667" i="6" s="1"/>
  <c r="AB663" i="6"/>
  <c r="W663" i="6"/>
  <c r="AD663" i="6" s="1"/>
  <c r="AB659" i="6"/>
  <c r="W659" i="6"/>
  <c r="AD659" i="6" s="1"/>
  <c r="AB651" i="6"/>
  <c r="W651" i="6"/>
  <c r="AD651" i="6" s="1"/>
  <c r="AB643" i="6"/>
  <c r="W643" i="6"/>
  <c r="AD643" i="6" s="1"/>
  <c r="AB635" i="6"/>
  <c r="W635" i="6"/>
  <c r="AD635" i="6" s="1"/>
  <c r="AB631" i="6"/>
  <c r="W631" i="6"/>
  <c r="AD631" i="6" s="1"/>
  <c r="AB627" i="6"/>
  <c r="W627" i="6"/>
  <c r="AD627" i="6" s="1"/>
  <c r="AB619" i="6"/>
  <c r="W619" i="6"/>
  <c r="AD619" i="6" s="1"/>
  <c r="AB611" i="6"/>
  <c r="W611" i="6"/>
  <c r="AD611" i="6" s="1"/>
  <c r="AB607" i="6"/>
  <c r="W607" i="6"/>
  <c r="AD607" i="6" s="1"/>
  <c r="AB603" i="6"/>
  <c r="W603" i="6"/>
  <c r="AD603" i="6" s="1"/>
  <c r="AB599" i="6"/>
  <c r="W599" i="6"/>
  <c r="AD599" i="6" s="1"/>
  <c r="AB595" i="6"/>
  <c r="W595" i="6"/>
  <c r="AD595" i="6" s="1"/>
  <c r="AB587" i="6"/>
  <c r="W587" i="6"/>
  <c r="AD587" i="6" s="1"/>
  <c r="AB579" i="6"/>
  <c r="W579" i="6"/>
  <c r="AD579" i="6" s="1"/>
  <c r="AB571" i="6"/>
  <c r="W571" i="6"/>
  <c r="AD571" i="6" s="1"/>
  <c r="AB567" i="6"/>
  <c r="W567" i="6"/>
  <c r="AD567" i="6" s="1"/>
  <c r="AB563" i="6"/>
  <c r="W563" i="6"/>
  <c r="AD563" i="6" s="1"/>
  <c r="AB555" i="6"/>
  <c r="W555" i="6"/>
  <c r="AD555" i="6" s="1"/>
  <c r="AB547" i="6"/>
  <c r="W547" i="6"/>
  <c r="AD547" i="6" s="1"/>
  <c r="AB543" i="6"/>
  <c r="W543" i="6"/>
  <c r="AD543" i="6" s="1"/>
  <c r="AB539" i="6"/>
  <c r="W539" i="6"/>
  <c r="AD539" i="6" s="1"/>
  <c r="AB535" i="6"/>
  <c r="W535" i="6"/>
  <c r="AD535" i="6" s="1"/>
  <c r="AB531" i="6"/>
  <c r="W531" i="6"/>
  <c r="AD531" i="6" s="1"/>
  <c r="AB523" i="6"/>
  <c r="W523" i="6"/>
  <c r="AD523" i="6" s="1"/>
  <c r="AB515" i="6"/>
  <c r="W515" i="6"/>
  <c r="AD515" i="6" s="1"/>
  <c r="AB507" i="6"/>
  <c r="W507" i="6"/>
  <c r="AD507" i="6" s="1"/>
  <c r="AB503" i="6"/>
  <c r="W503" i="6"/>
  <c r="AD503" i="6" s="1"/>
  <c r="AB499" i="6"/>
  <c r="W499" i="6"/>
  <c r="AD499" i="6" s="1"/>
  <c r="AB491" i="6"/>
  <c r="W491" i="6"/>
  <c r="AD491" i="6" s="1"/>
  <c r="AB483" i="6"/>
  <c r="W483" i="6"/>
  <c r="AD483" i="6" s="1"/>
  <c r="AB479" i="6"/>
  <c r="W479" i="6"/>
  <c r="AD479" i="6" s="1"/>
  <c r="AB475" i="6"/>
  <c r="W475" i="6"/>
  <c r="AD475" i="6" s="1"/>
  <c r="AB471" i="6"/>
  <c r="W471" i="6"/>
  <c r="AD471" i="6" s="1"/>
  <c r="AB467" i="6"/>
  <c r="W467" i="6"/>
  <c r="AD467" i="6" s="1"/>
  <c r="AB459" i="6"/>
  <c r="W459" i="6"/>
  <c r="AD459" i="6" s="1"/>
  <c r="AB451" i="6"/>
  <c r="W451" i="6"/>
  <c r="AD451" i="6" s="1"/>
  <c r="AB443" i="6"/>
  <c r="W443" i="6"/>
  <c r="AD443" i="6" s="1"/>
  <c r="AB439" i="6"/>
  <c r="W439" i="6"/>
  <c r="AD439" i="6" s="1"/>
  <c r="AB435" i="6"/>
  <c r="W435" i="6"/>
  <c r="AD435" i="6" s="1"/>
  <c r="AB427" i="6"/>
  <c r="W427" i="6"/>
  <c r="AD427" i="6" s="1"/>
  <c r="AB419" i="6"/>
  <c r="W419" i="6"/>
  <c r="AD419" i="6" s="1"/>
  <c r="AB415" i="6"/>
  <c r="W415" i="6"/>
  <c r="AD415" i="6" s="1"/>
  <c r="AB411" i="6"/>
  <c r="W411" i="6"/>
  <c r="AD411" i="6" s="1"/>
  <c r="AB407" i="6"/>
  <c r="W407" i="6"/>
  <c r="AD407" i="6" s="1"/>
  <c r="AB403" i="6"/>
  <c r="W403" i="6"/>
  <c r="AD403" i="6" s="1"/>
  <c r="AB395" i="6"/>
  <c r="W395" i="6"/>
  <c r="AD395" i="6" s="1"/>
  <c r="AB387" i="6"/>
  <c r="W387" i="6"/>
  <c r="AD387" i="6" s="1"/>
  <c r="AB379" i="6"/>
  <c r="W379" i="6"/>
  <c r="AD379" i="6" s="1"/>
  <c r="AB375" i="6"/>
  <c r="W375" i="6"/>
  <c r="AD375" i="6" s="1"/>
  <c r="AB371" i="6"/>
  <c r="W371" i="6"/>
  <c r="AD371" i="6" s="1"/>
  <c r="AB363" i="6"/>
  <c r="W363" i="6"/>
  <c r="AD363" i="6" s="1"/>
  <c r="AB355" i="6"/>
  <c r="W355" i="6"/>
  <c r="AD355" i="6" s="1"/>
  <c r="AB351" i="6"/>
  <c r="W351" i="6"/>
  <c r="AD351" i="6" s="1"/>
  <c r="AB347" i="6"/>
  <c r="W347" i="6"/>
  <c r="AD347" i="6" s="1"/>
  <c r="AB343" i="6"/>
  <c r="W343" i="6"/>
  <c r="AD343" i="6" s="1"/>
  <c r="AB339" i="6"/>
  <c r="W339" i="6"/>
  <c r="AD339" i="6" s="1"/>
  <c r="AB331" i="6"/>
  <c r="W331" i="6"/>
  <c r="AD331" i="6" s="1"/>
  <c r="AB323" i="6"/>
  <c r="W323" i="6"/>
  <c r="AD323" i="6" s="1"/>
  <c r="AB315" i="6"/>
  <c r="W315" i="6"/>
  <c r="AD315" i="6" s="1"/>
  <c r="AB311" i="6"/>
  <c r="W311" i="6"/>
  <c r="AD311" i="6" s="1"/>
  <c r="AB307" i="6"/>
  <c r="W307" i="6"/>
  <c r="AD307" i="6" s="1"/>
  <c r="AB299" i="6"/>
  <c r="W299" i="6"/>
  <c r="AD299" i="6" s="1"/>
  <c r="AB291" i="6"/>
  <c r="W291" i="6"/>
  <c r="AD291" i="6" s="1"/>
  <c r="AB287" i="6"/>
  <c r="W287" i="6"/>
  <c r="AD287" i="6" s="1"/>
  <c r="AB283" i="6"/>
  <c r="W283" i="6"/>
  <c r="AD283" i="6" s="1"/>
  <c r="AB279" i="6"/>
  <c r="W279" i="6"/>
  <c r="AD279" i="6" s="1"/>
  <c r="AB275" i="6"/>
  <c r="W275" i="6"/>
  <c r="AD275" i="6" s="1"/>
  <c r="AB267" i="6"/>
  <c r="W267" i="6"/>
  <c r="AD267" i="6" s="1"/>
  <c r="AB259" i="6"/>
  <c r="W259" i="6"/>
  <c r="AD259" i="6" s="1"/>
  <c r="AB251" i="6"/>
  <c r="W251" i="6"/>
  <c r="AD251" i="6" s="1"/>
  <c r="AB247" i="6"/>
  <c r="W247" i="6"/>
  <c r="AD247" i="6" s="1"/>
  <c r="AB243" i="6"/>
  <c r="W243" i="6"/>
  <c r="AD243" i="6" s="1"/>
  <c r="AB235" i="6"/>
  <c r="W235" i="6"/>
  <c r="AD235" i="6" s="1"/>
  <c r="AB227" i="6"/>
  <c r="W227" i="6"/>
  <c r="AD227" i="6" s="1"/>
  <c r="AB223" i="6"/>
  <c r="W223" i="6"/>
  <c r="AD223" i="6" s="1"/>
  <c r="AB219" i="6"/>
  <c r="W219" i="6"/>
  <c r="AD219" i="6" s="1"/>
  <c r="AB215" i="6"/>
  <c r="W215" i="6"/>
  <c r="AD215" i="6" s="1"/>
  <c r="AB211" i="6"/>
  <c r="W211" i="6"/>
  <c r="AD211" i="6" s="1"/>
  <c r="AB203" i="6"/>
  <c r="W203" i="6"/>
  <c r="AD203" i="6" s="1"/>
  <c r="AB195" i="6"/>
  <c r="W195" i="6"/>
  <c r="AD195" i="6" s="1"/>
  <c r="AB187" i="6"/>
  <c r="W187" i="6"/>
  <c r="AD187" i="6" s="1"/>
  <c r="AB183" i="6"/>
  <c r="W183" i="6"/>
  <c r="AD183" i="6" s="1"/>
  <c r="AB179" i="6"/>
  <c r="W179" i="6"/>
  <c r="AD179" i="6" s="1"/>
  <c r="AB143" i="6"/>
  <c r="W143" i="6"/>
  <c r="AD143" i="6" s="1"/>
  <c r="AB131" i="6"/>
  <c r="W131" i="6"/>
  <c r="AD131" i="6" s="1"/>
  <c r="AB111" i="6"/>
  <c r="W111" i="6"/>
  <c r="AD111" i="6" s="1"/>
  <c r="AB99" i="6"/>
  <c r="W99" i="6"/>
  <c r="AD99" i="6" s="1"/>
  <c r="AB79" i="6"/>
  <c r="W79" i="6"/>
  <c r="AD79" i="6" s="1"/>
  <c r="V1495" i="6"/>
  <c r="AC1495" i="6" s="1"/>
  <c r="V1479" i="6"/>
  <c r="AC1479" i="6" s="1"/>
  <c r="V1471" i="6"/>
  <c r="AC1471" i="6" s="1"/>
  <c r="V1463" i="6"/>
  <c r="AC1463" i="6" s="1"/>
  <c r="V1455" i="6"/>
  <c r="AC1455" i="6" s="1"/>
  <c r="V1447" i="6"/>
  <c r="AC1447" i="6" s="1"/>
  <c r="V1439" i="6"/>
  <c r="AC1439" i="6" s="1"/>
  <c r="V1431" i="6"/>
  <c r="AC1431" i="6" s="1"/>
  <c r="V1415" i="6"/>
  <c r="AC1415" i="6" s="1"/>
  <c r="V1407" i="6"/>
  <c r="AC1407" i="6" s="1"/>
  <c r="V1399" i="6"/>
  <c r="AC1399" i="6" s="1"/>
  <c r="V1391" i="6"/>
  <c r="AC1391" i="6" s="1"/>
  <c r="V1383" i="6"/>
  <c r="AC1383" i="6" s="1"/>
  <c r="V1375" i="6"/>
  <c r="AC1375" i="6" s="1"/>
  <c r="V1367" i="6"/>
  <c r="AC1367" i="6" s="1"/>
  <c r="V1351" i="6"/>
  <c r="AC1351" i="6" s="1"/>
  <c r="V1343" i="6"/>
  <c r="AC1343" i="6" s="1"/>
  <c r="V1335" i="6"/>
  <c r="AC1335" i="6" s="1"/>
  <c r="V1327" i="6"/>
  <c r="AC1327" i="6" s="1"/>
  <c r="V1319" i="6"/>
  <c r="AC1319" i="6" s="1"/>
  <c r="V1311" i="6"/>
  <c r="AC1311" i="6" s="1"/>
  <c r="V1303" i="6"/>
  <c r="AC1303" i="6" s="1"/>
  <c r="V1287" i="6"/>
  <c r="AC1287" i="6" s="1"/>
  <c r="V1279" i="6"/>
  <c r="AC1279" i="6" s="1"/>
  <c r="V1271" i="6"/>
  <c r="AC1271" i="6" s="1"/>
  <c r="V1263" i="6"/>
  <c r="AC1263" i="6" s="1"/>
  <c r="V1255" i="6"/>
  <c r="AC1255" i="6" s="1"/>
  <c r="V1247" i="6"/>
  <c r="AC1247" i="6" s="1"/>
  <c r="V1239" i="6"/>
  <c r="AC1239" i="6" s="1"/>
  <c r="W1271" i="6"/>
  <c r="AD1271" i="6" s="1"/>
  <c r="W1239" i="6"/>
  <c r="AD1239" i="6" s="1"/>
  <c r="W1207" i="6"/>
  <c r="AD1207" i="6" s="1"/>
  <c r="W1175" i="6"/>
  <c r="AD1175" i="6" s="1"/>
  <c r="W1143" i="6"/>
  <c r="AD1143" i="6" s="1"/>
  <c r="W1111" i="6"/>
  <c r="AD1111" i="6" s="1"/>
  <c r="W1031" i="6"/>
  <c r="AD1031" i="6" s="1"/>
  <c r="W1007" i="6"/>
  <c r="AD1007" i="6" s="1"/>
  <c r="W943" i="6"/>
  <c r="AD943" i="6" s="1"/>
  <c r="W879" i="6"/>
  <c r="AD879" i="6" s="1"/>
  <c r="W815" i="6"/>
  <c r="AD815" i="6" s="1"/>
  <c r="W751" i="6"/>
  <c r="AD751" i="6" s="1"/>
  <c r="W687" i="6"/>
  <c r="AD687" i="6" s="1"/>
  <c r="W623" i="6"/>
  <c r="AD623" i="6" s="1"/>
  <c r="W559" i="6"/>
  <c r="AD559" i="6" s="1"/>
  <c r="W495" i="6"/>
  <c r="AD495" i="6" s="1"/>
  <c r="W431" i="6"/>
  <c r="AD431" i="6" s="1"/>
  <c r="W367" i="6"/>
  <c r="AD367" i="6" s="1"/>
  <c r="W303" i="6"/>
  <c r="AD303" i="6" s="1"/>
  <c r="W239" i="6"/>
  <c r="AD239" i="6" s="1"/>
  <c r="AB1243" i="6"/>
  <c r="AB1179" i="6"/>
  <c r="AB1115" i="6"/>
  <c r="AB1003" i="6"/>
  <c r="AB939" i="6"/>
  <c r="AB875" i="6"/>
  <c r="AD3" i="6"/>
  <c r="AA3" i="6"/>
  <c r="AH3" i="6" s="1"/>
  <c r="AI3" i="6" s="1"/>
  <c r="X1500" i="6"/>
  <c r="Y1500" i="6" s="1"/>
  <c r="AF1500" i="6" s="1"/>
  <c r="V704" i="6"/>
  <c r="AC704" i="6" s="1"/>
  <c r="V436" i="6"/>
  <c r="AC436" i="6" s="1"/>
  <c r="X1457" i="6"/>
  <c r="Y1457" i="6" s="1"/>
  <c r="AF1457" i="6" s="1"/>
  <c r="X1453" i="6"/>
  <c r="Y1453" i="6" s="1"/>
  <c r="AF1453" i="6" s="1"/>
  <c r="X1445" i="6"/>
  <c r="Y1445" i="6" s="1"/>
  <c r="AF1445" i="6" s="1"/>
  <c r="X1437" i="6"/>
  <c r="Y1437" i="6" s="1"/>
  <c r="X1429" i="6"/>
  <c r="Y1429" i="6" s="1"/>
  <c r="AF1429" i="6" s="1"/>
  <c r="X1421" i="6"/>
  <c r="Y1421" i="6" s="1"/>
  <c r="AF1421" i="6" s="1"/>
  <c r="X1409" i="6"/>
  <c r="Y1409" i="6" s="1"/>
  <c r="AF1409" i="6" s="1"/>
  <c r="X1401" i="6"/>
  <c r="Y1401" i="6" s="1"/>
  <c r="AF1401" i="6" s="1"/>
  <c r="X1393" i="6"/>
  <c r="Y1393" i="6" s="1"/>
  <c r="X1385" i="6"/>
  <c r="Y1385" i="6" s="1"/>
  <c r="AF1385" i="6" s="1"/>
  <c r="X1377" i="6"/>
  <c r="Y1377" i="6" s="1"/>
  <c r="X1365" i="6"/>
  <c r="Y1365" i="6" s="1"/>
  <c r="AF1365" i="6" s="1"/>
  <c r="X1357" i="6"/>
  <c r="Y1357" i="6" s="1"/>
  <c r="X1349" i="6"/>
  <c r="Y1349" i="6" s="1"/>
  <c r="AF1349" i="6" s="1"/>
  <c r="X1341" i="6"/>
  <c r="Y1341" i="6" s="1"/>
  <c r="AF1341" i="6" s="1"/>
  <c r="X1333" i="6"/>
  <c r="Y1333" i="6" s="1"/>
  <c r="AF1333" i="6" s="1"/>
  <c r="X1325" i="6"/>
  <c r="Y1325" i="6" s="1"/>
  <c r="AF1325" i="6" s="1"/>
  <c r="X1317" i="6"/>
  <c r="Y1317" i="6" s="1"/>
  <c r="AF1317" i="6" s="1"/>
  <c r="X1309" i="6"/>
  <c r="Y1309" i="6" s="1"/>
  <c r="X1301" i="6"/>
  <c r="Y1301" i="6" s="1"/>
  <c r="AF1301" i="6" s="1"/>
  <c r="X1293" i="6"/>
  <c r="Y1293" i="6" s="1"/>
  <c r="X1281" i="6"/>
  <c r="Y1281" i="6" s="1"/>
  <c r="AF1281" i="6" s="1"/>
  <c r="X1273" i="6"/>
  <c r="Y1273" i="6" s="1"/>
  <c r="AF1273" i="6" s="1"/>
  <c r="X1265" i="6"/>
  <c r="Y1265" i="6" s="1"/>
  <c r="X1257" i="6"/>
  <c r="Y1257" i="6" s="1"/>
  <c r="AF1257" i="6" s="1"/>
  <c r="X1249" i="6"/>
  <c r="Y1249" i="6" s="1"/>
  <c r="AF1249" i="6" s="1"/>
  <c r="X1237" i="6"/>
  <c r="Y1237" i="6" s="1"/>
  <c r="AF1237" i="6" s="1"/>
  <c r="X1229" i="6"/>
  <c r="Y1229" i="6" s="1"/>
  <c r="Z1229" i="6" s="1"/>
  <c r="AG1229" i="6" s="1"/>
  <c r="X1221" i="6"/>
  <c r="Y1221" i="6" s="1"/>
  <c r="AF1221" i="6" s="1"/>
  <c r="X1213" i="6"/>
  <c r="Y1213" i="6" s="1"/>
  <c r="AF1213" i="6" s="1"/>
  <c r="X1205" i="6"/>
  <c r="Y1205" i="6" s="1"/>
  <c r="AF1205" i="6" s="1"/>
  <c r="X1197" i="6"/>
  <c r="Y1197" i="6" s="1"/>
  <c r="X1189" i="6"/>
  <c r="Y1189" i="6" s="1"/>
  <c r="AF1189" i="6" s="1"/>
  <c r="X1181" i="6"/>
  <c r="Y1181" i="6" s="1"/>
  <c r="AF1181" i="6" s="1"/>
  <c r="X1169" i="6"/>
  <c r="Y1169" i="6" s="1"/>
  <c r="X1157" i="6"/>
  <c r="Y1157" i="6" s="1"/>
  <c r="AF1157" i="6" s="1"/>
  <c r="X1149" i="6"/>
  <c r="Y1149" i="6" s="1"/>
  <c r="X1141" i="6"/>
  <c r="Y1141" i="6" s="1"/>
  <c r="AF1141" i="6" s="1"/>
  <c r="X1133" i="6"/>
  <c r="Y1133" i="6" s="1"/>
  <c r="X1125" i="6"/>
  <c r="Y1125" i="6" s="1"/>
  <c r="AF1125" i="6" s="1"/>
  <c r="X1117" i="6"/>
  <c r="Y1117" i="6" s="1"/>
  <c r="X1109" i="6"/>
  <c r="Y1109" i="6" s="1"/>
  <c r="AF1109" i="6" s="1"/>
  <c r="X1101" i="6"/>
  <c r="Y1101" i="6" s="1"/>
  <c r="AA1101" i="6" s="1"/>
  <c r="AH1101" i="6" s="1"/>
  <c r="X1093" i="6"/>
  <c r="Y1093" i="6" s="1"/>
  <c r="AF1093" i="6" s="1"/>
  <c r="X1085" i="6"/>
  <c r="Y1085" i="6" s="1"/>
  <c r="X1077" i="6"/>
  <c r="Y1077" i="6" s="1"/>
  <c r="AF1077" i="6" s="1"/>
  <c r="X1069" i="6"/>
  <c r="Y1069" i="6" s="1"/>
  <c r="X1061" i="6"/>
  <c r="Y1061" i="6" s="1"/>
  <c r="AF1061" i="6" s="1"/>
  <c r="X1053" i="6"/>
  <c r="Y1053" i="6" s="1"/>
  <c r="X1045" i="6"/>
  <c r="Y1045" i="6" s="1"/>
  <c r="AF1045" i="6" s="1"/>
  <c r="X1037" i="6"/>
  <c r="Y1037" i="6" s="1"/>
  <c r="X1025" i="6"/>
  <c r="Y1025" i="6" s="1"/>
  <c r="X1017" i="6"/>
  <c r="Y1017" i="6" s="1"/>
  <c r="AF1017" i="6" s="1"/>
  <c r="X1009" i="6"/>
  <c r="Y1009" i="6" s="1"/>
  <c r="AF1009" i="6" s="1"/>
  <c r="X1001" i="6"/>
  <c r="Y1001" i="6" s="1"/>
  <c r="AF1001" i="6" s="1"/>
  <c r="X993" i="6"/>
  <c r="Y993" i="6" s="1"/>
  <c r="X981" i="6"/>
  <c r="Y981" i="6" s="1"/>
  <c r="AF981" i="6" s="1"/>
  <c r="X973" i="6"/>
  <c r="Y973" i="6" s="1"/>
  <c r="AF973" i="6" s="1"/>
  <c r="X961" i="6"/>
  <c r="Y961" i="6" s="1"/>
  <c r="AF961" i="6" s="1"/>
  <c r="X953" i="6"/>
  <c r="Y953" i="6" s="1"/>
  <c r="AF953" i="6" s="1"/>
  <c r="X945" i="6"/>
  <c r="Y945" i="6" s="1"/>
  <c r="X933" i="6"/>
  <c r="Y933" i="6" s="1"/>
  <c r="AF933" i="6" s="1"/>
  <c r="X925" i="6"/>
  <c r="Y925" i="6" s="1"/>
  <c r="X913" i="6"/>
  <c r="Y913" i="6" s="1"/>
  <c r="AF913" i="6" s="1"/>
  <c r="X905" i="6"/>
  <c r="Y905" i="6" s="1"/>
  <c r="AF905" i="6" s="1"/>
  <c r="X897" i="6"/>
  <c r="Y897" i="6" s="1"/>
  <c r="AF897" i="6" s="1"/>
  <c r="X889" i="6"/>
  <c r="Y889" i="6" s="1"/>
  <c r="X881" i="6"/>
  <c r="Y881" i="6" s="1"/>
  <c r="X873" i="6"/>
  <c r="Y873" i="6" s="1"/>
  <c r="AF873" i="6" s="1"/>
  <c r="X865" i="6"/>
  <c r="Y865" i="6" s="1"/>
  <c r="AF865" i="6" s="1"/>
  <c r="X857" i="6"/>
  <c r="Y857" i="6" s="1"/>
  <c r="X845" i="6"/>
  <c r="Y845" i="6" s="1"/>
  <c r="X837" i="6"/>
  <c r="Y837" i="6" s="1"/>
  <c r="X829" i="6"/>
  <c r="Y829" i="6" s="1"/>
  <c r="AF829" i="6" s="1"/>
  <c r="X821" i="6"/>
  <c r="Y821" i="6" s="1"/>
  <c r="AF821" i="6" s="1"/>
  <c r="X809" i="6"/>
  <c r="Y809" i="6" s="1"/>
  <c r="Z809" i="6" s="1"/>
  <c r="AG809" i="6" s="1"/>
  <c r="X805" i="6"/>
  <c r="Y805" i="6" s="1"/>
  <c r="X797" i="6"/>
  <c r="Y797" i="6" s="1"/>
  <c r="AF797" i="6" s="1"/>
  <c r="X789" i="6"/>
  <c r="Y789" i="6" s="1"/>
  <c r="X781" i="6"/>
  <c r="Y781" i="6" s="1"/>
  <c r="AF781" i="6" s="1"/>
  <c r="X769" i="6"/>
  <c r="Y769" i="6" s="1"/>
  <c r="AF769" i="6" s="1"/>
  <c r="X761" i="6"/>
  <c r="Y761" i="6" s="1"/>
  <c r="AF761" i="6" s="1"/>
  <c r="X753" i="6"/>
  <c r="Y753" i="6" s="1"/>
  <c r="AF753" i="6" s="1"/>
  <c r="X745" i="6"/>
  <c r="Y745" i="6" s="1"/>
  <c r="Z745" i="6" s="1"/>
  <c r="AG745" i="6" s="1"/>
  <c r="X737" i="6"/>
  <c r="Y737" i="6" s="1"/>
  <c r="AF737" i="6" s="1"/>
  <c r="X729" i="6"/>
  <c r="Y729" i="6" s="1"/>
  <c r="AF729" i="6" s="1"/>
  <c r="X721" i="6"/>
  <c r="Y721" i="6" s="1"/>
  <c r="AF721" i="6" s="1"/>
  <c r="X713" i="6"/>
  <c r="Y713" i="6" s="1"/>
  <c r="X709" i="6"/>
  <c r="Y709" i="6" s="1"/>
  <c r="AF709" i="6" s="1"/>
  <c r="X701" i="6"/>
  <c r="Y701" i="6" s="1"/>
  <c r="AF701" i="6" s="1"/>
  <c r="X693" i="6"/>
  <c r="Y693" i="6" s="1"/>
  <c r="AF693" i="6" s="1"/>
  <c r="X681" i="6"/>
  <c r="Y681" i="6" s="1"/>
  <c r="AF681" i="6" s="1"/>
  <c r="X673" i="6"/>
  <c r="Y673" i="6" s="1"/>
  <c r="X665" i="6"/>
  <c r="Y665" i="6" s="1"/>
  <c r="AF665" i="6" s="1"/>
  <c r="X653" i="6"/>
  <c r="Y653" i="6" s="1"/>
  <c r="X645" i="6"/>
  <c r="Y645" i="6" s="1"/>
  <c r="AF645" i="6" s="1"/>
  <c r="X633" i="6"/>
  <c r="Y633" i="6" s="1"/>
  <c r="AF633" i="6" s="1"/>
  <c r="X625" i="6"/>
  <c r="Y625" i="6" s="1"/>
  <c r="AF625" i="6" s="1"/>
  <c r="X617" i="6"/>
  <c r="Y617" i="6" s="1"/>
  <c r="AF617" i="6" s="1"/>
  <c r="X609" i="6"/>
  <c r="Y609" i="6" s="1"/>
  <c r="AF609" i="6" s="1"/>
  <c r="X601" i="6"/>
  <c r="Y601" i="6" s="1"/>
  <c r="AF601" i="6" s="1"/>
  <c r="X593" i="6"/>
  <c r="Y593" i="6" s="1"/>
  <c r="AF593" i="6" s="1"/>
  <c r="X585" i="6"/>
  <c r="Y585" i="6" s="1"/>
  <c r="X577" i="6"/>
  <c r="Y577" i="6" s="1"/>
  <c r="X569" i="6"/>
  <c r="Y569" i="6" s="1"/>
  <c r="AF569" i="6" s="1"/>
  <c r="X561" i="6"/>
  <c r="Y561" i="6" s="1"/>
  <c r="AF561" i="6" s="1"/>
  <c r="X557" i="6"/>
  <c r="Y557" i="6" s="1"/>
  <c r="AF557" i="6" s="1"/>
  <c r="X553" i="6"/>
  <c r="Y553" i="6" s="1"/>
  <c r="AF553" i="6" s="1"/>
  <c r="X549" i="6"/>
  <c r="Y549" i="6" s="1"/>
  <c r="AF549" i="6" s="1"/>
  <c r="X545" i="6"/>
  <c r="Y545" i="6" s="1"/>
  <c r="AF545" i="6" s="1"/>
  <c r="X541" i="6"/>
  <c r="Y541" i="6" s="1"/>
  <c r="X537" i="6"/>
  <c r="Y537" i="6" s="1"/>
  <c r="AF537" i="6" s="1"/>
  <c r="X533" i="6"/>
  <c r="Y533" i="6" s="1"/>
  <c r="AF533" i="6" s="1"/>
  <c r="X529" i="6"/>
  <c r="Y529" i="6" s="1"/>
  <c r="AF529" i="6" s="1"/>
  <c r="X525" i="6"/>
  <c r="Y525" i="6" s="1"/>
  <c r="X521" i="6"/>
  <c r="Y521" i="6" s="1"/>
  <c r="X517" i="6"/>
  <c r="Y517" i="6" s="1"/>
  <c r="AF517" i="6" s="1"/>
  <c r="X513" i="6"/>
  <c r="Y513" i="6" s="1"/>
  <c r="AF513" i="6" s="1"/>
  <c r="X509" i="6"/>
  <c r="Y509" i="6" s="1"/>
  <c r="Z509" i="6" s="1"/>
  <c r="AG509" i="6" s="1"/>
  <c r="X505" i="6"/>
  <c r="Y505" i="6" s="1"/>
  <c r="AF505" i="6" s="1"/>
  <c r="X501" i="6"/>
  <c r="Y501" i="6" s="1"/>
  <c r="AF501" i="6" s="1"/>
  <c r="X497" i="6"/>
  <c r="Y497" i="6" s="1"/>
  <c r="AF497" i="6" s="1"/>
  <c r="X493" i="6"/>
  <c r="Y493" i="6" s="1"/>
  <c r="AF493" i="6" s="1"/>
  <c r="X489" i="6"/>
  <c r="Y489" i="6" s="1"/>
  <c r="AF489" i="6" s="1"/>
  <c r="X485" i="6"/>
  <c r="Y485" i="6" s="1"/>
  <c r="AF485" i="6" s="1"/>
  <c r="X481" i="6"/>
  <c r="Y481" i="6" s="1"/>
  <c r="AF481" i="6" s="1"/>
  <c r="X477" i="6"/>
  <c r="Y477" i="6" s="1"/>
  <c r="X469" i="6"/>
  <c r="Y469" i="6" s="1"/>
  <c r="AF469" i="6" s="1"/>
  <c r="X465" i="6"/>
  <c r="Y465" i="6" s="1"/>
  <c r="AF465" i="6" s="1"/>
  <c r="X461" i="6"/>
  <c r="Y461" i="6" s="1"/>
  <c r="AF461" i="6" s="1"/>
  <c r="X457" i="6"/>
  <c r="Y457" i="6" s="1"/>
  <c r="AF457" i="6" s="1"/>
  <c r="X453" i="6"/>
  <c r="Y453" i="6" s="1"/>
  <c r="X449" i="6"/>
  <c r="Y449" i="6" s="1"/>
  <c r="AF449" i="6" s="1"/>
  <c r="X445" i="6"/>
  <c r="Y445" i="6" s="1"/>
  <c r="AF445" i="6" s="1"/>
  <c r="X441" i="6"/>
  <c r="Y441" i="6" s="1"/>
  <c r="AF441" i="6" s="1"/>
  <c r="X437" i="6"/>
  <c r="Y437" i="6" s="1"/>
  <c r="X433" i="6"/>
  <c r="Y433" i="6" s="1"/>
  <c r="X429" i="6"/>
  <c r="Y429" i="6" s="1"/>
  <c r="AF429" i="6" s="1"/>
  <c r="X425" i="6"/>
  <c r="Y425" i="6" s="1"/>
  <c r="AF425" i="6" s="1"/>
  <c r="X421" i="6"/>
  <c r="Y421" i="6" s="1"/>
  <c r="AF421" i="6" s="1"/>
  <c r="X417" i="6"/>
  <c r="Y417" i="6" s="1"/>
  <c r="X413" i="6"/>
  <c r="Y413" i="6" s="1"/>
  <c r="AF413" i="6" s="1"/>
  <c r="X409" i="6"/>
  <c r="Y409" i="6" s="1"/>
  <c r="AF409" i="6" s="1"/>
  <c r="X405" i="6"/>
  <c r="Y405" i="6" s="1"/>
  <c r="AF405" i="6" s="1"/>
  <c r="X401" i="6"/>
  <c r="Y401" i="6" s="1"/>
  <c r="X397" i="6"/>
  <c r="Y397" i="6" s="1"/>
  <c r="AF397" i="6" s="1"/>
  <c r="X393" i="6"/>
  <c r="Y393" i="6" s="1"/>
  <c r="AF393" i="6" s="1"/>
  <c r="X389" i="6"/>
  <c r="Y389" i="6" s="1"/>
  <c r="X385" i="6"/>
  <c r="Y385" i="6" s="1"/>
  <c r="X381" i="6"/>
  <c r="Y381" i="6" s="1"/>
  <c r="AF381" i="6" s="1"/>
  <c r="X377" i="6"/>
  <c r="Y377" i="6" s="1"/>
  <c r="AF377" i="6" s="1"/>
  <c r="X373" i="6"/>
  <c r="Y373" i="6" s="1"/>
  <c r="X369" i="6"/>
  <c r="Y369" i="6" s="1"/>
  <c r="AF369" i="6" s="1"/>
  <c r="X365" i="6"/>
  <c r="Y365" i="6" s="1"/>
  <c r="AF365" i="6" s="1"/>
  <c r="X361" i="6"/>
  <c r="Y361" i="6" s="1"/>
  <c r="AF361" i="6" s="1"/>
  <c r="X357" i="6"/>
  <c r="Y357" i="6" s="1"/>
  <c r="AF357" i="6" s="1"/>
  <c r="X353" i="6"/>
  <c r="Y353" i="6" s="1"/>
  <c r="X349" i="6"/>
  <c r="Y349" i="6" s="1"/>
  <c r="AF349" i="6" s="1"/>
  <c r="X345" i="6"/>
  <c r="Y345" i="6" s="1"/>
  <c r="AF345" i="6" s="1"/>
  <c r="X341" i="6"/>
  <c r="Y341" i="6" s="1"/>
  <c r="AF341" i="6" s="1"/>
  <c r="X337" i="6"/>
  <c r="Y337" i="6" s="1"/>
  <c r="X333" i="6"/>
  <c r="Y333" i="6" s="1"/>
  <c r="AF333" i="6" s="1"/>
  <c r="X329" i="6"/>
  <c r="Y329" i="6" s="1"/>
  <c r="AF329" i="6" s="1"/>
  <c r="X325" i="6"/>
  <c r="Y325" i="6" s="1"/>
  <c r="X321" i="6"/>
  <c r="Y321" i="6" s="1"/>
  <c r="AF321" i="6" s="1"/>
  <c r="X317" i="6"/>
  <c r="Y317" i="6" s="1"/>
  <c r="AF317" i="6" s="1"/>
  <c r="X313" i="6"/>
  <c r="Y313" i="6" s="1"/>
  <c r="AF313" i="6" s="1"/>
  <c r="X309" i="6"/>
  <c r="Y309" i="6" s="1"/>
  <c r="X305" i="6"/>
  <c r="Y305" i="6" s="1"/>
  <c r="X301" i="6"/>
  <c r="Y301" i="6" s="1"/>
  <c r="AF301" i="6" s="1"/>
  <c r="X297" i="6"/>
  <c r="Y297" i="6" s="1"/>
  <c r="AF297" i="6" s="1"/>
  <c r="X293" i="6"/>
  <c r="Y293" i="6" s="1"/>
  <c r="AF293" i="6" s="1"/>
  <c r="X289" i="6"/>
  <c r="Y289" i="6" s="1"/>
  <c r="X285" i="6"/>
  <c r="Y285" i="6" s="1"/>
  <c r="AF285" i="6" s="1"/>
  <c r="X281" i="6"/>
  <c r="Y281" i="6" s="1"/>
  <c r="AF281" i="6" s="1"/>
  <c r="X277" i="6"/>
  <c r="Y277" i="6" s="1"/>
  <c r="AF277" i="6" s="1"/>
  <c r="X273" i="6"/>
  <c r="Y273" i="6" s="1"/>
  <c r="X269" i="6"/>
  <c r="Y269" i="6" s="1"/>
  <c r="AF269" i="6" s="1"/>
  <c r="X265" i="6"/>
  <c r="Y265" i="6" s="1"/>
  <c r="AF265" i="6" s="1"/>
  <c r="X261" i="6"/>
  <c r="Y261" i="6" s="1"/>
  <c r="X257" i="6"/>
  <c r="Y257" i="6" s="1"/>
  <c r="X253" i="6"/>
  <c r="Y253" i="6" s="1"/>
  <c r="AF253" i="6" s="1"/>
  <c r="X249" i="6"/>
  <c r="Y249" i="6" s="1"/>
  <c r="AF249" i="6" s="1"/>
  <c r="X245" i="6"/>
  <c r="Y245" i="6" s="1"/>
  <c r="X241" i="6"/>
  <c r="Y241" i="6" s="1"/>
  <c r="X237" i="6"/>
  <c r="Y237" i="6" s="1"/>
  <c r="AF237" i="6" s="1"/>
  <c r="X233" i="6"/>
  <c r="Y233" i="6" s="1"/>
  <c r="AF233" i="6" s="1"/>
  <c r="X229" i="6"/>
  <c r="Y229" i="6" s="1"/>
  <c r="AF229" i="6" s="1"/>
  <c r="X225" i="6"/>
  <c r="Y225" i="6" s="1"/>
  <c r="X221" i="6"/>
  <c r="Y221" i="6" s="1"/>
  <c r="AF221" i="6" s="1"/>
  <c r="X217" i="6"/>
  <c r="Y217" i="6" s="1"/>
  <c r="AF217" i="6" s="1"/>
  <c r="X213" i="6"/>
  <c r="Y213" i="6" s="1"/>
  <c r="AF213" i="6" s="1"/>
  <c r="X209" i="6"/>
  <c r="Y209" i="6" s="1"/>
  <c r="X205" i="6"/>
  <c r="Y205" i="6" s="1"/>
  <c r="AF205" i="6" s="1"/>
  <c r="X201" i="6"/>
  <c r="Y201" i="6" s="1"/>
  <c r="AF201" i="6" s="1"/>
  <c r="X197" i="6"/>
  <c r="Y197" i="6" s="1"/>
  <c r="X193" i="6"/>
  <c r="Y193" i="6" s="1"/>
  <c r="AF193" i="6" s="1"/>
  <c r="X189" i="6"/>
  <c r="Y189" i="6" s="1"/>
  <c r="AF189" i="6" s="1"/>
  <c r="X185" i="6"/>
  <c r="Y185" i="6" s="1"/>
  <c r="X181" i="6"/>
  <c r="Y181" i="6" s="1"/>
  <c r="X177" i="6"/>
  <c r="Y177" i="6" s="1"/>
  <c r="AF177" i="6" s="1"/>
  <c r="X173" i="6"/>
  <c r="Y173" i="6" s="1"/>
  <c r="X169" i="6"/>
  <c r="Y169" i="6" s="1"/>
  <c r="X165" i="6"/>
  <c r="Y165" i="6" s="1"/>
  <c r="X161" i="6"/>
  <c r="Y161" i="6" s="1"/>
  <c r="X157" i="6"/>
  <c r="Y157" i="6" s="1"/>
  <c r="X153" i="6"/>
  <c r="Y153" i="6" s="1"/>
  <c r="X149" i="6"/>
  <c r="Y149" i="6" s="1"/>
  <c r="X145" i="6"/>
  <c r="Y145" i="6" s="1"/>
  <c r="X141" i="6"/>
  <c r="Y141" i="6" s="1"/>
  <c r="X137" i="6"/>
  <c r="Y137" i="6" s="1"/>
  <c r="X133" i="6"/>
  <c r="Y133" i="6" s="1"/>
  <c r="X129" i="6"/>
  <c r="Y129" i="6" s="1"/>
  <c r="X125" i="6"/>
  <c r="Y125" i="6" s="1"/>
  <c r="X121" i="6"/>
  <c r="Y121" i="6" s="1"/>
  <c r="X117" i="6"/>
  <c r="Y117" i="6" s="1"/>
  <c r="X113" i="6"/>
  <c r="Y113" i="6" s="1"/>
  <c r="X109" i="6"/>
  <c r="Y109" i="6" s="1"/>
  <c r="X105" i="6"/>
  <c r="Y105" i="6" s="1"/>
  <c r="X101" i="6"/>
  <c r="Y101" i="6" s="1"/>
  <c r="X97" i="6"/>
  <c r="Y97" i="6" s="1"/>
  <c r="X93" i="6"/>
  <c r="Y93" i="6" s="1"/>
  <c r="X89" i="6"/>
  <c r="Y89" i="6" s="1"/>
  <c r="X85" i="6"/>
  <c r="Y85" i="6" s="1"/>
  <c r="X81" i="6"/>
  <c r="Y81" i="6" s="1"/>
  <c r="X77" i="6"/>
  <c r="Y77" i="6" s="1"/>
  <c r="X73" i="6"/>
  <c r="Y73" i="6" s="1"/>
  <c r="X69" i="6"/>
  <c r="Y69" i="6" s="1"/>
  <c r="X65" i="6"/>
  <c r="Y65" i="6" s="1"/>
  <c r="X61" i="6"/>
  <c r="Y61" i="6" s="1"/>
  <c r="X57" i="6"/>
  <c r="Y57" i="6" s="1"/>
  <c r="X53" i="6"/>
  <c r="Y53" i="6" s="1"/>
  <c r="X49" i="6"/>
  <c r="Y49" i="6" s="1"/>
  <c r="X45" i="6"/>
  <c r="Y45" i="6" s="1"/>
  <c r="X41" i="6"/>
  <c r="Y41" i="6" s="1"/>
  <c r="X37" i="6"/>
  <c r="Y37" i="6" s="1"/>
  <c r="X33" i="6"/>
  <c r="Y33" i="6" s="1"/>
  <c r="X29" i="6"/>
  <c r="Y29" i="6" s="1"/>
  <c r="AF29" i="6" s="1"/>
  <c r="X25" i="6"/>
  <c r="Y25" i="6" s="1"/>
  <c r="X21" i="6"/>
  <c r="Y21" i="6" s="1"/>
  <c r="X17" i="6"/>
  <c r="Y17" i="6" s="1"/>
  <c r="X13" i="6"/>
  <c r="Y13" i="6" s="1"/>
  <c r="X9" i="6"/>
  <c r="Y9" i="6" s="1"/>
  <c r="X1465" i="6"/>
  <c r="Y1465" i="6" s="1"/>
  <c r="X1497" i="6"/>
  <c r="Y1497" i="6" s="1"/>
  <c r="AF1497" i="6" s="1"/>
  <c r="X1493" i="6"/>
  <c r="Y1493" i="6" s="1"/>
  <c r="AF1493" i="6" s="1"/>
  <c r="X1489" i="6"/>
  <c r="Y1489" i="6" s="1"/>
  <c r="AF1489" i="6" s="1"/>
  <c r="X1485" i="6"/>
  <c r="Y1485" i="6" s="1"/>
  <c r="X1481" i="6"/>
  <c r="Y1481" i="6" s="1"/>
  <c r="AF1481" i="6" s="1"/>
  <c r="X1473" i="6"/>
  <c r="Y1473" i="6" s="1"/>
  <c r="AF1473" i="6" s="1"/>
  <c r="X1469" i="6"/>
  <c r="Y1469" i="6" s="1"/>
  <c r="X1461" i="6"/>
  <c r="Y1461" i="6" s="1"/>
  <c r="AF1461" i="6" s="1"/>
  <c r="X1352" i="6"/>
  <c r="Y1352" i="6" s="1"/>
  <c r="X1348" i="6"/>
  <c r="Y1348" i="6" s="1"/>
  <c r="AF1348" i="6" s="1"/>
  <c r="X1340" i="6"/>
  <c r="Y1340" i="6" s="1"/>
  <c r="X1336" i="6"/>
  <c r="Y1336" i="6" s="1"/>
  <c r="AF1336" i="6" s="1"/>
  <c r="X1320" i="6"/>
  <c r="Y1320" i="6" s="1"/>
  <c r="X1316" i="6"/>
  <c r="Y1316" i="6" s="1"/>
  <c r="AF1316" i="6" s="1"/>
  <c r="X1308" i="6"/>
  <c r="Y1308" i="6" s="1"/>
  <c r="AF1308" i="6" s="1"/>
  <c r="W1304" i="6"/>
  <c r="AD1304" i="6" s="1"/>
  <c r="X1288" i="6"/>
  <c r="Y1288" i="6" s="1"/>
  <c r="AF1288" i="6" s="1"/>
  <c r="X1256" i="6"/>
  <c r="Y1256" i="6" s="1"/>
  <c r="AF1256" i="6" s="1"/>
  <c r="X1244" i="6"/>
  <c r="Y1244" i="6" s="1"/>
  <c r="X1224" i="6"/>
  <c r="Y1224" i="6" s="1"/>
  <c r="AF1224" i="6" s="1"/>
  <c r="X1184" i="6"/>
  <c r="Y1184" i="6" s="1"/>
  <c r="AF1184" i="6" s="1"/>
  <c r="X1156" i="6"/>
  <c r="Y1156" i="6" s="1"/>
  <c r="AF1156" i="6" s="1"/>
  <c r="X1148" i="6"/>
  <c r="Y1148" i="6" s="1"/>
  <c r="AF1148" i="6" s="1"/>
  <c r="X1128" i="6"/>
  <c r="Y1128" i="6" s="1"/>
  <c r="X1120" i="6"/>
  <c r="Y1120" i="6" s="1"/>
  <c r="X1112" i="6"/>
  <c r="Y1112" i="6" s="1"/>
  <c r="AF1112" i="6" s="1"/>
  <c r="X1080" i="6"/>
  <c r="Y1080" i="6" s="1"/>
  <c r="X1064" i="6"/>
  <c r="Y1064" i="6" s="1"/>
  <c r="AF1064" i="6" s="1"/>
  <c r="X1040" i="6"/>
  <c r="Y1040" i="6" s="1"/>
  <c r="AF1040" i="6" s="1"/>
  <c r="X1032" i="6"/>
  <c r="Y1032" i="6" s="1"/>
  <c r="AF1032" i="6" s="1"/>
  <c r="X1008" i="6"/>
  <c r="Y1008" i="6" s="1"/>
  <c r="AF1008" i="6" s="1"/>
  <c r="X1000" i="6"/>
  <c r="Y1000" i="6" s="1"/>
  <c r="X964" i="6"/>
  <c r="Y964" i="6" s="1"/>
  <c r="AF964" i="6" s="1"/>
  <c r="V960" i="6"/>
  <c r="AC960" i="6" s="1"/>
  <c r="X944" i="6"/>
  <c r="Y944" i="6" s="1"/>
  <c r="AF944" i="6" s="1"/>
  <c r="X936" i="6"/>
  <c r="Y936" i="6" s="1"/>
  <c r="AA936" i="6" s="1"/>
  <c r="AH936" i="6" s="1"/>
  <c r="X924" i="6"/>
  <c r="Y924" i="6" s="1"/>
  <c r="X900" i="6"/>
  <c r="Y900" i="6" s="1"/>
  <c r="AF900" i="6" s="1"/>
  <c r="X892" i="6"/>
  <c r="Y892" i="6" s="1"/>
  <c r="AF892" i="6" s="1"/>
  <c r="V884" i="6"/>
  <c r="AC884" i="6" s="1"/>
  <c r="X868" i="6"/>
  <c r="Y868" i="6" s="1"/>
  <c r="AF868" i="6" s="1"/>
  <c r="X860" i="6"/>
  <c r="Y860" i="6" s="1"/>
  <c r="AF860" i="6" s="1"/>
  <c r="X836" i="6"/>
  <c r="Y836" i="6" s="1"/>
  <c r="X804" i="6"/>
  <c r="Y804" i="6" s="1"/>
  <c r="AF804" i="6" s="1"/>
  <c r="X796" i="6"/>
  <c r="Y796" i="6" s="1"/>
  <c r="X764" i="6"/>
  <c r="Y764" i="6" s="1"/>
  <c r="AF764" i="6" s="1"/>
  <c r="V756" i="6"/>
  <c r="AC756" i="6" s="1"/>
  <c r="X740" i="6"/>
  <c r="Y740" i="6" s="1"/>
  <c r="AF740" i="6" s="1"/>
  <c r="X732" i="6"/>
  <c r="Y732" i="6" s="1"/>
  <c r="X708" i="6"/>
  <c r="Y708" i="6" s="1"/>
  <c r="AF708" i="6" s="1"/>
  <c r="X676" i="6"/>
  <c r="Y676" i="6" s="1"/>
  <c r="X668" i="6"/>
  <c r="Y668" i="6" s="1"/>
  <c r="AF668" i="6" s="1"/>
  <c r="V644" i="6"/>
  <c r="AC644" i="6" s="1"/>
  <c r="X636" i="6"/>
  <c r="Y636" i="6" s="1"/>
  <c r="AF636" i="6" s="1"/>
  <c r="X628" i="6"/>
  <c r="Y628" i="6" s="1"/>
  <c r="X604" i="6"/>
  <c r="Y604" i="6" s="1"/>
  <c r="AF604" i="6" s="1"/>
  <c r="X580" i="6"/>
  <c r="Y580" i="6" s="1"/>
  <c r="AF580" i="6" s="1"/>
  <c r="X548" i="6"/>
  <c r="Y548" i="6" s="1"/>
  <c r="AF548" i="6" s="1"/>
  <c r="X540" i="6"/>
  <c r="Y540" i="6" s="1"/>
  <c r="AF540" i="6" s="1"/>
  <c r="X532" i="6"/>
  <c r="Y532" i="6" s="1"/>
  <c r="AF532" i="6" s="1"/>
  <c r="X508" i="6"/>
  <c r="Y508" i="6" s="1"/>
  <c r="AF508" i="6" s="1"/>
  <c r="X500" i="6"/>
  <c r="Y500" i="6" s="1"/>
  <c r="AF500" i="6" s="1"/>
  <c r="X476" i="6"/>
  <c r="Y476" i="6" s="1"/>
  <c r="X452" i="6"/>
  <c r="Y452" i="6" s="1"/>
  <c r="AF452" i="6" s="1"/>
  <c r="W436" i="6"/>
  <c r="AD436" i="6" s="1"/>
  <c r="X420" i="6"/>
  <c r="Y420" i="6" s="1"/>
  <c r="AF420" i="6" s="1"/>
  <c r="X412" i="6"/>
  <c r="Y412" i="6" s="1"/>
  <c r="X380" i="6"/>
  <c r="Y380" i="6" s="1"/>
  <c r="AF380" i="6" s="1"/>
  <c r="X372" i="6"/>
  <c r="Y372" i="6" s="1"/>
  <c r="AF372" i="6" s="1"/>
  <c r="V368" i="6"/>
  <c r="AC368" i="6" s="1"/>
  <c r="X360" i="6"/>
  <c r="Y360" i="6" s="1"/>
  <c r="AF360" i="6" s="1"/>
  <c r="X352" i="6"/>
  <c r="Y352" i="6" s="1"/>
  <c r="AF352" i="6" s="1"/>
  <c r="X328" i="6"/>
  <c r="Y328" i="6" s="1"/>
  <c r="X308" i="6"/>
  <c r="Y308" i="6" s="1"/>
  <c r="AF308" i="6" s="1"/>
  <c r="X304" i="6"/>
  <c r="Y304" i="6" s="1"/>
  <c r="X296" i="6"/>
  <c r="Y296" i="6" s="1"/>
  <c r="AF296" i="6" s="1"/>
  <c r="X288" i="6"/>
  <c r="Y288" i="6" s="1"/>
  <c r="X252" i="6"/>
  <c r="Y252" i="6" s="1"/>
  <c r="AF252" i="6" s="1"/>
  <c r="X220" i="6"/>
  <c r="Y220" i="6" s="1"/>
  <c r="AF220" i="6" s="1"/>
  <c r="X212" i="6"/>
  <c r="Y212" i="6" s="1"/>
  <c r="AA212" i="6" s="1"/>
  <c r="AH212" i="6" s="1"/>
  <c r="X196" i="6"/>
  <c r="Y196" i="6" s="1"/>
  <c r="X176" i="6"/>
  <c r="Y176" i="6" s="1"/>
  <c r="AF176" i="6" s="1"/>
  <c r="X156" i="6"/>
  <c r="Y156" i="6" s="1"/>
  <c r="X152" i="6"/>
  <c r="Y152" i="6" s="1"/>
  <c r="X144" i="6"/>
  <c r="Y144" i="6" s="1"/>
  <c r="X124" i="6"/>
  <c r="Y124" i="6" s="1"/>
  <c r="X120" i="6"/>
  <c r="Y120" i="6" s="1"/>
  <c r="X108" i="6"/>
  <c r="Y108" i="6" s="1"/>
  <c r="X92" i="6"/>
  <c r="Y92" i="6" s="1"/>
  <c r="X76" i="6"/>
  <c r="Y76" i="6" s="1"/>
  <c r="X60" i="6"/>
  <c r="Y60" i="6" s="1"/>
  <c r="X44" i="6"/>
  <c r="Y44" i="6" s="1"/>
  <c r="X40" i="6"/>
  <c r="Y40" i="6" s="1"/>
  <c r="X32" i="6"/>
  <c r="Y32" i="6" s="1"/>
  <c r="X28" i="6"/>
  <c r="Y28" i="6" s="1"/>
  <c r="AF28" i="6" s="1"/>
  <c r="X16" i="6"/>
  <c r="Y16" i="6" s="1"/>
  <c r="X8" i="6"/>
  <c r="Y8" i="6" s="1"/>
  <c r="V5" i="6"/>
  <c r="AC5" i="6" s="1"/>
  <c r="X1499" i="6"/>
  <c r="Y1499" i="6" s="1"/>
  <c r="AF1499" i="6" s="1"/>
  <c r="X1495" i="6"/>
  <c r="Y1495" i="6" s="1"/>
  <c r="AF1495" i="6" s="1"/>
  <c r="X1491" i="6"/>
  <c r="Y1491" i="6" s="1"/>
  <c r="AF1491" i="6" s="1"/>
  <c r="X1487" i="6"/>
  <c r="Y1487" i="6" s="1"/>
  <c r="X1483" i="6"/>
  <c r="Y1483" i="6" s="1"/>
  <c r="AF1483" i="6" s="1"/>
  <c r="X1479" i="6"/>
  <c r="Y1479" i="6" s="1"/>
  <c r="AF1479" i="6" s="1"/>
  <c r="X1475" i="6"/>
  <c r="Y1475" i="6" s="1"/>
  <c r="AF1475" i="6" s="1"/>
  <c r="X1471" i="6"/>
  <c r="Y1471" i="6" s="1"/>
  <c r="AF1471" i="6" s="1"/>
  <c r="X1467" i="6"/>
  <c r="Y1467" i="6" s="1"/>
  <c r="AF1467" i="6" s="1"/>
  <c r="X1463" i="6"/>
  <c r="Y1463" i="6" s="1"/>
  <c r="AF1463" i="6" s="1"/>
  <c r="X1459" i="6"/>
  <c r="Y1459" i="6" s="1"/>
  <c r="AF1459" i="6" s="1"/>
  <c r="X1455" i="6"/>
  <c r="Y1455" i="6" s="1"/>
  <c r="X1451" i="6"/>
  <c r="Y1451" i="6" s="1"/>
  <c r="AF1451" i="6" s="1"/>
  <c r="X1447" i="6"/>
  <c r="Y1447" i="6" s="1"/>
  <c r="AF1447" i="6" s="1"/>
  <c r="X1443" i="6"/>
  <c r="Y1443" i="6" s="1"/>
  <c r="AF1443" i="6" s="1"/>
  <c r="X1439" i="6"/>
  <c r="Y1439" i="6" s="1"/>
  <c r="X1435" i="6"/>
  <c r="Y1435" i="6" s="1"/>
  <c r="AF1435" i="6" s="1"/>
  <c r="X1431" i="6"/>
  <c r="Y1431" i="6" s="1"/>
  <c r="AF1431" i="6" s="1"/>
  <c r="X1427" i="6"/>
  <c r="Y1427" i="6" s="1"/>
  <c r="AF1427" i="6" s="1"/>
  <c r="X1423" i="6"/>
  <c r="Y1423" i="6" s="1"/>
  <c r="X1419" i="6"/>
  <c r="Y1419" i="6" s="1"/>
  <c r="AF1419" i="6" s="1"/>
  <c r="X1415" i="6"/>
  <c r="Y1415" i="6" s="1"/>
  <c r="AF1415" i="6" s="1"/>
  <c r="X1411" i="6"/>
  <c r="Y1411" i="6" s="1"/>
  <c r="AF1411" i="6" s="1"/>
  <c r="X1407" i="6"/>
  <c r="Y1407" i="6" s="1"/>
  <c r="AF1407" i="6" s="1"/>
  <c r="X1403" i="6"/>
  <c r="Y1403" i="6" s="1"/>
  <c r="AF1403" i="6" s="1"/>
  <c r="X1399" i="6"/>
  <c r="Y1399" i="6" s="1"/>
  <c r="AF1399" i="6" s="1"/>
  <c r="X1395" i="6"/>
  <c r="Y1395" i="6" s="1"/>
  <c r="AF1395" i="6" s="1"/>
  <c r="X1391" i="6"/>
  <c r="Y1391" i="6" s="1"/>
  <c r="X1387" i="6"/>
  <c r="Y1387" i="6" s="1"/>
  <c r="AF1387" i="6" s="1"/>
  <c r="X1383" i="6"/>
  <c r="Y1383" i="6" s="1"/>
  <c r="AF1383" i="6" s="1"/>
  <c r="X1379" i="6"/>
  <c r="Y1379" i="6" s="1"/>
  <c r="AF1379" i="6" s="1"/>
  <c r="X1375" i="6"/>
  <c r="Y1375" i="6" s="1"/>
  <c r="X1371" i="6"/>
  <c r="Y1371" i="6" s="1"/>
  <c r="AF1371" i="6" s="1"/>
  <c r="X1367" i="6"/>
  <c r="Y1367" i="6" s="1"/>
  <c r="AF1367" i="6" s="1"/>
  <c r="X1363" i="6"/>
  <c r="Y1363" i="6" s="1"/>
  <c r="AF1363" i="6" s="1"/>
  <c r="X1359" i="6"/>
  <c r="Y1359" i="6" s="1"/>
  <c r="X1355" i="6"/>
  <c r="Y1355" i="6" s="1"/>
  <c r="AF1355" i="6" s="1"/>
  <c r="X1351" i="6"/>
  <c r="Y1351" i="6" s="1"/>
  <c r="AF1351" i="6" s="1"/>
  <c r="X1347" i="6"/>
  <c r="Y1347" i="6" s="1"/>
  <c r="AF1347" i="6" s="1"/>
  <c r="X1343" i="6"/>
  <c r="Y1343" i="6" s="1"/>
  <c r="AF1343" i="6" s="1"/>
  <c r="X1339" i="6"/>
  <c r="Y1339" i="6" s="1"/>
  <c r="AF1339" i="6" s="1"/>
  <c r="X1335" i="6"/>
  <c r="Y1335" i="6" s="1"/>
  <c r="AF1335" i="6" s="1"/>
  <c r="X1331" i="6"/>
  <c r="Y1331" i="6" s="1"/>
  <c r="AF1331" i="6" s="1"/>
  <c r="X1327" i="6"/>
  <c r="Y1327" i="6" s="1"/>
  <c r="X1323" i="6"/>
  <c r="Y1323" i="6" s="1"/>
  <c r="AF1323" i="6" s="1"/>
  <c r="X1319" i="6"/>
  <c r="Y1319" i="6" s="1"/>
  <c r="AF1319" i="6" s="1"/>
  <c r="X1315" i="6"/>
  <c r="Y1315" i="6" s="1"/>
  <c r="AF1315" i="6" s="1"/>
  <c r="X1311" i="6"/>
  <c r="Y1311" i="6" s="1"/>
  <c r="X1307" i="6"/>
  <c r="Y1307" i="6" s="1"/>
  <c r="AF1307" i="6" s="1"/>
  <c r="X1303" i="6"/>
  <c r="Y1303" i="6" s="1"/>
  <c r="AF1303" i="6" s="1"/>
  <c r="X1299" i="6"/>
  <c r="Y1299" i="6" s="1"/>
  <c r="AF1299" i="6" s="1"/>
  <c r="X1295" i="6"/>
  <c r="Y1295" i="6" s="1"/>
  <c r="X1291" i="6"/>
  <c r="Y1291" i="6" s="1"/>
  <c r="AF1291" i="6" s="1"/>
  <c r="X1287" i="6"/>
  <c r="Y1287" i="6" s="1"/>
  <c r="AF1287" i="6" s="1"/>
  <c r="X1283" i="6"/>
  <c r="Y1283" i="6" s="1"/>
  <c r="AF1283" i="6" s="1"/>
  <c r="X1279" i="6"/>
  <c r="Y1279" i="6" s="1"/>
  <c r="AF1279" i="6" s="1"/>
  <c r="X1275" i="6"/>
  <c r="Y1275" i="6" s="1"/>
  <c r="AF1275" i="6" s="1"/>
  <c r="X1271" i="6"/>
  <c r="Y1271" i="6" s="1"/>
  <c r="AF1271" i="6" s="1"/>
  <c r="X1267" i="6"/>
  <c r="Y1267" i="6" s="1"/>
  <c r="AF1267" i="6" s="1"/>
  <c r="X1263" i="6"/>
  <c r="Y1263" i="6" s="1"/>
  <c r="X1259" i="6"/>
  <c r="Y1259" i="6" s="1"/>
  <c r="AF1259" i="6" s="1"/>
  <c r="X1255" i="6"/>
  <c r="Y1255" i="6" s="1"/>
  <c r="AF1255" i="6" s="1"/>
  <c r="X1251" i="6"/>
  <c r="Y1251" i="6" s="1"/>
  <c r="AF1251" i="6" s="1"/>
  <c r="X1247" i="6"/>
  <c r="Y1247" i="6" s="1"/>
  <c r="X1243" i="6"/>
  <c r="Y1243" i="6" s="1"/>
  <c r="AF1243" i="6" s="1"/>
  <c r="X1239" i="6"/>
  <c r="Y1239" i="6" s="1"/>
  <c r="AF1239" i="6" s="1"/>
  <c r="X1235" i="6"/>
  <c r="Y1235" i="6" s="1"/>
  <c r="AF1235" i="6" s="1"/>
  <c r="X1231" i="6"/>
  <c r="Y1231" i="6" s="1"/>
  <c r="X1227" i="6"/>
  <c r="Y1227" i="6" s="1"/>
  <c r="AF1227" i="6" s="1"/>
  <c r="X1223" i="6"/>
  <c r="Y1223" i="6" s="1"/>
  <c r="AF1223" i="6" s="1"/>
  <c r="X1219" i="6"/>
  <c r="Y1219" i="6" s="1"/>
  <c r="AF1219" i="6" s="1"/>
  <c r="X1215" i="6"/>
  <c r="Y1215" i="6" s="1"/>
  <c r="AF1215" i="6" s="1"/>
  <c r="X1211" i="6"/>
  <c r="Y1211" i="6" s="1"/>
  <c r="AF1211" i="6" s="1"/>
  <c r="X1207" i="6"/>
  <c r="Y1207" i="6" s="1"/>
  <c r="AF1207" i="6" s="1"/>
  <c r="X1203" i="6"/>
  <c r="Y1203" i="6" s="1"/>
  <c r="AF1203" i="6" s="1"/>
  <c r="X1199" i="6"/>
  <c r="Y1199" i="6" s="1"/>
  <c r="X1195" i="6"/>
  <c r="Y1195" i="6" s="1"/>
  <c r="AF1195" i="6" s="1"/>
  <c r="X1191" i="6"/>
  <c r="Y1191" i="6" s="1"/>
  <c r="AF1191" i="6" s="1"/>
  <c r="X1187" i="6"/>
  <c r="Y1187" i="6" s="1"/>
  <c r="AF1187" i="6" s="1"/>
  <c r="X1183" i="6"/>
  <c r="Y1183" i="6" s="1"/>
  <c r="X1179" i="6"/>
  <c r="Y1179" i="6" s="1"/>
  <c r="AF1179" i="6" s="1"/>
  <c r="X1175" i="6"/>
  <c r="Y1175" i="6" s="1"/>
  <c r="AF1175" i="6" s="1"/>
  <c r="X1171" i="6"/>
  <c r="Y1171" i="6" s="1"/>
  <c r="AF1171" i="6" s="1"/>
  <c r="X1167" i="6"/>
  <c r="Y1167" i="6" s="1"/>
  <c r="X1163" i="6"/>
  <c r="Y1163" i="6" s="1"/>
  <c r="AF1163" i="6" s="1"/>
  <c r="X1159" i="6"/>
  <c r="Y1159" i="6" s="1"/>
  <c r="AF1159" i="6" s="1"/>
  <c r="X1155" i="6"/>
  <c r="Y1155" i="6" s="1"/>
  <c r="AF1155" i="6" s="1"/>
  <c r="X1151" i="6"/>
  <c r="Y1151" i="6" s="1"/>
  <c r="AF1151" i="6" s="1"/>
  <c r="X1147" i="6"/>
  <c r="Y1147" i="6" s="1"/>
  <c r="AF1147" i="6" s="1"/>
  <c r="X1143" i="6"/>
  <c r="Y1143" i="6" s="1"/>
  <c r="AF1143" i="6" s="1"/>
  <c r="X1139" i="6"/>
  <c r="Y1139" i="6" s="1"/>
  <c r="AF1139" i="6" s="1"/>
  <c r="X1135" i="6"/>
  <c r="Y1135" i="6" s="1"/>
  <c r="X1131" i="6"/>
  <c r="Y1131" i="6" s="1"/>
  <c r="AF1131" i="6" s="1"/>
  <c r="X1127" i="6"/>
  <c r="Y1127" i="6" s="1"/>
  <c r="AF1127" i="6" s="1"/>
  <c r="X1123" i="6"/>
  <c r="Y1123" i="6" s="1"/>
  <c r="AF1123" i="6" s="1"/>
  <c r="X1119" i="6"/>
  <c r="Y1119" i="6" s="1"/>
  <c r="X1115" i="6"/>
  <c r="Y1115" i="6" s="1"/>
  <c r="AF1115" i="6" s="1"/>
  <c r="X1111" i="6"/>
  <c r="Y1111" i="6" s="1"/>
  <c r="AF1111" i="6" s="1"/>
  <c r="X1107" i="6"/>
  <c r="Y1107" i="6" s="1"/>
  <c r="AF1107" i="6" s="1"/>
  <c r="X1103" i="6"/>
  <c r="Y1103" i="6" s="1"/>
  <c r="X1099" i="6"/>
  <c r="Y1099" i="6" s="1"/>
  <c r="AF1099" i="6" s="1"/>
  <c r="X1095" i="6"/>
  <c r="Y1095" i="6" s="1"/>
  <c r="AF1095" i="6" s="1"/>
  <c r="X1091" i="6"/>
  <c r="Y1091" i="6" s="1"/>
  <c r="AF1091" i="6" s="1"/>
  <c r="X1087" i="6"/>
  <c r="Y1087" i="6" s="1"/>
  <c r="AF1087" i="6" s="1"/>
  <c r="X1083" i="6"/>
  <c r="Y1083" i="6" s="1"/>
  <c r="AF1083" i="6" s="1"/>
  <c r="X1079" i="6"/>
  <c r="Y1079" i="6" s="1"/>
  <c r="AF1079" i="6" s="1"/>
  <c r="X1075" i="6"/>
  <c r="Y1075" i="6" s="1"/>
  <c r="AF1075" i="6" s="1"/>
  <c r="X1071" i="6"/>
  <c r="Y1071" i="6" s="1"/>
  <c r="X1067" i="6"/>
  <c r="Y1067" i="6" s="1"/>
  <c r="AF1067" i="6" s="1"/>
  <c r="X1063" i="6"/>
  <c r="Y1063" i="6" s="1"/>
  <c r="AF1063" i="6" s="1"/>
  <c r="X1059" i="6"/>
  <c r="Y1059" i="6" s="1"/>
  <c r="AF1059" i="6" s="1"/>
  <c r="X1055" i="6"/>
  <c r="Y1055" i="6" s="1"/>
  <c r="X1051" i="6"/>
  <c r="Y1051" i="6" s="1"/>
  <c r="AF1051" i="6" s="1"/>
  <c r="X1047" i="6"/>
  <c r="Y1047" i="6" s="1"/>
  <c r="AF1047" i="6" s="1"/>
  <c r="X1043" i="6"/>
  <c r="Y1043" i="6" s="1"/>
  <c r="AF1043" i="6" s="1"/>
  <c r="X1039" i="6"/>
  <c r="Y1039" i="6" s="1"/>
  <c r="X1035" i="6"/>
  <c r="Y1035" i="6" s="1"/>
  <c r="AF1035" i="6" s="1"/>
  <c r="X1031" i="6"/>
  <c r="Y1031" i="6" s="1"/>
  <c r="AF1031" i="6" s="1"/>
  <c r="X1027" i="6"/>
  <c r="Y1027" i="6" s="1"/>
  <c r="AF1027" i="6" s="1"/>
  <c r="X1023" i="6"/>
  <c r="Y1023" i="6" s="1"/>
  <c r="AF1023" i="6" s="1"/>
  <c r="X1019" i="6"/>
  <c r="Y1019" i="6" s="1"/>
  <c r="AF1019" i="6" s="1"/>
  <c r="X1015" i="6"/>
  <c r="Y1015" i="6" s="1"/>
  <c r="AF1015" i="6" s="1"/>
  <c r="X1011" i="6"/>
  <c r="Y1011" i="6" s="1"/>
  <c r="AF1011" i="6" s="1"/>
  <c r="X1007" i="6"/>
  <c r="Y1007" i="6" s="1"/>
  <c r="X1003" i="6"/>
  <c r="Y1003" i="6" s="1"/>
  <c r="AF1003" i="6" s="1"/>
  <c r="X999" i="6"/>
  <c r="Y999" i="6" s="1"/>
  <c r="AF999" i="6" s="1"/>
  <c r="X995" i="6"/>
  <c r="Y995" i="6" s="1"/>
  <c r="AF995" i="6" s="1"/>
  <c r="X991" i="6"/>
  <c r="Y991" i="6" s="1"/>
  <c r="X987" i="6"/>
  <c r="Y987" i="6" s="1"/>
  <c r="AF987" i="6" s="1"/>
  <c r="X983" i="6"/>
  <c r="Y983" i="6" s="1"/>
  <c r="AF983" i="6" s="1"/>
  <c r="X979" i="6"/>
  <c r="Y979" i="6" s="1"/>
  <c r="AF979" i="6" s="1"/>
  <c r="X975" i="6"/>
  <c r="Y975" i="6" s="1"/>
  <c r="X971" i="6"/>
  <c r="Y971" i="6" s="1"/>
  <c r="AF971" i="6" s="1"/>
  <c r="X967" i="6"/>
  <c r="Y967" i="6" s="1"/>
  <c r="AF967" i="6" s="1"/>
  <c r="X963" i="6"/>
  <c r="Y963" i="6" s="1"/>
  <c r="AF963" i="6" s="1"/>
  <c r="X959" i="6"/>
  <c r="Y959" i="6" s="1"/>
  <c r="AF959" i="6" s="1"/>
  <c r="X955" i="6"/>
  <c r="Y955" i="6" s="1"/>
  <c r="AF955" i="6" s="1"/>
  <c r="X951" i="6"/>
  <c r="Y951" i="6" s="1"/>
  <c r="AF951" i="6" s="1"/>
  <c r="X947" i="6"/>
  <c r="Y947" i="6" s="1"/>
  <c r="AF947" i="6" s="1"/>
  <c r="X943" i="6"/>
  <c r="Y943" i="6" s="1"/>
  <c r="X939" i="6"/>
  <c r="Y939" i="6" s="1"/>
  <c r="AF939" i="6" s="1"/>
  <c r="X935" i="6"/>
  <c r="Y935" i="6" s="1"/>
  <c r="AF935" i="6" s="1"/>
  <c r="X931" i="6"/>
  <c r="Y931" i="6" s="1"/>
  <c r="AF931" i="6" s="1"/>
  <c r="X927" i="6"/>
  <c r="Y927" i="6" s="1"/>
  <c r="X923" i="6"/>
  <c r="Y923" i="6" s="1"/>
  <c r="AF923" i="6" s="1"/>
  <c r="X919" i="6"/>
  <c r="Y919" i="6" s="1"/>
  <c r="AF919" i="6" s="1"/>
  <c r="X915" i="6"/>
  <c r="Y915" i="6" s="1"/>
  <c r="AF915" i="6" s="1"/>
  <c r="X911" i="6"/>
  <c r="Y911" i="6" s="1"/>
  <c r="X907" i="6"/>
  <c r="Y907" i="6" s="1"/>
  <c r="AF907" i="6" s="1"/>
  <c r="X903" i="6"/>
  <c r="Y903" i="6" s="1"/>
  <c r="AF903" i="6" s="1"/>
  <c r="X899" i="6"/>
  <c r="Y899" i="6" s="1"/>
  <c r="AF899" i="6" s="1"/>
  <c r="X895" i="6"/>
  <c r="Y895" i="6" s="1"/>
  <c r="AF895" i="6" s="1"/>
  <c r="X891" i="6"/>
  <c r="Y891" i="6" s="1"/>
  <c r="AF891" i="6" s="1"/>
  <c r="X887" i="6"/>
  <c r="Y887" i="6" s="1"/>
  <c r="AF887" i="6" s="1"/>
  <c r="X883" i="6"/>
  <c r="Y883" i="6" s="1"/>
  <c r="AF883" i="6" s="1"/>
  <c r="X879" i="6"/>
  <c r="Y879" i="6" s="1"/>
  <c r="X875" i="6"/>
  <c r="Y875" i="6" s="1"/>
  <c r="AF875" i="6" s="1"/>
  <c r="X871" i="6"/>
  <c r="Y871" i="6" s="1"/>
  <c r="AF871" i="6" s="1"/>
  <c r="X867" i="6"/>
  <c r="Y867" i="6" s="1"/>
  <c r="AF867" i="6" s="1"/>
  <c r="X863" i="6"/>
  <c r="Y863" i="6" s="1"/>
  <c r="X859" i="6"/>
  <c r="Y859" i="6" s="1"/>
  <c r="AF859" i="6" s="1"/>
  <c r="X855" i="6"/>
  <c r="Y855" i="6" s="1"/>
  <c r="AF855" i="6" s="1"/>
  <c r="X851" i="6"/>
  <c r="Y851" i="6" s="1"/>
  <c r="AF851" i="6" s="1"/>
  <c r="X847" i="6"/>
  <c r="Y847" i="6" s="1"/>
  <c r="X843" i="6"/>
  <c r="Y843" i="6" s="1"/>
  <c r="AF843" i="6" s="1"/>
  <c r="X839" i="6"/>
  <c r="Y839" i="6" s="1"/>
  <c r="AF839" i="6" s="1"/>
  <c r="X835" i="6"/>
  <c r="Y835" i="6" s="1"/>
  <c r="AF835" i="6" s="1"/>
  <c r="X831" i="6"/>
  <c r="Y831" i="6" s="1"/>
  <c r="AF831" i="6" s="1"/>
  <c r="X827" i="6"/>
  <c r="Y827" i="6" s="1"/>
  <c r="AF827" i="6" s="1"/>
  <c r="X823" i="6"/>
  <c r="Y823" i="6" s="1"/>
  <c r="AF823" i="6" s="1"/>
  <c r="X819" i="6"/>
  <c r="Y819" i="6" s="1"/>
  <c r="AF819" i="6" s="1"/>
  <c r="X815" i="6"/>
  <c r="Y815" i="6" s="1"/>
  <c r="X811" i="6"/>
  <c r="Y811" i="6" s="1"/>
  <c r="AF811" i="6" s="1"/>
  <c r="X807" i="6"/>
  <c r="Y807" i="6" s="1"/>
  <c r="AF807" i="6" s="1"/>
  <c r="X803" i="6"/>
  <c r="Y803" i="6" s="1"/>
  <c r="AF803" i="6" s="1"/>
  <c r="X799" i="6"/>
  <c r="Y799" i="6" s="1"/>
  <c r="X795" i="6"/>
  <c r="Y795" i="6" s="1"/>
  <c r="AF795" i="6" s="1"/>
  <c r="X791" i="6"/>
  <c r="Y791" i="6" s="1"/>
  <c r="AF791" i="6" s="1"/>
  <c r="X787" i="6"/>
  <c r="Y787" i="6" s="1"/>
  <c r="AF787" i="6" s="1"/>
  <c r="X783" i="6"/>
  <c r="Y783" i="6" s="1"/>
  <c r="X779" i="6"/>
  <c r="Y779" i="6" s="1"/>
  <c r="AF779" i="6" s="1"/>
  <c r="X775" i="6"/>
  <c r="Y775" i="6" s="1"/>
  <c r="AF775" i="6" s="1"/>
  <c r="X771" i="6"/>
  <c r="Y771" i="6" s="1"/>
  <c r="AF771" i="6" s="1"/>
  <c r="X767" i="6"/>
  <c r="Y767" i="6" s="1"/>
  <c r="AF767" i="6" s="1"/>
  <c r="X763" i="6"/>
  <c r="Y763" i="6" s="1"/>
  <c r="AF763" i="6" s="1"/>
  <c r="X759" i="6"/>
  <c r="Y759" i="6" s="1"/>
  <c r="AF759" i="6" s="1"/>
  <c r="X755" i="6"/>
  <c r="Y755" i="6" s="1"/>
  <c r="AF755" i="6" s="1"/>
  <c r="X751" i="6"/>
  <c r="Y751" i="6" s="1"/>
  <c r="X747" i="6"/>
  <c r="Y747" i="6" s="1"/>
  <c r="AF747" i="6" s="1"/>
  <c r="X743" i="6"/>
  <c r="Y743" i="6" s="1"/>
  <c r="AF743" i="6" s="1"/>
  <c r="X739" i="6"/>
  <c r="Y739" i="6" s="1"/>
  <c r="AF739" i="6" s="1"/>
  <c r="X735" i="6"/>
  <c r="Y735" i="6" s="1"/>
  <c r="X731" i="6"/>
  <c r="Y731" i="6" s="1"/>
  <c r="AF731" i="6" s="1"/>
  <c r="X727" i="6"/>
  <c r="Y727" i="6" s="1"/>
  <c r="AF727" i="6" s="1"/>
  <c r="X723" i="6"/>
  <c r="Y723" i="6" s="1"/>
  <c r="AF723" i="6" s="1"/>
  <c r="X719" i="6"/>
  <c r="Y719" i="6" s="1"/>
  <c r="X715" i="6"/>
  <c r="Y715" i="6" s="1"/>
  <c r="AF715" i="6" s="1"/>
  <c r="X711" i="6"/>
  <c r="Y711" i="6" s="1"/>
  <c r="AF711" i="6" s="1"/>
  <c r="X707" i="6"/>
  <c r="Y707" i="6" s="1"/>
  <c r="AF707" i="6" s="1"/>
  <c r="X703" i="6"/>
  <c r="Y703" i="6" s="1"/>
  <c r="AF703" i="6" s="1"/>
  <c r="X699" i="6"/>
  <c r="Y699" i="6" s="1"/>
  <c r="AF699" i="6" s="1"/>
  <c r="X695" i="6"/>
  <c r="Y695" i="6" s="1"/>
  <c r="AF695" i="6" s="1"/>
  <c r="X691" i="6"/>
  <c r="Y691" i="6" s="1"/>
  <c r="AF691" i="6" s="1"/>
  <c r="X687" i="6"/>
  <c r="Y687" i="6" s="1"/>
  <c r="X683" i="6"/>
  <c r="Y683" i="6" s="1"/>
  <c r="AF683" i="6" s="1"/>
  <c r="X679" i="6"/>
  <c r="Y679" i="6" s="1"/>
  <c r="AF679" i="6" s="1"/>
  <c r="X675" i="6"/>
  <c r="Y675" i="6" s="1"/>
  <c r="AF675" i="6" s="1"/>
  <c r="X671" i="6"/>
  <c r="Y671" i="6" s="1"/>
  <c r="X667" i="6"/>
  <c r="Y667" i="6" s="1"/>
  <c r="AF667" i="6" s="1"/>
  <c r="X663" i="6"/>
  <c r="Y663" i="6" s="1"/>
  <c r="AF663" i="6" s="1"/>
  <c r="X659" i="6"/>
  <c r="Y659" i="6" s="1"/>
  <c r="AF659" i="6" s="1"/>
  <c r="X655" i="6"/>
  <c r="Y655" i="6" s="1"/>
  <c r="X651" i="6"/>
  <c r="Y651" i="6" s="1"/>
  <c r="AF651" i="6" s="1"/>
  <c r="X647" i="6"/>
  <c r="Y647" i="6" s="1"/>
  <c r="AF647" i="6" s="1"/>
  <c r="X643" i="6"/>
  <c r="Y643" i="6" s="1"/>
  <c r="AF643" i="6" s="1"/>
  <c r="X639" i="6"/>
  <c r="Y639" i="6" s="1"/>
  <c r="AF639" i="6" s="1"/>
  <c r="X635" i="6"/>
  <c r="Y635" i="6" s="1"/>
  <c r="AF635" i="6" s="1"/>
  <c r="X631" i="6"/>
  <c r="Y631" i="6" s="1"/>
  <c r="AF631" i="6" s="1"/>
  <c r="X627" i="6"/>
  <c r="Y627" i="6" s="1"/>
  <c r="AF627" i="6" s="1"/>
  <c r="X623" i="6"/>
  <c r="Y623" i="6" s="1"/>
  <c r="X619" i="6"/>
  <c r="Y619" i="6" s="1"/>
  <c r="AF619" i="6" s="1"/>
  <c r="X615" i="6"/>
  <c r="Y615" i="6" s="1"/>
  <c r="AF615" i="6" s="1"/>
  <c r="X611" i="6"/>
  <c r="Y611" i="6" s="1"/>
  <c r="AF611" i="6" s="1"/>
  <c r="X607" i="6"/>
  <c r="Y607" i="6" s="1"/>
  <c r="X603" i="6"/>
  <c r="Y603" i="6" s="1"/>
  <c r="AF603" i="6" s="1"/>
  <c r="X599" i="6"/>
  <c r="Y599" i="6" s="1"/>
  <c r="AF599" i="6" s="1"/>
  <c r="X595" i="6"/>
  <c r="Y595" i="6" s="1"/>
  <c r="AF595" i="6" s="1"/>
  <c r="X591" i="6"/>
  <c r="Y591" i="6" s="1"/>
  <c r="X587" i="6"/>
  <c r="Y587" i="6" s="1"/>
  <c r="AF587" i="6" s="1"/>
  <c r="X583" i="6"/>
  <c r="Y583" i="6" s="1"/>
  <c r="AF583" i="6" s="1"/>
  <c r="X579" i="6"/>
  <c r="Y579" i="6" s="1"/>
  <c r="AF579" i="6" s="1"/>
  <c r="X575" i="6"/>
  <c r="Y575" i="6" s="1"/>
  <c r="AF575" i="6" s="1"/>
  <c r="X571" i="6"/>
  <c r="Y571" i="6" s="1"/>
  <c r="AF571" i="6" s="1"/>
  <c r="X567" i="6"/>
  <c r="Y567" i="6" s="1"/>
  <c r="AF567" i="6" s="1"/>
  <c r="X563" i="6"/>
  <c r="Y563" i="6" s="1"/>
  <c r="AF563" i="6" s="1"/>
  <c r="X559" i="6"/>
  <c r="Y559" i="6" s="1"/>
  <c r="X555" i="6"/>
  <c r="Y555" i="6" s="1"/>
  <c r="AF555" i="6" s="1"/>
  <c r="X551" i="6"/>
  <c r="Y551" i="6" s="1"/>
  <c r="AF551" i="6" s="1"/>
  <c r="X547" i="6"/>
  <c r="Y547" i="6" s="1"/>
  <c r="AF547" i="6" s="1"/>
  <c r="X543" i="6"/>
  <c r="Y543" i="6" s="1"/>
  <c r="X539" i="6"/>
  <c r="Y539" i="6" s="1"/>
  <c r="AF539" i="6" s="1"/>
  <c r="X535" i="6"/>
  <c r="Y535" i="6" s="1"/>
  <c r="AF535" i="6" s="1"/>
  <c r="X531" i="6"/>
  <c r="Y531" i="6" s="1"/>
  <c r="AF531" i="6" s="1"/>
  <c r="X527" i="6"/>
  <c r="Y527" i="6" s="1"/>
  <c r="X523" i="6"/>
  <c r="Y523" i="6" s="1"/>
  <c r="AF523" i="6" s="1"/>
  <c r="X519" i="6"/>
  <c r="Y519" i="6" s="1"/>
  <c r="AF519" i="6" s="1"/>
  <c r="X515" i="6"/>
  <c r="Y515" i="6" s="1"/>
  <c r="AF515" i="6" s="1"/>
  <c r="X511" i="6"/>
  <c r="Y511" i="6" s="1"/>
  <c r="Z511" i="6" s="1"/>
  <c r="AG511" i="6" s="1"/>
  <c r="X507" i="6"/>
  <c r="Y507" i="6" s="1"/>
  <c r="AF507" i="6" s="1"/>
  <c r="X503" i="6"/>
  <c r="Y503" i="6" s="1"/>
  <c r="AF503" i="6" s="1"/>
  <c r="X499" i="6"/>
  <c r="Y499" i="6" s="1"/>
  <c r="AF499" i="6" s="1"/>
  <c r="X495" i="6"/>
  <c r="Y495" i="6" s="1"/>
  <c r="X491" i="6"/>
  <c r="Y491" i="6" s="1"/>
  <c r="AF491" i="6" s="1"/>
  <c r="X487" i="6"/>
  <c r="Y487" i="6" s="1"/>
  <c r="AF487" i="6" s="1"/>
  <c r="X483" i="6"/>
  <c r="Y483" i="6" s="1"/>
  <c r="AF483" i="6" s="1"/>
  <c r="X479" i="6"/>
  <c r="Y479" i="6" s="1"/>
  <c r="AF479" i="6" s="1"/>
  <c r="X475" i="6"/>
  <c r="Y475" i="6" s="1"/>
  <c r="AF475" i="6" s="1"/>
  <c r="X471" i="6"/>
  <c r="Y471" i="6" s="1"/>
  <c r="AF471" i="6" s="1"/>
  <c r="X467" i="6"/>
  <c r="Y467" i="6" s="1"/>
  <c r="AF467" i="6" s="1"/>
  <c r="X463" i="6"/>
  <c r="Y463" i="6" s="1"/>
  <c r="X459" i="6"/>
  <c r="Y459" i="6" s="1"/>
  <c r="AF459" i="6" s="1"/>
  <c r="X455" i="6"/>
  <c r="Y455" i="6" s="1"/>
  <c r="AF455" i="6" s="1"/>
  <c r="X451" i="6"/>
  <c r="Y451" i="6" s="1"/>
  <c r="AF451" i="6" s="1"/>
  <c r="X447" i="6"/>
  <c r="Y447" i="6" s="1"/>
  <c r="X443" i="6"/>
  <c r="Y443" i="6" s="1"/>
  <c r="AF443" i="6" s="1"/>
  <c r="X439" i="6"/>
  <c r="Y439" i="6" s="1"/>
  <c r="AF439" i="6" s="1"/>
  <c r="X435" i="6"/>
  <c r="Y435" i="6" s="1"/>
  <c r="AF435" i="6" s="1"/>
  <c r="X431" i="6"/>
  <c r="Y431" i="6" s="1"/>
  <c r="Z431" i="6" s="1"/>
  <c r="AG431" i="6" s="1"/>
  <c r="X427" i="6"/>
  <c r="Y427" i="6" s="1"/>
  <c r="AF427" i="6" s="1"/>
  <c r="X423" i="6"/>
  <c r="Y423" i="6" s="1"/>
  <c r="AF423" i="6" s="1"/>
  <c r="X419" i="6"/>
  <c r="Y419" i="6" s="1"/>
  <c r="AF419" i="6" s="1"/>
  <c r="X415" i="6"/>
  <c r="Y415" i="6" s="1"/>
  <c r="X411" i="6"/>
  <c r="Y411" i="6" s="1"/>
  <c r="AF411" i="6" s="1"/>
  <c r="X407" i="6"/>
  <c r="Y407" i="6" s="1"/>
  <c r="AF407" i="6" s="1"/>
  <c r="X403" i="6"/>
  <c r="Y403" i="6" s="1"/>
  <c r="AF403" i="6" s="1"/>
  <c r="X399" i="6"/>
  <c r="Y399" i="6" s="1"/>
  <c r="Z399" i="6" s="1"/>
  <c r="AG399" i="6" s="1"/>
  <c r="X395" i="6"/>
  <c r="Y395" i="6" s="1"/>
  <c r="AF395" i="6" s="1"/>
  <c r="X391" i="6"/>
  <c r="Y391" i="6" s="1"/>
  <c r="AF391" i="6" s="1"/>
  <c r="X387" i="6"/>
  <c r="Y387" i="6" s="1"/>
  <c r="AF387" i="6" s="1"/>
  <c r="X383" i="6"/>
  <c r="Y383" i="6" s="1"/>
  <c r="AA383" i="6" s="1"/>
  <c r="AH383" i="6" s="1"/>
  <c r="X379" i="6"/>
  <c r="Y379" i="6" s="1"/>
  <c r="AF379" i="6" s="1"/>
  <c r="X375" i="6"/>
  <c r="Y375" i="6" s="1"/>
  <c r="AF375" i="6" s="1"/>
  <c r="X371" i="6"/>
  <c r="Y371" i="6" s="1"/>
  <c r="AF371" i="6" s="1"/>
  <c r="X367" i="6"/>
  <c r="Y367" i="6" s="1"/>
  <c r="X363" i="6"/>
  <c r="Y363" i="6" s="1"/>
  <c r="AF363" i="6" s="1"/>
  <c r="X359" i="6"/>
  <c r="Y359" i="6" s="1"/>
  <c r="AF359" i="6" s="1"/>
  <c r="X355" i="6"/>
  <c r="Y355" i="6" s="1"/>
  <c r="AF355" i="6" s="1"/>
  <c r="X351" i="6"/>
  <c r="Y351" i="6" s="1"/>
  <c r="AF351" i="6" s="1"/>
  <c r="X347" i="6"/>
  <c r="Y347" i="6" s="1"/>
  <c r="AF347" i="6" s="1"/>
  <c r="X343" i="6"/>
  <c r="Y343" i="6" s="1"/>
  <c r="AF343" i="6" s="1"/>
  <c r="X339" i="6"/>
  <c r="Y339" i="6" s="1"/>
  <c r="AF339" i="6" s="1"/>
  <c r="X335" i="6"/>
  <c r="Y335" i="6" s="1"/>
  <c r="X331" i="6"/>
  <c r="Y331" i="6" s="1"/>
  <c r="AF331" i="6" s="1"/>
  <c r="X327" i="6"/>
  <c r="Y327" i="6" s="1"/>
  <c r="AF327" i="6" s="1"/>
  <c r="X323" i="6"/>
  <c r="Y323" i="6" s="1"/>
  <c r="AF323" i="6" s="1"/>
  <c r="X319" i="6"/>
  <c r="Y319" i="6" s="1"/>
  <c r="Z319" i="6" s="1"/>
  <c r="AG319" i="6" s="1"/>
  <c r="X315" i="6"/>
  <c r="Y315" i="6" s="1"/>
  <c r="AF315" i="6" s="1"/>
  <c r="X311" i="6"/>
  <c r="Y311" i="6" s="1"/>
  <c r="AF311" i="6" s="1"/>
  <c r="X307" i="6"/>
  <c r="Y307" i="6" s="1"/>
  <c r="AF307" i="6" s="1"/>
  <c r="X303" i="6"/>
  <c r="Y303" i="6" s="1"/>
  <c r="Z303" i="6" s="1"/>
  <c r="AG303" i="6" s="1"/>
  <c r="X299" i="6"/>
  <c r="Y299" i="6" s="1"/>
  <c r="AF299" i="6" s="1"/>
  <c r="X295" i="6"/>
  <c r="Y295" i="6" s="1"/>
  <c r="AF295" i="6" s="1"/>
  <c r="X291" i="6"/>
  <c r="Y291" i="6" s="1"/>
  <c r="AF291" i="6" s="1"/>
  <c r="X287" i="6"/>
  <c r="Y287" i="6" s="1"/>
  <c r="X283" i="6"/>
  <c r="Y283" i="6" s="1"/>
  <c r="AF283" i="6" s="1"/>
  <c r="X279" i="6"/>
  <c r="Y279" i="6" s="1"/>
  <c r="AF279" i="6" s="1"/>
  <c r="X275" i="6"/>
  <c r="Y275" i="6" s="1"/>
  <c r="AF275" i="6" s="1"/>
  <c r="X271" i="6"/>
  <c r="Y271" i="6" s="1"/>
  <c r="X267" i="6"/>
  <c r="Y267" i="6" s="1"/>
  <c r="AF267" i="6" s="1"/>
  <c r="X263" i="6"/>
  <c r="Y263" i="6" s="1"/>
  <c r="AF263" i="6" s="1"/>
  <c r="X259" i="6"/>
  <c r="Y259" i="6" s="1"/>
  <c r="AF259" i="6" s="1"/>
  <c r="X255" i="6"/>
  <c r="Y255" i="6" s="1"/>
  <c r="AA255" i="6" s="1"/>
  <c r="AH255" i="6" s="1"/>
  <c r="X251" i="6"/>
  <c r="Y251" i="6" s="1"/>
  <c r="AF251" i="6" s="1"/>
  <c r="X247" i="6"/>
  <c r="Y247" i="6" s="1"/>
  <c r="AF247" i="6" s="1"/>
  <c r="X243" i="6"/>
  <c r="Y243" i="6" s="1"/>
  <c r="AF243" i="6" s="1"/>
  <c r="X239" i="6"/>
  <c r="Y239" i="6" s="1"/>
  <c r="X235" i="6"/>
  <c r="Y235" i="6" s="1"/>
  <c r="AF235" i="6" s="1"/>
  <c r="X231" i="6"/>
  <c r="Y231" i="6" s="1"/>
  <c r="AF231" i="6" s="1"/>
  <c r="X227" i="6"/>
  <c r="Y227" i="6" s="1"/>
  <c r="AF227" i="6" s="1"/>
  <c r="X223" i="6"/>
  <c r="Y223" i="6" s="1"/>
  <c r="AF223" i="6" s="1"/>
  <c r="X219" i="6"/>
  <c r="Y219" i="6" s="1"/>
  <c r="AF219" i="6" s="1"/>
  <c r="X215" i="6"/>
  <c r="Y215" i="6" s="1"/>
  <c r="AF215" i="6" s="1"/>
  <c r="X211" i="6"/>
  <c r="Y211" i="6" s="1"/>
  <c r="AF211" i="6" s="1"/>
  <c r="X207" i="6"/>
  <c r="Y207" i="6" s="1"/>
  <c r="X203" i="6"/>
  <c r="Y203" i="6" s="1"/>
  <c r="AF203" i="6" s="1"/>
  <c r="X199" i="6"/>
  <c r="Y199" i="6" s="1"/>
  <c r="AF199" i="6" s="1"/>
  <c r="X195" i="6"/>
  <c r="Y195" i="6" s="1"/>
  <c r="AF195" i="6" s="1"/>
  <c r="X191" i="6"/>
  <c r="Y191" i="6" s="1"/>
  <c r="X187" i="6"/>
  <c r="Y187" i="6" s="1"/>
  <c r="AF187" i="6" s="1"/>
  <c r="X183" i="6"/>
  <c r="Y183" i="6" s="1"/>
  <c r="AF183" i="6" s="1"/>
  <c r="X179" i="6"/>
  <c r="Y179" i="6" s="1"/>
  <c r="AF179" i="6" s="1"/>
  <c r="X175" i="6"/>
  <c r="Y175" i="6" s="1"/>
  <c r="Z175" i="6" s="1"/>
  <c r="AG175" i="6" s="1"/>
  <c r="X143" i="6"/>
  <c r="Y143" i="6" s="1"/>
  <c r="AL143" i="6" s="1"/>
  <c r="AN143" i="6" s="1"/>
  <c r="AO143" i="6" s="1"/>
  <c r="X79" i="6"/>
  <c r="Y79" i="6" s="1"/>
  <c r="X1477" i="6"/>
  <c r="Y1477" i="6" s="1"/>
  <c r="AF1477" i="6" s="1"/>
  <c r="X1449" i="6"/>
  <c r="Y1449" i="6" s="1"/>
  <c r="AF1449" i="6" s="1"/>
  <c r="X1441" i="6"/>
  <c r="Y1441" i="6" s="1"/>
  <c r="X1433" i="6"/>
  <c r="Y1433" i="6" s="1"/>
  <c r="X1425" i="6"/>
  <c r="Y1425" i="6" s="1"/>
  <c r="X1417" i="6"/>
  <c r="Y1417" i="6" s="1"/>
  <c r="AF1417" i="6" s="1"/>
  <c r="X1413" i="6"/>
  <c r="Y1413" i="6" s="1"/>
  <c r="AF1413" i="6" s="1"/>
  <c r="X1405" i="6"/>
  <c r="Y1405" i="6" s="1"/>
  <c r="X1397" i="6"/>
  <c r="Y1397" i="6" s="1"/>
  <c r="AF1397" i="6" s="1"/>
  <c r="X1389" i="6"/>
  <c r="Y1389" i="6" s="1"/>
  <c r="AF1389" i="6" s="1"/>
  <c r="X1381" i="6"/>
  <c r="Y1381" i="6" s="1"/>
  <c r="AF1381" i="6" s="1"/>
  <c r="X1373" i="6"/>
  <c r="Y1373" i="6" s="1"/>
  <c r="AF1373" i="6" s="1"/>
  <c r="X1369" i="6"/>
  <c r="Y1369" i="6" s="1"/>
  <c r="AF1369" i="6" s="1"/>
  <c r="X1361" i="6"/>
  <c r="Y1361" i="6" s="1"/>
  <c r="AF1361" i="6" s="1"/>
  <c r="X1353" i="6"/>
  <c r="Y1353" i="6" s="1"/>
  <c r="X1345" i="6"/>
  <c r="Y1345" i="6" s="1"/>
  <c r="AF1345" i="6" s="1"/>
  <c r="X1337" i="6"/>
  <c r="Y1337" i="6" s="1"/>
  <c r="X1329" i="6"/>
  <c r="Y1329" i="6" s="1"/>
  <c r="AF1329" i="6" s="1"/>
  <c r="X1321" i="6"/>
  <c r="Y1321" i="6" s="1"/>
  <c r="X1313" i="6"/>
  <c r="Y1313" i="6" s="1"/>
  <c r="X1305" i="6"/>
  <c r="Y1305" i="6" s="1"/>
  <c r="AF1305" i="6" s="1"/>
  <c r="X1297" i="6"/>
  <c r="Y1297" i="6" s="1"/>
  <c r="AF1297" i="6" s="1"/>
  <c r="X1289" i="6"/>
  <c r="Y1289" i="6" s="1"/>
  <c r="X1285" i="6"/>
  <c r="Y1285" i="6" s="1"/>
  <c r="AF1285" i="6" s="1"/>
  <c r="X1277" i="6"/>
  <c r="Y1277" i="6" s="1"/>
  <c r="X1269" i="6"/>
  <c r="Y1269" i="6" s="1"/>
  <c r="AF1269" i="6" s="1"/>
  <c r="X1261" i="6"/>
  <c r="Y1261" i="6" s="1"/>
  <c r="AF1261" i="6" s="1"/>
  <c r="X1253" i="6"/>
  <c r="Y1253" i="6" s="1"/>
  <c r="AF1253" i="6" s="1"/>
  <c r="X1245" i="6"/>
  <c r="Y1245" i="6" s="1"/>
  <c r="X1241" i="6"/>
  <c r="Y1241" i="6" s="1"/>
  <c r="AF1241" i="6" s="1"/>
  <c r="X1233" i="6"/>
  <c r="Y1233" i="6" s="1"/>
  <c r="AF1233" i="6" s="1"/>
  <c r="X1225" i="6"/>
  <c r="Y1225" i="6" s="1"/>
  <c r="X1217" i="6"/>
  <c r="Y1217" i="6" s="1"/>
  <c r="X1209" i="6"/>
  <c r="Y1209" i="6" s="1"/>
  <c r="AF1209" i="6" s="1"/>
  <c r="X1201" i="6"/>
  <c r="Y1201" i="6" s="1"/>
  <c r="X1193" i="6"/>
  <c r="Y1193" i="6" s="1"/>
  <c r="AF1193" i="6" s="1"/>
  <c r="X1185" i="6"/>
  <c r="Y1185" i="6" s="1"/>
  <c r="AF1185" i="6" s="1"/>
  <c r="X1177" i="6"/>
  <c r="Y1177" i="6" s="1"/>
  <c r="AF1177" i="6" s="1"/>
  <c r="X1173" i="6"/>
  <c r="Y1173" i="6" s="1"/>
  <c r="AF1173" i="6" s="1"/>
  <c r="X1165" i="6"/>
  <c r="Y1165" i="6" s="1"/>
  <c r="X1161" i="6"/>
  <c r="Y1161" i="6" s="1"/>
  <c r="AF1161" i="6" s="1"/>
  <c r="X1153" i="6"/>
  <c r="Y1153" i="6" s="1"/>
  <c r="AF1153" i="6" s="1"/>
  <c r="X1145" i="6"/>
  <c r="Y1145" i="6" s="1"/>
  <c r="X1137" i="6"/>
  <c r="Y1137" i="6" s="1"/>
  <c r="X1129" i="6"/>
  <c r="Y1129" i="6" s="1"/>
  <c r="AF1129" i="6" s="1"/>
  <c r="X1121" i="6"/>
  <c r="Y1121" i="6" s="1"/>
  <c r="AF1121" i="6" s="1"/>
  <c r="X1113" i="6"/>
  <c r="Y1113" i="6" s="1"/>
  <c r="AF1113" i="6" s="1"/>
  <c r="X1105" i="6"/>
  <c r="Y1105" i="6" s="1"/>
  <c r="AF1105" i="6" s="1"/>
  <c r="X1097" i="6"/>
  <c r="Y1097" i="6" s="1"/>
  <c r="AF1097" i="6" s="1"/>
  <c r="X1089" i="6"/>
  <c r="Y1089" i="6" s="1"/>
  <c r="AF1089" i="6" s="1"/>
  <c r="X1081" i="6"/>
  <c r="Y1081" i="6" s="1"/>
  <c r="X1073" i="6"/>
  <c r="Y1073" i="6" s="1"/>
  <c r="X1065" i="6"/>
  <c r="Y1065" i="6" s="1"/>
  <c r="AF1065" i="6" s="1"/>
  <c r="X1057" i="6"/>
  <c r="Y1057" i="6" s="1"/>
  <c r="AF1057" i="6" s="1"/>
  <c r="X1049" i="6"/>
  <c r="Y1049" i="6" s="1"/>
  <c r="X1041" i="6"/>
  <c r="Y1041" i="6" s="1"/>
  <c r="AF1041" i="6" s="1"/>
  <c r="X1033" i="6"/>
  <c r="Y1033" i="6" s="1"/>
  <c r="AF1033" i="6" s="1"/>
  <c r="X1029" i="6"/>
  <c r="Y1029" i="6" s="1"/>
  <c r="AF1029" i="6" s="1"/>
  <c r="X1021" i="6"/>
  <c r="Y1021" i="6" s="1"/>
  <c r="AF1021" i="6" s="1"/>
  <c r="X1013" i="6"/>
  <c r="Y1013" i="6" s="1"/>
  <c r="AF1013" i="6" s="1"/>
  <c r="X1005" i="6"/>
  <c r="Y1005" i="6" s="1"/>
  <c r="X997" i="6"/>
  <c r="Y997" i="6" s="1"/>
  <c r="AF997" i="6" s="1"/>
  <c r="X989" i="6"/>
  <c r="Y989" i="6" s="1"/>
  <c r="X985" i="6"/>
  <c r="Y985" i="6" s="1"/>
  <c r="X977" i="6"/>
  <c r="Y977" i="6" s="1"/>
  <c r="X969" i="6"/>
  <c r="Y969" i="6" s="1"/>
  <c r="AF969" i="6" s="1"/>
  <c r="X965" i="6"/>
  <c r="Y965" i="6" s="1"/>
  <c r="AF965" i="6" s="1"/>
  <c r="X957" i="6"/>
  <c r="Y957" i="6" s="1"/>
  <c r="X949" i="6"/>
  <c r="Y949" i="6" s="1"/>
  <c r="AF949" i="6" s="1"/>
  <c r="X941" i="6"/>
  <c r="Y941" i="6" s="1"/>
  <c r="AF941" i="6" s="1"/>
  <c r="X937" i="6"/>
  <c r="Y937" i="6" s="1"/>
  <c r="X929" i="6"/>
  <c r="Y929" i="6" s="1"/>
  <c r="AF929" i="6" s="1"/>
  <c r="X921" i="6"/>
  <c r="Y921" i="6" s="1"/>
  <c r="AF921" i="6" s="1"/>
  <c r="X917" i="6"/>
  <c r="Y917" i="6" s="1"/>
  <c r="AF917" i="6" s="1"/>
  <c r="X909" i="6"/>
  <c r="Y909" i="6" s="1"/>
  <c r="X901" i="6"/>
  <c r="Y901" i="6" s="1"/>
  <c r="AF901" i="6" s="1"/>
  <c r="X893" i="6"/>
  <c r="Y893" i="6" s="1"/>
  <c r="X885" i="6"/>
  <c r="Y885" i="6" s="1"/>
  <c r="AF885" i="6" s="1"/>
  <c r="X877" i="6"/>
  <c r="Y877" i="6" s="1"/>
  <c r="AF877" i="6" s="1"/>
  <c r="X869" i="6"/>
  <c r="Y869" i="6" s="1"/>
  <c r="AF869" i="6" s="1"/>
  <c r="X861" i="6"/>
  <c r="Y861" i="6" s="1"/>
  <c r="AF861" i="6" s="1"/>
  <c r="X853" i="6"/>
  <c r="Y853" i="6" s="1"/>
  <c r="AF853" i="6" s="1"/>
  <c r="X849" i="6"/>
  <c r="Y849" i="6" s="1"/>
  <c r="AF849" i="6" s="1"/>
  <c r="X841" i="6"/>
  <c r="Y841" i="6" s="1"/>
  <c r="X833" i="6"/>
  <c r="Y833" i="6" s="1"/>
  <c r="AF833" i="6" s="1"/>
  <c r="X825" i="6"/>
  <c r="Y825" i="6" s="1"/>
  <c r="AF825" i="6" s="1"/>
  <c r="X817" i="6"/>
  <c r="Y817" i="6" s="1"/>
  <c r="AF817" i="6" s="1"/>
  <c r="X813" i="6"/>
  <c r="Y813" i="6" s="1"/>
  <c r="AF813" i="6" s="1"/>
  <c r="X801" i="6"/>
  <c r="Y801" i="6" s="1"/>
  <c r="AF801" i="6" s="1"/>
  <c r="X793" i="6"/>
  <c r="Y793" i="6" s="1"/>
  <c r="AF793" i="6" s="1"/>
  <c r="X785" i="6"/>
  <c r="Y785" i="6" s="1"/>
  <c r="AF785" i="6" s="1"/>
  <c r="X777" i="6"/>
  <c r="Y777" i="6" s="1"/>
  <c r="X773" i="6"/>
  <c r="Y773" i="6" s="1"/>
  <c r="X765" i="6"/>
  <c r="Y765" i="6" s="1"/>
  <c r="AF765" i="6" s="1"/>
  <c r="X757" i="6"/>
  <c r="Y757" i="6" s="1"/>
  <c r="X749" i="6"/>
  <c r="Y749" i="6" s="1"/>
  <c r="X741" i="6"/>
  <c r="Y741" i="6" s="1"/>
  <c r="AF741" i="6" s="1"/>
  <c r="X733" i="6"/>
  <c r="Y733" i="6" s="1"/>
  <c r="AF733" i="6" s="1"/>
  <c r="X725" i="6"/>
  <c r="Y725" i="6" s="1"/>
  <c r="AF725" i="6" s="1"/>
  <c r="X717" i="6"/>
  <c r="Y717" i="6" s="1"/>
  <c r="X705" i="6"/>
  <c r="Y705" i="6" s="1"/>
  <c r="X697" i="6"/>
  <c r="Y697" i="6" s="1"/>
  <c r="AF697" i="6" s="1"/>
  <c r="X689" i="6"/>
  <c r="Y689" i="6" s="1"/>
  <c r="AF689" i="6" s="1"/>
  <c r="X685" i="6"/>
  <c r="Y685" i="6" s="1"/>
  <c r="X677" i="6"/>
  <c r="Y677" i="6" s="1"/>
  <c r="AF677" i="6" s="1"/>
  <c r="X669" i="6"/>
  <c r="Y669" i="6" s="1"/>
  <c r="AF669" i="6" s="1"/>
  <c r="X661" i="6"/>
  <c r="Y661" i="6" s="1"/>
  <c r="AF661" i="6" s="1"/>
  <c r="X657" i="6"/>
  <c r="Y657" i="6" s="1"/>
  <c r="X649" i="6"/>
  <c r="Y649" i="6" s="1"/>
  <c r="AF649" i="6" s="1"/>
  <c r="X641" i="6"/>
  <c r="Y641" i="6" s="1"/>
  <c r="AF641" i="6" s="1"/>
  <c r="X637" i="6"/>
  <c r="Y637" i="6" s="1"/>
  <c r="AF637" i="6" s="1"/>
  <c r="X629" i="6"/>
  <c r="Y629" i="6" s="1"/>
  <c r="AF629" i="6" s="1"/>
  <c r="X621" i="6"/>
  <c r="Y621" i="6" s="1"/>
  <c r="X613" i="6"/>
  <c r="Y613" i="6" s="1"/>
  <c r="AF613" i="6" s="1"/>
  <c r="X605" i="6"/>
  <c r="Y605" i="6" s="1"/>
  <c r="X597" i="6"/>
  <c r="Y597" i="6" s="1"/>
  <c r="AF597" i="6" s="1"/>
  <c r="X589" i="6"/>
  <c r="Y589" i="6" s="1"/>
  <c r="AF589" i="6" s="1"/>
  <c r="X581" i="6"/>
  <c r="Y581" i="6" s="1"/>
  <c r="AF581" i="6" s="1"/>
  <c r="X573" i="6"/>
  <c r="Y573" i="6" s="1"/>
  <c r="X565" i="6"/>
  <c r="Y565" i="6" s="1"/>
  <c r="AF565" i="6" s="1"/>
  <c r="X473" i="6"/>
  <c r="Y473" i="6" s="1"/>
  <c r="AF473" i="6" s="1"/>
  <c r="X1496" i="6"/>
  <c r="Y1496" i="6" s="1"/>
  <c r="AF1496" i="6" s="1"/>
  <c r="X1492" i="6"/>
  <c r="Y1492" i="6" s="1"/>
  <c r="AF1492" i="6" s="1"/>
  <c r="X1480" i="6"/>
  <c r="Y1480" i="6" s="1"/>
  <c r="X1476" i="6"/>
  <c r="Y1476" i="6" s="1"/>
  <c r="X1464" i="6"/>
  <c r="Y1464" i="6" s="1"/>
  <c r="X1448" i="6"/>
  <c r="Y1448" i="6" s="1"/>
  <c r="AF1448" i="6" s="1"/>
  <c r="X1444" i="6"/>
  <c r="Y1444" i="6" s="1"/>
  <c r="AF1444" i="6" s="1"/>
  <c r="X1436" i="6"/>
  <c r="Y1436" i="6" s="1"/>
  <c r="X1416" i="6"/>
  <c r="Y1416" i="6" s="1"/>
  <c r="X1404" i="6"/>
  <c r="Y1404" i="6" s="1"/>
  <c r="AF1404" i="6" s="1"/>
  <c r="X1396" i="6"/>
  <c r="Y1396" i="6" s="1"/>
  <c r="AF1396" i="6" s="1"/>
  <c r="X1384" i="6"/>
  <c r="Y1384" i="6" s="1"/>
  <c r="Z1384" i="6" s="1"/>
  <c r="AG1384" i="6" s="1"/>
  <c r="X1372" i="6"/>
  <c r="Y1372" i="6" s="1"/>
  <c r="X1368" i="6"/>
  <c r="Y1368" i="6" s="1"/>
  <c r="AF1368" i="6" s="1"/>
  <c r="X1364" i="6"/>
  <c r="Y1364" i="6" s="1"/>
  <c r="AF1364" i="6" s="1"/>
  <c r="X1268" i="6"/>
  <c r="Y1268" i="6" s="1"/>
  <c r="AF1268" i="6" s="1"/>
  <c r="X1240" i="6"/>
  <c r="Y1240" i="6" s="1"/>
  <c r="AF1240" i="6" s="1"/>
  <c r="X1236" i="6"/>
  <c r="Y1236" i="6" s="1"/>
  <c r="AF1236" i="6" s="1"/>
  <c r="X1220" i="6"/>
  <c r="Y1220" i="6" s="1"/>
  <c r="AF1220" i="6" s="1"/>
  <c r="X1208" i="6"/>
  <c r="Y1208" i="6" s="1"/>
  <c r="AF1208" i="6" s="1"/>
  <c r="X1192" i="6"/>
  <c r="Y1192" i="6" s="1"/>
  <c r="AF1192" i="6" s="1"/>
  <c r="X1188" i="6"/>
  <c r="Y1188" i="6" s="1"/>
  <c r="AF1188" i="6" s="1"/>
  <c r="X1180" i="6"/>
  <c r="Y1180" i="6" s="1"/>
  <c r="X1160" i="6"/>
  <c r="Y1160" i="6" s="1"/>
  <c r="AF1160" i="6" s="1"/>
  <c r="X1124" i="6"/>
  <c r="Y1124" i="6" s="1"/>
  <c r="X1116" i="6"/>
  <c r="Y1116" i="6" s="1"/>
  <c r="AF1116" i="6" s="1"/>
  <c r="X1096" i="6"/>
  <c r="Y1096" i="6" s="1"/>
  <c r="AF1096" i="6" s="1"/>
  <c r="X1092" i="6"/>
  <c r="Y1092" i="6" s="1"/>
  <c r="X1084" i="6"/>
  <c r="Y1084" i="6" s="1"/>
  <c r="AF1084" i="6" s="1"/>
  <c r="X1060" i="6"/>
  <c r="Y1060" i="6" s="1"/>
  <c r="AF1060" i="6" s="1"/>
  <c r="X1052" i="6"/>
  <c r="Y1052" i="6" s="1"/>
  <c r="AF1052" i="6" s="1"/>
  <c r="X1012" i="6"/>
  <c r="Y1012" i="6" s="1"/>
  <c r="X996" i="6"/>
  <c r="Y996" i="6" s="1"/>
  <c r="AF996" i="6" s="1"/>
  <c r="X988" i="6"/>
  <c r="Y988" i="6" s="1"/>
  <c r="AF988" i="6" s="1"/>
  <c r="X984" i="6"/>
  <c r="Y984" i="6" s="1"/>
  <c r="X976" i="6"/>
  <c r="Y976" i="6" s="1"/>
  <c r="AF976" i="6" s="1"/>
  <c r="X968" i="6"/>
  <c r="Y968" i="6" s="1"/>
  <c r="AF968" i="6" s="1"/>
  <c r="X952" i="6"/>
  <c r="Y952" i="6" s="1"/>
  <c r="AF952" i="6" s="1"/>
  <c r="X932" i="6"/>
  <c r="Y932" i="6" s="1"/>
  <c r="AF932" i="6" s="1"/>
  <c r="X928" i="6"/>
  <c r="Y928" i="6" s="1"/>
  <c r="AF928" i="6" s="1"/>
  <c r="X912" i="6"/>
  <c r="Y912" i="6" s="1"/>
  <c r="AF912" i="6" s="1"/>
  <c r="X888" i="6"/>
  <c r="Y888" i="6" s="1"/>
  <c r="AF888" i="6" s="1"/>
  <c r="X880" i="6"/>
  <c r="Y880" i="6" s="1"/>
  <c r="AF880" i="6" s="1"/>
  <c r="X872" i="6"/>
  <c r="Y872" i="6" s="1"/>
  <c r="X864" i="6"/>
  <c r="Y864" i="6" s="1"/>
  <c r="AF864" i="6" s="1"/>
  <c r="X832" i="6"/>
  <c r="Y832" i="6" s="1"/>
  <c r="AF832" i="6" s="1"/>
  <c r="X824" i="6"/>
  <c r="Y824" i="6" s="1"/>
  <c r="X816" i="6"/>
  <c r="Y816" i="6" s="1"/>
  <c r="AF816" i="6" s="1"/>
  <c r="X808" i="6"/>
  <c r="Y808" i="6" s="1"/>
  <c r="AF808" i="6" s="1"/>
  <c r="X800" i="6"/>
  <c r="Y800" i="6" s="1"/>
  <c r="AF800" i="6" s="1"/>
  <c r="X784" i="6"/>
  <c r="Y784" i="6" s="1"/>
  <c r="X776" i="6"/>
  <c r="Y776" i="6" s="1"/>
  <c r="X772" i="6"/>
  <c r="Y772" i="6" s="1"/>
  <c r="AF772" i="6" s="1"/>
  <c r="X752" i="6"/>
  <c r="Y752" i="6" s="1"/>
  <c r="AF752" i="6" s="1"/>
  <c r="X744" i="6"/>
  <c r="Y744" i="6" s="1"/>
  <c r="X736" i="6"/>
  <c r="Y736" i="6" s="1"/>
  <c r="X720" i="6"/>
  <c r="Y720" i="6" s="1"/>
  <c r="X704" i="6"/>
  <c r="Y704" i="6" s="1"/>
  <c r="AF704" i="6" s="1"/>
  <c r="X688" i="6"/>
  <c r="Y688" i="6" s="1"/>
  <c r="X680" i="6"/>
  <c r="Y680" i="6" s="1"/>
  <c r="AF680" i="6" s="1"/>
  <c r="X672" i="6"/>
  <c r="Y672" i="6" s="1"/>
  <c r="X656" i="6"/>
  <c r="Y656" i="6" s="1"/>
  <c r="AF656" i="6" s="1"/>
  <c r="X616" i="6"/>
  <c r="Y616" i="6" s="1"/>
  <c r="AF616" i="6" s="1"/>
  <c r="X608" i="6"/>
  <c r="Y608" i="6" s="1"/>
  <c r="X584" i="6"/>
  <c r="Y584" i="6" s="1"/>
  <c r="AF584" i="6" s="1"/>
  <c r="X576" i="6"/>
  <c r="Y576" i="6" s="1"/>
  <c r="AF576" i="6" s="1"/>
  <c r="X560" i="6"/>
  <c r="Y560" i="6" s="1"/>
  <c r="X552" i="6"/>
  <c r="Y552" i="6" s="1"/>
  <c r="X544" i="6"/>
  <c r="Y544" i="6" s="1"/>
  <c r="AF544" i="6" s="1"/>
  <c r="X528" i="6"/>
  <c r="Y528" i="6" s="1"/>
  <c r="AF528" i="6" s="1"/>
  <c r="X520" i="6"/>
  <c r="Y520" i="6" s="1"/>
  <c r="X488" i="6"/>
  <c r="Y488" i="6" s="1"/>
  <c r="Z488" i="6" s="1"/>
  <c r="AG488" i="6" s="1"/>
  <c r="X480" i="6"/>
  <c r="Y480" i="6" s="1"/>
  <c r="AF480" i="6" s="1"/>
  <c r="X448" i="6"/>
  <c r="Y448" i="6" s="1"/>
  <c r="AF448" i="6" s="1"/>
  <c r="X432" i="6"/>
  <c r="Y432" i="6" s="1"/>
  <c r="AF432" i="6" s="1"/>
  <c r="X424" i="6"/>
  <c r="Y424" i="6" s="1"/>
  <c r="X416" i="6"/>
  <c r="Y416" i="6" s="1"/>
  <c r="AF416" i="6" s="1"/>
  <c r="X400" i="6"/>
  <c r="Y400" i="6" s="1"/>
  <c r="AF400" i="6" s="1"/>
  <c r="X348" i="6"/>
  <c r="Y348" i="6" s="1"/>
  <c r="X324" i="6"/>
  <c r="Y324" i="6" s="1"/>
  <c r="AF324" i="6" s="1"/>
  <c r="X320" i="6"/>
  <c r="Y320" i="6" s="1"/>
  <c r="AF320" i="6" s="1"/>
  <c r="X292" i="6"/>
  <c r="Y292" i="6" s="1"/>
  <c r="AF292" i="6" s="1"/>
  <c r="X284" i="6"/>
  <c r="Y284" i="6" s="1"/>
  <c r="AF284" i="6" s="1"/>
  <c r="X276" i="6"/>
  <c r="Y276" i="6" s="1"/>
  <c r="X272" i="6"/>
  <c r="Y272" i="6" s="1"/>
  <c r="X264" i="6"/>
  <c r="Y264" i="6" s="1"/>
  <c r="AF264" i="6" s="1"/>
  <c r="X232" i="6"/>
  <c r="Y232" i="6" s="1"/>
  <c r="AF232" i="6" s="1"/>
  <c r="X224" i="6"/>
  <c r="Y224" i="6" s="1"/>
  <c r="W200" i="6"/>
  <c r="AD200" i="6" s="1"/>
  <c r="X192" i="6"/>
  <c r="Y192" i="6" s="1"/>
  <c r="AF192" i="6" s="1"/>
  <c r="X172" i="6"/>
  <c r="Y172" i="6" s="1"/>
  <c r="AF172" i="6" s="1"/>
  <c r="X168" i="6"/>
  <c r="Y168" i="6" s="1"/>
  <c r="X160" i="6"/>
  <c r="Y160" i="6" s="1"/>
  <c r="X140" i="6"/>
  <c r="Y140" i="6" s="1"/>
  <c r="X136" i="6"/>
  <c r="Y136" i="6" s="1"/>
  <c r="X128" i="6"/>
  <c r="Y128" i="6" s="1"/>
  <c r="X112" i="6"/>
  <c r="Y112" i="6" s="1"/>
  <c r="X104" i="6"/>
  <c r="Y104" i="6" s="1"/>
  <c r="X96" i="6"/>
  <c r="Y96" i="6" s="1"/>
  <c r="X88" i="6"/>
  <c r="Y88" i="6" s="1"/>
  <c r="X80" i="6"/>
  <c r="Y80" i="6" s="1"/>
  <c r="X72" i="6"/>
  <c r="Y72" i="6" s="1"/>
  <c r="X64" i="6"/>
  <c r="Y64" i="6" s="1"/>
  <c r="X56" i="6"/>
  <c r="Y56" i="6" s="1"/>
  <c r="X48" i="6"/>
  <c r="Y48" i="6" s="1"/>
  <c r="X24" i="6"/>
  <c r="Y24" i="6" s="1"/>
  <c r="X12" i="6"/>
  <c r="Y12" i="6" s="1"/>
  <c r="AC3" i="6"/>
  <c r="X1498" i="6"/>
  <c r="Y1498" i="6" s="1"/>
  <c r="X1494" i="6"/>
  <c r="Y1494" i="6" s="1"/>
  <c r="X1490" i="6"/>
  <c r="Y1490" i="6" s="1"/>
  <c r="AF1490" i="6" s="1"/>
  <c r="X1486" i="6"/>
  <c r="Y1486" i="6" s="1"/>
  <c r="AF1486" i="6" s="1"/>
  <c r="X1482" i="6"/>
  <c r="Y1482" i="6" s="1"/>
  <c r="AF1482" i="6" s="1"/>
  <c r="X1478" i="6"/>
  <c r="Y1478" i="6" s="1"/>
  <c r="X1474" i="6"/>
  <c r="Y1474" i="6" s="1"/>
  <c r="X1470" i="6"/>
  <c r="Y1470" i="6" s="1"/>
  <c r="AF1470" i="6" s="1"/>
  <c r="X1466" i="6"/>
  <c r="Y1466" i="6" s="1"/>
  <c r="AF1466" i="6" s="1"/>
  <c r="X1462" i="6"/>
  <c r="Y1462" i="6" s="1"/>
  <c r="AF1462" i="6" s="1"/>
  <c r="X1458" i="6"/>
  <c r="Y1458" i="6" s="1"/>
  <c r="X1454" i="6"/>
  <c r="Y1454" i="6" s="1"/>
  <c r="AF1454" i="6" s="1"/>
  <c r="X1450" i="6"/>
  <c r="Y1450" i="6" s="1"/>
  <c r="X1446" i="6"/>
  <c r="Y1446" i="6" s="1"/>
  <c r="AF1446" i="6" s="1"/>
  <c r="X1442" i="6"/>
  <c r="Y1442" i="6" s="1"/>
  <c r="X1438" i="6"/>
  <c r="Y1438" i="6" s="1"/>
  <c r="AF1438" i="6" s="1"/>
  <c r="X1434" i="6"/>
  <c r="Y1434" i="6" s="1"/>
  <c r="X1430" i="6"/>
  <c r="Y1430" i="6" s="1"/>
  <c r="X1426" i="6"/>
  <c r="Y1426" i="6" s="1"/>
  <c r="AF1426" i="6" s="1"/>
  <c r="X1422" i="6"/>
  <c r="Y1422" i="6" s="1"/>
  <c r="AF1422" i="6" s="1"/>
  <c r="X1418" i="6"/>
  <c r="Y1418" i="6" s="1"/>
  <c r="AF1418" i="6" s="1"/>
  <c r="X1414" i="6"/>
  <c r="Y1414" i="6" s="1"/>
  <c r="X1410" i="6"/>
  <c r="Y1410" i="6" s="1"/>
  <c r="X1406" i="6"/>
  <c r="Y1406" i="6" s="1"/>
  <c r="AF1406" i="6" s="1"/>
  <c r="X1402" i="6"/>
  <c r="Y1402" i="6" s="1"/>
  <c r="AF1402" i="6" s="1"/>
  <c r="X1398" i="6"/>
  <c r="Y1398" i="6" s="1"/>
  <c r="AF1398" i="6" s="1"/>
  <c r="X1394" i="6"/>
  <c r="Y1394" i="6" s="1"/>
  <c r="X1390" i="6"/>
  <c r="Y1390" i="6" s="1"/>
  <c r="AF1390" i="6" s="1"/>
  <c r="X1386" i="6"/>
  <c r="Y1386" i="6" s="1"/>
  <c r="X1382" i="6"/>
  <c r="Y1382" i="6" s="1"/>
  <c r="AF1382" i="6" s="1"/>
  <c r="X1378" i="6"/>
  <c r="Y1378" i="6" s="1"/>
  <c r="AF1378" i="6" s="1"/>
  <c r="X1374" i="6"/>
  <c r="Y1374" i="6" s="1"/>
  <c r="AF1374" i="6" s="1"/>
  <c r="X1370" i="6"/>
  <c r="Y1370" i="6" s="1"/>
  <c r="X1366" i="6"/>
  <c r="Y1366" i="6" s="1"/>
  <c r="X1362" i="6"/>
  <c r="Y1362" i="6" s="1"/>
  <c r="AF1362" i="6" s="1"/>
  <c r="X1358" i="6"/>
  <c r="Y1358" i="6" s="1"/>
  <c r="AF1358" i="6" s="1"/>
  <c r="X1354" i="6"/>
  <c r="Y1354" i="6" s="1"/>
  <c r="AF1354" i="6" s="1"/>
  <c r="X1350" i="6"/>
  <c r="Y1350" i="6" s="1"/>
  <c r="X1346" i="6"/>
  <c r="Y1346" i="6" s="1"/>
  <c r="X1342" i="6"/>
  <c r="Y1342" i="6" s="1"/>
  <c r="AF1342" i="6" s="1"/>
  <c r="X1338" i="6"/>
  <c r="Y1338" i="6" s="1"/>
  <c r="AF1338" i="6" s="1"/>
  <c r="X1334" i="6"/>
  <c r="Y1334" i="6" s="1"/>
  <c r="AF1334" i="6" s="1"/>
  <c r="X1330" i="6"/>
  <c r="Y1330" i="6" s="1"/>
  <c r="X1326" i="6"/>
  <c r="Y1326" i="6" s="1"/>
  <c r="AF1326" i="6" s="1"/>
  <c r="X1322" i="6"/>
  <c r="Y1322" i="6" s="1"/>
  <c r="X1318" i="6"/>
  <c r="Y1318" i="6" s="1"/>
  <c r="AF1318" i="6" s="1"/>
  <c r="X1314" i="6"/>
  <c r="Y1314" i="6" s="1"/>
  <c r="X1310" i="6"/>
  <c r="Y1310" i="6" s="1"/>
  <c r="AF1310" i="6" s="1"/>
  <c r="X1306" i="6"/>
  <c r="Y1306" i="6" s="1"/>
  <c r="X1302" i="6"/>
  <c r="Y1302" i="6" s="1"/>
  <c r="X1298" i="6"/>
  <c r="Y1298" i="6" s="1"/>
  <c r="AF1298" i="6" s="1"/>
  <c r="X1294" i="6"/>
  <c r="Y1294" i="6" s="1"/>
  <c r="AF1294" i="6" s="1"/>
  <c r="X1290" i="6"/>
  <c r="Y1290" i="6" s="1"/>
  <c r="AF1290" i="6" s="1"/>
  <c r="X1286" i="6"/>
  <c r="Y1286" i="6" s="1"/>
  <c r="X1282" i="6"/>
  <c r="Y1282" i="6" s="1"/>
  <c r="X1278" i="6"/>
  <c r="Y1278" i="6" s="1"/>
  <c r="AF1278" i="6" s="1"/>
  <c r="X1274" i="6"/>
  <c r="Y1274" i="6" s="1"/>
  <c r="AF1274" i="6" s="1"/>
  <c r="X1270" i="6"/>
  <c r="Y1270" i="6" s="1"/>
  <c r="AF1270" i="6" s="1"/>
  <c r="X1266" i="6"/>
  <c r="Y1266" i="6" s="1"/>
  <c r="X1262" i="6"/>
  <c r="Y1262" i="6" s="1"/>
  <c r="AF1262" i="6" s="1"/>
  <c r="X1258" i="6"/>
  <c r="Y1258" i="6" s="1"/>
  <c r="X1254" i="6"/>
  <c r="Y1254" i="6" s="1"/>
  <c r="AF1254" i="6" s="1"/>
  <c r="X1250" i="6"/>
  <c r="Y1250" i="6" s="1"/>
  <c r="AF1250" i="6" s="1"/>
  <c r="X1246" i="6"/>
  <c r="Y1246" i="6" s="1"/>
  <c r="AF1246" i="6" s="1"/>
  <c r="X1242" i="6"/>
  <c r="Y1242" i="6" s="1"/>
  <c r="X1238" i="6"/>
  <c r="Y1238" i="6" s="1"/>
  <c r="X1234" i="6"/>
  <c r="Y1234" i="6" s="1"/>
  <c r="AF1234" i="6" s="1"/>
  <c r="X1230" i="6"/>
  <c r="Y1230" i="6" s="1"/>
  <c r="AF1230" i="6" s="1"/>
  <c r="X1226" i="6"/>
  <c r="Y1226" i="6" s="1"/>
  <c r="AF1226" i="6" s="1"/>
  <c r="X1222" i="6"/>
  <c r="Y1222" i="6" s="1"/>
  <c r="X1218" i="6"/>
  <c r="Y1218" i="6" s="1"/>
  <c r="X1214" i="6"/>
  <c r="Y1214" i="6" s="1"/>
  <c r="AF1214" i="6" s="1"/>
  <c r="X1210" i="6"/>
  <c r="Y1210" i="6" s="1"/>
  <c r="AF1210" i="6" s="1"/>
  <c r="X1206" i="6"/>
  <c r="Y1206" i="6" s="1"/>
  <c r="AF1206" i="6" s="1"/>
  <c r="X1202" i="6"/>
  <c r="Y1202" i="6" s="1"/>
  <c r="X1198" i="6"/>
  <c r="Y1198" i="6" s="1"/>
  <c r="AF1198" i="6" s="1"/>
  <c r="X1194" i="6"/>
  <c r="Y1194" i="6" s="1"/>
  <c r="X1190" i="6"/>
  <c r="Y1190" i="6" s="1"/>
  <c r="AF1190" i="6" s="1"/>
  <c r="X1186" i="6"/>
  <c r="Y1186" i="6" s="1"/>
  <c r="X1182" i="6"/>
  <c r="Y1182" i="6" s="1"/>
  <c r="AF1182" i="6" s="1"/>
  <c r="X1178" i="6"/>
  <c r="Y1178" i="6" s="1"/>
  <c r="X1174" i="6"/>
  <c r="Y1174" i="6" s="1"/>
  <c r="X1170" i="6"/>
  <c r="Y1170" i="6" s="1"/>
  <c r="AF1170" i="6" s="1"/>
  <c r="X1166" i="6"/>
  <c r="Y1166" i="6" s="1"/>
  <c r="AF1166" i="6" s="1"/>
  <c r="X1162" i="6"/>
  <c r="Y1162" i="6" s="1"/>
  <c r="AF1162" i="6" s="1"/>
  <c r="X1158" i="6"/>
  <c r="Y1158" i="6" s="1"/>
  <c r="X1154" i="6"/>
  <c r="Y1154" i="6" s="1"/>
  <c r="X1150" i="6"/>
  <c r="Y1150" i="6" s="1"/>
  <c r="AF1150" i="6" s="1"/>
  <c r="X1146" i="6"/>
  <c r="Y1146" i="6" s="1"/>
  <c r="AF1146" i="6" s="1"/>
  <c r="X1142" i="6"/>
  <c r="Y1142" i="6" s="1"/>
  <c r="AF1142" i="6" s="1"/>
  <c r="X1138" i="6"/>
  <c r="Y1138" i="6" s="1"/>
  <c r="X1134" i="6"/>
  <c r="Y1134" i="6" s="1"/>
  <c r="AF1134" i="6" s="1"/>
  <c r="X1130" i="6"/>
  <c r="Y1130" i="6" s="1"/>
  <c r="X1126" i="6"/>
  <c r="Y1126" i="6" s="1"/>
  <c r="AF1126" i="6" s="1"/>
  <c r="X1122" i="6"/>
  <c r="Y1122" i="6" s="1"/>
  <c r="AF1122" i="6" s="1"/>
  <c r="X1118" i="6"/>
  <c r="Y1118" i="6" s="1"/>
  <c r="AF1118" i="6" s="1"/>
  <c r="X1114" i="6"/>
  <c r="Y1114" i="6" s="1"/>
  <c r="X1110" i="6"/>
  <c r="Y1110" i="6" s="1"/>
  <c r="X1106" i="6"/>
  <c r="Y1106" i="6" s="1"/>
  <c r="AF1106" i="6" s="1"/>
  <c r="X1102" i="6"/>
  <c r="Y1102" i="6" s="1"/>
  <c r="AF1102" i="6" s="1"/>
  <c r="X1098" i="6"/>
  <c r="Y1098" i="6" s="1"/>
  <c r="AF1098" i="6" s="1"/>
  <c r="X1094" i="6"/>
  <c r="Y1094" i="6" s="1"/>
  <c r="X1090" i="6"/>
  <c r="Y1090" i="6" s="1"/>
  <c r="X1086" i="6"/>
  <c r="Y1086" i="6" s="1"/>
  <c r="AF1086" i="6" s="1"/>
  <c r="X1082" i="6"/>
  <c r="Y1082" i="6" s="1"/>
  <c r="AF1082" i="6" s="1"/>
  <c r="X1078" i="6"/>
  <c r="Y1078" i="6" s="1"/>
  <c r="AF1078" i="6" s="1"/>
  <c r="X1074" i="6"/>
  <c r="Y1074" i="6" s="1"/>
  <c r="X1070" i="6"/>
  <c r="Y1070" i="6" s="1"/>
  <c r="AF1070" i="6" s="1"/>
  <c r="X1066" i="6"/>
  <c r="Y1066" i="6" s="1"/>
  <c r="X1062" i="6"/>
  <c r="Y1062" i="6" s="1"/>
  <c r="AF1062" i="6" s="1"/>
  <c r="X1058" i="6"/>
  <c r="Y1058" i="6" s="1"/>
  <c r="X1054" i="6"/>
  <c r="Y1054" i="6" s="1"/>
  <c r="AF1054" i="6" s="1"/>
  <c r="X1050" i="6"/>
  <c r="Y1050" i="6" s="1"/>
  <c r="X1046" i="6"/>
  <c r="Y1046" i="6" s="1"/>
  <c r="X1042" i="6"/>
  <c r="Y1042" i="6" s="1"/>
  <c r="AF1042" i="6" s="1"/>
  <c r="X1038" i="6"/>
  <c r="Y1038" i="6" s="1"/>
  <c r="AF1038" i="6" s="1"/>
  <c r="X1034" i="6"/>
  <c r="Y1034" i="6" s="1"/>
  <c r="AF1034" i="6" s="1"/>
  <c r="X1030" i="6"/>
  <c r="Y1030" i="6" s="1"/>
  <c r="X1026" i="6"/>
  <c r="Y1026" i="6" s="1"/>
  <c r="X1022" i="6"/>
  <c r="Y1022" i="6" s="1"/>
  <c r="AF1022" i="6" s="1"/>
  <c r="X1018" i="6"/>
  <c r="Y1018" i="6" s="1"/>
  <c r="AF1018" i="6" s="1"/>
  <c r="X1014" i="6"/>
  <c r="Y1014" i="6" s="1"/>
  <c r="AF1014" i="6" s="1"/>
  <c r="X1010" i="6"/>
  <c r="Y1010" i="6" s="1"/>
  <c r="X1006" i="6"/>
  <c r="Y1006" i="6" s="1"/>
  <c r="AF1006" i="6" s="1"/>
  <c r="X1002" i="6"/>
  <c r="Y1002" i="6" s="1"/>
  <c r="X998" i="6"/>
  <c r="Y998" i="6" s="1"/>
  <c r="AF998" i="6" s="1"/>
  <c r="X994" i="6"/>
  <c r="Y994" i="6" s="1"/>
  <c r="AF994" i="6" s="1"/>
  <c r="X990" i="6"/>
  <c r="Y990" i="6" s="1"/>
  <c r="AF990" i="6" s="1"/>
  <c r="X986" i="6"/>
  <c r="Y986" i="6" s="1"/>
  <c r="X982" i="6"/>
  <c r="Y982" i="6" s="1"/>
  <c r="X978" i="6"/>
  <c r="Y978" i="6" s="1"/>
  <c r="AF978" i="6" s="1"/>
  <c r="X974" i="6"/>
  <c r="Y974" i="6" s="1"/>
  <c r="AF974" i="6" s="1"/>
  <c r="X970" i="6"/>
  <c r="Y970" i="6" s="1"/>
  <c r="AF970" i="6" s="1"/>
  <c r="X966" i="6"/>
  <c r="Y966" i="6" s="1"/>
  <c r="X962" i="6"/>
  <c r="Y962" i="6" s="1"/>
  <c r="X958" i="6"/>
  <c r="Y958" i="6" s="1"/>
  <c r="AF958" i="6" s="1"/>
  <c r="X954" i="6"/>
  <c r="Y954" i="6" s="1"/>
  <c r="AF954" i="6" s="1"/>
  <c r="X950" i="6"/>
  <c r="Y950" i="6" s="1"/>
  <c r="AF950" i="6" s="1"/>
  <c r="X946" i="6"/>
  <c r="Y946" i="6" s="1"/>
  <c r="X942" i="6"/>
  <c r="Y942" i="6" s="1"/>
  <c r="AF942" i="6" s="1"/>
  <c r="X938" i="6"/>
  <c r="Y938" i="6" s="1"/>
  <c r="X934" i="6"/>
  <c r="Y934" i="6" s="1"/>
  <c r="AF934" i="6" s="1"/>
  <c r="X930" i="6"/>
  <c r="Y930" i="6" s="1"/>
  <c r="X926" i="6"/>
  <c r="Y926" i="6" s="1"/>
  <c r="AF926" i="6" s="1"/>
  <c r="X922" i="6"/>
  <c r="Y922" i="6" s="1"/>
  <c r="X918" i="6"/>
  <c r="Y918" i="6" s="1"/>
  <c r="X914" i="6"/>
  <c r="Y914" i="6" s="1"/>
  <c r="AF914" i="6" s="1"/>
  <c r="X910" i="6"/>
  <c r="Y910" i="6" s="1"/>
  <c r="AF910" i="6" s="1"/>
  <c r="X906" i="6"/>
  <c r="Y906" i="6" s="1"/>
  <c r="AF906" i="6" s="1"/>
  <c r="X902" i="6"/>
  <c r="Y902" i="6" s="1"/>
  <c r="X898" i="6"/>
  <c r="Y898" i="6" s="1"/>
  <c r="X894" i="6"/>
  <c r="Y894" i="6" s="1"/>
  <c r="AF894" i="6" s="1"/>
  <c r="X890" i="6"/>
  <c r="Y890" i="6" s="1"/>
  <c r="AF890" i="6" s="1"/>
  <c r="X886" i="6"/>
  <c r="Y886" i="6" s="1"/>
  <c r="AF886" i="6" s="1"/>
  <c r="X882" i="6"/>
  <c r="Y882" i="6" s="1"/>
  <c r="X878" i="6"/>
  <c r="Y878" i="6" s="1"/>
  <c r="AF878" i="6" s="1"/>
  <c r="X874" i="6"/>
  <c r="Y874" i="6" s="1"/>
  <c r="X870" i="6"/>
  <c r="Y870" i="6" s="1"/>
  <c r="AF870" i="6" s="1"/>
  <c r="X866" i="6"/>
  <c r="Y866" i="6" s="1"/>
  <c r="AF866" i="6" s="1"/>
  <c r="X862" i="6"/>
  <c r="Y862" i="6" s="1"/>
  <c r="AF862" i="6" s="1"/>
  <c r="X858" i="6"/>
  <c r="Y858" i="6" s="1"/>
  <c r="X854" i="6"/>
  <c r="Y854" i="6" s="1"/>
  <c r="X850" i="6"/>
  <c r="Y850" i="6" s="1"/>
  <c r="AF850" i="6" s="1"/>
  <c r="X846" i="6"/>
  <c r="Y846" i="6" s="1"/>
  <c r="AF846" i="6" s="1"/>
  <c r="X842" i="6"/>
  <c r="Y842" i="6" s="1"/>
  <c r="AF842" i="6" s="1"/>
  <c r="X838" i="6"/>
  <c r="Y838" i="6" s="1"/>
  <c r="X834" i="6"/>
  <c r="Y834" i="6" s="1"/>
  <c r="X830" i="6"/>
  <c r="Y830" i="6" s="1"/>
  <c r="AF830" i="6" s="1"/>
  <c r="X826" i="6"/>
  <c r="Y826" i="6" s="1"/>
  <c r="AF826" i="6" s="1"/>
  <c r="X822" i="6"/>
  <c r="Y822" i="6" s="1"/>
  <c r="AF822" i="6" s="1"/>
  <c r="X818" i="6"/>
  <c r="Y818" i="6" s="1"/>
  <c r="X814" i="6"/>
  <c r="Y814" i="6" s="1"/>
  <c r="AF814" i="6" s="1"/>
  <c r="X810" i="6"/>
  <c r="Y810" i="6" s="1"/>
  <c r="X806" i="6"/>
  <c r="Y806" i="6" s="1"/>
  <c r="AF806" i="6" s="1"/>
  <c r="X802" i="6"/>
  <c r="Y802" i="6" s="1"/>
  <c r="X798" i="6"/>
  <c r="Y798" i="6" s="1"/>
  <c r="AF798" i="6" s="1"/>
  <c r="X794" i="6"/>
  <c r="Y794" i="6" s="1"/>
  <c r="X790" i="6"/>
  <c r="Y790" i="6" s="1"/>
  <c r="X786" i="6"/>
  <c r="Y786" i="6" s="1"/>
  <c r="AF786" i="6" s="1"/>
  <c r="X782" i="6"/>
  <c r="Y782" i="6" s="1"/>
  <c r="AF782" i="6" s="1"/>
  <c r="X778" i="6"/>
  <c r="Y778" i="6" s="1"/>
  <c r="AF778" i="6" s="1"/>
  <c r="X774" i="6"/>
  <c r="Y774" i="6" s="1"/>
  <c r="X770" i="6"/>
  <c r="Y770" i="6" s="1"/>
  <c r="X766" i="6"/>
  <c r="Y766" i="6" s="1"/>
  <c r="AF766" i="6" s="1"/>
  <c r="X762" i="6"/>
  <c r="Y762" i="6" s="1"/>
  <c r="AF762" i="6" s="1"/>
  <c r="X758" i="6"/>
  <c r="Y758" i="6" s="1"/>
  <c r="AF758" i="6" s="1"/>
  <c r="X754" i="6"/>
  <c r="Y754" i="6" s="1"/>
  <c r="X750" i="6"/>
  <c r="Y750" i="6" s="1"/>
  <c r="AF750" i="6" s="1"/>
  <c r="X746" i="6"/>
  <c r="Y746" i="6" s="1"/>
  <c r="X742" i="6"/>
  <c r="Y742" i="6" s="1"/>
  <c r="AF742" i="6" s="1"/>
  <c r="X738" i="6"/>
  <c r="Y738" i="6" s="1"/>
  <c r="AF738" i="6" s="1"/>
  <c r="X734" i="6"/>
  <c r="Y734" i="6" s="1"/>
  <c r="AF734" i="6" s="1"/>
  <c r="X730" i="6"/>
  <c r="Y730" i="6" s="1"/>
  <c r="X726" i="6"/>
  <c r="Y726" i="6" s="1"/>
  <c r="X722" i="6"/>
  <c r="Y722" i="6" s="1"/>
  <c r="AF722" i="6" s="1"/>
  <c r="X718" i="6"/>
  <c r="Y718" i="6" s="1"/>
  <c r="AF718" i="6" s="1"/>
  <c r="X714" i="6"/>
  <c r="Y714" i="6" s="1"/>
  <c r="AF714" i="6" s="1"/>
  <c r="X710" i="6"/>
  <c r="Y710" i="6" s="1"/>
  <c r="X706" i="6"/>
  <c r="Y706" i="6" s="1"/>
  <c r="X702" i="6"/>
  <c r="Y702" i="6" s="1"/>
  <c r="AF702" i="6" s="1"/>
  <c r="X698" i="6"/>
  <c r="Y698" i="6" s="1"/>
  <c r="AF698" i="6" s="1"/>
  <c r="X694" i="6"/>
  <c r="Y694" i="6" s="1"/>
  <c r="AF694" i="6" s="1"/>
  <c r="X690" i="6"/>
  <c r="Y690" i="6" s="1"/>
  <c r="X686" i="6"/>
  <c r="Y686" i="6" s="1"/>
  <c r="AF686" i="6" s="1"/>
  <c r="X682" i="6"/>
  <c r="Y682" i="6" s="1"/>
  <c r="X678" i="6"/>
  <c r="Y678" i="6" s="1"/>
  <c r="AF678" i="6" s="1"/>
  <c r="X674" i="6"/>
  <c r="Y674" i="6" s="1"/>
  <c r="X670" i="6"/>
  <c r="Y670" i="6" s="1"/>
  <c r="AF670" i="6" s="1"/>
  <c r="X666" i="6"/>
  <c r="Y666" i="6" s="1"/>
  <c r="X662" i="6"/>
  <c r="Y662" i="6" s="1"/>
  <c r="X658" i="6"/>
  <c r="Y658" i="6" s="1"/>
  <c r="AF658" i="6" s="1"/>
  <c r="X654" i="6"/>
  <c r="Y654" i="6" s="1"/>
  <c r="AF654" i="6" s="1"/>
  <c r="X650" i="6"/>
  <c r="Y650" i="6" s="1"/>
  <c r="AF650" i="6" s="1"/>
  <c r="X646" i="6"/>
  <c r="Y646" i="6" s="1"/>
  <c r="X642" i="6"/>
  <c r="Y642" i="6" s="1"/>
  <c r="X638" i="6"/>
  <c r="Y638" i="6" s="1"/>
  <c r="AF638" i="6" s="1"/>
  <c r="X634" i="6"/>
  <c r="Y634" i="6" s="1"/>
  <c r="AF634" i="6" s="1"/>
  <c r="X630" i="6"/>
  <c r="Y630" i="6" s="1"/>
  <c r="AF630" i="6" s="1"/>
  <c r="X626" i="6"/>
  <c r="Y626" i="6" s="1"/>
  <c r="X622" i="6"/>
  <c r="Y622" i="6" s="1"/>
  <c r="AF622" i="6" s="1"/>
  <c r="X618" i="6"/>
  <c r="Y618" i="6" s="1"/>
  <c r="X614" i="6"/>
  <c r="Y614" i="6" s="1"/>
  <c r="AF614" i="6" s="1"/>
  <c r="X610" i="6"/>
  <c r="Y610" i="6" s="1"/>
  <c r="AF610" i="6" s="1"/>
  <c r="X606" i="6"/>
  <c r="Y606" i="6" s="1"/>
  <c r="AF606" i="6" s="1"/>
  <c r="X602" i="6"/>
  <c r="Y602" i="6" s="1"/>
  <c r="X598" i="6"/>
  <c r="Y598" i="6" s="1"/>
  <c r="X594" i="6"/>
  <c r="Y594" i="6" s="1"/>
  <c r="AF594" i="6" s="1"/>
  <c r="X590" i="6"/>
  <c r="Y590" i="6" s="1"/>
  <c r="AF590" i="6" s="1"/>
  <c r="X586" i="6"/>
  <c r="Y586" i="6" s="1"/>
  <c r="AF586" i="6" s="1"/>
  <c r="X582" i="6"/>
  <c r="Y582" i="6" s="1"/>
  <c r="X578" i="6"/>
  <c r="Y578" i="6" s="1"/>
  <c r="X574" i="6"/>
  <c r="Y574" i="6" s="1"/>
  <c r="AF574" i="6" s="1"/>
  <c r="X570" i="6"/>
  <c r="Y570" i="6" s="1"/>
  <c r="AF570" i="6" s="1"/>
  <c r="X566" i="6"/>
  <c r="Y566" i="6" s="1"/>
  <c r="AF566" i="6" s="1"/>
  <c r="X562" i="6"/>
  <c r="Y562" i="6" s="1"/>
  <c r="X558" i="6"/>
  <c r="Y558" i="6" s="1"/>
  <c r="AF558" i="6" s="1"/>
  <c r="X554" i="6"/>
  <c r="Y554" i="6" s="1"/>
  <c r="X550" i="6"/>
  <c r="Y550" i="6" s="1"/>
  <c r="AF550" i="6" s="1"/>
  <c r="X546" i="6"/>
  <c r="Y546" i="6" s="1"/>
  <c r="X542" i="6"/>
  <c r="Y542" i="6" s="1"/>
  <c r="AF542" i="6" s="1"/>
  <c r="X538" i="6"/>
  <c r="Y538" i="6" s="1"/>
  <c r="X534" i="6"/>
  <c r="Y534" i="6" s="1"/>
  <c r="X530" i="6"/>
  <c r="Y530" i="6" s="1"/>
  <c r="AF530" i="6" s="1"/>
  <c r="X526" i="6"/>
  <c r="Y526" i="6" s="1"/>
  <c r="AF526" i="6" s="1"/>
  <c r="X522" i="6"/>
  <c r="Y522" i="6" s="1"/>
  <c r="AF522" i="6" s="1"/>
  <c r="X518" i="6"/>
  <c r="Y518" i="6" s="1"/>
  <c r="X514" i="6"/>
  <c r="Y514" i="6" s="1"/>
  <c r="X510" i="6"/>
  <c r="Y510" i="6" s="1"/>
  <c r="AF510" i="6" s="1"/>
  <c r="X506" i="6"/>
  <c r="Y506" i="6" s="1"/>
  <c r="AF506" i="6" s="1"/>
  <c r="X502" i="6"/>
  <c r="Y502" i="6" s="1"/>
  <c r="AF502" i="6" s="1"/>
  <c r="X498" i="6"/>
  <c r="Y498" i="6" s="1"/>
  <c r="X494" i="6"/>
  <c r="Y494" i="6" s="1"/>
  <c r="AF494" i="6" s="1"/>
  <c r="X490" i="6"/>
  <c r="Y490" i="6" s="1"/>
  <c r="X486" i="6"/>
  <c r="Y486" i="6" s="1"/>
  <c r="AF486" i="6" s="1"/>
  <c r="X482" i="6"/>
  <c r="Y482" i="6" s="1"/>
  <c r="AF482" i="6" s="1"/>
  <c r="X478" i="6"/>
  <c r="Y478" i="6" s="1"/>
  <c r="AF478" i="6" s="1"/>
  <c r="X474" i="6"/>
  <c r="Y474" i="6" s="1"/>
  <c r="X470" i="6"/>
  <c r="Y470" i="6" s="1"/>
  <c r="X466" i="6"/>
  <c r="Y466" i="6" s="1"/>
  <c r="AF466" i="6" s="1"/>
  <c r="X462" i="6"/>
  <c r="Y462" i="6" s="1"/>
  <c r="AF462" i="6" s="1"/>
  <c r="X458" i="6"/>
  <c r="Y458" i="6" s="1"/>
  <c r="AF458" i="6" s="1"/>
  <c r="X454" i="6"/>
  <c r="Y454" i="6" s="1"/>
  <c r="X450" i="6"/>
  <c r="Y450" i="6" s="1"/>
  <c r="X446" i="6"/>
  <c r="Y446" i="6" s="1"/>
  <c r="AF446" i="6" s="1"/>
  <c r="X442" i="6"/>
  <c r="Y442" i="6" s="1"/>
  <c r="AF442" i="6" s="1"/>
  <c r="X438" i="6"/>
  <c r="Y438" i="6" s="1"/>
  <c r="AF438" i="6" s="1"/>
  <c r="X434" i="6"/>
  <c r="Y434" i="6" s="1"/>
  <c r="X430" i="6"/>
  <c r="Y430" i="6" s="1"/>
  <c r="AF430" i="6" s="1"/>
  <c r="X426" i="6"/>
  <c r="Y426" i="6" s="1"/>
  <c r="X422" i="6"/>
  <c r="Y422" i="6" s="1"/>
  <c r="AF422" i="6" s="1"/>
  <c r="X418" i="6"/>
  <c r="Y418" i="6" s="1"/>
  <c r="X414" i="6"/>
  <c r="Y414" i="6" s="1"/>
  <c r="AF414" i="6" s="1"/>
  <c r="X410" i="6"/>
  <c r="Y410" i="6" s="1"/>
  <c r="X406" i="6"/>
  <c r="Y406" i="6" s="1"/>
  <c r="X402" i="6"/>
  <c r="Y402" i="6" s="1"/>
  <c r="AF402" i="6" s="1"/>
  <c r="X398" i="6"/>
  <c r="Y398" i="6" s="1"/>
  <c r="AF398" i="6" s="1"/>
  <c r="X394" i="6"/>
  <c r="Y394" i="6" s="1"/>
  <c r="AF394" i="6" s="1"/>
  <c r="X390" i="6"/>
  <c r="Y390" i="6" s="1"/>
  <c r="X386" i="6"/>
  <c r="Y386" i="6" s="1"/>
  <c r="X382" i="6"/>
  <c r="Y382" i="6" s="1"/>
  <c r="AF382" i="6" s="1"/>
  <c r="X378" i="6"/>
  <c r="Y378" i="6" s="1"/>
  <c r="AF378" i="6" s="1"/>
  <c r="X374" i="6"/>
  <c r="Y374" i="6" s="1"/>
  <c r="AF374" i="6" s="1"/>
  <c r="X370" i="6"/>
  <c r="Y370" i="6" s="1"/>
  <c r="X366" i="6"/>
  <c r="Y366" i="6" s="1"/>
  <c r="AF366" i="6" s="1"/>
  <c r="X362" i="6"/>
  <c r="Y362" i="6" s="1"/>
  <c r="X358" i="6"/>
  <c r="Y358" i="6" s="1"/>
  <c r="AF358" i="6" s="1"/>
  <c r="X354" i="6"/>
  <c r="Y354" i="6" s="1"/>
  <c r="AF354" i="6" s="1"/>
  <c r="X350" i="6"/>
  <c r="Y350" i="6" s="1"/>
  <c r="AF350" i="6" s="1"/>
  <c r="X346" i="6"/>
  <c r="Y346" i="6" s="1"/>
  <c r="X342" i="6"/>
  <c r="Y342" i="6" s="1"/>
  <c r="X338" i="6"/>
  <c r="Y338" i="6" s="1"/>
  <c r="AF338" i="6" s="1"/>
  <c r="X334" i="6"/>
  <c r="Y334" i="6" s="1"/>
  <c r="AF334" i="6" s="1"/>
  <c r="X330" i="6"/>
  <c r="Y330" i="6" s="1"/>
  <c r="AF330" i="6" s="1"/>
  <c r="X326" i="6"/>
  <c r="Y326" i="6" s="1"/>
  <c r="X322" i="6"/>
  <c r="Y322" i="6" s="1"/>
  <c r="X318" i="6"/>
  <c r="Y318" i="6" s="1"/>
  <c r="AF318" i="6" s="1"/>
  <c r="X314" i="6"/>
  <c r="Y314" i="6" s="1"/>
  <c r="AF314" i="6" s="1"/>
  <c r="X310" i="6"/>
  <c r="Y310" i="6" s="1"/>
  <c r="AF310" i="6" s="1"/>
  <c r="X306" i="6"/>
  <c r="Y306" i="6" s="1"/>
  <c r="X302" i="6"/>
  <c r="Y302" i="6" s="1"/>
  <c r="AF302" i="6" s="1"/>
  <c r="X298" i="6"/>
  <c r="Y298" i="6" s="1"/>
  <c r="X294" i="6"/>
  <c r="Y294" i="6" s="1"/>
  <c r="AF294" i="6" s="1"/>
  <c r="X290" i="6"/>
  <c r="Y290" i="6" s="1"/>
  <c r="X286" i="6"/>
  <c r="Y286" i="6" s="1"/>
  <c r="AF286" i="6" s="1"/>
  <c r="X282" i="6"/>
  <c r="Y282" i="6" s="1"/>
  <c r="X278" i="6"/>
  <c r="Y278" i="6" s="1"/>
  <c r="X274" i="6"/>
  <c r="Y274" i="6" s="1"/>
  <c r="AF274" i="6" s="1"/>
  <c r="X270" i="6"/>
  <c r="Y270" i="6" s="1"/>
  <c r="AF270" i="6" s="1"/>
  <c r="X266" i="6"/>
  <c r="Y266" i="6" s="1"/>
  <c r="AF266" i="6" s="1"/>
  <c r="X262" i="6"/>
  <c r="Y262" i="6" s="1"/>
  <c r="X258" i="6"/>
  <c r="Y258" i="6" s="1"/>
  <c r="X254" i="6"/>
  <c r="Y254" i="6" s="1"/>
  <c r="AF254" i="6" s="1"/>
  <c r="X250" i="6"/>
  <c r="Y250" i="6" s="1"/>
  <c r="AF250" i="6" s="1"/>
  <c r="X246" i="6"/>
  <c r="Y246" i="6" s="1"/>
  <c r="AF246" i="6" s="1"/>
  <c r="X242" i="6"/>
  <c r="Y242" i="6" s="1"/>
  <c r="X238" i="6"/>
  <c r="Y238" i="6" s="1"/>
  <c r="AF238" i="6" s="1"/>
  <c r="X234" i="6"/>
  <c r="Y234" i="6" s="1"/>
  <c r="X230" i="6"/>
  <c r="Y230" i="6" s="1"/>
  <c r="AF230" i="6" s="1"/>
  <c r="X226" i="6"/>
  <c r="Y226" i="6" s="1"/>
  <c r="AF226" i="6" s="1"/>
  <c r="X222" i="6"/>
  <c r="Y222" i="6" s="1"/>
  <c r="AF222" i="6" s="1"/>
  <c r="X218" i="6"/>
  <c r="Y218" i="6" s="1"/>
  <c r="X214" i="6"/>
  <c r="Y214" i="6" s="1"/>
  <c r="X210" i="6"/>
  <c r="Y210" i="6" s="1"/>
  <c r="AF210" i="6" s="1"/>
  <c r="X206" i="6"/>
  <c r="Y206" i="6" s="1"/>
  <c r="AF206" i="6" s="1"/>
  <c r="X202" i="6"/>
  <c r="Y202" i="6" s="1"/>
  <c r="AF202" i="6" s="1"/>
  <c r="X198" i="6"/>
  <c r="Y198" i="6" s="1"/>
  <c r="X194" i="6"/>
  <c r="Y194" i="6" s="1"/>
  <c r="X190" i="6"/>
  <c r="Y190" i="6" s="1"/>
  <c r="AF190" i="6" s="1"/>
  <c r="X186" i="6"/>
  <c r="Y186" i="6" s="1"/>
  <c r="AF186" i="6" s="1"/>
  <c r="X182" i="6"/>
  <c r="Y182" i="6" s="1"/>
  <c r="AF182" i="6" s="1"/>
  <c r="X178" i="6"/>
  <c r="Y178" i="6" s="1"/>
  <c r="X174" i="6"/>
  <c r="Y174" i="6" s="1"/>
  <c r="X170" i="6"/>
  <c r="Y170" i="6" s="1"/>
  <c r="AL170" i="6" s="1"/>
  <c r="AN170" i="6" s="1"/>
  <c r="AO170" i="6" s="1"/>
  <c r="X166" i="6"/>
  <c r="Y166" i="6" s="1"/>
  <c r="X162" i="6"/>
  <c r="Y162" i="6" s="1"/>
  <c r="AL162" i="6" s="1"/>
  <c r="AN162" i="6" s="1"/>
  <c r="AO162" i="6" s="1"/>
  <c r="X158" i="6"/>
  <c r="Y158" i="6" s="1"/>
  <c r="X154" i="6"/>
  <c r="Y154" i="6" s="1"/>
  <c r="AL154" i="6" s="1"/>
  <c r="AN154" i="6" s="1"/>
  <c r="AO154" i="6" s="1"/>
  <c r="X150" i="6"/>
  <c r="Y150" i="6" s="1"/>
  <c r="AL150" i="6" s="1"/>
  <c r="AN150" i="6" s="1"/>
  <c r="AO150" i="6" s="1"/>
  <c r="X146" i="6"/>
  <c r="Y146" i="6" s="1"/>
  <c r="X142" i="6"/>
  <c r="Y142" i="6" s="1"/>
  <c r="X138" i="6"/>
  <c r="Y138" i="6" s="1"/>
  <c r="X134" i="6"/>
  <c r="Y134" i="6" s="1"/>
  <c r="AL134" i="6" s="1"/>
  <c r="AN134" i="6" s="1"/>
  <c r="AO134" i="6" s="1"/>
  <c r="X130" i="6"/>
  <c r="Y130" i="6" s="1"/>
  <c r="AL130" i="6" s="1"/>
  <c r="AN130" i="6" s="1"/>
  <c r="AO130" i="6" s="1"/>
  <c r="X126" i="6"/>
  <c r="Y126" i="6" s="1"/>
  <c r="X122" i="6"/>
  <c r="Y122" i="6" s="1"/>
  <c r="X118" i="6"/>
  <c r="Y118" i="6" s="1"/>
  <c r="X114" i="6"/>
  <c r="Y114" i="6" s="1"/>
  <c r="AL114" i="6" s="1"/>
  <c r="AN114" i="6" s="1"/>
  <c r="AO114" i="6" s="1"/>
  <c r="X110" i="6"/>
  <c r="Y110" i="6" s="1"/>
  <c r="X106" i="6"/>
  <c r="Y106" i="6" s="1"/>
  <c r="AL106" i="6" s="1"/>
  <c r="AN106" i="6" s="1"/>
  <c r="AO106" i="6" s="1"/>
  <c r="X102" i="6"/>
  <c r="Y102" i="6" s="1"/>
  <c r="X98" i="6"/>
  <c r="Y98" i="6" s="1"/>
  <c r="X94" i="6"/>
  <c r="Y94" i="6" s="1"/>
  <c r="X90" i="6"/>
  <c r="Y90" i="6" s="1"/>
  <c r="AL90" i="6" s="1"/>
  <c r="AN90" i="6" s="1"/>
  <c r="AO90" i="6" s="1"/>
  <c r="X86" i="6"/>
  <c r="Y86" i="6" s="1"/>
  <c r="AL86" i="6" s="1"/>
  <c r="AN86" i="6" s="1"/>
  <c r="AO86" i="6" s="1"/>
  <c r="X82" i="6"/>
  <c r="Y82" i="6" s="1"/>
  <c r="X78" i="6"/>
  <c r="Y78" i="6" s="1"/>
  <c r="X74" i="6"/>
  <c r="Y74" i="6" s="1"/>
  <c r="X70" i="6"/>
  <c r="Y70" i="6" s="1"/>
  <c r="X66" i="6"/>
  <c r="Y66" i="6" s="1"/>
  <c r="AL66" i="6" s="1"/>
  <c r="AN66" i="6" s="1"/>
  <c r="AO66" i="6" s="1"/>
  <c r="X62" i="6"/>
  <c r="Y62" i="6" s="1"/>
  <c r="X58" i="6"/>
  <c r="Y58" i="6" s="1"/>
  <c r="X54" i="6"/>
  <c r="Y54" i="6" s="1"/>
  <c r="X50" i="6"/>
  <c r="Y50" i="6" s="1"/>
  <c r="X46" i="6"/>
  <c r="Y46" i="6" s="1"/>
  <c r="X42" i="6"/>
  <c r="Y42" i="6" s="1"/>
  <c r="AL42" i="6" s="1"/>
  <c r="AN42" i="6" s="1"/>
  <c r="AO42" i="6" s="1"/>
  <c r="X38" i="6"/>
  <c r="Y38" i="6" s="1"/>
  <c r="X34" i="6"/>
  <c r="Y34" i="6" s="1"/>
  <c r="X30" i="6"/>
  <c r="Y30" i="6" s="1"/>
  <c r="AF30" i="6" s="1"/>
  <c r="X26" i="6"/>
  <c r="Y26" i="6" s="1"/>
  <c r="AF26" i="6" s="1"/>
  <c r="X22" i="6"/>
  <c r="Y22" i="6" s="1"/>
  <c r="X18" i="6"/>
  <c r="Y18" i="6" s="1"/>
  <c r="X14" i="6"/>
  <c r="Y14" i="6" s="1"/>
  <c r="X10" i="6"/>
  <c r="Y10" i="6" s="1"/>
  <c r="X6" i="6"/>
  <c r="Y6" i="6" s="1"/>
  <c r="V1220" i="6"/>
  <c r="AC1220" i="6" s="1"/>
  <c r="AB1498" i="6"/>
  <c r="AB1490" i="6"/>
  <c r="AB1482" i="6"/>
  <c r="AB1474" i="6"/>
  <c r="AB1466" i="6"/>
  <c r="AB1458" i="6"/>
  <c r="AB1450" i="6"/>
  <c r="AB1442" i="6"/>
  <c r="AB1434" i="6"/>
  <c r="AE1434" i="6" s="1"/>
  <c r="AJ1434" i="6" s="1"/>
  <c r="AB1426" i="6"/>
  <c r="AB1418" i="6"/>
  <c r="AB1410" i="6"/>
  <c r="AB1402" i="6"/>
  <c r="AB1394" i="6"/>
  <c r="AB1386" i="6"/>
  <c r="AB1378" i="6"/>
  <c r="AB1370" i="6"/>
  <c r="AB1362" i="6"/>
  <c r="AB1354" i="6"/>
  <c r="AB1346" i="6"/>
  <c r="AB1338" i="6"/>
  <c r="AB1330" i="6"/>
  <c r="AB1322" i="6"/>
  <c r="AB1314" i="6"/>
  <c r="AB1306" i="6"/>
  <c r="AB1298" i="6"/>
  <c r="AB1290" i="6"/>
  <c r="AB1282" i="6"/>
  <c r="AB1274" i="6"/>
  <c r="AB1266" i="6"/>
  <c r="AB1258" i="6"/>
  <c r="AB1250" i="6"/>
  <c r="AB1242" i="6"/>
  <c r="AB1234" i="6"/>
  <c r="AB1226" i="6"/>
  <c r="AB1218" i="6"/>
  <c r="AB1210" i="6"/>
  <c r="AB1202" i="6"/>
  <c r="AB1194" i="6"/>
  <c r="AB1186" i="6"/>
  <c r="AB1178" i="6"/>
  <c r="AB1170" i="6"/>
  <c r="AB1162" i="6"/>
  <c r="AB1154" i="6"/>
  <c r="AB1146" i="6"/>
  <c r="AB1138" i="6"/>
  <c r="AB1130" i="6"/>
  <c r="AB1122" i="6"/>
  <c r="AB1114" i="6"/>
  <c r="AB1106" i="6"/>
  <c r="AB1098" i="6"/>
  <c r="AB1090" i="6"/>
  <c r="AB1082" i="6"/>
  <c r="AB1074" i="6"/>
  <c r="AB1066" i="6"/>
  <c r="V1476" i="6"/>
  <c r="AC1476" i="6" s="1"/>
  <c r="W1124" i="6"/>
  <c r="AD1124" i="6" s="1"/>
  <c r="V1444" i="6"/>
  <c r="AC1444" i="6" s="1"/>
  <c r="V1484" i="6"/>
  <c r="AC1484" i="6" s="1"/>
  <c r="X1484" i="6"/>
  <c r="Y1484" i="6" s="1"/>
  <c r="AF1484" i="6" s="1"/>
  <c r="V1468" i="6"/>
  <c r="AC1468" i="6" s="1"/>
  <c r="X1468" i="6"/>
  <c r="Y1468" i="6" s="1"/>
  <c r="AF1468" i="6" s="1"/>
  <c r="AB1460" i="6"/>
  <c r="X1460" i="6"/>
  <c r="Y1460" i="6" s="1"/>
  <c r="AF1460" i="6" s="1"/>
  <c r="V1452" i="6"/>
  <c r="AC1452" i="6" s="1"/>
  <c r="X1452" i="6"/>
  <c r="Y1452" i="6" s="1"/>
  <c r="AF1452" i="6" s="1"/>
  <c r="V1440" i="6"/>
  <c r="AC1440" i="6" s="1"/>
  <c r="X1440" i="6"/>
  <c r="Y1440" i="6" s="1"/>
  <c r="AF1440" i="6" s="1"/>
  <c r="AB1432" i="6"/>
  <c r="X1432" i="6"/>
  <c r="Y1432" i="6" s="1"/>
  <c r="AF1432" i="6" s="1"/>
  <c r="V1388" i="6"/>
  <c r="AC1388" i="6" s="1"/>
  <c r="X1388" i="6"/>
  <c r="Y1388" i="6" s="1"/>
  <c r="AB1380" i="6"/>
  <c r="X1380" i="6"/>
  <c r="Y1380" i="6" s="1"/>
  <c r="AF1380" i="6" s="1"/>
  <c r="V1380" i="6"/>
  <c r="AC1380" i="6" s="1"/>
  <c r="V1356" i="6"/>
  <c r="AC1356" i="6" s="1"/>
  <c r="X1356" i="6"/>
  <c r="Y1356" i="6" s="1"/>
  <c r="AB1332" i="6"/>
  <c r="X1332" i="6"/>
  <c r="Y1332" i="6" s="1"/>
  <c r="AF1332" i="6" s="1"/>
  <c r="V1324" i="6"/>
  <c r="AC1324" i="6" s="1"/>
  <c r="X1324" i="6"/>
  <c r="Y1324" i="6" s="1"/>
  <c r="W1312" i="6"/>
  <c r="AD1312" i="6" s="1"/>
  <c r="X1312" i="6"/>
  <c r="Y1312" i="6" s="1"/>
  <c r="AB1304" i="6"/>
  <c r="X1304" i="6"/>
  <c r="Y1304" i="6" s="1"/>
  <c r="AF1304" i="6" s="1"/>
  <c r="AB1296" i="6"/>
  <c r="X1296" i="6"/>
  <c r="Y1296" i="6" s="1"/>
  <c r="AF1296" i="6" s="1"/>
  <c r="V1280" i="6"/>
  <c r="AC1280" i="6" s="1"/>
  <c r="X1280" i="6"/>
  <c r="Y1280" i="6" s="1"/>
  <c r="V1260" i="6"/>
  <c r="AC1260" i="6" s="1"/>
  <c r="X1260" i="6"/>
  <c r="Y1260" i="6" s="1"/>
  <c r="AB1252" i="6"/>
  <c r="X1252" i="6"/>
  <c r="Y1252" i="6" s="1"/>
  <c r="AF1252" i="6" s="1"/>
  <c r="V1252" i="6"/>
  <c r="AC1252" i="6" s="1"/>
  <c r="V1228" i="6"/>
  <c r="AC1228" i="6" s="1"/>
  <c r="X1228" i="6"/>
  <c r="Y1228" i="6" s="1"/>
  <c r="V1212" i="6"/>
  <c r="AC1212" i="6" s="1"/>
  <c r="X1212" i="6"/>
  <c r="Y1212" i="6" s="1"/>
  <c r="AF1212" i="6" s="1"/>
  <c r="AB1212" i="6"/>
  <c r="AB1204" i="6"/>
  <c r="X1204" i="6"/>
  <c r="Y1204" i="6" s="1"/>
  <c r="V1196" i="6"/>
  <c r="AC1196" i="6" s="1"/>
  <c r="X1196" i="6"/>
  <c r="Y1196" i="6" s="1"/>
  <c r="AB1176" i="6"/>
  <c r="X1176" i="6"/>
  <c r="Y1176" i="6" s="1"/>
  <c r="AF1176" i="6" s="1"/>
  <c r="AB1168" i="6"/>
  <c r="X1168" i="6"/>
  <c r="Y1168" i="6" s="1"/>
  <c r="V1168" i="6"/>
  <c r="AC1168" i="6" s="1"/>
  <c r="W1152" i="6"/>
  <c r="AD1152" i="6" s="1"/>
  <c r="X1152" i="6"/>
  <c r="Y1152" i="6" s="1"/>
  <c r="AF1152" i="6" s="1"/>
  <c r="AB1144" i="6"/>
  <c r="X1144" i="6"/>
  <c r="Y1144" i="6" s="1"/>
  <c r="AF1144" i="6" s="1"/>
  <c r="AB1136" i="6"/>
  <c r="X1136" i="6"/>
  <c r="Y1136" i="6" s="1"/>
  <c r="AF1136" i="6" s="1"/>
  <c r="V1132" i="6"/>
  <c r="AC1132" i="6" s="1"/>
  <c r="X1132" i="6"/>
  <c r="Y1132" i="6" s="1"/>
  <c r="AF1132" i="6" s="1"/>
  <c r="V1108" i="6"/>
  <c r="AC1108" i="6" s="1"/>
  <c r="X1108" i="6"/>
  <c r="Y1108" i="6" s="1"/>
  <c r="AF1108" i="6" s="1"/>
  <c r="V1100" i="6"/>
  <c r="AC1100" i="6" s="1"/>
  <c r="X1100" i="6"/>
  <c r="Y1100" i="6" s="1"/>
  <c r="AF1100" i="6" s="1"/>
  <c r="AB1076" i="6"/>
  <c r="X1076" i="6"/>
  <c r="Y1076" i="6" s="1"/>
  <c r="AF1076" i="6" s="1"/>
  <c r="V1068" i="6"/>
  <c r="AC1068" i="6" s="1"/>
  <c r="X1068" i="6"/>
  <c r="Y1068" i="6" s="1"/>
  <c r="AF1068" i="6" s="1"/>
  <c r="X1024" i="6"/>
  <c r="Y1024" i="6" s="1"/>
  <c r="AF1024" i="6" s="1"/>
  <c r="V1024" i="6"/>
  <c r="AC1024" i="6" s="1"/>
  <c r="AB1016" i="6"/>
  <c r="X1016" i="6"/>
  <c r="Y1016" i="6" s="1"/>
  <c r="V1004" i="6"/>
  <c r="AC1004" i="6" s="1"/>
  <c r="X1004" i="6"/>
  <c r="Y1004" i="6" s="1"/>
  <c r="AF1004" i="6" s="1"/>
  <c r="W960" i="6"/>
  <c r="AD960" i="6" s="1"/>
  <c r="X960" i="6"/>
  <c r="Y960" i="6" s="1"/>
  <c r="AF960" i="6" s="1"/>
  <c r="V956" i="6"/>
  <c r="AC956" i="6" s="1"/>
  <c r="X956" i="6"/>
  <c r="Y956" i="6" s="1"/>
  <c r="AF956" i="6" s="1"/>
  <c r="AB920" i="6"/>
  <c r="X920" i="6"/>
  <c r="Y920" i="6" s="1"/>
  <c r="AB904" i="6"/>
  <c r="X904" i="6"/>
  <c r="Y904" i="6" s="1"/>
  <c r="AF904" i="6" s="1"/>
  <c r="AB896" i="6"/>
  <c r="X896" i="6"/>
  <c r="Y896" i="6" s="1"/>
  <c r="AF896" i="6" s="1"/>
  <c r="V896" i="6"/>
  <c r="AC896" i="6" s="1"/>
  <c r="AB856" i="6"/>
  <c r="X856" i="6"/>
  <c r="Y856" i="6" s="1"/>
  <c r="W848" i="6"/>
  <c r="AD848" i="6" s="1"/>
  <c r="X848" i="6"/>
  <c r="Y848" i="6" s="1"/>
  <c r="AF848" i="6" s="1"/>
  <c r="AB840" i="6"/>
  <c r="X840" i="6"/>
  <c r="Y840" i="6" s="1"/>
  <c r="AA840" i="6" s="1"/>
  <c r="AH840" i="6" s="1"/>
  <c r="W828" i="6"/>
  <c r="AD828" i="6" s="1"/>
  <c r="X828" i="6"/>
  <c r="Y828" i="6" s="1"/>
  <c r="AB792" i="6"/>
  <c r="X792" i="6"/>
  <c r="Y792" i="6" s="1"/>
  <c r="V788" i="6"/>
  <c r="AC788" i="6" s="1"/>
  <c r="X788" i="6"/>
  <c r="Y788" i="6" s="1"/>
  <c r="AF788" i="6" s="1"/>
  <c r="W780" i="6"/>
  <c r="AD780" i="6" s="1"/>
  <c r="X780" i="6"/>
  <c r="Y780" i="6" s="1"/>
  <c r="AB728" i="6"/>
  <c r="X728" i="6"/>
  <c r="Y728" i="6" s="1"/>
  <c r="AF728" i="6" s="1"/>
  <c r="AB712" i="6"/>
  <c r="X712" i="6"/>
  <c r="Y712" i="6" s="1"/>
  <c r="AF712" i="6" s="1"/>
  <c r="AB696" i="6"/>
  <c r="X696" i="6"/>
  <c r="Y696" i="6" s="1"/>
  <c r="AB692" i="6"/>
  <c r="X692" i="6"/>
  <c r="Y692" i="6" s="1"/>
  <c r="AF692" i="6" s="1"/>
  <c r="V692" i="6"/>
  <c r="AC692" i="6" s="1"/>
  <c r="W684" i="6"/>
  <c r="AD684" i="6" s="1"/>
  <c r="X684" i="6"/>
  <c r="Y684" i="6" s="1"/>
  <c r="AF684" i="6" s="1"/>
  <c r="W660" i="6"/>
  <c r="AD660" i="6" s="1"/>
  <c r="X660" i="6"/>
  <c r="Y660" i="6" s="1"/>
  <c r="W652" i="6"/>
  <c r="AD652" i="6" s="1"/>
  <c r="X652" i="6"/>
  <c r="Y652" i="6" s="1"/>
  <c r="AF652" i="6" s="1"/>
  <c r="AB644" i="6"/>
  <c r="X644" i="6"/>
  <c r="Y644" i="6" s="1"/>
  <c r="AB612" i="6"/>
  <c r="X612" i="6"/>
  <c r="Y612" i="6" s="1"/>
  <c r="AF612" i="6" s="1"/>
  <c r="AB596" i="6"/>
  <c r="X596" i="6"/>
  <c r="Y596" i="6" s="1"/>
  <c r="V596" i="6"/>
  <c r="AC596" i="6" s="1"/>
  <c r="AB568" i="6"/>
  <c r="X568" i="6"/>
  <c r="Y568" i="6" s="1"/>
  <c r="AF568" i="6" s="1"/>
  <c r="V564" i="6"/>
  <c r="AC564" i="6" s="1"/>
  <c r="X564" i="6"/>
  <c r="Y564" i="6" s="1"/>
  <c r="AF564" i="6" s="1"/>
  <c r="W556" i="6"/>
  <c r="AD556" i="6" s="1"/>
  <c r="X556" i="6"/>
  <c r="Y556" i="6" s="1"/>
  <c r="AF556" i="6" s="1"/>
  <c r="W524" i="6"/>
  <c r="AD524" i="6" s="1"/>
  <c r="X524" i="6"/>
  <c r="Y524" i="6" s="1"/>
  <c r="AB516" i="6"/>
  <c r="X516" i="6"/>
  <c r="Y516" i="6" s="1"/>
  <c r="AB512" i="6"/>
  <c r="X512" i="6"/>
  <c r="Y512" i="6" s="1"/>
  <c r="AF512" i="6" s="1"/>
  <c r="AB504" i="6"/>
  <c r="X504" i="6"/>
  <c r="Y504" i="6" s="1"/>
  <c r="W496" i="6"/>
  <c r="AD496" i="6" s="1"/>
  <c r="X496" i="6"/>
  <c r="Y496" i="6" s="1"/>
  <c r="AF496" i="6" s="1"/>
  <c r="W492" i="6"/>
  <c r="AD492" i="6" s="1"/>
  <c r="X492" i="6"/>
  <c r="Y492" i="6" s="1"/>
  <c r="AF492" i="6" s="1"/>
  <c r="AB472" i="6"/>
  <c r="X472" i="6"/>
  <c r="Y472" i="6" s="1"/>
  <c r="AF472" i="6" s="1"/>
  <c r="W464" i="6"/>
  <c r="AD464" i="6" s="1"/>
  <c r="X464" i="6"/>
  <c r="Y464" i="6" s="1"/>
  <c r="AF464" i="6" s="1"/>
  <c r="V464" i="6"/>
  <c r="AC464" i="6" s="1"/>
  <c r="AB456" i="6"/>
  <c r="X456" i="6"/>
  <c r="Y456" i="6" s="1"/>
  <c r="AF456" i="6" s="1"/>
  <c r="AB440" i="6"/>
  <c r="X440" i="6"/>
  <c r="Y440" i="6" s="1"/>
  <c r="AB408" i="6"/>
  <c r="X408" i="6"/>
  <c r="Y408" i="6" s="1"/>
  <c r="AF408" i="6" s="1"/>
  <c r="AB388" i="6"/>
  <c r="X388" i="6"/>
  <c r="Y388" i="6" s="1"/>
  <c r="AF388" i="6" s="1"/>
  <c r="V388" i="6"/>
  <c r="AC388" i="6" s="1"/>
  <c r="W364" i="6"/>
  <c r="AD364" i="6" s="1"/>
  <c r="X364" i="6"/>
  <c r="Y364" i="6" s="1"/>
  <c r="AB356" i="6"/>
  <c r="X356" i="6"/>
  <c r="Y356" i="6" s="1"/>
  <c r="AF356" i="6" s="1"/>
  <c r="AB312" i="6"/>
  <c r="X312" i="6"/>
  <c r="Y312" i="6" s="1"/>
  <c r="AF312" i="6" s="1"/>
  <c r="AB280" i="6"/>
  <c r="X280" i="6"/>
  <c r="Y280" i="6" s="1"/>
  <c r="AF280" i="6" s="1"/>
  <c r="X256" i="6"/>
  <c r="Y256" i="6" s="1"/>
  <c r="AF256" i="6" s="1"/>
  <c r="AB256" i="6"/>
  <c r="AB248" i="6"/>
  <c r="X248" i="6"/>
  <c r="Y248" i="6" s="1"/>
  <c r="AF248" i="6" s="1"/>
  <c r="W240" i="6"/>
  <c r="AD240" i="6" s="1"/>
  <c r="X240" i="6"/>
  <c r="Y240" i="6" s="1"/>
  <c r="AB216" i="6"/>
  <c r="X216" i="6"/>
  <c r="Y216" i="6" s="1"/>
  <c r="AF216" i="6" s="1"/>
  <c r="W208" i="6"/>
  <c r="AD208" i="6" s="1"/>
  <c r="X208" i="6"/>
  <c r="Y208" i="6" s="1"/>
  <c r="V208" i="6"/>
  <c r="AC208" i="6" s="1"/>
  <c r="AB200" i="6"/>
  <c r="X200" i="6"/>
  <c r="Y200" i="6" s="1"/>
  <c r="AF200" i="6" s="1"/>
  <c r="AB184" i="6"/>
  <c r="X184" i="6"/>
  <c r="Y184" i="6" s="1"/>
  <c r="W132" i="6"/>
  <c r="AD132" i="6" s="1"/>
  <c r="X132" i="6"/>
  <c r="Y132" i="6" s="1"/>
  <c r="AB116" i="6"/>
  <c r="X116" i="6"/>
  <c r="Y116" i="6" s="1"/>
  <c r="AB100" i="6"/>
  <c r="X100" i="6"/>
  <c r="Y100" i="6" s="1"/>
  <c r="AB84" i="6"/>
  <c r="X84" i="6"/>
  <c r="Y84" i="6" s="1"/>
  <c r="W52" i="6"/>
  <c r="AD52" i="6" s="1"/>
  <c r="X52" i="6"/>
  <c r="Y52" i="6" s="1"/>
  <c r="AB36" i="6"/>
  <c r="AE36" i="6" s="1"/>
  <c r="X36" i="6"/>
  <c r="Y36" i="6" s="1"/>
  <c r="W20" i="6"/>
  <c r="AD20" i="6" s="1"/>
  <c r="X20" i="6"/>
  <c r="Y20" i="6" s="1"/>
  <c r="V1348" i="6"/>
  <c r="AC1348" i="6" s="1"/>
  <c r="V1012" i="6"/>
  <c r="AC1012" i="6" s="1"/>
  <c r="W1380" i="6"/>
  <c r="AD1380" i="6" s="1"/>
  <c r="AB828" i="6"/>
  <c r="AB1488" i="6"/>
  <c r="X1488" i="6"/>
  <c r="Y1488" i="6" s="1"/>
  <c r="AF1488" i="6" s="1"/>
  <c r="W1472" i="6"/>
  <c r="AD1472" i="6" s="1"/>
  <c r="X1472" i="6"/>
  <c r="Y1472" i="6" s="1"/>
  <c r="AB1456" i="6"/>
  <c r="X1456" i="6"/>
  <c r="Y1456" i="6" s="1"/>
  <c r="AF1456" i="6" s="1"/>
  <c r="AB1428" i="6"/>
  <c r="X1428" i="6"/>
  <c r="Y1428" i="6" s="1"/>
  <c r="AF1428" i="6" s="1"/>
  <c r="AB1424" i="6"/>
  <c r="X1424" i="6"/>
  <c r="Y1424" i="6" s="1"/>
  <c r="AF1424" i="6" s="1"/>
  <c r="V1420" i="6"/>
  <c r="AC1420" i="6" s="1"/>
  <c r="X1420" i="6"/>
  <c r="Y1420" i="6" s="1"/>
  <c r="AB1412" i="6"/>
  <c r="X1412" i="6"/>
  <c r="Y1412" i="6" s="1"/>
  <c r="AF1412" i="6" s="1"/>
  <c r="V1412" i="6"/>
  <c r="AC1412" i="6" s="1"/>
  <c r="W1408" i="6"/>
  <c r="AD1408" i="6" s="1"/>
  <c r="X1408" i="6"/>
  <c r="Y1408" i="6" s="1"/>
  <c r="AF1408" i="6" s="1"/>
  <c r="AB1400" i="6"/>
  <c r="X1400" i="6"/>
  <c r="Y1400" i="6" s="1"/>
  <c r="AB1392" i="6"/>
  <c r="X1392" i="6"/>
  <c r="Y1392" i="6" s="1"/>
  <c r="AF1392" i="6" s="1"/>
  <c r="V1376" i="6"/>
  <c r="AC1376" i="6" s="1"/>
  <c r="X1376" i="6"/>
  <c r="Y1376" i="6" s="1"/>
  <c r="AF1376" i="6" s="1"/>
  <c r="AB1360" i="6"/>
  <c r="X1360" i="6"/>
  <c r="Y1360" i="6" s="1"/>
  <c r="AF1360" i="6" s="1"/>
  <c r="V1344" i="6"/>
  <c r="AC1344" i="6" s="1"/>
  <c r="X1344" i="6"/>
  <c r="Y1344" i="6" s="1"/>
  <c r="AF1344" i="6" s="1"/>
  <c r="AB1328" i="6"/>
  <c r="X1328" i="6"/>
  <c r="Y1328" i="6" s="1"/>
  <c r="AF1328" i="6" s="1"/>
  <c r="AB1300" i="6"/>
  <c r="X1300" i="6"/>
  <c r="Y1300" i="6" s="1"/>
  <c r="AF1300" i="6" s="1"/>
  <c r="V1292" i="6"/>
  <c r="AC1292" i="6" s="1"/>
  <c r="X1292" i="6"/>
  <c r="Y1292" i="6" s="1"/>
  <c r="AF1292" i="6" s="1"/>
  <c r="AB1284" i="6"/>
  <c r="X1284" i="6"/>
  <c r="Y1284" i="6" s="1"/>
  <c r="W1284" i="6"/>
  <c r="AD1284" i="6" s="1"/>
  <c r="V1284" i="6"/>
  <c r="AC1284" i="6" s="1"/>
  <c r="V1276" i="6"/>
  <c r="AC1276" i="6" s="1"/>
  <c r="X1276" i="6"/>
  <c r="Y1276" i="6" s="1"/>
  <c r="AB1272" i="6"/>
  <c r="X1272" i="6"/>
  <c r="Y1272" i="6" s="1"/>
  <c r="AF1272" i="6" s="1"/>
  <c r="AB1264" i="6"/>
  <c r="X1264" i="6"/>
  <c r="Y1264" i="6" s="1"/>
  <c r="AF1264" i="6" s="1"/>
  <c r="W1248" i="6"/>
  <c r="AD1248" i="6" s="1"/>
  <c r="X1248" i="6"/>
  <c r="Y1248" i="6" s="1"/>
  <c r="AF1248" i="6" s="1"/>
  <c r="AB1232" i="6"/>
  <c r="X1232" i="6"/>
  <c r="Y1232" i="6" s="1"/>
  <c r="W1216" i="6"/>
  <c r="AD1216" i="6" s="1"/>
  <c r="X1216" i="6"/>
  <c r="Y1216" i="6" s="1"/>
  <c r="AF1216" i="6" s="1"/>
  <c r="AB1200" i="6"/>
  <c r="X1200" i="6"/>
  <c r="Y1200" i="6" s="1"/>
  <c r="AB1172" i="6"/>
  <c r="X1172" i="6"/>
  <c r="Y1172" i="6" s="1"/>
  <c r="AF1172" i="6" s="1"/>
  <c r="V1164" i="6"/>
  <c r="AC1164" i="6" s="1"/>
  <c r="X1164" i="6"/>
  <c r="Y1164" i="6" s="1"/>
  <c r="AF1164" i="6" s="1"/>
  <c r="X1140" i="6"/>
  <c r="Y1140" i="6" s="1"/>
  <c r="V1140" i="6"/>
  <c r="AC1140" i="6" s="1"/>
  <c r="AB1104" i="6"/>
  <c r="X1104" i="6"/>
  <c r="Y1104" i="6" s="1"/>
  <c r="AF1104" i="6" s="1"/>
  <c r="V1088" i="6"/>
  <c r="AC1088" i="6" s="1"/>
  <c r="X1088" i="6"/>
  <c r="Y1088" i="6" s="1"/>
  <c r="AF1088" i="6" s="1"/>
  <c r="AB1072" i="6"/>
  <c r="X1072" i="6"/>
  <c r="Y1072" i="6" s="1"/>
  <c r="W1056" i="6"/>
  <c r="AD1056" i="6" s="1"/>
  <c r="X1056" i="6"/>
  <c r="Y1056" i="6" s="1"/>
  <c r="AF1056" i="6" s="1"/>
  <c r="AB1056" i="6"/>
  <c r="AB1048" i="6"/>
  <c r="X1048" i="6"/>
  <c r="Y1048" i="6" s="1"/>
  <c r="AF1048" i="6" s="1"/>
  <c r="W1048" i="6"/>
  <c r="AD1048" i="6" s="1"/>
  <c r="AB1044" i="6"/>
  <c r="X1044" i="6"/>
  <c r="Y1044" i="6" s="1"/>
  <c r="AF1044" i="6" s="1"/>
  <c r="V1036" i="6"/>
  <c r="AC1036" i="6" s="1"/>
  <c r="X1036" i="6"/>
  <c r="Y1036" i="6" s="1"/>
  <c r="AF1036" i="6" s="1"/>
  <c r="X1028" i="6"/>
  <c r="Y1028" i="6" s="1"/>
  <c r="AF1028" i="6" s="1"/>
  <c r="W1028" i="6"/>
  <c r="AD1028" i="6" s="1"/>
  <c r="V1020" i="6"/>
  <c r="AC1020" i="6" s="1"/>
  <c r="X1020" i="6"/>
  <c r="Y1020" i="6" s="1"/>
  <c r="AF1020" i="6" s="1"/>
  <c r="W992" i="6"/>
  <c r="AD992" i="6" s="1"/>
  <c r="X992" i="6"/>
  <c r="Y992" i="6" s="1"/>
  <c r="AF992" i="6" s="1"/>
  <c r="V980" i="6"/>
  <c r="AC980" i="6" s="1"/>
  <c r="X980" i="6"/>
  <c r="Y980" i="6" s="1"/>
  <c r="AF980" i="6" s="1"/>
  <c r="V972" i="6"/>
  <c r="AC972" i="6" s="1"/>
  <c r="X972" i="6"/>
  <c r="Y972" i="6" s="1"/>
  <c r="AB948" i="6"/>
  <c r="X948" i="6"/>
  <c r="Y948" i="6" s="1"/>
  <c r="AF948" i="6" s="1"/>
  <c r="V948" i="6"/>
  <c r="AC948" i="6" s="1"/>
  <c r="W940" i="6"/>
  <c r="AD940" i="6" s="1"/>
  <c r="X940" i="6"/>
  <c r="Y940" i="6" s="1"/>
  <c r="AF940" i="6" s="1"/>
  <c r="AB916" i="6"/>
  <c r="X916" i="6"/>
  <c r="Y916" i="6" s="1"/>
  <c r="W908" i="6"/>
  <c r="AD908" i="6" s="1"/>
  <c r="X908" i="6"/>
  <c r="Y908" i="6" s="1"/>
  <c r="AF908" i="6" s="1"/>
  <c r="AB884" i="6"/>
  <c r="X884" i="6"/>
  <c r="Y884" i="6" s="1"/>
  <c r="W876" i="6"/>
  <c r="AD876" i="6" s="1"/>
  <c r="X876" i="6"/>
  <c r="Y876" i="6" s="1"/>
  <c r="AB852" i="6"/>
  <c r="X852" i="6"/>
  <c r="Y852" i="6" s="1"/>
  <c r="AF852" i="6" s="1"/>
  <c r="W844" i="6"/>
  <c r="AD844" i="6" s="1"/>
  <c r="X844" i="6"/>
  <c r="Y844" i="6" s="1"/>
  <c r="AF844" i="6" s="1"/>
  <c r="X820" i="6"/>
  <c r="Y820" i="6" s="1"/>
  <c r="AF820" i="6" s="1"/>
  <c r="V820" i="6"/>
  <c r="AC820" i="6" s="1"/>
  <c r="W812" i="6"/>
  <c r="AD812" i="6" s="1"/>
  <c r="X812" i="6"/>
  <c r="Y812" i="6" s="1"/>
  <c r="W768" i="6"/>
  <c r="AD768" i="6" s="1"/>
  <c r="X768" i="6"/>
  <c r="Y768" i="6" s="1"/>
  <c r="AF768" i="6" s="1"/>
  <c r="V768" i="6"/>
  <c r="AC768" i="6" s="1"/>
  <c r="AB760" i="6"/>
  <c r="X760" i="6"/>
  <c r="Y760" i="6" s="1"/>
  <c r="AF760" i="6" s="1"/>
  <c r="AB756" i="6"/>
  <c r="X756" i="6"/>
  <c r="Y756" i="6" s="1"/>
  <c r="AF756" i="6" s="1"/>
  <c r="W756" i="6"/>
  <c r="AD756" i="6" s="1"/>
  <c r="W748" i="6"/>
  <c r="AD748" i="6" s="1"/>
  <c r="X748" i="6"/>
  <c r="Y748" i="6" s="1"/>
  <c r="AF748" i="6" s="1"/>
  <c r="V724" i="6"/>
  <c r="AC724" i="6" s="1"/>
  <c r="X724" i="6"/>
  <c r="Y724" i="6" s="1"/>
  <c r="AF724" i="6" s="1"/>
  <c r="W716" i="6"/>
  <c r="AD716" i="6" s="1"/>
  <c r="X716" i="6"/>
  <c r="Y716" i="6" s="1"/>
  <c r="AF716" i="6" s="1"/>
  <c r="W700" i="6"/>
  <c r="AD700" i="6" s="1"/>
  <c r="X700" i="6"/>
  <c r="Y700" i="6" s="1"/>
  <c r="AB664" i="6"/>
  <c r="X664" i="6"/>
  <c r="Y664" i="6" s="1"/>
  <c r="AF664" i="6" s="1"/>
  <c r="AB648" i="6"/>
  <c r="X648" i="6"/>
  <c r="Y648" i="6" s="1"/>
  <c r="AF648" i="6" s="1"/>
  <c r="AB640" i="6"/>
  <c r="X640" i="6"/>
  <c r="Y640" i="6" s="1"/>
  <c r="AF640" i="6" s="1"/>
  <c r="AB632" i="6"/>
  <c r="X632" i="6"/>
  <c r="Y632" i="6" s="1"/>
  <c r="AF632" i="6" s="1"/>
  <c r="W624" i="6"/>
  <c r="AD624" i="6" s="1"/>
  <c r="X624" i="6"/>
  <c r="Y624" i="6" s="1"/>
  <c r="V624" i="6"/>
  <c r="AC624" i="6" s="1"/>
  <c r="W620" i="6"/>
  <c r="AD620" i="6" s="1"/>
  <c r="X620" i="6"/>
  <c r="Y620" i="6" s="1"/>
  <c r="AF620" i="6" s="1"/>
  <c r="AB600" i="6"/>
  <c r="X600" i="6"/>
  <c r="Y600" i="6" s="1"/>
  <c r="AF600" i="6" s="1"/>
  <c r="W592" i="6"/>
  <c r="AD592" i="6" s="1"/>
  <c r="X592" i="6"/>
  <c r="Y592" i="6" s="1"/>
  <c r="AF592" i="6" s="1"/>
  <c r="W588" i="6"/>
  <c r="AD588" i="6" s="1"/>
  <c r="X588" i="6"/>
  <c r="Y588" i="6" s="1"/>
  <c r="AF588" i="6" s="1"/>
  <c r="W572" i="6"/>
  <c r="AD572" i="6" s="1"/>
  <c r="X572" i="6"/>
  <c r="Y572" i="6" s="1"/>
  <c r="AF572" i="6" s="1"/>
  <c r="AB572" i="6"/>
  <c r="AB536" i="6"/>
  <c r="X536" i="6"/>
  <c r="Y536" i="6" s="1"/>
  <c r="AB484" i="6"/>
  <c r="X484" i="6"/>
  <c r="Y484" i="6" s="1"/>
  <c r="V484" i="6"/>
  <c r="AC484" i="6" s="1"/>
  <c r="V468" i="6"/>
  <c r="AC468" i="6" s="1"/>
  <c r="X468" i="6"/>
  <c r="Y468" i="6" s="1"/>
  <c r="AF468" i="6" s="1"/>
  <c r="W460" i="6"/>
  <c r="AD460" i="6" s="1"/>
  <c r="X460" i="6"/>
  <c r="Y460" i="6" s="1"/>
  <c r="AF460" i="6" s="1"/>
  <c r="W444" i="6"/>
  <c r="AD444" i="6" s="1"/>
  <c r="X444" i="6"/>
  <c r="Y444" i="6" s="1"/>
  <c r="AF444" i="6" s="1"/>
  <c r="AB436" i="6"/>
  <c r="X436" i="6"/>
  <c r="Y436" i="6" s="1"/>
  <c r="W428" i="6"/>
  <c r="AD428" i="6" s="1"/>
  <c r="X428" i="6"/>
  <c r="Y428" i="6" s="1"/>
  <c r="AF428" i="6" s="1"/>
  <c r="W404" i="6"/>
  <c r="AD404" i="6" s="1"/>
  <c r="X404" i="6"/>
  <c r="Y404" i="6" s="1"/>
  <c r="AF404" i="6" s="1"/>
  <c r="W396" i="6"/>
  <c r="AD396" i="6" s="1"/>
  <c r="X396" i="6"/>
  <c r="Y396" i="6" s="1"/>
  <c r="AF396" i="6" s="1"/>
  <c r="AB392" i="6"/>
  <c r="X392" i="6"/>
  <c r="Y392" i="6" s="1"/>
  <c r="W392" i="6"/>
  <c r="AD392" i="6" s="1"/>
  <c r="AB384" i="6"/>
  <c r="X384" i="6"/>
  <c r="Y384" i="6" s="1"/>
  <c r="AF384" i="6" s="1"/>
  <c r="AB376" i="6"/>
  <c r="X376" i="6"/>
  <c r="Y376" i="6" s="1"/>
  <c r="W368" i="6"/>
  <c r="AD368" i="6" s="1"/>
  <c r="X368" i="6"/>
  <c r="Y368" i="6" s="1"/>
  <c r="AB344" i="6"/>
  <c r="X344" i="6"/>
  <c r="Y344" i="6" s="1"/>
  <c r="AB340" i="6"/>
  <c r="X340" i="6"/>
  <c r="Y340" i="6" s="1"/>
  <c r="AF340" i="6" s="1"/>
  <c r="W336" i="6"/>
  <c r="AD336" i="6" s="1"/>
  <c r="X336" i="6"/>
  <c r="Y336" i="6" s="1"/>
  <c r="AF336" i="6" s="1"/>
  <c r="W332" i="6"/>
  <c r="AD332" i="6" s="1"/>
  <c r="X332" i="6"/>
  <c r="Y332" i="6" s="1"/>
  <c r="W316" i="6"/>
  <c r="AD316" i="6" s="1"/>
  <c r="X316" i="6"/>
  <c r="Y316" i="6" s="1"/>
  <c r="AF316" i="6" s="1"/>
  <c r="AB316" i="6"/>
  <c r="W300" i="6"/>
  <c r="AD300" i="6" s="1"/>
  <c r="X300" i="6"/>
  <c r="Y300" i="6" s="1"/>
  <c r="AF300" i="6" s="1"/>
  <c r="W268" i="6"/>
  <c r="AD268" i="6" s="1"/>
  <c r="X268" i="6"/>
  <c r="Y268" i="6" s="1"/>
  <c r="AF268" i="6" s="1"/>
  <c r="AB260" i="6"/>
  <c r="X260" i="6"/>
  <c r="Y260" i="6" s="1"/>
  <c r="X244" i="6"/>
  <c r="Y244" i="6" s="1"/>
  <c r="AF244" i="6" s="1"/>
  <c r="W244" i="6"/>
  <c r="AD244" i="6" s="1"/>
  <c r="W236" i="6"/>
  <c r="AD236" i="6" s="1"/>
  <c r="X236" i="6"/>
  <c r="Y236" i="6" s="1"/>
  <c r="AF236" i="6" s="1"/>
  <c r="AB228" i="6"/>
  <c r="X228" i="6"/>
  <c r="Y228" i="6" s="1"/>
  <c r="AF228" i="6" s="1"/>
  <c r="W204" i="6"/>
  <c r="AD204" i="6" s="1"/>
  <c r="X204" i="6"/>
  <c r="Y204" i="6" s="1"/>
  <c r="AF204" i="6" s="1"/>
  <c r="W188" i="6"/>
  <c r="AD188" i="6" s="1"/>
  <c r="X188" i="6"/>
  <c r="Y188" i="6" s="1"/>
  <c r="AF188" i="6" s="1"/>
  <c r="AB180" i="6"/>
  <c r="X180" i="6"/>
  <c r="Y180" i="6" s="1"/>
  <c r="V180" i="6"/>
  <c r="AC180" i="6" s="1"/>
  <c r="AB164" i="6"/>
  <c r="X164" i="6"/>
  <c r="Y164" i="6" s="1"/>
  <c r="AB148" i="6"/>
  <c r="X148" i="6"/>
  <c r="Y148" i="6" s="1"/>
  <c r="W68" i="6"/>
  <c r="AD68" i="6" s="1"/>
  <c r="X68" i="6"/>
  <c r="Y68" i="6" s="1"/>
  <c r="V1316" i="6"/>
  <c r="AC1316" i="6" s="1"/>
  <c r="V1120" i="6"/>
  <c r="AC1120" i="6" s="1"/>
  <c r="V832" i="6"/>
  <c r="AC832" i="6" s="1"/>
  <c r="V228" i="6"/>
  <c r="AC228" i="6" s="1"/>
  <c r="AB1248" i="6"/>
  <c r="W5" i="6"/>
  <c r="AD5" i="6" s="1"/>
  <c r="X5" i="6"/>
  <c r="Y5" i="6" s="1"/>
  <c r="X4" i="6"/>
  <c r="Y4" i="6" s="1"/>
  <c r="AL4" i="6" s="1"/>
  <c r="AB171" i="6"/>
  <c r="X171" i="6"/>
  <c r="Y171" i="6" s="1"/>
  <c r="AF171" i="6" s="1"/>
  <c r="AB167" i="6"/>
  <c r="X167" i="6"/>
  <c r="Y167" i="6" s="1"/>
  <c r="V163" i="6"/>
  <c r="AC163" i="6" s="1"/>
  <c r="X163" i="6"/>
  <c r="Y163" i="6" s="1"/>
  <c r="AB159" i="6"/>
  <c r="X159" i="6"/>
  <c r="Y159" i="6" s="1"/>
  <c r="AB155" i="6"/>
  <c r="X155" i="6"/>
  <c r="Y155" i="6" s="1"/>
  <c r="AB151" i="6"/>
  <c r="X151" i="6"/>
  <c r="Y151" i="6" s="1"/>
  <c r="V147" i="6"/>
  <c r="AC147" i="6" s="1"/>
  <c r="X147" i="6"/>
  <c r="Y147" i="6" s="1"/>
  <c r="AB139" i="6"/>
  <c r="X139" i="6"/>
  <c r="Y139" i="6" s="1"/>
  <c r="AB135" i="6"/>
  <c r="X135" i="6"/>
  <c r="Y135" i="6" s="1"/>
  <c r="V131" i="6"/>
  <c r="AC131" i="6" s="1"/>
  <c r="X131" i="6"/>
  <c r="Y131" i="6" s="1"/>
  <c r="W127" i="6"/>
  <c r="X127" i="6"/>
  <c r="Y127" i="6" s="1"/>
  <c r="AB123" i="6"/>
  <c r="X123" i="6"/>
  <c r="Y123" i="6" s="1"/>
  <c r="AB119" i="6"/>
  <c r="X119" i="6"/>
  <c r="Y119" i="6" s="1"/>
  <c r="V115" i="6"/>
  <c r="AC115" i="6" s="1"/>
  <c r="X115" i="6"/>
  <c r="Y115" i="6" s="1"/>
  <c r="V111" i="6"/>
  <c r="X111" i="6"/>
  <c r="Y111" i="6" s="1"/>
  <c r="AB107" i="6"/>
  <c r="X107" i="6"/>
  <c r="Y107" i="6" s="1"/>
  <c r="AB103" i="6"/>
  <c r="X103" i="6"/>
  <c r="Y103" i="6" s="1"/>
  <c r="V99" i="6"/>
  <c r="AC99" i="6" s="1"/>
  <c r="X99" i="6"/>
  <c r="Y99" i="6" s="1"/>
  <c r="W95" i="6"/>
  <c r="AD95" i="6" s="1"/>
  <c r="X95" i="6"/>
  <c r="Y95" i="6" s="1"/>
  <c r="AB91" i="6"/>
  <c r="X91" i="6"/>
  <c r="Y91" i="6" s="1"/>
  <c r="AB87" i="6"/>
  <c r="X87" i="6"/>
  <c r="Y87" i="6" s="1"/>
  <c r="V83" i="6"/>
  <c r="AC83" i="6" s="1"/>
  <c r="X83" i="6"/>
  <c r="Y83" i="6" s="1"/>
  <c r="AB75" i="6"/>
  <c r="X75" i="6"/>
  <c r="Y75" i="6" s="1"/>
  <c r="AB71" i="6"/>
  <c r="X71" i="6"/>
  <c r="Y71" i="6" s="1"/>
  <c r="V67" i="6"/>
  <c r="AC67" i="6" s="1"/>
  <c r="X67" i="6"/>
  <c r="Y67" i="6" s="1"/>
  <c r="W63" i="6"/>
  <c r="AD63" i="6" s="1"/>
  <c r="AE63" i="6" s="1"/>
  <c r="AJ63" i="6" s="1"/>
  <c r="AK63" i="6" s="1"/>
  <c r="X63" i="6"/>
  <c r="Y63" i="6" s="1"/>
  <c r="AB59" i="6"/>
  <c r="X59" i="6"/>
  <c r="Y59" i="6" s="1"/>
  <c r="AB55" i="6"/>
  <c r="X55" i="6"/>
  <c r="Y55" i="6" s="1"/>
  <c r="V51" i="6"/>
  <c r="AC51" i="6" s="1"/>
  <c r="X51" i="6"/>
  <c r="Y51" i="6" s="1"/>
  <c r="AB47" i="6"/>
  <c r="X47" i="6"/>
  <c r="Y47" i="6" s="1"/>
  <c r="AB43" i="6"/>
  <c r="X43" i="6"/>
  <c r="Y43" i="6" s="1"/>
  <c r="AF43" i="6" s="1"/>
  <c r="AB39" i="6"/>
  <c r="X39" i="6"/>
  <c r="Y39" i="6" s="1"/>
  <c r="V35" i="6"/>
  <c r="AC35" i="6" s="1"/>
  <c r="X35" i="6"/>
  <c r="Y35" i="6" s="1"/>
  <c r="W31" i="6"/>
  <c r="AD31" i="6" s="1"/>
  <c r="X31" i="6"/>
  <c r="Y31" i="6" s="1"/>
  <c r="AB27" i="6"/>
  <c r="X27" i="6"/>
  <c r="Y27" i="6" s="1"/>
  <c r="AF27" i="6" s="1"/>
  <c r="AB23" i="6"/>
  <c r="X23" i="6"/>
  <c r="Y23" i="6" s="1"/>
  <c r="V19" i="6"/>
  <c r="AC19" i="6" s="1"/>
  <c r="X19" i="6"/>
  <c r="Y19" i="6" s="1"/>
  <c r="AF19" i="6" s="1"/>
  <c r="AB15" i="6"/>
  <c r="X15" i="6"/>
  <c r="Y15" i="6" s="1"/>
  <c r="W11" i="6"/>
  <c r="AD11" i="6" s="1"/>
  <c r="X11" i="6"/>
  <c r="Y11" i="6" s="1"/>
  <c r="W7" i="6"/>
  <c r="AD7" i="6" s="1"/>
  <c r="AE7" i="6" s="1"/>
  <c r="X7" i="6"/>
  <c r="Y7" i="6" s="1"/>
  <c r="V1472" i="6"/>
  <c r="AC1472" i="6" s="1"/>
  <c r="V1408" i="6"/>
  <c r="AC1408" i="6" s="1"/>
  <c r="V1312" i="6"/>
  <c r="AC1312" i="6" s="1"/>
  <c r="V1248" i="6"/>
  <c r="AC1248" i="6" s="1"/>
  <c r="V1216" i="6"/>
  <c r="AC1216" i="6" s="1"/>
  <c r="V1136" i="6"/>
  <c r="AC1136" i="6" s="1"/>
  <c r="V340" i="6"/>
  <c r="AC340" i="6" s="1"/>
  <c r="W1460" i="6"/>
  <c r="AD1460" i="6" s="1"/>
  <c r="W1300" i="6"/>
  <c r="AD1300" i="6" s="1"/>
  <c r="W1272" i="6"/>
  <c r="AD1272" i="6" s="1"/>
  <c r="W1204" i="6"/>
  <c r="AD1204" i="6" s="1"/>
  <c r="W1044" i="6"/>
  <c r="AD1044" i="6" s="1"/>
  <c r="W1016" i="6"/>
  <c r="AD1016" i="6" s="1"/>
  <c r="W948" i="6"/>
  <c r="AD948" i="6" s="1"/>
  <c r="W896" i="6"/>
  <c r="AD896" i="6" s="1"/>
  <c r="W712" i="6"/>
  <c r="AD712" i="6" s="1"/>
  <c r="W340" i="6"/>
  <c r="AD340" i="6" s="1"/>
  <c r="AB1472" i="6"/>
  <c r="AB1152" i="6"/>
  <c r="AB1020" i="6"/>
  <c r="AB960" i="6"/>
  <c r="AB768" i="6"/>
  <c r="V1500" i="6"/>
  <c r="AC1500" i="6" s="1"/>
  <c r="AB1500" i="6"/>
  <c r="AB1492" i="6"/>
  <c r="W1492" i="6"/>
  <c r="AD1492" i="6" s="1"/>
  <c r="AB1480" i="6"/>
  <c r="W1480" i="6"/>
  <c r="AD1480" i="6" s="1"/>
  <c r="AB1464" i="6"/>
  <c r="W1464" i="6"/>
  <c r="AD1464" i="6" s="1"/>
  <c r="AB1444" i="6"/>
  <c r="W1444" i="6"/>
  <c r="AD1444" i="6" s="1"/>
  <c r="V1436" i="6"/>
  <c r="AC1436" i="6" s="1"/>
  <c r="AB1436" i="6"/>
  <c r="V1372" i="6"/>
  <c r="AC1372" i="6" s="1"/>
  <c r="AB1372" i="6"/>
  <c r="AB1364" i="6"/>
  <c r="W1364" i="6"/>
  <c r="AD1364" i="6" s="1"/>
  <c r="AB1348" i="6"/>
  <c r="W1348" i="6"/>
  <c r="AD1348" i="6" s="1"/>
  <c r="W1344" i="6"/>
  <c r="AD1344" i="6" s="1"/>
  <c r="AB1344" i="6"/>
  <c r="V1340" i="6"/>
  <c r="AC1340" i="6" s="1"/>
  <c r="AB1340" i="6"/>
  <c r="AB328" i="6"/>
  <c r="W328" i="6"/>
  <c r="AD328" i="6" s="1"/>
  <c r="AB324" i="6"/>
  <c r="V324" i="6"/>
  <c r="AC324" i="6" s="1"/>
  <c r="W320" i="6"/>
  <c r="AD320" i="6" s="1"/>
  <c r="V320" i="6"/>
  <c r="AC320" i="6" s="1"/>
  <c r="AB320" i="6"/>
  <c r="AB308" i="6"/>
  <c r="W308" i="6"/>
  <c r="AD308" i="6" s="1"/>
  <c r="W304" i="6"/>
  <c r="AD304" i="6" s="1"/>
  <c r="V304" i="6"/>
  <c r="AC304" i="6" s="1"/>
  <c r="AB296" i="6"/>
  <c r="W296" i="6"/>
  <c r="AD296" i="6" s="1"/>
  <c r="AB292" i="6"/>
  <c r="V292" i="6"/>
  <c r="AC292" i="6" s="1"/>
  <c r="W288" i="6"/>
  <c r="AD288" i="6" s="1"/>
  <c r="AB288" i="6"/>
  <c r="V288" i="6"/>
  <c r="AC288" i="6" s="1"/>
  <c r="W284" i="6"/>
  <c r="AD284" i="6" s="1"/>
  <c r="AB284" i="6"/>
  <c r="AB276" i="6"/>
  <c r="W276" i="6"/>
  <c r="AD276" i="6" s="1"/>
  <c r="V276" i="6"/>
  <c r="AC276" i="6" s="1"/>
  <c r="W272" i="6"/>
  <c r="AD272" i="6" s="1"/>
  <c r="V272" i="6"/>
  <c r="AC272" i="6" s="1"/>
  <c r="AB264" i="6"/>
  <c r="W264" i="6"/>
  <c r="AD264" i="6" s="1"/>
  <c r="W252" i="6"/>
  <c r="AD252" i="6" s="1"/>
  <c r="AB252" i="6"/>
  <c r="AB244" i="6"/>
  <c r="V244" i="6"/>
  <c r="AC244" i="6" s="1"/>
  <c r="AB232" i="6"/>
  <c r="W232" i="6"/>
  <c r="AD232" i="6" s="1"/>
  <c r="W224" i="6"/>
  <c r="AD224" i="6" s="1"/>
  <c r="AB224" i="6"/>
  <c r="V224" i="6"/>
  <c r="AC224" i="6" s="1"/>
  <c r="W220" i="6"/>
  <c r="AD220" i="6" s="1"/>
  <c r="AB220" i="6"/>
  <c r="AB212" i="6"/>
  <c r="W212" i="6"/>
  <c r="AD212" i="6" s="1"/>
  <c r="AB196" i="6"/>
  <c r="V196" i="6"/>
  <c r="AC196" i="6" s="1"/>
  <c r="W192" i="6"/>
  <c r="AD192" i="6" s="1"/>
  <c r="V192" i="6"/>
  <c r="AC192" i="6" s="1"/>
  <c r="AB192" i="6"/>
  <c r="W176" i="6"/>
  <c r="AD176" i="6" s="1"/>
  <c r="V176" i="6"/>
  <c r="AC176" i="6" s="1"/>
  <c r="V1488" i="6"/>
  <c r="AC1488" i="6" s="1"/>
  <c r="V1456" i="6"/>
  <c r="AC1456" i="6" s="1"/>
  <c r="V1424" i="6"/>
  <c r="AC1424" i="6" s="1"/>
  <c r="V1392" i="6"/>
  <c r="AC1392" i="6" s="1"/>
  <c r="V1360" i="6"/>
  <c r="AC1360" i="6" s="1"/>
  <c r="V1328" i="6"/>
  <c r="AC1328" i="6" s="1"/>
  <c r="V1296" i="6"/>
  <c r="AC1296" i="6" s="1"/>
  <c r="V1264" i="6"/>
  <c r="AC1264" i="6" s="1"/>
  <c r="V1232" i="6"/>
  <c r="AC1232" i="6" s="1"/>
  <c r="V1200" i="6"/>
  <c r="AC1200" i="6" s="1"/>
  <c r="V1172" i="6"/>
  <c r="AC1172" i="6" s="1"/>
  <c r="V1152" i="6"/>
  <c r="AC1152" i="6" s="1"/>
  <c r="V1072" i="6"/>
  <c r="AC1072" i="6" s="1"/>
  <c r="V1044" i="6"/>
  <c r="AC1044" i="6" s="1"/>
  <c r="V916" i="6"/>
  <c r="AC916" i="6" s="1"/>
  <c r="V852" i="6"/>
  <c r="AC852" i="6" s="1"/>
  <c r="V496" i="6"/>
  <c r="AC496" i="6" s="1"/>
  <c r="V308" i="6"/>
  <c r="AC308" i="6" s="1"/>
  <c r="V240" i="6"/>
  <c r="AC240" i="6" s="1"/>
  <c r="V212" i="6"/>
  <c r="AC212" i="6" s="1"/>
  <c r="W1428" i="6"/>
  <c r="AD1428" i="6" s="1"/>
  <c r="W1400" i="6"/>
  <c r="AD1400" i="6" s="1"/>
  <c r="W1332" i="6"/>
  <c r="AD1332" i="6" s="1"/>
  <c r="W1172" i="6"/>
  <c r="AD1172" i="6" s="1"/>
  <c r="W1144" i="6"/>
  <c r="AD1144" i="6" s="1"/>
  <c r="W1076" i="6"/>
  <c r="AD1076" i="6" s="1"/>
  <c r="W596" i="6"/>
  <c r="AD596" i="6" s="1"/>
  <c r="W456" i="6"/>
  <c r="AD456" i="6" s="1"/>
  <c r="AB1408" i="6"/>
  <c r="AB1276" i="6"/>
  <c r="AB1216" i="6"/>
  <c r="AB1496" i="6"/>
  <c r="W1496" i="6"/>
  <c r="AD1496" i="6" s="1"/>
  <c r="AB1476" i="6"/>
  <c r="W1476" i="6"/>
  <c r="AD1476" i="6" s="1"/>
  <c r="AB1448" i="6"/>
  <c r="W1448" i="6"/>
  <c r="AD1448" i="6" s="1"/>
  <c r="W1440" i="6"/>
  <c r="AD1440" i="6" s="1"/>
  <c r="AB1440" i="6"/>
  <c r="AB1416" i="6"/>
  <c r="W1416" i="6"/>
  <c r="AD1416" i="6" s="1"/>
  <c r="V1404" i="6"/>
  <c r="AC1404" i="6" s="1"/>
  <c r="AB1404" i="6"/>
  <c r="AB1396" i="6"/>
  <c r="W1396" i="6"/>
  <c r="AD1396" i="6" s="1"/>
  <c r="AB1384" i="6"/>
  <c r="W1384" i="6"/>
  <c r="AD1384" i="6" s="1"/>
  <c r="W1376" i="6"/>
  <c r="AD1376" i="6" s="1"/>
  <c r="AB1376" i="6"/>
  <c r="AB1368" i="6"/>
  <c r="W1368" i="6"/>
  <c r="AD1368" i="6" s="1"/>
  <c r="AB1352" i="6"/>
  <c r="W1352" i="6"/>
  <c r="AD1352" i="6" s="1"/>
  <c r="AB1336" i="6"/>
  <c r="W1336" i="6"/>
  <c r="AD1336" i="6" s="1"/>
  <c r="AB1320" i="6"/>
  <c r="W1320" i="6"/>
  <c r="AD1320" i="6" s="1"/>
  <c r="AB1316" i="6"/>
  <c r="W1316" i="6"/>
  <c r="AD1316" i="6" s="1"/>
  <c r="V1308" i="6"/>
  <c r="AC1308" i="6" s="1"/>
  <c r="AB1308" i="6"/>
  <c r="AB1288" i="6"/>
  <c r="W1288" i="6"/>
  <c r="AD1288" i="6" s="1"/>
  <c r="W1280" i="6"/>
  <c r="AD1280" i="6" s="1"/>
  <c r="AB1280" i="6"/>
  <c r="AB1268" i="6"/>
  <c r="W1268" i="6"/>
  <c r="AD1268" i="6" s="1"/>
  <c r="AB1256" i="6"/>
  <c r="W1256" i="6"/>
  <c r="AD1256" i="6" s="1"/>
  <c r="V1244" i="6"/>
  <c r="AC1244" i="6" s="1"/>
  <c r="AB1244" i="6"/>
  <c r="AB1240" i="6"/>
  <c r="W1240" i="6"/>
  <c r="AD1240" i="6" s="1"/>
  <c r="AB1236" i="6"/>
  <c r="W1236" i="6"/>
  <c r="AD1236" i="6" s="1"/>
  <c r="AB1224" i="6"/>
  <c r="W1224" i="6"/>
  <c r="AD1224" i="6" s="1"/>
  <c r="AB1220" i="6"/>
  <c r="W1220" i="6"/>
  <c r="AD1220" i="6" s="1"/>
  <c r="AB1208" i="6"/>
  <c r="W1208" i="6"/>
  <c r="AD1208" i="6" s="1"/>
  <c r="AB1192" i="6"/>
  <c r="W1192" i="6"/>
  <c r="AD1192" i="6" s="1"/>
  <c r="AB1188" i="6"/>
  <c r="W1188" i="6"/>
  <c r="AD1188" i="6" s="1"/>
  <c r="V1188" i="6"/>
  <c r="AC1188" i="6" s="1"/>
  <c r="W1184" i="6"/>
  <c r="AD1184" i="6" s="1"/>
  <c r="AB1184" i="6"/>
  <c r="V1180" i="6"/>
  <c r="AC1180" i="6" s="1"/>
  <c r="AB1180" i="6"/>
  <c r="AB1160" i="6"/>
  <c r="W1160" i="6"/>
  <c r="AD1160" i="6" s="1"/>
  <c r="AB1156" i="6"/>
  <c r="V1156" i="6"/>
  <c r="AC1156" i="6" s="1"/>
  <c r="V1148" i="6"/>
  <c r="AC1148" i="6" s="1"/>
  <c r="AB1148" i="6"/>
  <c r="AB1140" i="6"/>
  <c r="W1140" i="6"/>
  <c r="AD1140" i="6" s="1"/>
  <c r="AB1128" i="6"/>
  <c r="W1128" i="6"/>
  <c r="AD1128" i="6" s="1"/>
  <c r="AB1124" i="6"/>
  <c r="V1124" i="6"/>
  <c r="AC1124" i="6" s="1"/>
  <c r="W1120" i="6"/>
  <c r="AD1120" i="6" s="1"/>
  <c r="AB1120" i="6"/>
  <c r="V1116" i="6"/>
  <c r="AC1116" i="6" s="1"/>
  <c r="AB1116" i="6"/>
  <c r="AB1112" i="6"/>
  <c r="W1112" i="6"/>
  <c r="AD1112" i="6" s="1"/>
  <c r="AB1108" i="6"/>
  <c r="W1108" i="6"/>
  <c r="AD1108" i="6" s="1"/>
  <c r="AB1096" i="6"/>
  <c r="W1096" i="6"/>
  <c r="AD1096" i="6" s="1"/>
  <c r="AB1092" i="6"/>
  <c r="W1092" i="6"/>
  <c r="AD1092" i="6" s="1"/>
  <c r="V1092" i="6"/>
  <c r="AC1092" i="6" s="1"/>
  <c r="W1088" i="6"/>
  <c r="AD1088" i="6" s="1"/>
  <c r="AB1088" i="6"/>
  <c r="V1084" i="6"/>
  <c r="AC1084" i="6" s="1"/>
  <c r="AB1084" i="6"/>
  <c r="AB1080" i="6"/>
  <c r="W1080" i="6"/>
  <c r="AD1080" i="6" s="1"/>
  <c r="AB1064" i="6"/>
  <c r="W1064" i="6"/>
  <c r="AD1064" i="6" s="1"/>
  <c r="AB1060" i="6"/>
  <c r="W1060" i="6"/>
  <c r="AD1060" i="6" s="1"/>
  <c r="V1060" i="6"/>
  <c r="AC1060" i="6" s="1"/>
  <c r="V1052" i="6"/>
  <c r="AC1052" i="6" s="1"/>
  <c r="AB1052" i="6"/>
  <c r="AB1040" i="6"/>
  <c r="V1040" i="6"/>
  <c r="AC1040" i="6" s="1"/>
  <c r="AB1032" i="6"/>
  <c r="W1032" i="6"/>
  <c r="AD1032" i="6" s="1"/>
  <c r="AB1028" i="6"/>
  <c r="V1028" i="6"/>
  <c r="AC1028" i="6" s="1"/>
  <c r="W1024" i="6"/>
  <c r="AD1024" i="6" s="1"/>
  <c r="AB1024" i="6"/>
  <c r="AB1012" i="6"/>
  <c r="W1012" i="6"/>
  <c r="AD1012" i="6" s="1"/>
  <c r="AB1008" i="6"/>
  <c r="V1008" i="6"/>
  <c r="AC1008" i="6" s="1"/>
  <c r="AB1000" i="6"/>
  <c r="W1000" i="6"/>
  <c r="AD1000" i="6" s="1"/>
  <c r="AB996" i="6"/>
  <c r="V996" i="6"/>
  <c r="AC996" i="6" s="1"/>
  <c r="V988" i="6"/>
  <c r="AC988" i="6" s="1"/>
  <c r="AB988" i="6"/>
  <c r="AB984" i="6"/>
  <c r="W984" i="6"/>
  <c r="AD984" i="6" s="1"/>
  <c r="AB980" i="6"/>
  <c r="W980" i="6"/>
  <c r="AD980" i="6" s="1"/>
  <c r="AB976" i="6"/>
  <c r="V976" i="6"/>
  <c r="AC976" i="6" s="1"/>
  <c r="AB968" i="6"/>
  <c r="W968" i="6"/>
  <c r="AD968" i="6" s="1"/>
  <c r="AB964" i="6"/>
  <c r="W964" i="6"/>
  <c r="AD964" i="6" s="1"/>
  <c r="V964" i="6"/>
  <c r="AC964" i="6" s="1"/>
  <c r="AB952" i="6"/>
  <c r="W952" i="6"/>
  <c r="AD952" i="6" s="1"/>
  <c r="AB944" i="6"/>
  <c r="V944" i="6"/>
  <c r="AC944" i="6" s="1"/>
  <c r="AB936" i="6"/>
  <c r="W936" i="6"/>
  <c r="AD936" i="6" s="1"/>
  <c r="AB932" i="6"/>
  <c r="V932" i="6"/>
  <c r="AC932" i="6" s="1"/>
  <c r="W928" i="6"/>
  <c r="AD928" i="6" s="1"/>
  <c r="AB928" i="6"/>
  <c r="W924" i="6"/>
  <c r="AD924" i="6" s="1"/>
  <c r="AB924" i="6"/>
  <c r="AB912" i="6"/>
  <c r="V912" i="6"/>
  <c r="AC912" i="6" s="1"/>
  <c r="AB900" i="6"/>
  <c r="W900" i="6"/>
  <c r="AD900" i="6" s="1"/>
  <c r="V900" i="6"/>
  <c r="AC900" i="6" s="1"/>
  <c r="W892" i="6"/>
  <c r="AD892" i="6" s="1"/>
  <c r="AB892" i="6"/>
  <c r="AB888" i="6"/>
  <c r="W888" i="6"/>
  <c r="AD888" i="6" s="1"/>
  <c r="AB880" i="6"/>
  <c r="V880" i="6"/>
  <c r="AC880" i="6" s="1"/>
  <c r="AB872" i="6"/>
  <c r="W872" i="6"/>
  <c r="AD872" i="6" s="1"/>
  <c r="AB868" i="6"/>
  <c r="V868" i="6"/>
  <c r="AC868" i="6" s="1"/>
  <c r="W864" i="6"/>
  <c r="AD864" i="6" s="1"/>
  <c r="AB864" i="6"/>
  <c r="W860" i="6"/>
  <c r="AD860" i="6" s="1"/>
  <c r="AB860" i="6"/>
  <c r="AB848" i="6"/>
  <c r="V848" i="6"/>
  <c r="AC848" i="6" s="1"/>
  <c r="AB836" i="6"/>
  <c r="W836" i="6"/>
  <c r="AD836" i="6" s="1"/>
  <c r="V836" i="6"/>
  <c r="AC836" i="6" s="1"/>
  <c r="AB832" i="6"/>
  <c r="W832" i="6"/>
  <c r="AD832" i="6" s="1"/>
  <c r="AB824" i="6"/>
  <c r="W824" i="6"/>
  <c r="AD824" i="6" s="1"/>
  <c r="AB820" i="6"/>
  <c r="W820" i="6"/>
  <c r="AD820" i="6" s="1"/>
  <c r="AB816" i="6"/>
  <c r="V816" i="6"/>
  <c r="AC816" i="6" s="1"/>
  <c r="AB808" i="6"/>
  <c r="W808" i="6"/>
  <c r="AD808" i="6" s="1"/>
  <c r="AB804" i="6"/>
  <c r="V804" i="6"/>
  <c r="AC804" i="6" s="1"/>
  <c r="W800" i="6"/>
  <c r="AD800" i="6" s="1"/>
  <c r="AB800" i="6"/>
  <c r="W796" i="6"/>
  <c r="AD796" i="6" s="1"/>
  <c r="AB796" i="6"/>
  <c r="AB788" i="6"/>
  <c r="W788" i="6"/>
  <c r="AD788" i="6" s="1"/>
  <c r="W784" i="6"/>
  <c r="AD784" i="6" s="1"/>
  <c r="V784" i="6"/>
  <c r="AC784" i="6" s="1"/>
  <c r="AB776" i="6"/>
  <c r="W776" i="6"/>
  <c r="AD776" i="6" s="1"/>
  <c r="AB772" i="6"/>
  <c r="V772" i="6"/>
  <c r="AC772" i="6" s="1"/>
  <c r="W764" i="6"/>
  <c r="AD764" i="6" s="1"/>
  <c r="AB764" i="6"/>
  <c r="W752" i="6"/>
  <c r="AD752" i="6" s="1"/>
  <c r="V752" i="6"/>
  <c r="AC752" i="6" s="1"/>
  <c r="AB744" i="6"/>
  <c r="W744" i="6"/>
  <c r="AD744" i="6" s="1"/>
  <c r="AB740" i="6"/>
  <c r="V740" i="6"/>
  <c r="AC740" i="6" s="1"/>
  <c r="W736" i="6"/>
  <c r="AD736" i="6" s="1"/>
  <c r="AB736" i="6"/>
  <c r="W732" i="6"/>
  <c r="AD732" i="6" s="1"/>
  <c r="AB732" i="6"/>
  <c r="AB724" i="6"/>
  <c r="W724" i="6"/>
  <c r="AD724" i="6" s="1"/>
  <c r="W720" i="6"/>
  <c r="AD720" i="6" s="1"/>
  <c r="V720" i="6"/>
  <c r="AC720" i="6" s="1"/>
  <c r="AB708" i="6"/>
  <c r="V708" i="6"/>
  <c r="AC708" i="6" s="1"/>
  <c r="W704" i="6"/>
  <c r="AD704" i="6" s="1"/>
  <c r="AB704" i="6"/>
  <c r="W688" i="6"/>
  <c r="AD688" i="6" s="1"/>
  <c r="V688" i="6"/>
  <c r="AC688" i="6" s="1"/>
  <c r="AB680" i="6"/>
  <c r="W680" i="6"/>
  <c r="AD680" i="6" s="1"/>
  <c r="AB676" i="6"/>
  <c r="V676" i="6"/>
  <c r="AC676" i="6" s="1"/>
  <c r="W672" i="6"/>
  <c r="AD672" i="6" s="1"/>
  <c r="AB672" i="6"/>
  <c r="V672" i="6"/>
  <c r="AC672" i="6" s="1"/>
  <c r="W668" i="6"/>
  <c r="AD668" i="6" s="1"/>
  <c r="AB668" i="6"/>
  <c r="AB660" i="6"/>
  <c r="V660" i="6"/>
  <c r="AC660" i="6" s="1"/>
  <c r="W656" i="6"/>
  <c r="AD656" i="6" s="1"/>
  <c r="V656" i="6"/>
  <c r="AC656" i="6" s="1"/>
  <c r="W640" i="6"/>
  <c r="AD640" i="6" s="1"/>
  <c r="V640" i="6"/>
  <c r="AC640" i="6" s="1"/>
  <c r="W636" i="6"/>
  <c r="AD636" i="6" s="1"/>
  <c r="AB636" i="6"/>
  <c r="AB628" i="6"/>
  <c r="W628" i="6"/>
  <c r="AD628" i="6" s="1"/>
  <c r="V628" i="6"/>
  <c r="AC628" i="6" s="1"/>
  <c r="AB616" i="6"/>
  <c r="W616" i="6"/>
  <c r="AD616" i="6" s="1"/>
  <c r="W608" i="6"/>
  <c r="AD608" i="6" s="1"/>
  <c r="AB608" i="6"/>
  <c r="V608" i="6"/>
  <c r="AC608" i="6" s="1"/>
  <c r="W604" i="6"/>
  <c r="AD604" i="6" s="1"/>
  <c r="AB604" i="6"/>
  <c r="AB584" i="6"/>
  <c r="W584" i="6"/>
  <c r="AD584" i="6" s="1"/>
  <c r="AB580" i="6"/>
  <c r="V580" i="6"/>
  <c r="AC580" i="6" s="1"/>
  <c r="W576" i="6"/>
  <c r="AD576" i="6" s="1"/>
  <c r="V576" i="6"/>
  <c r="AC576" i="6" s="1"/>
  <c r="AB576" i="6"/>
  <c r="AB564" i="6"/>
  <c r="W564" i="6"/>
  <c r="AD564" i="6" s="1"/>
  <c r="W560" i="6"/>
  <c r="AD560" i="6" s="1"/>
  <c r="V560" i="6"/>
  <c r="AC560" i="6" s="1"/>
  <c r="AB552" i="6"/>
  <c r="W552" i="6"/>
  <c r="AD552" i="6" s="1"/>
  <c r="AB548" i="6"/>
  <c r="V548" i="6"/>
  <c r="AC548" i="6" s="1"/>
  <c r="W544" i="6"/>
  <c r="AD544" i="6" s="1"/>
  <c r="AB544" i="6"/>
  <c r="V544" i="6"/>
  <c r="AC544" i="6" s="1"/>
  <c r="W540" i="6"/>
  <c r="AD540" i="6" s="1"/>
  <c r="AB540" i="6"/>
  <c r="AB532" i="6"/>
  <c r="W532" i="6"/>
  <c r="AD532" i="6" s="1"/>
  <c r="V532" i="6"/>
  <c r="AC532" i="6" s="1"/>
  <c r="W528" i="6"/>
  <c r="AD528" i="6" s="1"/>
  <c r="V528" i="6"/>
  <c r="AC528" i="6" s="1"/>
  <c r="AB520" i="6"/>
  <c r="W520" i="6"/>
  <c r="AD520" i="6" s="1"/>
  <c r="W512" i="6"/>
  <c r="AD512" i="6" s="1"/>
  <c r="V512" i="6"/>
  <c r="AC512" i="6" s="1"/>
  <c r="W508" i="6"/>
  <c r="AD508" i="6" s="1"/>
  <c r="AB508" i="6"/>
  <c r="AB500" i="6"/>
  <c r="V500" i="6"/>
  <c r="AC500" i="6" s="1"/>
  <c r="AB488" i="6"/>
  <c r="W488" i="6"/>
  <c r="AD488" i="6" s="1"/>
  <c r="W480" i="6"/>
  <c r="AD480" i="6" s="1"/>
  <c r="AB480" i="6"/>
  <c r="V480" i="6"/>
  <c r="AC480" i="6" s="1"/>
  <c r="W476" i="6"/>
  <c r="AD476" i="6" s="1"/>
  <c r="AB476" i="6"/>
  <c r="AB468" i="6"/>
  <c r="W468" i="6"/>
  <c r="AD468" i="6" s="1"/>
  <c r="AB452" i="6"/>
  <c r="V452" i="6"/>
  <c r="AC452" i="6" s="1"/>
  <c r="W448" i="6"/>
  <c r="AD448" i="6" s="1"/>
  <c r="V448" i="6"/>
  <c r="AC448" i="6" s="1"/>
  <c r="AB448" i="6"/>
  <c r="W432" i="6"/>
  <c r="AD432" i="6" s="1"/>
  <c r="V432" i="6"/>
  <c r="AC432" i="6" s="1"/>
  <c r="AB424" i="6"/>
  <c r="W424" i="6"/>
  <c r="AD424" i="6" s="1"/>
  <c r="AB420" i="6"/>
  <c r="V420" i="6"/>
  <c r="AC420" i="6" s="1"/>
  <c r="W416" i="6"/>
  <c r="AD416" i="6" s="1"/>
  <c r="AB416" i="6"/>
  <c r="V416" i="6"/>
  <c r="AC416" i="6" s="1"/>
  <c r="W412" i="6"/>
  <c r="AD412" i="6" s="1"/>
  <c r="AB412" i="6"/>
  <c r="AB404" i="6"/>
  <c r="V404" i="6"/>
  <c r="AC404" i="6" s="1"/>
  <c r="W400" i="6"/>
  <c r="AD400" i="6" s="1"/>
  <c r="V400" i="6"/>
  <c r="AC400" i="6" s="1"/>
  <c r="W384" i="6"/>
  <c r="AD384" i="6" s="1"/>
  <c r="V384" i="6"/>
  <c r="AC384" i="6" s="1"/>
  <c r="W380" i="6"/>
  <c r="AD380" i="6" s="1"/>
  <c r="AB380" i="6"/>
  <c r="AB372" i="6"/>
  <c r="W372" i="6"/>
  <c r="AD372" i="6" s="1"/>
  <c r="V372" i="6"/>
  <c r="AC372" i="6" s="1"/>
  <c r="AB360" i="6"/>
  <c r="W360" i="6"/>
  <c r="AD360" i="6" s="1"/>
  <c r="W352" i="6"/>
  <c r="AD352" i="6" s="1"/>
  <c r="AB352" i="6"/>
  <c r="V352" i="6"/>
  <c r="AC352" i="6" s="1"/>
  <c r="W348" i="6"/>
  <c r="AD348" i="6" s="1"/>
  <c r="AB348" i="6"/>
  <c r="W256" i="6"/>
  <c r="AD256" i="6" s="1"/>
  <c r="V256" i="6"/>
  <c r="AC256" i="6" s="1"/>
  <c r="V1492" i="6"/>
  <c r="AC1492" i="6" s="1"/>
  <c r="V1460" i="6"/>
  <c r="AC1460" i="6" s="1"/>
  <c r="V1428" i="6"/>
  <c r="AC1428" i="6" s="1"/>
  <c r="V1396" i="6"/>
  <c r="AC1396" i="6" s="1"/>
  <c r="V1364" i="6"/>
  <c r="AC1364" i="6" s="1"/>
  <c r="V1332" i="6"/>
  <c r="AC1332" i="6" s="1"/>
  <c r="V1300" i="6"/>
  <c r="AC1300" i="6" s="1"/>
  <c r="V1268" i="6"/>
  <c r="AC1268" i="6" s="1"/>
  <c r="V1236" i="6"/>
  <c r="AC1236" i="6" s="1"/>
  <c r="V1204" i="6"/>
  <c r="AC1204" i="6" s="1"/>
  <c r="V1184" i="6"/>
  <c r="AC1184" i="6" s="1"/>
  <c r="V1104" i="6"/>
  <c r="AC1104" i="6" s="1"/>
  <c r="V1076" i="6"/>
  <c r="AC1076" i="6" s="1"/>
  <c r="V1056" i="6"/>
  <c r="AC1056" i="6" s="1"/>
  <c r="V992" i="6"/>
  <c r="AC992" i="6" s="1"/>
  <c r="V928" i="6"/>
  <c r="AC928" i="6" s="1"/>
  <c r="V864" i="6"/>
  <c r="AC864" i="6" s="1"/>
  <c r="V800" i="6"/>
  <c r="AC800" i="6" s="1"/>
  <c r="V736" i="6"/>
  <c r="AC736" i="6" s="1"/>
  <c r="V612" i="6"/>
  <c r="AC612" i="6" s="1"/>
  <c r="V592" i="6"/>
  <c r="AC592" i="6" s="1"/>
  <c r="V516" i="6"/>
  <c r="AC516" i="6" s="1"/>
  <c r="V356" i="6"/>
  <c r="AC356" i="6" s="1"/>
  <c r="V336" i="6"/>
  <c r="AC336" i="6" s="1"/>
  <c r="V260" i="6"/>
  <c r="AC260" i="6" s="1"/>
  <c r="V116" i="6"/>
  <c r="AC116" i="6" s="1"/>
  <c r="W1432" i="6"/>
  <c r="AD1432" i="6" s="1"/>
  <c r="W1412" i="6"/>
  <c r="AD1412" i="6" s="1"/>
  <c r="W1252" i="6"/>
  <c r="AD1252" i="6" s="1"/>
  <c r="W1176" i="6"/>
  <c r="AD1176" i="6" s="1"/>
  <c r="W1156" i="6"/>
  <c r="AD1156" i="6" s="1"/>
  <c r="W996" i="6"/>
  <c r="AD996" i="6" s="1"/>
  <c r="W912" i="6"/>
  <c r="AD912" i="6" s="1"/>
  <c r="W884" i="6"/>
  <c r="AD884" i="6" s="1"/>
  <c r="W692" i="6"/>
  <c r="AD692" i="6" s="1"/>
  <c r="W648" i="6"/>
  <c r="AD648" i="6" s="1"/>
  <c r="W500" i="6"/>
  <c r="AD500" i="6" s="1"/>
  <c r="W180" i="6"/>
  <c r="AD180" i="6" s="1"/>
  <c r="AB1468" i="6"/>
  <c r="AB1312" i="6"/>
  <c r="AB992" i="6"/>
  <c r="AB956" i="6"/>
  <c r="AB700" i="6"/>
  <c r="AB444" i="6"/>
  <c r="AB188" i="6"/>
  <c r="AB5" i="6"/>
  <c r="AD1402" i="6"/>
  <c r="AD1338" i="6"/>
  <c r="AD1242" i="6"/>
  <c r="AD1178" i="6"/>
  <c r="AD1146" i="6"/>
  <c r="AD335" i="6"/>
  <c r="AE335" i="6" s="1"/>
  <c r="AJ335" i="6" s="1"/>
  <c r="AD1322" i="6"/>
  <c r="AD1290" i="6"/>
  <c r="AD1258" i="6"/>
  <c r="AD1226" i="6"/>
  <c r="AD1162" i="6"/>
  <c r="AD1130" i="6"/>
  <c r="AD1098" i="6"/>
  <c r="AD1306" i="6"/>
  <c r="AD1274" i="6"/>
  <c r="AD1210" i="6"/>
  <c r="AD1114" i="6"/>
  <c r="AD1082" i="6"/>
  <c r="AD1103" i="6"/>
  <c r="W13" i="6"/>
  <c r="AD13" i="6" s="1"/>
  <c r="AB13" i="6"/>
  <c r="W9" i="6"/>
  <c r="AD9" i="6" s="1"/>
  <c r="AB9" i="6"/>
  <c r="AD474" i="6"/>
  <c r="AD430" i="6"/>
  <c r="AD410" i="6"/>
  <c r="V1496" i="6"/>
  <c r="AC1496" i="6" s="1"/>
  <c r="V1480" i="6"/>
  <c r="AC1480" i="6" s="1"/>
  <c r="V1464" i="6"/>
  <c r="AC1464" i="6" s="1"/>
  <c r="V1448" i="6"/>
  <c r="AC1448" i="6" s="1"/>
  <c r="V1432" i="6"/>
  <c r="AC1432" i="6" s="1"/>
  <c r="V1416" i="6"/>
  <c r="AC1416" i="6" s="1"/>
  <c r="V1400" i="6"/>
  <c r="AC1400" i="6" s="1"/>
  <c r="V1384" i="6"/>
  <c r="AC1384" i="6" s="1"/>
  <c r="V1368" i="6"/>
  <c r="AC1368" i="6" s="1"/>
  <c r="V1352" i="6"/>
  <c r="AC1352" i="6" s="1"/>
  <c r="V1336" i="6"/>
  <c r="AC1336" i="6" s="1"/>
  <c r="V1320" i="6"/>
  <c r="AC1320" i="6" s="1"/>
  <c r="V1304" i="6"/>
  <c r="AC1304" i="6" s="1"/>
  <c r="V1288" i="6"/>
  <c r="AC1288" i="6" s="1"/>
  <c r="V1272" i="6"/>
  <c r="AC1272" i="6" s="1"/>
  <c r="V1256" i="6"/>
  <c r="AC1256" i="6" s="1"/>
  <c r="V1240" i="6"/>
  <c r="AC1240" i="6" s="1"/>
  <c r="V1224" i="6"/>
  <c r="AC1224" i="6" s="1"/>
  <c r="V1208" i="6"/>
  <c r="AC1208" i="6" s="1"/>
  <c r="V1192" i="6"/>
  <c r="AC1192" i="6" s="1"/>
  <c r="V1176" i="6"/>
  <c r="AC1176" i="6" s="1"/>
  <c r="V1160" i="6"/>
  <c r="AC1160" i="6" s="1"/>
  <c r="V1144" i="6"/>
  <c r="AC1144" i="6" s="1"/>
  <c r="V1128" i="6"/>
  <c r="AC1128" i="6" s="1"/>
  <c r="V1112" i="6"/>
  <c r="AC1112" i="6" s="1"/>
  <c r="V1096" i="6"/>
  <c r="AC1096" i="6" s="1"/>
  <c r="V1080" i="6"/>
  <c r="AC1080" i="6" s="1"/>
  <c r="V1064" i="6"/>
  <c r="AC1064" i="6" s="1"/>
  <c r="V1048" i="6"/>
  <c r="AC1048" i="6" s="1"/>
  <c r="V1032" i="6"/>
  <c r="AC1032" i="6" s="1"/>
  <c r="V1016" i="6"/>
  <c r="AC1016" i="6" s="1"/>
  <c r="V1000" i="6"/>
  <c r="AC1000" i="6" s="1"/>
  <c r="V984" i="6"/>
  <c r="AC984" i="6" s="1"/>
  <c r="V968" i="6"/>
  <c r="AC968" i="6" s="1"/>
  <c r="V952" i="6"/>
  <c r="AC952" i="6" s="1"/>
  <c r="V936" i="6"/>
  <c r="AC936" i="6" s="1"/>
  <c r="V920" i="6"/>
  <c r="AC920" i="6" s="1"/>
  <c r="V904" i="6"/>
  <c r="AC904" i="6" s="1"/>
  <c r="V888" i="6"/>
  <c r="AC888" i="6" s="1"/>
  <c r="V872" i="6"/>
  <c r="AC872" i="6" s="1"/>
  <c r="V856" i="6"/>
  <c r="AC856" i="6" s="1"/>
  <c r="V840" i="6"/>
  <c r="AC840" i="6" s="1"/>
  <c r="V824" i="6"/>
  <c r="AC824" i="6" s="1"/>
  <c r="V808" i="6"/>
  <c r="AC808" i="6" s="1"/>
  <c r="V792" i="6"/>
  <c r="AC792" i="6" s="1"/>
  <c r="V776" i="6"/>
  <c r="AC776" i="6" s="1"/>
  <c r="V760" i="6"/>
  <c r="AC760" i="6" s="1"/>
  <c r="V744" i="6"/>
  <c r="AC744" i="6" s="1"/>
  <c r="V728" i="6"/>
  <c r="AC728" i="6" s="1"/>
  <c r="V712" i="6"/>
  <c r="AC712" i="6" s="1"/>
  <c r="V696" i="6"/>
  <c r="AC696" i="6" s="1"/>
  <c r="V680" i="6"/>
  <c r="AC680" i="6" s="1"/>
  <c r="V664" i="6"/>
  <c r="AC664" i="6" s="1"/>
  <c r="V648" i="6"/>
  <c r="AC648" i="6" s="1"/>
  <c r="V632" i="6"/>
  <c r="AC632" i="6" s="1"/>
  <c r="V616" i="6"/>
  <c r="AC616" i="6" s="1"/>
  <c r="V600" i="6"/>
  <c r="AC600" i="6" s="1"/>
  <c r="V584" i="6"/>
  <c r="AC584" i="6" s="1"/>
  <c r="V568" i="6"/>
  <c r="AC568" i="6" s="1"/>
  <c r="V552" i="6"/>
  <c r="AC552" i="6" s="1"/>
  <c r="V536" i="6"/>
  <c r="AC536" i="6" s="1"/>
  <c r="V520" i="6"/>
  <c r="AC520" i="6" s="1"/>
  <c r="V504" i="6"/>
  <c r="AC504" i="6" s="1"/>
  <c r="V488" i="6"/>
  <c r="AC488" i="6" s="1"/>
  <c r="V472" i="6"/>
  <c r="AC472" i="6" s="1"/>
  <c r="V456" i="6"/>
  <c r="AC456" i="6" s="1"/>
  <c r="V440" i="6"/>
  <c r="AC440" i="6" s="1"/>
  <c r="V424" i="6"/>
  <c r="AC424" i="6" s="1"/>
  <c r="V408" i="6"/>
  <c r="AC408" i="6" s="1"/>
  <c r="V392" i="6"/>
  <c r="AC392" i="6" s="1"/>
  <c r="V376" i="6"/>
  <c r="AC376" i="6" s="1"/>
  <c r="V360" i="6"/>
  <c r="AC360" i="6" s="1"/>
  <c r="V344" i="6"/>
  <c r="AC344" i="6" s="1"/>
  <c r="V328" i="6"/>
  <c r="AC328" i="6" s="1"/>
  <c r="V312" i="6"/>
  <c r="AC312" i="6" s="1"/>
  <c r="V296" i="6"/>
  <c r="AC296" i="6" s="1"/>
  <c r="V280" i="6"/>
  <c r="AC280" i="6" s="1"/>
  <c r="V264" i="6"/>
  <c r="AC264" i="6" s="1"/>
  <c r="V248" i="6"/>
  <c r="AC248" i="6" s="1"/>
  <c r="V232" i="6"/>
  <c r="AC232" i="6" s="1"/>
  <c r="V216" i="6"/>
  <c r="AC216" i="6" s="1"/>
  <c r="V200" i="6"/>
  <c r="AC200" i="6" s="1"/>
  <c r="V184" i="6"/>
  <c r="AC184" i="6" s="1"/>
  <c r="W1500" i="6"/>
  <c r="AD1500" i="6" s="1"/>
  <c r="W1484" i="6"/>
  <c r="AD1484" i="6" s="1"/>
  <c r="W1468" i="6"/>
  <c r="AD1468" i="6" s="1"/>
  <c r="W1452" i="6"/>
  <c r="AD1452" i="6" s="1"/>
  <c r="W1436" i="6"/>
  <c r="AD1436" i="6" s="1"/>
  <c r="W1420" i="6"/>
  <c r="AD1420" i="6" s="1"/>
  <c r="W1404" i="6"/>
  <c r="AD1404" i="6" s="1"/>
  <c r="W1388" i="6"/>
  <c r="AD1388" i="6" s="1"/>
  <c r="W1372" i="6"/>
  <c r="AD1372" i="6" s="1"/>
  <c r="W1356" i="6"/>
  <c r="AD1356" i="6" s="1"/>
  <c r="W1340" i="6"/>
  <c r="AD1340" i="6" s="1"/>
  <c r="W1324" i="6"/>
  <c r="AD1324" i="6" s="1"/>
  <c r="W1308" i="6"/>
  <c r="AD1308" i="6" s="1"/>
  <c r="W1292" i="6"/>
  <c r="AD1292" i="6" s="1"/>
  <c r="W1276" i="6"/>
  <c r="AD1276" i="6" s="1"/>
  <c r="W1260" i="6"/>
  <c r="AD1260" i="6" s="1"/>
  <c r="W1244" i="6"/>
  <c r="AD1244" i="6" s="1"/>
  <c r="W1228" i="6"/>
  <c r="AD1228" i="6" s="1"/>
  <c r="W1212" i="6"/>
  <c r="AD1212" i="6" s="1"/>
  <c r="W1196" i="6"/>
  <c r="AD1196" i="6" s="1"/>
  <c r="W1180" i="6"/>
  <c r="AD1180" i="6" s="1"/>
  <c r="W1164" i="6"/>
  <c r="AD1164" i="6" s="1"/>
  <c r="W1148" i="6"/>
  <c r="AD1148" i="6" s="1"/>
  <c r="W1132" i="6"/>
  <c r="AD1132" i="6" s="1"/>
  <c r="W1116" i="6"/>
  <c r="AD1116" i="6" s="1"/>
  <c r="W1100" i="6"/>
  <c r="AD1100" i="6" s="1"/>
  <c r="W1084" i="6"/>
  <c r="AD1084" i="6" s="1"/>
  <c r="W1068" i="6"/>
  <c r="AD1068" i="6" s="1"/>
  <c r="W1052" i="6"/>
  <c r="AD1052" i="6" s="1"/>
  <c r="W1036" i="6"/>
  <c r="AD1036" i="6" s="1"/>
  <c r="W1020" i="6"/>
  <c r="AD1020" i="6" s="1"/>
  <c r="W1004" i="6"/>
  <c r="AD1004" i="6" s="1"/>
  <c r="W988" i="6"/>
  <c r="AD988" i="6" s="1"/>
  <c r="W972" i="6"/>
  <c r="AD972" i="6" s="1"/>
  <c r="W956" i="6"/>
  <c r="AD956" i="6" s="1"/>
  <c r="W916" i="6"/>
  <c r="AD916" i="6" s="1"/>
  <c r="W904" i="6"/>
  <c r="AD904" i="6" s="1"/>
  <c r="AD858" i="6"/>
  <c r="W852" i="6"/>
  <c r="AD852" i="6" s="1"/>
  <c r="W840" i="6"/>
  <c r="AD840" i="6" s="1"/>
  <c r="W792" i="6"/>
  <c r="AD792" i="6" s="1"/>
  <c r="AD767" i="6"/>
  <c r="W760" i="6"/>
  <c r="AD760" i="6" s="1"/>
  <c r="W728" i="6"/>
  <c r="AD728" i="6" s="1"/>
  <c r="AD703" i="6"/>
  <c r="W696" i="6"/>
  <c r="AD696" i="6" s="1"/>
  <c r="W664" i="6"/>
  <c r="AD664" i="6" s="1"/>
  <c r="AD639" i="6"/>
  <c r="W632" i="6"/>
  <c r="AD632" i="6" s="1"/>
  <c r="W600" i="6"/>
  <c r="AD600" i="6" s="1"/>
  <c r="AD575" i="6"/>
  <c r="W568" i="6"/>
  <c r="AD568" i="6" s="1"/>
  <c r="W536" i="6"/>
  <c r="AD536" i="6" s="1"/>
  <c r="AD511" i="6"/>
  <c r="W504" i="6"/>
  <c r="AD504" i="6" s="1"/>
  <c r="W472" i="6"/>
  <c r="AD472" i="6" s="1"/>
  <c r="AD447" i="6"/>
  <c r="W440" i="6"/>
  <c r="AD440" i="6" s="1"/>
  <c r="W408" i="6"/>
  <c r="AD408" i="6" s="1"/>
  <c r="AD383" i="6"/>
  <c r="W376" i="6"/>
  <c r="AD376" i="6" s="1"/>
  <c r="W344" i="6"/>
  <c r="AD344" i="6" s="1"/>
  <c r="AD319" i="6"/>
  <c r="W312" i="6"/>
  <c r="AD312" i="6" s="1"/>
  <c r="W280" i="6"/>
  <c r="AD280" i="6" s="1"/>
  <c r="W248" i="6"/>
  <c r="AD248" i="6" s="1"/>
  <c r="W216" i="6"/>
  <c r="AD216" i="6" s="1"/>
  <c r="W184" i="6"/>
  <c r="AD184" i="6" s="1"/>
  <c r="AB1484" i="6"/>
  <c r="AB1452" i="6"/>
  <c r="AB1420" i="6"/>
  <c r="AB1388" i="6"/>
  <c r="AB1356" i="6"/>
  <c r="AB1324" i="6"/>
  <c r="AB1292" i="6"/>
  <c r="AB1260" i="6"/>
  <c r="AB1228" i="6"/>
  <c r="AB1196" i="6"/>
  <c r="AB1164" i="6"/>
  <c r="AB1132" i="6"/>
  <c r="AB1100" i="6"/>
  <c r="AB1068" i="6"/>
  <c r="AB1036" i="6"/>
  <c r="AB1004" i="6"/>
  <c r="AB972" i="6"/>
  <c r="AB940" i="6"/>
  <c r="AB908" i="6"/>
  <c r="AB876" i="6"/>
  <c r="AB844" i="6"/>
  <c r="AB812" i="6"/>
  <c r="AB780" i="6"/>
  <c r="AB748" i="6"/>
  <c r="AB716" i="6"/>
  <c r="AB684" i="6"/>
  <c r="AB652" i="6"/>
  <c r="AB620" i="6"/>
  <c r="AB588" i="6"/>
  <c r="AB556" i="6"/>
  <c r="AB524" i="6"/>
  <c r="AB492" i="6"/>
  <c r="AB460" i="6"/>
  <c r="AB428" i="6"/>
  <c r="AB396" i="6"/>
  <c r="AB364" i="6"/>
  <c r="AB332" i="6"/>
  <c r="AB300" i="6"/>
  <c r="AB268" i="6"/>
  <c r="AB236" i="6"/>
  <c r="AB204" i="6"/>
  <c r="AB132" i="6"/>
  <c r="AD1374" i="6"/>
  <c r="V940" i="6"/>
  <c r="AC940" i="6" s="1"/>
  <c r="V924" i="6"/>
  <c r="AC924" i="6" s="1"/>
  <c r="V908" i="6"/>
  <c r="AC908" i="6" s="1"/>
  <c r="V892" i="6"/>
  <c r="AC892" i="6" s="1"/>
  <c r="V876" i="6"/>
  <c r="AC876" i="6" s="1"/>
  <c r="V860" i="6"/>
  <c r="AC860" i="6" s="1"/>
  <c r="V844" i="6"/>
  <c r="AC844" i="6" s="1"/>
  <c r="V828" i="6"/>
  <c r="AC828" i="6" s="1"/>
  <c r="V812" i="6"/>
  <c r="AC812" i="6" s="1"/>
  <c r="V796" i="6"/>
  <c r="AC796" i="6" s="1"/>
  <c r="V780" i="6"/>
  <c r="AC780" i="6" s="1"/>
  <c r="V764" i="6"/>
  <c r="AC764" i="6" s="1"/>
  <c r="V748" i="6"/>
  <c r="AC748" i="6" s="1"/>
  <c r="V732" i="6"/>
  <c r="AC732" i="6" s="1"/>
  <c r="V716" i="6"/>
  <c r="AC716" i="6" s="1"/>
  <c r="V700" i="6"/>
  <c r="AC700" i="6" s="1"/>
  <c r="V684" i="6"/>
  <c r="AC684" i="6" s="1"/>
  <c r="V668" i="6"/>
  <c r="AC668" i="6" s="1"/>
  <c r="V652" i="6"/>
  <c r="AC652" i="6" s="1"/>
  <c r="V636" i="6"/>
  <c r="AC636" i="6" s="1"/>
  <c r="V620" i="6"/>
  <c r="AC620" i="6" s="1"/>
  <c r="V604" i="6"/>
  <c r="AC604" i="6" s="1"/>
  <c r="V588" i="6"/>
  <c r="AC588" i="6" s="1"/>
  <c r="V572" i="6"/>
  <c r="AC572" i="6" s="1"/>
  <c r="V556" i="6"/>
  <c r="AC556" i="6" s="1"/>
  <c r="V540" i="6"/>
  <c r="AC540" i="6" s="1"/>
  <c r="V524" i="6"/>
  <c r="AC524" i="6" s="1"/>
  <c r="V508" i="6"/>
  <c r="AC508" i="6" s="1"/>
  <c r="V492" i="6"/>
  <c r="AC492" i="6" s="1"/>
  <c r="V476" i="6"/>
  <c r="AC476" i="6" s="1"/>
  <c r="V460" i="6"/>
  <c r="AC460" i="6" s="1"/>
  <c r="V444" i="6"/>
  <c r="AC444" i="6" s="1"/>
  <c r="V428" i="6"/>
  <c r="AC428" i="6" s="1"/>
  <c r="V412" i="6"/>
  <c r="AC412" i="6" s="1"/>
  <c r="V396" i="6"/>
  <c r="AC396" i="6" s="1"/>
  <c r="V380" i="6"/>
  <c r="AC380" i="6" s="1"/>
  <c r="V364" i="6"/>
  <c r="AC364" i="6" s="1"/>
  <c r="V348" i="6"/>
  <c r="AC348" i="6" s="1"/>
  <c r="V332" i="6"/>
  <c r="AC332" i="6" s="1"/>
  <c r="V316" i="6"/>
  <c r="AC316" i="6" s="1"/>
  <c r="V300" i="6"/>
  <c r="AC300" i="6" s="1"/>
  <c r="V284" i="6"/>
  <c r="AC284" i="6" s="1"/>
  <c r="V268" i="6"/>
  <c r="AC268" i="6" s="1"/>
  <c r="V252" i="6"/>
  <c r="AC252" i="6" s="1"/>
  <c r="V236" i="6"/>
  <c r="AC236" i="6" s="1"/>
  <c r="V220" i="6"/>
  <c r="AC220" i="6" s="1"/>
  <c r="V204" i="6"/>
  <c r="AC204" i="6" s="1"/>
  <c r="V188" i="6"/>
  <c r="AC188" i="6" s="1"/>
  <c r="W1488" i="6"/>
  <c r="AD1488" i="6" s="1"/>
  <c r="W1456" i="6"/>
  <c r="AD1456" i="6" s="1"/>
  <c r="W1424" i="6"/>
  <c r="AD1424" i="6" s="1"/>
  <c r="W1392" i="6"/>
  <c r="AD1392" i="6" s="1"/>
  <c r="W1360" i="6"/>
  <c r="AD1360" i="6" s="1"/>
  <c r="W1328" i="6"/>
  <c r="AD1328" i="6" s="1"/>
  <c r="W1296" i="6"/>
  <c r="AD1296" i="6" s="1"/>
  <c r="W1264" i="6"/>
  <c r="AD1264" i="6" s="1"/>
  <c r="W1232" i="6"/>
  <c r="AD1232" i="6" s="1"/>
  <c r="W1200" i="6"/>
  <c r="AD1200" i="6" s="1"/>
  <c r="W1168" i="6"/>
  <c r="AD1168" i="6" s="1"/>
  <c r="W1136" i="6"/>
  <c r="AD1136" i="6" s="1"/>
  <c r="W1104" i="6"/>
  <c r="AD1104" i="6" s="1"/>
  <c r="AD1094" i="6"/>
  <c r="W1072" i="6"/>
  <c r="AD1072" i="6" s="1"/>
  <c r="W1040" i="6"/>
  <c r="AD1040" i="6" s="1"/>
  <c r="W1008" i="6"/>
  <c r="AD1008" i="6" s="1"/>
  <c r="AD982" i="6"/>
  <c r="AE982" i="6" s="1"/>
  <c r="AJ982" i="6" s="1"/>
  <c r="W976" i="6"/>
  <c r="AD976" i="6" s="1"/>
  <c r="W944" i="6"/>
  <c r="AD944" i="6" s="1"/>
  <c r="W932" i="6"/>
  <c r="AD932" i="6" s="1"/>
  <c r="W920" i="6"/>
  <c r="AD920" i="6" s="1"/>
  <c r="W880" i="6"/>
  <c r="AD880" i="6" s="1"/>
  <c r="W868" i="6"/>
  <c r="AD868" i="6" s="1"/>
  <c r="W856" i="6"/>
  <c r="AD856" i="6" s="1"/>
  <c r="W816" i="6"/>
  <c r="AD816" i="6" s="1"/>
  <c r="W804" i="6"/>
  <c r="AD804" i="6" s="1"/>
  <c r="W772" i="6"/>
  <c r="AD772" i="6" s="1"/>
  <c r="AD746" i="6"/>
  <c r="W740" i="6"/>
  <c r="AD740" i="6" s="1"/>
  <c r="W708" i="6"/>
  <c r="AD708" i="6" s="1"/>
  <c r="W676" i="6"/>
  <c r="AD676" i="6" s="1"/>
  <c r="W644" i="6"/>
  <c r="AD644" i="6" s="1"/>
  <c r="W612" i="6"/>
  <c r="AD612" i="6" s="1"/>
  <c r="W580" i="6"/>
  <c r="AD580" i="6" s="1"/>
  <c r="W548" i="6"/>
  <c r="AD548" i="6" s="1"/>
  <c r="AD522" i="6"/>
  <c r="W516" i="6"/>
  <c r="AD516" i="6" s="1"/>
  <c r="AD490" i="6"/>
  <c r="W484" i="6"/>
  <c r="AD484" i="6" s="1"/>
  <c r="W452" i="6"/>
  <c r="AD452" i="6" s="1"/>
  <c r="W420" i="6"/>
  <c r="AD420" i="6" s="1"/>
  <c r="AD414" i="6"/>
  <c r="W388" i="6"/>
  <c r="AD388" i="6" s="1"/>
  <c r="W356" i="6"/>
  <c r="AD356" i="6" s="1"/>
  <c r="AD350" i="6"/>
  <c r="W324" i="6"/>
  <c r="AD324" i="6" s="1"/>
  <c r="W292" i="6"/>
  <c r="AD292" i="6" s="1"/>
  <c r="W260" i="6"/>
  <c r="AD260" i="6" s="1"/>
  <c r="W228" i="6"/>
  <c r="AD228" i="6" s="1"/>
  <c r="W196" i="6"/>
  <c r="AD196" i="6" s="1"/>
  <c r="AB784" i="6"/>
  <c r="AB752" i="6"/>
  <c r="AB720" i="6"/>
  <c r="AB688" i="6"/>
  <c r="AB656" i="6"/>
  <c r="AB624" i="6"/>
  <c r="AB592" i="6"/>
  <c r="AB560" i="6"/>
  <c r="AB528" i="6"/>
  <c r="AB496" i="6"/>
  <c r="AB464" i="6"/>
  <c r="AB432" i="6"/>
  <c r="AB400" i="6"/>
  <c r="AB368" i="6"/>
  <c r="AB336" i="6"/>
  <c r="AB304" i="6"/>
  <c r="AB272" i="6"/>
  <c r="AB240" i="6"/>
  <c r="AB208" i="6"/>
  <c r="AB176" i="6"/>
  <c r="V68" i="6"/>
  <c r="AB68" i="6"/>
  <c r="V164" i="6"/>
  <c r="AC164" i="6" s="1"/>
  <c r="V155" i="6"/>
  <c r="V127" i="6"/>
  <c r="V100" i="6"/>
  <c r="V91" i="6"/>
  <c r="V27" i="6"/>
  <c r="AC27" i="6" s="1"/>
  <c r="V11" i="6"/>
  <c r="W19" i="6"/>
  <c r="AB127" i="6"/>
  <c r="AB115" i="6"/>
  <c r="AB95" i="6"/>
  <c r="AB83" i="6"/>
  <c r="V132" i="6"/>
  <c r="AC132" i="6" s="1"/>
  <c r="V148" i="6"/>
  <c r="V139" i="6"/>
  <c r="V75" i="6"/>
  <c r="V47" i="6"/>
  <c r="AC47" i="6" s="1"/>
  <c r="V20" i="6"/>
  <c r="AC20" i="6" s="1"/>
  <c r="W159" i="6"/>
  <c r="W147" i="6"/>
  <c r="AD147" i="6" s="1"/>
  <c r="W115" i="6"/>
  <c r="AD115" i="6" s="1"/>
  <c r="W83" i="6"/>
  <c r="AD83" i="6" s="1"/>
  <c r="W51" i="6"/>
  <c r="AB147" i="6"/>
  <c r="AB67" i="6"/>
  <c r="AB35" i="6"/>
  <c r="V4" i="6"/>
  <c r="AC4" i="6" s="1"/>
  <c r="V168" i="6"/>
  <c r="AC168" i="6" s="1"/>
  <c r="AB168" i="6"/>
  <c r="AB160" i="6"/>
  <c r="W160" i="6"/>
  <c r="AD160" i="6" s="1"/>
  <c r="V152" i="6"/>
  <c r="AB152" i="6"/>
  <c r="AB144" i="6"/>
  <c r="W144" i="6"/>
  <c r="V136" i="6"/>
  <c r="AB136" i="6"/>
  <c r="AB128" i="6"/>
  <c r="W128" i="6"/>
  <c r="V120" i="6"/>
  <c r="AB120" i="6"/>
  <c r="AB112" i="6"/>
  <c r="W112" i="6"/>
  <c r="V104" i="6"/>
  <c r="AC104" i="6" s="1"/>
  <c r="AB104" i="6"/>
  <c r="AB96" i="6"/>
  <c r="W96" i="6"/>
  <c r="V88" i="6"/>
  <c r="AC88" i="6" s="1"/>
  <c r="AB88" i="6"/>
  <c r="AB80" i="6"/>
  <c r="W80" i="6"/>
  <c r="V72" i="6"/>
  <c r="AC72" i="6" s="1"/>
  <c r="AB72" i="6"/>
  <c r="W72" i="6"/>
  <c r="AD72" i="6" s="1"/>
  <c r="AB64" i="6"/>
  <c r="W64" i="6"/>
  <c r="AD64" i="6" s="1"/>
  <c r="AB48" i="6"/>
  <c r="W48" i="6"/>
  <c r="V40" i="6"/>
  <c r="AB40" i="6"/>
  <c r="W40" i="6"/>
  <c r="AD40" i="6" s="1"/>
  <c r="AB32" i="6"/>
  <c r="W32" i="6"/>
  <c r="AD32" i="6" s="1"/>
  <c r="V24" i="6"/>
  <c r="AC24" i="6" s="1"/>
  <c r="AB24" i="6"/>
  <c r="W24" i="6"/>
  <c r="AD24" i="6" s="1"/>
  <c r="AB16" i="6"/>
  <c r="W16" i="6"/>
  <c r="AD16" i="6" s="1"/>
  <c r="W152" i="6"/>
  <c r="AD152" i="6" s="1"/>
  <c r="W120" i="6"/>
  <c r="W104" i="6"/>
  <c r="AD104" i="6" s="1"/>
  <c r="W88" i="6"/>
  <c r="AD88" i="6" s="1"/>
  <c r="AB20" i="6"/>
  <c r="W164" i="6"/>
  <c r="AD164" i="6" s="1"/>
  <c r="W148" i="6"/>
  <c r="W116" i="6"/>
  <c r="W100" i="6"/>
  <c r="AD100" i="6" s="1"/>
  <c r="W84" i="6"/>
  <c r="AD84" i="6" s="1"/>
  <c r="AB52" i="6"/>
  <c r="AB172" i="6"/>
  <c r="W172" i="6"/>
  <c r="AD172" i="6" s="1"/>
  <c r="V172" i="6"/>
  <c r="AB156" i="6"/>
  <c r="W156" i="6"/>
  <c r="AD156" i="6" s="1"/>
  <c r="V156" i="6"/>
  <c r="AB140" i="6"/>
  <c r="W140" i="6"/>
  <c r="AD140" i="6" s="1"/>
  <c r="V140" i="6"/>
  <c r="AC140" i="6" s="1"/>
  <c r="AB124" i="6"/>
  <c r="W124" i="6"/>
  <c r="AD124" i="6" s="1"/>
  <c r="V124" i="6"/>
  <c r="AC124" i="6" s="1"/>
  <c r="AB108" i="6"/>
  <c r="W108" i="6"/>
  <c r="AD108" i="6" s="1"/>
  <c r="V108" i="6"/>
  <c r="AC108" i="6" s="1"/>
  <c r="AB92" i="6"/>
  <c r="W92" i="6"/>
  <c r="AD92" i="6" s="1"/>
  <c r="V92" i="6"/>
  <c r="AB76" i="6"/>
  <c r="W76" i="6"/>
  <c r="AD76" i="6" s="1"/>
  <c r="V76" i="6"/>
  <c r="AC76" i="6" s="1"/>
  <c r="AB60" i="6"/>
  <c r="W60" i="6"/>
  <c r="AD60" i="6" s="1"/>
  <c r="V60" i="6"/>
  <c r="AC60" i="6" s="1"/>
  <c r="V56" i="6"/>
  <c r="AC56" i="6" s="1"/>
  <c r="W56" i="6"/>
  <c r="AD56" i="6" s="1"/>
  <c r="AB56" i="6"/>
  <c r="AB44" i="6"/>
  <c r="W44" i="6"/>
  <c r="AD44" i="6" s="1"/>
  <c r="V44" i="6"/>
  <c r="AC44" i="6" s="1"/>
  <c r="AB28" i="6"/>
  <c r="W28" i="6"/>
  <c r="AD28" i="6" s="1"/>
  <c r="V28" i="6"/>
  <c r="AC28" i="6" s="1"/>
  <c r="W12" i="6"/>
  <c r="AB12" i="6"/>
  <c r="AB8" i="6"/>
  <c r="W8" i="6"/>
  <c r="AD8" i="6" s="1"/>
  <c r="W168" i="6"/>
  <c r="W136" i="6"/>
  <c r="AD136" i="6" s="1"/>
  <c r="V160" i="6"/>
  <c r="AC160" i="6" s="1"/>
  <c r="V144" i="6"/>
  <c r="V128" i="6"/>
  <c r="V112" i="6"/>
  <c r="V96" i="6"/>
  <c r="V80" i="6"/>
  <c r="V64" i="6"/>
  <c r="V48" i="6"/>
  <c r="V32" i="6"/>
  <c r="V16" i="6"/>
  <c r="V12" i="6"/>
  <c r="V8" i="6"/>
  <c r="W4" i="6"/>
  <c r="AD4" i="6" s="1"/>
  <c r="V167" i="6"/>
  <c r="V151" i="6"/>
  <c r="V135" i="6"/>
  <c r="V119" i="6"/>
  <c r="V103" i="6"/>
  <c r="V87" i="6"/>
  <c r="V71" i="6"/>
  <c r="V55" i="6"/>
  <c r="V39" i="6"/>
  <c r="V23" i="6"/>
  <c r="W171" i="6"/>
  <c r="W155" i="6"/>
  <c r="AD155" i="6" s="1"/>
  <c r="W139" i="6"/>
  <c r="AD139" i="6" s="1"/>
  <c r="W123" i="6"/>
  <c r="W107" i="6"/>
  <c r="W91" i="6"/>
  <c r="AD91" i="6" s="1"/>
  <c r="W75" i="6"/>
  <c r="W59" i="6"/>
  <c r="W43" i="6"/>
  <c r="W27" i="6"/>
  <c r="AD27" i="6" s="1"/>
  <c r="W167" i="6"/>
  <c r="W151" i="6"/>
  <c r="AD151" i="6" s="1"/>
  <c r="W135" i="6"/>
  <c r="AD135" i="6" s="1"/>
  <c r="W119" i="6"/>
  <c r="AD119" i="6" s="1"/>
  <c r="W103" i="6"/>
  <c r="W87" i="6"/>
  <c r="W71" i="6"/>
  <c r="AD71" i="6" s="1"/>
  <c r="W55" i="6"/>
  <c r="AD55" i="6" s="1"/>
  <c r="W39" i="6"/>
  <c r="W23" i="6"/>
  <c r="AD23" i="6" s="1"/>
  <c r="W1497" i="6"/>
  <c r="AD1497" i="6" s="1"/>
  <c r="V1497" i="6"/>
  <c r="AC1497" i="6" s="1"/>
  <c r="W1489" i="6"/>
  <c r="AD1489" i="6" s="1"/>
  <c r="V1489" i="6"/>
  <c r="AC1489" i="6" s="1"/>
  <c r="W1481" i="6"/>
  <c r="AD1481" i="6" s="1"/>
  <c r="V1481" i="6"/>
  <c r="AC1481" i="6" s="1"/>
  <c r="W1473" i="6"/>
  <c r="AD1473" i="6" s="1"/>
  <c r="V1473" i="6"/>
  <c r="AC1473" i="6" s="1"/>
  <c r="W1465" i="6"/>
  <c r="AD1465" i="6" s="1"/>
  <c r="V1465" i="6"/>
  <c r="AC1465" i="6" s="1"/>
  <c r="W1457" i="6"/>
  <c r="AD1457" i="6" s="1"/>
  <c r="V1457" i="6"/>
  <c r="AC1457" i="6" s="1"/>
  <c r="W1449" i="6"/>
  <c r="AD1449" i="6" s="1"/>
  <c r="V1449" i="6"/>
  <c r="AC1449" i="6" s="1"/>
  <c r="W1441" i="6"/>
  <c r="AD1441" i="6" s="1"/>
  <c r="V1441" i="6"/>
  <c r="AC1441" i="6" s="1"/>
  <c r="W1433" i="6"/>
  <c r="AD1433" i="6" s="1"/>
  <c r="V1433" i="6"/>
  <c r="AC1433" i="6" s="1"/>
  <c r="W1425" i="6"/>
  <c r="AD1425" i="6" s="1"/>
  <c r="V1425" i="6"/>
  <c r="AC1425" i="6" s="1"/>
  <c r="W1417" i="6"/>
  <c r="AD1417" i="6" s="1"/>
  <c r="V1417" i="6"/>
  <c r="AC1417" i="6" s="1"/>
  <c r="W1409" i="6"/>
  <c r="AD1409" i="6" s="1"/>
  <c r="V1409" i="6"/>
  <c r="AC1409" i="6" s="1"/>
  <c r="W1401" i="6"/>
  <c r="AD1401" i="6" s="1"/>
  <c r="V1401" i="6"/>
  <c r="AC1401" i="6" s="1"/>
  <c r="W1393" i="6"/>
  <c r="AD1393" i="6" s="1"/>
  <c r="V1393" i="6"/>
  <c r="AC1393" i="6" s="1"/>
  <c r="W1381" i="6"/>
  <c r="AD1381" i="6" s="1"/>
  <c r="V1381" i="6"/>
  <c r="AC1381" i="6" s="1"/>
  <c r="W1373" i="6"/>
  <c r="AD1373" i="6" s="1"/>
  <c r="V1373" i="6"/>
  <c r="AC1373" i="6" s="1"/>
  <c r="W1365" i="6"/>
  <c r="AD1365" i="6" s="1"/>
  <c r="V1365" i="6"/>
  <c r="AC1365" i="6" s="1"/>
  <c r="W1357" i="6"/>
  <c r="AD1357" i="6" s="1"/>
  <c r="V1357" i="6"/>
  <c r="AC1357" i="6" s="1"/>
  <c r="W1353" i="6"/>
  <c r="AD1353" i="6" s="1"/>
  <c r="V1353" i="6"/>
  <c r="AC1353" i="6" s="1"/>
  <c r="W1345" i="6"/>
  <c r="AD1345" i="6" s="1"/>
  <c r="V1345" i="6"/>
  <c r="AC1345" i="6" s="1"/>
  <c r="W1337" i="6"/>
  <c r="AD1337" i="6" s="1"/>
  <c r="V1337" i="6"/>
  <c r="AC1337" i="6" s="1"/>
  <c r="W1329" i="6"/>
  <c r="AD1329" i="6" s="1"/>
  <c r="V1329" i="6"/>
  <c r="AC1329" i="6" s="1"/>
  <c r="W1321" i="6"/>
  <c r="AD1321" i="6" s="1"/>
  <c r="V1321" i="6"/>
  <c r="AC1321" i="6" s="1"/>
  <c r="W1313" i="6"/>
  <c r="AD1313" i="6" s="1"/>
  <c r="V1313" i="6"/>
  <c r="AC1313" i="6" s="1"/>
  <c r="W1305" i="6"/>
  <c r="AD1305" i="6" s="1"/>
  <c r="V1305" i="6"/>
  <c r="AC1305" i="6" s="1"/>
  <c r="W1297" i="6"/>
  <c r="AD1297" i="6" s="1"/>
  <c r="V1297" i="6"/>
  <c r="AC1297" i="6" s="1"/>
  <c r="W1289" i="6"/>
  <c r="AD1289" i="6" s="1"/>
  <c r="V1289" i="6"/>
  <c r="AC1289" i="6" s="1"/>
  <c r="W1281" i="6"/>
  <c r="AD1281" i="6" s="1"/>
  <c r="V1281" i="6"/>
  <c r="AC1281" i="6" s="1"/>
  <c r="W1273" i="6"/>
  <c r="AD1273" i="6" s="1"/>
  <c r="V1273" i="6"/>
  <c r="AC1273" i="6" s="1"/>
  <c r="W1265" i="6"/>
  <c r="AD1265" i="6" s="1"/>
  <c r="V1265" i="6"/>
  <c r="AC1265" i="6" s="1"/>
  <c r="W1257" i="6"/>
  <c r="AD1257" i="6" s="1"/>
  <c r="V1257" i="6"/>
  <c r="AC1257" i="6" s="1"/>
  <c r="W1253" i="6"/>
  <c r="AD1253" i="6" s="1"/>
  <c r="V1253" i="6"/>
  <c r="AC1253" i="6" s="1"/>
  <c r="W1245" i="6"/>
  <c r="AD1245" i="6" s="1"/>
  <c r="V1245" i="6"/>
  <c r="AC1245" i="6" s="1"/>
  <c r="W1237" i="6"/>
  <c r="AD1237" i="6" s="1"/>
  <c r="V1237" i="6"/>
  <c r="AC1237" i="6" s="1"/>
  <c r="W1229" i="6"/>
  <c r="AD1229" i="6" s="1"/>
  <c r="V1229" i="6"/>
  <c r="AC1229" i="6" s="1"/>
  <c r="W1221" i="6"/>
  <c r="AD1221" i="6" s="1"/>
  <c r="V1221" i="6"/>
  <c r="AC1221" i="6" s="1"/>
  <c r="W1213" i="6"/>
  <c r="AD1213" i="6" s="1"/>
  <c r="V1213" i="6"/>
  <c r="AC1213" i="6" s="1"/>
  <c r="W1205" i="6"/>
  <c r="AD1205" i="6" s="1"/>
  <c r="V1205" i="6"/>
  <c r="AC1205" i="6" s="1"/>
  <c r="W1197" i="6"/>
  <c r="AD1197" i="6" s="1"/>
  <c r="V1197" i="6"/>
  <c r="AC1197" i="6" s="1"/>
  <c r="W1189" i="6"/>
  <c r="AD1189" i="6" s="1"/>
  <c r="V1189" i="6"/>
  <c r="AC1189" i="6" s="1"/>
  <c r="W1181" i="6"/>
  <c r="AD1181" i="6" s="1"/>
  <c r="V1181" i="6"/>
  <c r="AC1181" i="6" s="1"/>
  <c r="W1173" i="6"/>
  <c r="AD1173" i="6" s="1"/>
  <c r="V1173" i="6"/>
  <c r="AC1173" i="6" s="1"/>
  <c r="W1165" i="6"/>
  <c r="AD1165" i="6" s="1"/>
  <c r="V1165" i="6"/>
  <c r="AC1165" i="6" s="1"/>
  <c r="W1157" i="6"/>
  <c r="AD1157" i="6" s="1"/>
  <c r="V1157" i="6"/>
  <c r="AC1157" i="6" s="1"/>
  <c r="W1149" i="6"/>
  <c r="AD1149" i="6" s="1"/>
  <c r="V1149" i="6"/>
  <c r="AC1149" i="6" s="1"/>
  <c r="W1141" i="6"/>
  <c r="AD1141" i="6" s="1"/>
  <c r="V1141" i="6"/>
  <c r="AC1141" i="6" s="1"/>
  <c r="W1133" i="6"/>
  <c r="AD1133" i="6" s="1"/>
  <c r="V1133" i="6"/>
  <c r="AC1133" i="6" s="1"/>
  <c r="W1125" i="6"/>
  <c r="AD1125" i="6" s="1"/>
  <c r="V1125" i="6"/>
  <c r="AC1125" i="6" s="1"/>
  <c r="W1117" i="6"/>
  <c r="AD1117" i="6" s="1"/>
  <c r="V1117" i="6"/>
  <c r="AC1117" i="6" s="1"/>
  <c r="W1109" i="6"/>
  <c r="AD1109" i="6" s="1"/>
  <c r="V1109" i="6"/>
  <c r="AC1109" i="6" s="1"/>
  <c r="W1101" i="6"/>
  <c r="AD1101" i="6" s="1"/>
  <c r="V1101" i="6"/>
  <c r="AC1101" i="6" s="1"/>
  <c r="W1093" i="6"/>
  <c r="AD1093" i="6" s="1"/>
  <c r="V1093" i="6"/>
  <c r="AC1093" i="6" s="1"/>
  <c r="W1081" i="6"/>
  <c r="AD1081" i="6" s="1"/>
  <c r="V1081" i="6"/>
  <c r="AC1081" i="6" s="1"/>
  <c r="W1073" i="6"/>
  <c r="AD1073" i="6" s="1"/>
  <c r="V1073" i="6"/>
  <c r="AC1073" i="6" s="1"/>
  <c r="W1069" i="6"/>
  <c r="AD1069" i="6" s="1"/>
  <c r="V1069" i="6"/>
  <c r="AC1069" i="6" s="1"/>
  <c r="W1061" i="6"/>
  <c r="AD1061" i="6" s="1"/>
  <c r="V1061" i="6"/>
  <c r="AC1061" i="6" s="1"/>
  <c r="W1053" i="6"/>
  <c r="AD1053" i="6" s="1"/>
  <c r="V1053" i="6"/>
  <c r="AC1053" i="6" s="1"/>
  <c r="W1045" i="6"/>
  <c r="AD1045" i="6" s="1"/>
  <c r="V1045" i="6"/>
  <c r="AC1045" i="6" s="1"/>
  <c r="W1037" i="6"/>
  <c r="AD1037" i="6" s="1"/>
  <c r="V1037" i="6"/>
  <c r="AC1037" i="6" s="1"/>
  <c r="W1029" i="6"/>
  <c r="AD1029" i="6" s="1"/>
  <c r="V1029" i="6"/>
  <c r="AC1029" i="6" s="1"/>
  <c r="W1021" i="6"/>
  <c r="AD1021" i="6" s="1"/>
  <c r="V1021" i="6"/>
  <c r="AC1021" i="6" s="1"/>
  <c r="W1009" i="6"/>
  <c r="AD1009" i="6" s="1"/>
  <c r="V1009" i="6"/>
  <c r="AC1009" i="6" s="1"/>
  <c r="W1001" i="6"/>
  <c r="AD1001" i="6" s="1"/>
  <c r="V1001" i="6"/>
  <c r="AC1001" i="6" s="1"/>
  <c r="W993" i="6"/>
  <c r="AD993" i="6" s="1"/>
  <c r="V993" i="6"/>
  <c r="AC993" i="6" s="1"/>
  <c r="W985" i="6"/>
  <c r="AD985" i="6" s="1"/>
  <c r="V985" i="6"/>
  <c r="AC985" i="6" s="1"/>
  <c r="W977" i="6"/>
  <c r="AD977" i="6" s="1"/>
  <c r="V977" i="6"/>
  <c r="AC977" i="6" s="1"/>
  <c r="W969" i="6"/>
  <c r="AD969" i="6" s="1"/>
  <c r="V969" i="6"/>
  <c r="AC969" i="6" s="1"/>
  <c r="W961" i="6"/>
  <c r="AD961" i="6" s="1"/>
  <c r="V961" i="6"/>
  <c r="AC961" i="6" s="1"/>
  <c r="W953" i="6"/>
  <c r="AD953" i="6" s="1"/>
  <c r="V953" i="6"/>
  <c r="AC953" i="6" s="1"/>
  <c r="W945" i="6"/>
  <c r="AD945" i="6" s="1"/>
  <c r="V945" i="6"/>
  <c r="AC945" i="6" s="1"/>
  <c r="W937" i="6"/>
  <c r="AD937" i="6" s="1"/>
  <c r="V937" i="6"/>
  <c r="AC937" i="6" s="1"/>
  <c r="W929" i="6"/>
  <c r="AD929" i="6" s="1"/>
  <c r="V929" i="6"/>
  <c r="AC929" i="6" s="1"/>
  <c r="W921" i="6"/>
  <c r="AD921" i="6" s="1"/>
  <c r="V921" i="6"/>
  <c r="AC921" i="6" s="1"/>
  <c r="W913" i="6"/>
  <c r="AD913" i="6" s="1"/>
  <c r="V913" i="6"/>
  <c r="AC913" i="6" s="1"/>
  <c r="W905" i="6"/>
  <c r="AD905" i="6" s="1"/>
  <c r="V905" i="6"/>
  <c r="AC905" i="6" s="1"/>
  <c r="W897" i="6"/>
  <c r="AD897" i="6" s="1"/>
  <c r="V897" i="6"/>
  <c r="AC897" i="6" s="1"/>
  <c r="W889" i="6"/>
  <c r="AD889" i="6" s="1"/>
  <c r="V889" i="6"/>
  <c r="AC889" i="6" s="1"/>
  <c r="W885" i="6"/>
  <c r="AD885" i="6" s="1"/>
  <c r="V885" i="6"/>
  <c r="AC885" i="6" s="1"/>
  <c r="W873" i="6"/>
  <c r="AD873" i="6" s="1"/>
  <c r="V873" i="6"/>
  <c r="AC873" i="6" s="1"/>
  <c r="W865" i="6"/>
  <c r="AD865" i="6" s="1"/>
  <c r="V865" i="6"/>
  <c r="AC865" i="6" s="1"/>
  <c r="W857" i="6"/>
  <c r="AD857" i="6" s="1"/>
  <c r="V857" i="6"/>
  <c r="AC857" i="6" s="1"/>
  <c r="W849" i="6"/>
  <c r="AD849" i="6" s="1"/>
  <c r="V849" i="6"/>
  <c r="AC849" i="6" s="1"/>
  <c r="W841" i="6"/>
  <c r="AD841" i="6" s="1"/>
  <c r="V841" i="6"/>
  <c r="AC841" i="6" s="1"/>
  <c r="W833" i="6"/>
  <c r="AD833" i="6" s="1"/>
  <c r="V833" i="6"/>
  <c r="AC833" i="6" s="1"/>
  <c r="W821" i="6"/>
  <c r="AD821" i="6" s="1"/>
  <c r="V821" i="6"/>
  <c r="AC821" i="6" s="1"/>
  <c r="W813" i="6"/>
  <c r="AD813" i="6" s="1"/>
  <c r="V813" i="6"/>
  <c r="AC813" i="6" s="1"/>
  <c r="W805" i="6"/>
  <c r="AD805" i="6" s="1"/>
  <c r="V805" i="6"/>
  <c r="AC805" i="6" s="1"/>
  <c r="W797" i="6"/>
  <c r="AD797" i="6" s="1"/>
  <c r="V797" i="6"/>
  <c r="AC797" i="6" s="1"/>
  <c r="W789" i="6"/>
  <c r="AD789" i="6" s="1"/>
  <c r="V789" i="6"/>
  <c r="AC789" i="6" s="1"/>
  <c r="W781" i="6"/>
  <c r="AD781" i="6" s="1"/>
  <c r="V781" i="6"/>
  <c r="AC781" i="6" s="1"/>
  <c r="W773" i="6"/>
  <c r="AD773" i="6" s="1"/>
  <c r="V773" i="6"/>
  <c r="AC773" i="6" s="1"/>
  <c r="W765" i="6"/>
  <c r="AD765" i="6" s="1"/>
  <c r="V765" i="6"/>
  <c r="AC765" i="6" s="1"/>
  <c r="W757" i="6"/>
  <c r="AD757" i="6" s="1"/>
  <c r="V757" i="6"/>
  <c r="AC757" i="6" s="1"/>
  <c r="W749" i="6"/>
  <c r="AD749" i="6" s="1"/>
  <c r="V749" i="6"/>
  <c r="AC749" i="6" s="1"/>
  <c r="W741" i="6"/>
  <c r="AD741" i="6" s="1"/>
  <c r="V741" i="6"/>
  <c r="AC741" i="6" s="1"/>
  <c r="W733" i="6"/>
  <c r="AD733" i="6" s="1"/>
  <c r="V733" i="6"/>
  <c r="AC733" i="6" s="1"/>
  <c r="W725" i="6"/>
  <c r="AD725" i="6" s="1"/>
  <c r="V725" i="6"/>
  <c r="AC725" i="6" s="1"/>
  <c r="W717" i="6"/>
  <c r="AD717" i="6" s="1"/>
  <c r="V717" i="6"/>
  <c r="AC717" i="6" s="1"/>
  <c r="W709" i="6"/>
  <c r="AD709" i="6" s="1"/>
  <c r="V709" i="6"/>
  <c r="AC709" i="6" s="1"/>
  <c r="W701" i="6"/>
  <c r="AD701" i="6" s="1"/>
  <c r="V701" i="6"/>
  <c r="AC701" i="6" s="1"/>
  <c r="W693" i="6"/>
  <c r="AD693" i="6" s="1"/>
  <c r="V693" i="6"/>
  <c r="AC693" i="6" s="1"/>
  <c r="W685" i="6"/>
  <c r="AD685" i="6" s="1"/>
  <c r="V685" i="6"/>
  <c r="AC685" i="6" s="1"/>
  <c r="W681" i="6"/>
  <c r="AD681" i="6" s="1"/>
  <c r="V681" i="6"/>
  <c r="AC681" i="6" s="1"/>
  <c r="W673" i="6"/>
  <c r="AD673" i="6" s="1"/>
  <c r="V673" i="6"/>
  <c r="AC673" i="6" s="1"/>
  <c r="W665" i="6"/>
  <c r="AD665" i="6" s="1"/>
  <c r="V665" i="6"/>
  <c r="AC665" i="6" s="1"/>
  <c r="W661" i="6"/>
  <c r="AD661" i="6" s="1"/>
  <c r="V661" i="6"/>
  <c r="AC661" i="6" s="1"/>
  <c r="W653" i="6"/>
  <c r="AD653" i="6" s="1"/>
  <c r="V653" i="6"/>
  <c r="AC653" i="6" s="1"/>
  <c r="W645" i="6"/>
  <c r="AD645" i="6" s="1"/>
  <c r="V645" i="6"/>
  <c r="AC645" i="6" s="1"/>
  <c r="W641" i="6"/>
  <c r="AD641" i="6" s="1"/>
  <c r="V641" i="6"/>
  <c r="AC641" i="6" s="1"/>
  <c r="W633" i="6"/>
  <c r="AD633" i="6" s="1"/>
  <c r="V633" i="6"/>
  <c r="AC633" i="6" s="1"/>
  <c r="W625" i="6"/>
  <c r="AD625" i="6" s="1"/>
  <c r="V625" i="6"/>
  <c r="AC625" i="6" s="1"/>
  <c r="W621" i="6"/>
  <c r="AD621" i="6" s="1"/>
  <c r="V621" i="6"/>
  <c r="AC621" i="6" s="1"/>
  <c r="W613" i="6"/>
  <c r="AD613" i="6" s="1"/>
  <c r="V613" i="6"/>
  <c r="AC613" i="6" s="1"/>
  <c r="W605" i="6"/>
  <c r="AD605" i="6" s="1"/>
  <c r="V605" i="6"/>
  <c r="AC605" i="6" s="1"/>
  <c r="W601" i="6"/>
  <c r="AD601" i="6" s="1"/>
  <c r="V601" i="6"/>
  <c r="AC601" i="6" s="1"/>
  <c r="W589" i="6"/>
  <c r="AD589" i="6" s="1"/>
  <c r="V589" i="6"/>
  <c r="AC589" i="6" s="1"/>
  <c r="W581" i="6"/>
  <c r="AD581" i="6" s="1"/>
  <c r="V581" i="6"/>
  <c r="AC581" i="6" s="1"/>
  <c r="W573" i="6"/>
  <c r="AD573" i="6" s="1"/>
  <c r="V573" i="6"/>
  <c r="AC573" i="6" s="1"/>
  <c r="W565" i="6"/>
  <c r="AD565" i="6" s="1"/>
  <c r="V565" i="6"/>
  <c r="AC565" i="6" s="1"/>
  <c r="W557" i="6"/>
  <c r="AD557" i="6" s="1"/>
  <c r="V557" i="6"/>
  <c r="AC557" i="6" s="1"/>
  <c r="W549" i="6"/>
  <c r="AD549" i="6" s="1"/>
  <c r="V549" i="6"/>
  <c r="AC549" i="6" s="1"/>
  <c r="W541" i="6"/>
  <c r="AD541" i="6" s="1"/>
  <c r="V541" i="6"/>
  <c r="AC541" i="6" s="1"/>
  <c r="W537" i="6"/>
  <c r="AD537" i="6" s="1"/>
  <c r="V537" i="6"/>
  <c r="AC537" i="6" s="1"/>
  <c r="W529" i="6"/>
  <c r="AD529" i="6" s="1"/>
  <c r="V529" i="6"/>
  <c r="AC529" i="6" s="1"/>
  <c r="W521" i="6"/>
  <c r="AD521" i="6" s="1"/>
  <c r="V521" i="6"/>
  <c r="AC521" i="6" s="1"/>
  <c r="W513" i="6"/>
  <c r="AD513" i="6" s="1"/>
  <c r="V513" i="6"/>
  <c r="AC513" i="6" s="1"/>
  <c r="W505" i="6"/>
  <c r="AD505" i="6" s="1"/>
  <c r="V505" i="6"/>
  <c r="AC505" i="6" s="1"/>
  <c r="W497" i="6"/>
  <c r="AD497" i="6" s="1"/>
  <c r="V497" i="6"/>
  <c r="AC497" i="6" s="1"/>
  <c r="W489" i="6"/>
  <c r="AD489" i="6" s="1"/>
  <c r="V489" i="6"/>
  <c r="AC489" i="6" s="1"/>
  <c r="W481" i="6"/>
  <c r="AD481" i="6" s="1"/>
  <c r="V481" i="6"/>
  <c r="AC481" i="6" s="1"/>
  <c r="W469" i="6"/>
  <c r="AD469" i="6" s="1"/>
  <c r="V469" i="6"/>
  <c r="AC469" i="6" s="1"/>
  <c r="W461" i="6"/>
  <c r="AD461" i="6" s="1"/>
  <c r="V461" i="6"/>
  <c r="AC461" i="6" s="1"/>
  <c r="W453" i="6"/>
  <c r="AD453" i="6" s="1"/>
  <c r="V453" i="6"/>
  <c r="AC453" i="6" s="1"/>
  <c r="W445" i="6"/>
  <c r="AD445" i="6" s="1"/>
  <c r="V445" i="6"/>
  <c r="AC445" i="6" s="1"/>
  <c r="W437" i="6"/>
  <c r="AD437" i="6" s="1"/>
  <c r="V437" i="6"/>
  <c r="AC437" i="6" s="1"/>
  <c r="W429" i="6"/>
  <c r="AD429" i="6" s="1"/>
  <c r="V429" i="6"/>
  <c r="AC429" i="6" s="1"/>
  <c r="W421" i="6"/>
  <c r="AD421" i="6" s="1"/>
  <c r="V421" i="6"/>
  <c r="AC421" i="6" s="1"/>
  <c r="W413" i="6"/>
  <c r="AD413" i="6" s="1"/>
  <c r="V413" i="6"/>
  <c r="AC413" i="6" s="1"/>
  <c r="W405" i="6"/>
  <c r="AD405" i="6" s="1"/>
  <c r="V405" i="6"/>
  <c r="AC405" i="6" s="1"/>
  <c r="W397" i="6"/>
  <c r="AD397" i="6" s="1"/>
  <c r="V397" i="6"/>
  <c r="AC397" i="6" s="1"/>
  <c r="W389" i="6"/>
  <c r="AD389" i="6" s="1"/>
  <c r="V389" i="6"/>
  <c r="AC389" i="6" s="1"/>
  <c r="W381" i="6"/>
  <c r="AD381" i="6" s="1"/>
  <c r="V381" i="6"/>
  <c r="AC381" i="6" s="1"/>
  <c r="W369" i="6"/>
  <c r="AD369" i="6" s="1"/>
  <c r="V369" i="6"/>
  <c r="AC369" i="6" s="1"/>
  <c r="W361" i="6"/>
  <c r="AD361" i="6" s="1"/>
  <c r="V361" i="6"/>
  <c r="AC361" i="6" s="1"/>
  <c r="W353" i="6"/>
  <c r="AD353" i="6" s="1"/>
  <c r="V353" i="6"/>
  <c r="AC353" i="6" s="1"/>
  <c r="W345" i="6"/>
  <c r="AD345" i="6" s="1"/>
  <c r="V345" i="6"/>
  <c r="AC345" i="6" s="1"/>
  <c r="W337" i="6"/>
  <c r="AD337" i="6" s="1"/>
  <c r="V337" i="6"/>
  <c r="AC337" i="6" s="1"/>
  <c r="W329" i="6"/>
  <c r="AD329" i="6" s="1"/>
  <c r="V329" i="6"/>
  <c r="AC329" i="6" s="1"/>
  <c r="W321" i="6"/>
  <c r="AD321" i="6" s="1"/>
  <c r="V321" i="6"/>
  <c r="AC321" i="6" s="1"/>
  <c r="W313" i="6"/>
  <c r="AD313" i="6" s="1"/>
  <c r="V313" i="6"/>
  <c r="AC313" i="6" s="1"/>
  <c r="W305" i="6"/>
  <c r="AD305" i="6" s="1"/>
  <c r="V305" i="6"/>
  <c r="AC305" i="6" s="1"/>
  <c r="W297" i="6"/>
  <c r="AD297" i="6" s="1"/>
  <c r="V297" i="6"/>
  <c r="AC297" i="6" s="1"/>
  <c r="W289" i="6"/>
  <c r="AD289" i="6" s="1"/>
  <c r="V289" i="6"/>
  <c r="AC289" i="6" s="1"/>
  <c r="W281" i="6"/>
  <c r="AD281" i="6" s="1"/>
  <c r="V281" i="6"/>
  <c r="AC281" i="6" s="1"/>
  <c r="W273" i="6"/>
  <c r="AD273" i="6" s="1"/>
  <c r="V273" i="6"/>
  <c r="AC273" i="6" s="1"/>
  <c r="W265" i="6"/>
  <c r="AD265" i="6" s="1"/>
  <c r="V265" i="6"/>
  <c r="AC265" i="6" s="1"/>
  <c r="W257" i="6"/>
  <c r="AD257" i="6" s="1"/>
  <c r="V257" i="6"/>
  <c r="AC257" i="6" s="1"/>
  <c r="W249" i="6"/>
  <c r="AD249" i="6" s="1"/>
  <c r="V249" i="6"/>
  <c r="AC249" i="6" s="1"/>
  <c r="W241" i="6"/>
  <c r="AD241" i="6" s="1"/>
  <c r="V241" i="6"/>
  <c r="AC241" i="6" s="1"/>
  <c r="W233" i="6"/>
  <c r="AD233" i="6" s="1"/>
  <c r="V233" i="6"/>
  <c r="AC233" i="6" s="1"/>
  <c r="W225" i="6"/>
  <c r="AD225" i="6" s="1"/>
  <c r="V225" i="6"/>
  <c r="AC225" i="6" s="1"/>
  <c r="W217" i="6"/>
  <c r="AD217" i="6" s="1"/>
  <c r="V217" i="6"/>
  <c r="AC217" i="6" s="1"/>
  <c r="W205" i="6"/>
  <c r="AD205" i="6" s="1"/>
  <c r="V205" i="6"/>
  <c r="AC205" i="6" s="1"/>
  <c r="W197" i="6"/>
  <c r="AD197" i="6" s="1"/>
  <c r="V197" i="6"/>
  <c r="AC197" i="6" s="1"/>
  <c r="W189" i="6"/>
  <c r="AD189" i="6" s="1"/>
  <c r="V189" i="6"/>
  <c r="AC189" i="6" s="1"/>
  <c r="W181" i="6"/>
  <c r="AD181" i="6" s="1"/>
  <c r="V181" i="6"/>
  <c r="AC181" i="6" s="1"/>
  <c r="W173" i="6"/>
  <c r="AD173" i="6" s="1"/>
  <c r="V173" i="6"/>
  <c r="AC173" i="6" s="1"/>
  <c r="W165" i="6"/>
  <c r="V165" i="6"/>
  <c r="AC165" i="6" s="1"/>
  <c r="W157" i="6"/>
  <c r="AD157" i="6" s="1"/>
  <c r="V157" i="6"/>
  <c r="W149" i="6"/>
  <c r="V149" i="6"/>
  <c r="AC149" i="6" s="1"/>
  <c r="W141" i="6"/>
  <c r="AD141" i="6" s="1"/>
  <c r="V141" i="6"/>
  <c r="W133" i="6"/>
  <c r="AD133" i="6" s="1"/>
  <c r="V133" i="6"/>
  <c r="AC133" i="6" s="1"/>
  <c r="W125" i="6"/>
  <c r="AD125" i="6" s="1"/>
  <c r="V125" i="6"/>
  <c r="W113" i="6"/>
  <c r="AD113" i="6" s="1"/>
  <c r="V113" i="6"/>
  <c r="W105" i="6"/>
  <c r="AD105" i="6" s="1"/>
  <c r="V105" i="6"/>
  <c r="AC105" i="6" s="1"/>
  <c r="W97" i="6"/>
  <c r="AD97" i="6" s="1"/>
  <c r="V97" i="6"/>
  <c r="W89" i="6"/>
  <c r="AD89" i="6" s="1"/>
  <c r="V89" i="6"/>
  <c r="AC89" i="6" s="1"/>
  <c r="W81" i="6"/>
  <c r="AD81" i="6" s="1"/>
  <c r="V81" i="6"/>
  <c r="W73" i="6"/>
  <c r="AD73" i="6" s="1"/>
  <c r="V73" i="6"/>
  <c r="W65" i="6"/>
  <c r="AD65" i="6" s="1"/>
  <c r="V65" i="6"/>
  <c r="W57" i="6"/>
  <c r="AD57" i="6" s="1"/>
  <c r="V57" i="6"/>
  <c r="W49" i="6"/>
  <c r="AD49" i="6" s="1"/>
  <c r="V49" i="6"/>
  <c r="W41" i="6"/>
  <c r="AD41" i="6" s="1"/>
  <c r="V41" i="6"/>
  <c r="W29" i="6"/>
  <c r="AD29" i="6" s="1"/>
  <c r="V29" i="6"/>
  <c r="W21" i="6"/>
  <c r="AD21" i="6" s="1"/>
  <c r="V21" i="6"/>
  <c r="AC21" i="6" s="1"/>
  <c r="W1493" i="6"/>
  <c r="AD1493" i="6" s="1"/>
  <c r="V1493" i="6"/>
  <c r="AC1493" i="6" s="1"/>
  <c r="W1485" i="6"/>
  <c r="AD1485" i="6" s="1"/>
  <c r="V1485" i="6"/>
  <c r="AC1485" i="6" s="1"/>
  <c r="W1477" i="6"/>
  <c r="AD1477" i="6" s="1"/>
  <c r="V1477" i="6"/>
  <c r="AC1477" i="6" s="1"/>
  <c r="W1469" i="6"/>
  <c r="AD1469" i="6" s="1"/>
  <c r="V1469" i="6"/>
  <c r="AC1469" i="6" s="1"/>
  <c r="W1461" i="6"/>
  <c r="AD1461" i="6" s="1"/>
  <c r="V1461" i="6"/>
  <c r="AC1461" i="6" s="1"/>
  <c r="W1453" i="6"/>
  <c r="AD1453" i="6" s="1"/>
  <c r="V1453" i="6"/>
  <c r="AC1453" i="6" s="1"/>
  <c r="W1445" i="6"/>
  <c r="AD1445" i="6" s="1"/>
  <c r="V1445" i="6"/>
  <c r="AC1445" i="6" s="1"/>
  <c r="W1437" i="6"/>
  <c r="AD1437" i="6" s="1"/>
  <c r="V1437" i="6"/>
  <c r="AC1437" i="6" s="1"/>
  <c r="W1429" i="6"/>
  <c r="AD1429" i="6" s="1"/>
  <c r="V1429" i="6"/>
  <c r="AC1429" i="6" s="1"/>
  <c r="W1421" i="6"/>
  <c r="AD1421" i="6" s="1"/>
  <c r="V1421" i="6"/>
  <c r="AC1421" i="6" s="1"/>
  <c r="W1413" i="6"/>
  <c r="AD1413" i="6" s="1"/>
  <c r="V1413" i="6"/>
  <c r="AC1413" i="6" s="1"/>
  <c r="W1405" i="6"/>
  <c r="AD1405" i="6" s="1"/>
  <c r="V1405" i="6"/>
  <c r="AC1405" i="6" s="1"/>
  <c r="W1397" i="6"/>
  <c r="AD1397" i="6" s="1"/>
  <c r="V1397" i="6"/>
  <c r="AC1397" i="6" s="1"/>
  <c r="W1389" i="6"/>
  <c r="AD1389" i="6" s="1"/>
  <c r="V1389" i="6"/>
  <c r="AC1389" i="6" s="1"/>
  <c r="W1385" i="6"/>
  <c r="AD1385" i="6" s="1"/>
  <c r="V1385" i="6"/>
  <c r="AC1385" i="6" s="1"/>
  <c r="W1377" i="6"/>
  <c r="AD1377" i="6" s="1"/>
  <c r="V1377" i="6"/>
  <c r="AC1377" i="6" s="1"/>
  <c r="W1369" i="6"/>
  <c r="AD1369" i="6" s="1"/>
  <c r="V1369" i="6"/>
  <c r="AC1369" i="6" s="1"/>
  <c r="W1361" i="6"/>
  <c r="AD1361" i="6" s="1"/>
  <c r="V1361" i="6"/>
  <c r="AC1361" i="6" s="1"/>
  <c r="W1349" i="6"/>
  <c r="AD1349" i="6" s="1"/>
  <c r="V1349" i="6"/>
  <c r="AC1349" i="6" s="1"/>
  <c r="W1341" i="6"/>
  <c r="AD1341" i="6" s="1"/>
  <c r="V1341" i="6"/>
  <c r="AC1341" i="6" s="1"/>
  <c r="W1333" i="6"/>
  <c r="AD1333" i="6" s="1"/>
  <c r="V1333" i="6"/>
  <c r="AC1333" i="6" s="1"/>
  <c r="W1325" i="6"/>
  <c r="AD1325" i="6" s="1"/>
  <c r="V1325" i="6"/>
  <c r="AC1325" i="6" s="1"/>
  <c r="W1317" i="6"/>
  <c r="AD1317" i="6" s="1"/>
  <c r="V1317" i="6"/>
  <c r="AC1317" i="6" s="1"/>
  <c r="W1309" i="6"/>
  <c r="AD1309" i="6" s="1"/>
  <c r="V1309" i="6"/>
  <c r="AC1309" i="6" s="1"/>
  <c r="W1301" i="6"/>
  <c r="AD1301" i="6" s="1"/>
  <c r="V1301" i="6"/>
  <c r="AC1301" i="6" s="1"/>
  <c r="W1293" i="6"/>
  <c r="AD1293" i="6" s="1"/>
  <c r="V1293" i="6"/>
  <c r="AC1293" i="6" s="1"/>
  <c r="W1285" i="6"/>
  <c r="AD1285" i="6" s="1"/>
  <c r="V1285" i="6"/>
  <c r="AC1285" i="6" s="1"/>
  <c r="W1277" i="6"/>
  <c r="AD1277" i="6" s="1"/>
  <c r="V1277" i="6"/>
  <c r="AC1277" i="6" s="1"/>
  <c r="W1269" i="6"/>
  <c r="AD1269" i="6" s="1"/>
  <c r="V1269" i="6"/>
  <c r="AC1269" i="6" s="1"/>
  <c r="W1261" i="6"/>
  <c r="AD1261" i="6" s="1"/>
  <c r="V1261" i="6"/>
  <c r="AC1261" i="6" s="1"/>
  <c r="W1249" i="6"/>
  <c r="AD1249" i="6" s="1"/>
  <c r="V1249" i="6"/>
  <c r="AC1249" i="6" s="1"/>
  <c r="W1241" i="6"/>
  <c r="AD1241" i="6" s="1"/>
  <c r="V1241" i="6"/>
  <c r="AC1241" i="6" s="1"/>
  <c r="W1233" i="6"/>
  <c r="AD1233" i="6" s="1"/>
  <c r="V1233" i="6"/>
  <c r="AC1233" i="6" s="1"/>
  <c r="W1225" i="6"/>
  <c r="AD1225" i="6" s="1"/>
  <c r="V1225" i="6"/>
  <c r="AC1225" i="6" s="1"/>
  <c r="W1217" i="6"/>
  <c r="AD1217" i="6" s="1"/>
  <c r="V1217" i="6"/>
  <c r="AC1217" i="6" s="1"/>
  <c r="W1209" i="6"/>
  <c r="AD1209" i="6" s="1"/>
  <c r="V1209" i="6"/>
  <c r="AC1209" i="6" s="1"/>
  <c r="W1201" i="6"/>
  <c r="AD1201" i="6" s="1"/>
  <c r="V1201" i="6"/>
  <c r="AC1201" i="6" s="1"/>
  <c r="W1193" i="6"/>
  <c r="AD1193" i="6" s="1"/>
  <c r="V1193" i="6"/>
  <c r="AC1193" i="6" s="1"/>
  <c r="W1185" i="6"/>
  <c r="AD1185" i="6" s="1"/>
  <c r="V1185" i="6"/>
  <c r="AC1185" i="6" s="1"/>
  <c r="W1177" i="6"/>
  <c r="AD1177" i="6" s="1"/>
  <c r="V1177" i="6"/>
  <c r="AC1177" i="6" s="1"/>
  <c r="W1169" i="6"/>
  <c r="AD1169" i="6" s="1"/>
  <c r="V1169" i="6"/>
  <c r="AC1169" i="6" s="1"/>
  <c r="W1161" i="6"/>
  <c r="AD1161" i="6" s="1"/>
  <c r="V1161" i="6"/>
  <c r="AC1161" i="6" s="1"/>
  <c r="W1153" i="6"/>
  <c r="AD1153" i="6" s="1"/>
  <c r="V1153" i="6"/>
  <c r="AC1153" i="6" s="1"/>
  <c r="W1145" i="6"/>
  <c r="AD1145" i="6" s="1"/>
  <c r="V1145" i="6"/>
  <c r="AC1145" i="6" s="1"/>
  <c r="W1137" i="6"/>
  <c r="AD1137" i="6" s="1"/>
  <c r="V1137" i="6"/>
  <c r="AC1137" i="6" s="1"/>
  <c r="W1129" i="6"/>
  <c r="AD1129" i="6" s="1"/>
  <c r="V1129" i="6"/>
  <c r="AC1129" i="6" s="1"/>
  <c r="W1121" i="6"/>
  <c r="AD1121" i="6" s="1"/>
  <c r="V1121" i="6"/>
  <c r="AC1121" i="6" s="1"/>
  <c r="W1113" i="6"/>
  <c r="AD1113" i="6" s="1"/>
  <c r="V1113" i="6"/>
  <c r="AC1113" i="6" s="1"/>
  <c r="W1105" i="6"/>
  <c r="AD1105" i="6" s="1"/>
  <c r="V1105" i="6"/>
  <c r="AC1105" i="6" s="1"/>
  <c r="W1097" i="6"/>
  <c r="AD1097" i="6" s="1"/>
  <c r="V1097" i="6"/>
  <c r="AC1097" i="6" s="1"/>
  <c r="W1089" i="6"/>
  <c r="AD1089" i="6" s="1"/>
  <c r="V1089" i="6"/>
  <c r="AC1089" i="6" s="1"/>
  <c r="W1085" i="6"/>
  <c r="AD1085" i="6" s="1"/>
  <c r="V1085" i="6"/>
  <c r="AC1085" i="6" s="1"/>
  <c r="W1077" i="6"/>
  <c r="AD1077" i="6" s="1"/>
  <c r="V1077" i="6"/>
  <c r="AC1077" i="6" s="1"/>
  <c r="W1065" i="6"/>
  <c r="AD1065" i="6" s="1"/>
  <c r="V1065" i="6"/>
  <c r="AC1065" i="6" s="1"/>
  <c r="W1057" i="6"/>
  <c r="AD1057" i="6" s="1"/>
  <c r="V1057" i="6"/>
  <c r="AC1057" i="6" s="1"/>
  <c r="W1049" i="6"/>
  <c r="AD1049" i="6" s="1"/>
  <c r="V1049" i="6"/>
  <c r="AC1049" i="6" s="1"/>
  <c r="W1041" i="6"/>
  <c r="AD1041" i="6" s="1"/>
  <c r="V1041" i="6"/>
  <c r="AC1041" i="6" s="1"/>
  <c r="W1033" i="6"/>
  <c r="AD1033" i="6" s="1"/>
  <c r="V1033" i="6"/>
  <c r="AC1033" i="6" s="1"/>
  <c r="W1025" i="6"/>
  <c r="AD1025" i="6" s="1"/>
  <c r="V1025" i="6"/>
  <c r="AC1025" i="6" s="1"/>
  <c r="W1017" i="6"/>
  <c r="AD1017" i="6" s="1"/>
  <c r="V1017" i="6"/>
  <c r="AC1017" i="6" s="1"/>
  <c r="W1013" i="6"/>
  <c r="AD1013" i="6" s="1"/>
  <c r="V1013" i="6"/>
  <c r="AC1013" i="6" s="1"/>
  <c r="W1005" i="6"/>
  <c r="AD1005" i="6" s="1"/>
  <c r="V1005" i="6"/>
  <c r="AC1005" i="6" s="1"/>
  <c r="W997" i="6"/>
  <c r="AD997" i="6" s="1"/>
  <c r="V997" i="6"/>
  <c r="AC997" i="6" s="1"/>
  <c r="W989" i="6"/>
  <c r="AD989" i="6" s="1"/>
  <c r="V989" i="6"/>
  <c r="AC989" i="6" s="1"/>
  <c r="W981" i="6"/>
  <c r="AD981" i="6" s="1"/>
  <c r="V981" i="6"/>
  <c r="AC981" i="6" s="1"/>
  <c r="W973" i="6"/>
  <c r="AD973" i="6" s="1"/>
  <c r="V973" i="6"/>
  <c r="AC973" i="6" s="1"/>
  <c r="W965" i="6"/>
  <c r="AD965" i="6" s="1"/>
  <c r="V965" i="6"/>
  <c r="AC965" i="6" s="1"/>
  <c r="W957" i="6"/>
  <c r="AD957" i="6" s="1"/>
  <c r="V957" i="6"/>
  <c r="AC957" i="6" s="1"/>
  <c r="W949" i="6"/>
  <c r="AD949" i="6" s="1"/>
  <c r="V949" i="6"/>
  <c r="AC949" i="6" s="1"/>
  <c r="W941" i="6"/>
  <c r="AD941" i="6" s="1"/>
  <c r="V941" i="6"/>
  <c r="AC941" i="6" s="1"/>
  <c r="W933" i="6"/>
  <c r="AD933" i="6" s="1"/>
  <c r="V933" i="6"/>
  <c r="AC933" i="6" s="1"/>
  <c r="W925" i="6"/>
  <c r="AD925" i="6" s="1"/>
  <c r="V925" i="6"/>
  <c r="AC925" i="6" s="1"/>
  <c r="W917" i="6"/>
  <c r="AD917" i="6" s="1"/>
  <c r="V917" i="6"/>
  <c r="AC917" i="6" s="1"/>
  <c r="W909" i="6"/>
  <c r="AD909" i="6" s="1"/>
  <c r="V909" i="6"/>
  <c r="AC909" i="6" s="1"/>
  <c r="W901" i="6"/>
  <c r="AD901" i="6" s="1"/>
  <c r="V901" i="6"/>
  <c r="AC901" i="6" s="1"/>
  <c r="W893" i="6"/>
  <c r="AD893" i="6" s="1"/>
  <c r="V893" i="6"/>
  <c r="AC893" i="6" s="1"/>
  <c r="W881" i="6"/>
  <c r="AD881" i="6" s="1"/>
  <c r="V881" i="6"/>
  <c r="AC881" i="6" s="1"/>
  <c r="W877" i="6"/>
  <c r="AD877" i="6" s="1"/>
  <c r="V877" i="6"/>
  <c r="AC877" i="6" s="1"/>
  <c r="W869" i="6"/>
  <c r="AD869" i="6" s="1"/>
  <c r="V869" i="6"/>
  <c r="AC869" i="6" s="1"/>
  <c r="W861" i="6"/>
  <c r="AD861" i="6" s="1"/>
  <c r="V861" i="6"/>
  <c r="AC861" i="6" s="1"/>
  <c r="W853" i="6"/>
  <c r="AD853" i="6" s="1"/>
  <c r="V853" i="6"/>
  <c r="AC853" i="6" s="1"/>
  <c r="W845" i="6"/>
  <c r="AD845" i="6" s="1"/>
  <c r="V845" i="6"/>
  <c r="AC845" i="6" s="1"/>
  <c r="W837" i="6"/>
  <c r="AD837" i="6" s="1"/>
  <c r="V837" i="6"/>
  <c r="AC837" i="6" s="1"/>
  <c r="W829" i="6"/>
  <c r="AD829" i="6" s="1"/>
  <c r="V829" i="6"/>
  <c r="AC829" i="6" s="1"/>
  <c r="W825" i="6"/>
  <c r="AD825" i="6" s="1"/>
  <c r="V825" i="6"/>
  <c r="AC825" i="6" s="1"/>
  <c r="W817" i="6"/>
  <c r="AD817" i="6" s="1"/>
  <c r="V817" i="6"/>
  <c r="AC817" i="6" s="1"/>
  <c r="W809" i="6"/>
  <c r="AD809" i="6" s="1"/>
  <c r="V809" i="6"/>
  <c r="AC809" i="6" s="1"/>
  <c r="W801" i="6"/>
  <c r="AD801" i="6" s="1"/>
  <c r="V801" i="6"/>
  <c r="AC801" i="6" s="1"/>
  <c r="W793" i="6"/>
  <c r="AD793" i="6" s="1"/>
  <c r="V793" i="6"/>
  <c r="AC793" i="6" s="1"/>
  <c r="W785" i="6"/>
  <c r="AD785" i="6" s="1"/>
  <c r="V785" i="6"/>
  <c r="AC785" i="6" s="1"/>
  <c r="W777" i="6"/>
  <c r="AD777" i="6" s="1"/>
  <c r="V777" i="6"/>
  <c r="AC777" i="6" s="1"/>
  <c r="W769" i="6"/>
  <c r="AD769" i="6" s="1"/>
  <c r="V769" i="6"/>
  <c r="AC769" i="6" s="1"/>
  <c r="W761" i="6"/>
  <c r="AD761" i="6" s="1"/>
  <c r="V761" i="6"/>
  <c r="AC761" i="6" s="1"/>
  <c r="W753" i="6"/>
  <c r="AD753" i="6" s="1"/>
  <c r="V753" i="6"/>
  <c r="AC753" i="6" s="1"/>
  <c r="W745" i="6"/>
  <c r="AD745" i="6" s="1"/>
  <c r="V745" i="6"/>
  <c r="AC745" i="6" s="1"/>
  <c r="W737" i="6"/>
  <c r="AD737" i="6" s="1"/>
  <c r="V737" i="6"/>
  <c r="AC737" i="6" s="1"/>
  <c r="W729" i="6"/>
  <c r="AD729" i="6" s="1"/>
  <c r="V729" i="6"/>
  <c r="AC729" i="6" s="1"/>
  <c r="W721" i="6"/>
  <c r="AD721" i="6" s="1"/>
  <c r="V721" i="6"/>
  <c r="AC721" i="6" s="1"/>
  <c r="W713" i="6"/>
  <c r="AD713" i="6" s="1"/>
  <c r="V713" i="6"/>
  <c r="AC713" i="6" s="1"/>
  <c r="W705" i="6"/>
  <c r="AD705" i="6" s="1"/>
  <c r="V705" i="6"/>
  <c r="AC705" i="6" s="1"/>
  <c r="W697" i="6"/>
  <c r="AD697" i="6" s="1"/>
  <c r="V697" i="6"/>
  <c r="AC697" i="6" s="1"/>
  <c r="W689" i="6"/>
  <c r="AD689" i="6" s="1"/>
  <c r="V689" i="6"/>
  <c r="AC689" i="6" s="1"/>
  <c r="W677" i="6"/>
  <c r="AD677" i="6" s="1"/>
  <c r="V677" i="6"/>
  <c r="AC677" i="6" s="1"/>
  <c r="W669" i="6"/>
  <c r="AD669" i="6" s="1"/>
  <c r="V669" i="6"/>
  <c r="AC669" i="6" s="1"/>
  <c r="W657" i="6"/>
  <c r="AD657" i="6" s="1"/>
  <c r="V657" i="6"/>
  <c r="AC657" i="6" s="1"/>
  <c r="W649" i="6"/>
  <c r="AD649" i="6" s="1"/>
  <c r="V649" i="6"/>
  <c r="AC649" i="6" s="1"/>
  <c r="W637" i="6"/>
  <c r="AD637" i="6" s="1"/>
  <c r="V637" i="6"/>
  <c r="AC637" i="6" s="1"/>
  <c r="W629" i="6"/>
  <c r="AD629" i="6" s="1"/>
  <c r="V629" i="6"/>
  <c r="AC629" i="6" s="1"/>
  <c r="W617" i="6"/>
  <c r="AD617" i="6" s="1"/>
  <c r="V617" i="6"/>
  <c r="AC617" i="6" s="1"/>
  <c r="W609" i="6"/>
  <c r="AD609" i="6" s="1"/>
  <c r="V609" i="6"/>
  <c r="AC609" i="6" s="1"/>
  <c r="W597" i="6"/>
  <c r="AD597" i="6" s="1"/>
  <c r="V597" i="6"/>
  <c r="AC597" i="6" s="1"/>
  <c r="W593" i="6"/>
  <c r="AD593" i="6" s="1"/>
  <c r="V593" i="6"/>
  <c r="AC593" i="6" s="1"/>
  <c r="W585" i="6"/>
  <c r="AD585" i="6" s="1"/>
  <c r="V585" i="6"/>
  <c r="AC585" i="6" s="1"/>
  <c r="W577" i="6"/>
  <c r="AD577" i="6" s="1"/>
  <c r="V577" i="6"/>
  <c r="AC577" i="6" s="1"/>
  <c r="W569" i="6"/>
  <c r="AD569" i="6" s="1"/>
  <c r="V569" i="6"/>
  <c r="AC569" i="6" s="1"/>
  <c r="W561" i="6"/>
  <c r="AD561" i="6" s="1"/>
  <c r="V561" i="6"/>
  <c r="AC561" i="6" s="1"/>
  <c r="W553" i="6"/>
  <c r="AD553" i="6" s="1"/>
  <c r="V553" i="6"/>
  <c r="AC553" i="6" s="1"/>
  <c r="W545" i="6"/>
  <c r="AD545" i="6" s="1"/>
  <c r="V545" i="6"/>
  <c r="AC545" i="6" s="1"/>
  <c r="W533" i="6"/>
  <c r="AD533" i="6" s="1"/>
  <c r="V533" i="6"/>
  <c r="AC533" i="6" s="1"/>
  <c r="W525" i="6"/>
  <c r="AD525" i="6" s="1"/>
  <c r="V525" i="6"/>
  <c r="AC525" i="6" s="1"/>
  <c r="W517" i="6"/>
  <c r="AD517" i="6" s="1"/>
  <c r="V517" i="6"/>
  <c r="AC517" i="6" s="1"/>
  <c r="W509" i="6"/>
  <c r="AD509" i="6" s="1"/>
  <c r="V509" i="6"/>
  <c r="AC509" i="6" s="1"/>
  <c r="W501" i="6"/>
  <c r="AD501" i="6" s="1"/>
  <c r="V501" i="6"/>
  <c r="AC501" i="6" s="1"/>
  <c r="W493" i="6"/>
  <c r="AD493" i="6" s="1"/>
  <c r="V493" i="6"/>
  <c r="AC493" i="6" s="1"/>
  <c r="W485" i="6"/>
  <c r="AD485" i="6" s="1"/>
  <c r="V485" i="6"/>
  <c r="AC485" i="6" s="1"/>
  <c r="W477" i="6"/>
  <c r="AD477" i="6" s="1"/>
  <c r="V477" i="6"/>
  <c r="AC477" i="6" s="1"/>
  <c r="W473" i="6"/>
  <c r="AD473" i="6" s="1"/>
  <c r="V473" i="6"/>
  <c r="AC473" i="6" s="1"/>
  <c r="W465" i="6"/>
  <c r="AD465" i="6" s="1"/>
  <c r="V465" i="6"/>
  <c r="AC465" i="6" s="1"/>
  <c r="W457" i="6"/>
  <c r="AD457" i="6" s="1"/>
  <c r="V457" i="6"/>
  <c r="AC457" i="6" s="1"/>
  <c r="W449" i="6"/>
  <c r="AD449" i="6" s="1"/>
  <c r="V449" i="6"/>
  <c r="AC449" i="6" s="1"/>
  <c r="W441" i="6"/>
  <c r="AD441" i="6" s="1"/>
  <c r="V441" i="6"/>
  <c r="AC441" i="6" s="1"/>
  <c r="W433" i="6"/>
  <c r="AD433" i="6" s="1"/>
  <c r="V433" i="6"/>
  <c r="AC433" i="6" s="1"/>
  <c r="W425" i="6"/>
  <c r="AD425" i="6" s="1"/>
  <c r="V425" i="6"/>
  <c r="AC425" i="6" s="1"/>
  <c r="W417" i="6"/>
  <c r="AD417" i="6" s="1"/>
  <c r="V417" i="6"/>
  <c r="AC417" i="6" s="1"/>
  <c r="W409" i="6"/>
  <c r="AD409" i="6" s="1"/>
  <c r="V409" i="6"/>
  <c r="AC409" i="6" s="1"/>
  <c r="W401" i="6"/>
  <c r="AD401" i="6" s="1"/>
  <c r="V401" i="6"/>
  <c r="AC401" i="6" s="1"/>
  <c r="W393" i="6"/>
  <c r="AD393" i="6" s="1"/>
  <c r="V393" i="6"/>
  <c r="AC393" i="6" s="1"/>
  <c r="W385" i="6"/>
  <c r="AD385" i="6" s="1"/>
  <c r="V385" i="6"/>
  <c r="AC385" i="6" s="1"/>
  <c r="W377" i="6"/>
  <c r="AD377" i="6" s="1"/>
  <c r="V377" i="6"/>
  <c r="AC377" i="6" s="1"/>
  <c r="W373" i="6"/>
  <c r="AD373" i="6" s="1"/>
  <c r="V373" i="6"/>
  <c r="AC373" i="6" s="1"/>
  <c r="W365" i="6"/>
  <c r="AD365" i="6" s="1"/>
  <c r="V365" i="6"/>
  <c r="AC365" i="6" s="1"/>
  <c r="W357" i="6"/>
  <c r="AD357" i="6" s="1"/>
  <c r="V357" i="6"/>
  <c r="AC357" i="6" s="1"/>
  <c r="W349" i="6"/>
  <c r="AD349" i="6" s="1"/>
  <c r="V349" i="6"/>
  <c r="AC349" i="6" s="1"/>
  <c r="W341" i="6"/>
  <c r="AD341" i="6" s="1"/>
  <c r="V341" i="6"/>
  <c r="AC341" i="6" s="1"/>
  <c r="W333" i="6"/>
  <c r="AD333" i="6" s="1"/>
  <c r="V333" i="6"/>
  <c r="AC333" i="6" s="1"/>
  <c r="W325" i="6"/>
  <c r="AD325" i="6" s="1"/>
  <c r="V325" i="6"/>
  <c r="AC325" i="6" s="1"/>
  <c r="W317" i="6"/>
  <c r="AD317" i="6" s="1"/>
  <c r="V317" i="6"/>
  <c r="AC317" i="6" s="1"/>
  <c r="W309" i="6"/>
  <c r="AD309" i="6" s="1"/>
  <c r="V309" i="6"/>
  <c r="AC309" i="6" s="1"/>
  <c r="W301" i="6"/>
  <c r="AD301" i="6" s="1"/>
  <c r="V301" i="6"/>
  <c r="AC301" i="6" s="1"/>
  <c r="W293" i="6"/>
  <c r="AD293" i="6" s="1"/>
  <c r="V293" i="6"/>
  <c r="AC293" i="6" s="1"/>
  <c r="W285" i="6"/>
  <c r="AD285" i="6" s="1"/>
  <c r="V285" i="6"/>
  <c r="AC285" i="6" s="1"/>
  <c r="W277" i="6"/>
  <c r="AD277" i="6" s="1"/>
  <c r="V277" i="6"/>
  <c r="AC277" i="6" s="1"/>
  <c r="W269" i="6"/>
  <c r="AD269" i="6" s="1"/>
  <c r="V269" i="6"/>
  <c r="AC269" i="6" s="1"/>
  <c r="W261" i="6"/>
  <c r="AD261" i="6" s="1"/>
  <c r="V261" i="6"/>
  <c r="AC261" i="6" s="1"/>
  <c r="W253" i="6"/>
  <c r="AD253" i="6" s="1"/>
  <c r="V253" i="6"/>
  <c r="AC253" i="6" s="1"/>
  <c r="W245" i="6"/>
  <c r="AD245" i="6" s="1"/>
  <c r="V245" i="6"/>
  <c r="AC245" i="6" s="1"/>
  <c r="W237" i="6"/>
  <c r="AD237" i="6" s="1"/>
  <c r="V237" i="6"/>
  <c r="AC237" i="6" s="1"/>
  <c r="W229" i="6"/>
  <c r="AD229" i="6" s="1"/>
  <c r="V229" i="6"/>
  <c r="AC229" i="6" s="1"/>
  <c r="W221" i="6"/>
  <c r="AD221" i="6" s="1"/>
  <c r="V221" i="6"/>
  <c r="AC221" i="6" s="1"/>
  <c r="W213" i="6"/>
  <c r="AD213" i="6" s="1"/>
  <c r="V213" i="6"/>
  <c r="AC213" i="6" s="1"/>
  <c r="W209" i="6"/>
  <c r="AD209" i="6" s="1"/>
  <c r="V209" i="6"/>
  <c r="AC209" i="6" s="1"/>
  <c r="W201" i="6"/>
  <c r="AD201" i="6" s="1"/>
  <c r="V201" i="6"/>
  <c r="AC201" i="6" s="1"/>
  <c r="W193" i="6"/>
  <c r="AD193" i="6" s="1"/>
  <c r="V193" i="6"/>
  <c r="AC193" i="6" s="1"/>
  <c r="W185" i="6"/>
  <c r="AD185" i="6" s="1"/>
  <c r="V185" i="6"/>
  <c r="AC185" i="6" s="1"/>
  <c r="W177" i="6"/>
  <c r="AD177" i="6" s="1"/>
  <c r="V177" i="6"/>
  <c r="AC177" i="6" s="1"/>
  <c r="W169" i="6"/>
  <c r="AD169" i="6" s="1"/>
  <c r="V169" i="6"/>
  <c r="AC169" i="6" s="1"/>
  <c r="W161" i="6"/>
  <c r="AD161" i="6" s="1"/>
  <c r="V161" i="6"/>
  <c r="W153" i="6"/>
  <c r="AD153" i="6" s="1"/>
  <c r="V153" i="6"/>
  <c r="W145" i="6"/>
  <c r="AD145" i="6" s="1"/>
  <c r="V145" i="6"/>
  <c r="W137" i="6"/>
  <c r="AD137" i="6" s="1"/>
  <c r="V137" i="6"/>
  <c r="W129" i="6"/>
  <c r="AD129" i="6" s="1"/>
  <c r="V129" i="6"/>
  <c r="W121" i="6"/>
  <c r="AD121" i="6" s="1"/>
  <c r="V121" i="6"/>
  <c r="W117" i="6"/>
  <c r="V117" i="6"/>
  <c r="AC117" i="6" s="1"/>
  <c r="W109" i="6"/>
  <c r="AD109" i="6" s="1"/>
  <c r="V109" i="6"/>
  <c r="W101" i="6"/>
  <c r="V101" i="6"/>
  <c r="AC101" i="6" s="1"/>
  <c r="W93" i="6"/>
  <c r="AD93" i="6" s="1"/>
  <c r="V93" i="6"/>
  <c r="W85" i="6"/>
  <c r="AD85" i="6" s="1"/>
  <c r="V85" i="6"/>
  <c r="AC85" i="6" s="1"/>
  <c r="W77" i="6"/>
  <c r="AD77" i="6" s="1"/>
  <c r="V77" i="6"/>
  <c r="W69" i="6"/>
  <c r="V69" i="6"/>
  <c r="AC69" i="6" s="1"/>
  <c r="W61" i="6"/>
  <c r="AD61" i="6" s="1"/>
  <c r="V61" i="6"/>
  <c r="W53" i="6"/>
  <c r="V53" i="6"/>
  <c r="AC53" i="6" s="1"/>
  <c r="W45" i="6"/>
  <c r="AD45" i="6" s="1"/>
  <c r="V45" i="6"/>
  <c r="W37" i="6"/>
  <c r="AD37" i="6" s="1"/>
  <c r="V37" i="6"/>
  <c r="AC37" i="6" s="1"/>
  <c r="W33" i="6"/>
  <c r="AD33" i="6" s="1"/>
  <c r="V33" i="6"/>
  <c r="W25" i="6"/>
  <c r="AD25" i="6" s="1"/>
  <c r="V25" i="6"/>
  <c r="AC25" i="6" s="1"/>
  <c r="W17" i="6"/>
  <c r="AD17" i="6" s="1"/>
  <c r="V17" i="6"/>
  <c r="AB1497" i="6"/>
  <c r="AB1493" i="6"/>
  <c r="AB1489" i="6"/>
  <c r="AB1485" i="6"/>
  <c r="AB1481" i="6"/>
  <c r="AB1477" i="6"/>
  <c r="AB1473" i="6"/>
  <c r="AB1469" i="6"/>
  <c r="AB1465" i="6"/>
  <c r="AB1461" i="6"/>
  <c r="AB1457" i="6"/>
  <c r="AB1453" i="6"/>
  <c r="AB1449" i="6"/>
  <c r="AB1445" i="6"/>
  <c r="AB1441" i="6"/>
  <c r="AB1437" i="6"/>
  <c r="AB1433" i="6"/>
  <c r="AB1429" i="6"/>
  <c r="AB1425" i="6"/>
  <c r="AB1421" i="6"/>
  <c r="AB1417" i="6"/>
  <c r="AB1413" i="6"/>
  <c r="AB1409" i="6"/>
  <c r="AB1405" i="6"/>
  <c r="AB1401" i="6"/>
  <c r="AB1397" i="6"/>
  <c r="AB1393" i="6"/>
  <c r="AB1389" i="6"/>
  <c r="AB1385" i="6"/>
  <c r="AB1381" i="6"/>
  <c r="AB1377" i="6"/>
  <c r="AB1373" i="6"/>
  <c r="AB1369" i="6"/>
  <c r="AB1365" i="6"/>
  <c r="AB1361" i="6"/>
  <c r="AB1357" i="6"/>
  <c r="AB1353" i="6"/>
  <c r="AB1349" i="6"/>
  <c r="AB1345" i="6"/>
  <c r="AB1341" i="6"/>
  <c r="AB1337" i="6"/>
  <c r="AB1333" i="6"/>
  <c r="AB1329" i="6"/>
  <c r="AB1325" i="6"/>
  <c r="AB1321" i="6"/>
  <c r="AB1317" i="6"/>
  <c r="AB1313" i="6"/>
  <c r="AB1309" i="6"/>
  <c r="AB1305" i="6"/>
  <c r="AB1301" i="6"/>
  <c r="AB1297" i="6"/>
  <c r="AB1293" i="6"/>
  <c r="AB1289" i="6"/>
  <c r="AB1285" i="6"/>
  <c r="AB1281" i="6"/>
  <c r="AB1277" i="6"/>
  <c r="AB1273" i="6"/>
  <c r="AB1269" i="6"/>
  <c r="AB1265" i="6"/>
  <c r="AB1261" i="6"/>
  <c r="AB1257" i="6"/>
  <c r="AB1253" i="6"/>
  <c r="AB1249" i="6"/>
  <c r="AB1245" i="6"/>
  <c r="AB1241" i="6"/>
  <c r="AB1237" i="6"/>
  <c r="AB1233" i="6"/>
  <c r="AB1229" i="6"/>
  <c r="AB1225" i="6"/>
  <c r="AB1221" i="6"/>
  <c r="AB1217" i="6"/>
  <c r="AB1213" i="6"/>
  <c r="AB1209" i="6"/>
  <c r="AB1205" i="6"/>
  <c r="AB1201" i="6"/>
  <c r="AB1197" i="6"/>
  <c r="AB1193" i="6"/>
  <c r="AB1189" i="6"/>
  <c r="AB1185" i="6"/>
  <c r="AB1181" i="6"/>
  <c r="AB1177" i="6"/>
  <c r="AB1173" i="6"/>
  <c r="AB1169" i="6"/>
  <c r="AB1165" i="6"/>
  <c r="AB1161" i="6"/>
  <c r="AB1157" i="6"/>
  <c r="AB1153" i="6"/>
  <c r="AB1149" i="6"/>
  <c r="AB1145" i="6"/>
  <c r="AB1141" i="6"/>
  <c r="AB1137" i="6"/>
  <c r="AB1133" i="6"/>
  <c r="AB1129" i="6"/>
  <c r="AB1125" i="6"/>
  <c r="AB1121" i="6"/>
  <c r="AB1117" i="6"/>
  <c r="AB1113" i="6"/>
  <c r="AB1109" i="6"/>
  <c r="AB1105" i="6"/>
  <c r="AB1101" i="6"/>
  <c r="AB1097" i="6"/>
  <c r="AB1093" i="6"/>
  <c r="AB1089" i="6"/>
  <c r="AB1085" i="6"/>
  <c r="AB1081" i="6"/>
  <c r="AB1077" i="6"/>
  <c r="AB1073" i="6"/>
  <c r="AB1069" i="6"/>
  <c r="AB1065" i="6"/>
  <c r="AB1061" i="6"/>
  <c r="AB1057" i="6"/>
  <c r="AB1053" i="6"/>
  <c r="AB1049" i="6"/>
  <c r="AB1045" i="6"/>
  <c r="AB1041" i="6"/>
  <c r="AB1037" i="6"/>
  <c r="AB1033" i="6"/>
  <c r="AB1029" i="6"/>
  <c r="AB1025" i="6"/>
  <c r="AB1021" i="6"/>
  <c r="AB1017" i="6"/>
  <c r="AB1013" i="6"/>
  <c r="AB1009" i="6"/>
  <c r="AB1005" i="6"/>
  <c r="AB1001" i="6"/>
  <c r="AB997" i="6"/>
  <c r="AB993" i="6"/>
  <c r="AB989" i="6"/>
  <c r="AB985" i="6"/>
  <c r="AB981" i="6"/>
  <c r="AB977" i="6"/>
  <c r="AB973" i="6"/>
  <c r="AB969" i="6"/>
  <c r="AB965" i="6"/>
  <c r="AB961" i="6"/>
  <c r="AB957" i="6"/>
  <c r="AB953" i="6"/>
  <c r="AB949" i="6"/>
  <c r="AB945" i="6"/>
  <c r="AB941" i="6"/>
  <c r="AB937" i="6"/>
  <c r="AB933" i="6"/>
  <c r="AB929" i="6"/>
  <c r="AB925" i="6"/>
  <c r="AB921" i="6"/>
  <c r="AB917" i="6"/>
  <c r="AB913" i="6"/>
  <c r="AB909" i="6"/>
  <c r="AB905" i="6"/>
  <c r="AB901" i="6"/>
  <c r="AB897" i="6"/>
  <c r="AB893" i="6"/>
  <c r="AB889" i="6"/>
  <c r="AB885" i="6"/>
  <c r="AB881" i="6"/>
  <c r="AB877" i="6"/>
  <c r="AB873" i="6"/>
  <c r="AB869" i="6"/>
  <c r="AB865" i="6"/>
  <c r="AB861" i="6"/>
  <c r="AB857" i="6"/>
  <c r="AB853" i="6"/>
  <c r="AB849" i="6"/>
  <c r="AB845" i="6"/>
  <c r="AB841" i="6"/>
  <c r="AB837" i="6"/>
  <c r="AB833" i="6"/>
  <c r="AB829" i="6"/>
  <c r="AB825" i="6"/>
  <c r="AB821" i="6"/>
  <c r="AB817" i="6"/>
  <c r="AB813" i="6"/>
  <c r="AB809" i="6"/>
  <c r="AB805" i="6"/>
  <c r="AB801" i="6"/>
  <c r="AB797" i="6"/>
  <c r="AB793" i="6"/>
  <c r="AB789" i="6"/>
  <c r="AB785" i="6"/>
  <c r="AB781" i="6"/>
  <c r="AB777" i="6"/>
  <c r="AB773" i="6"/>
  <c r="AB769" i="6"/>
  <c r="AB765" i="6"/>
  <c r="AB761" i="6"/>
  <c r="AB757" i="6"/>
  <c r="AB753" i="6"/>
  <c r="AB749" i="6"/>
  <c r="AB745" i="6"/>
  <c r="AB741" i="6"/>
  <c r="AB737" i="6"/>
  <c r="AB733" i="6"/>
  <c r="AB729" i="6"/>
  <c r="AB725" i="6"/>
  <c r="AB721" i="6"/>
  <c r="AB717" i="6"/>
  <c r="AB713" i="6"/>
  <c r="AB709" i="6"/>
  <c r="AB705" i="6"/>
  <c r="AB701" i="6"/>
  <c r="AB697" i="6"/>
  <c r="AB693" i="6"/>
  <c r="AB689" i="6"/>
  <c r="AB685" i="6"/>
  <c r="AB681" i="6"/>
  <c r="AB677" i="6"/>
  <c r="AB673" i="6"/>
  <c r="AB669" i="6"/>
  <c r="AB665" i="6"/>
  <c r="AB661" i="6"/>
  <c r="AB657" i="6"/>
  <c r="AB653" i="6"/>
  <c r="AB649" i="6"/>
  <c r="AB645" i="6"/>
  <c r="AB641" i="6"/>
  <c r="AB637" i="6"/>
  <c r="AB633" i="6"/>
  <c r="AB629" i="6"/>
  <c r="AB625" i="6"/>
  <c r="AB621" i="6"/>
  <c r="AB617" i="6"/>
  <c r="AB613" i="6"/>
  <c r="AB609" i="6"/>
  <c r="AB605" i="6"/>
  <c r="AB601" i="6"/>
  <c r="AB597" i="6"/>
  <c r="AB593" i="6"/>
  <c r="AB589" i="6"/>
  <c r="AB585" i="6"/>
  <c r="AB581" i="6"/>
  <c r="AB577" i="6"/>
  <c r="AB573" i="6"/>
  <c r="AB569" i="6"/>
  <c r="AB565" i="6"/>
  <c r="AB561" i="6"/>
  <c r="AB557" i="6"/>
  <c r="AB553" i="6"/>
  <c r="AB549" i="6"/>
  <c r="AB545" i="6"/>
  <c r="AB541" i="6"/>
  <c r="AB537" i="6"/>
  <c r="AB533" i="6"/>
  <c r="AB529" i="6"/>
  <c r="AB525" i="6"/>
  <c r="AB521" i="6"/>
  <c r="AB517" i="6"/>
  <c r="AB513" i="6"/>
  <c r="AB509" i="6"/>
  <c r="AB505" i="6"/>
  <c r="AB501" i="6"/>
  <c r="AB497" i="6"/>
  <c r="AB493" i="6"/>
  <c r="AB489" i="6"/>
  <c r="AB485" i="6"/>
  <c r="AB481" i="6"/>
  <c r="AB477" i="6"/>
  <c r="AB473" i="6"/>
  <c r="AB469" i="6"/>
  <c r="AB465" i="6"/>
  <c r="AB461" i="6"/>
  <c r="AB457" i="6"/>
  <c r="AB453" i="6"/>
  <c r="AB449" i="6"/>
  <c r="AB445" i="6"/>
  <c r="AB441" i="6"/>
  <c r="AB437" i="6"/>
  <c r="AB433" i="6"/>
  <c r="AB429" i="6"/>
  <c r="AB425" i="6"/>
  <c r="AB421" i="6"/>
  <c r="AB417" i="6"/>
  <c r="AB413" i="6"/>
  <c r="AB409" i="6"/>
  <c r="AB405" i="6"/>
  <c r="AB401" i="6"/>
  <c r="AB397" i="6"/>
  <c r="AB393" i="6"/>
  <c r="AB389" i="6"/>
  <c r="AB385" i="6"/>
  <c r="AB381" i="6"/>
  <c r="AB377" i="6"/>
  <c r="AB373" i="6"/>
  <c r="AB369" i="6"/>
  <c r="AB365" i="6"/>
  <c r="AB361" i="6"/>
  <c r="AB357" i="6"/>
  <c r="AB353" i="6"/>
  <c r="AB349" i="6"/>
  <c r="AB345" i="6"/>
  <c r="AB341" i="6"/>
  <c r="AB337" i="6"/>
  <c r="AB333" i="6"/>
  <c r="AB329" i="6"/>
  <c r="AB325" i="6"/>
  <c r="AB321" i="6"/>
  <c r="AB317" i="6"/>
  <c r="AB313" i="6"/>
  <c r="AB309" i="6"/>
  <c r="AB305" i="6"/>
  <c r="AB301" i="6"/>
  <c r="AB297" i="6"/>
  <c r="AB293" i="6"/>
  <c r="AB289" i="6"/>
  <c r="AB285" i="6"/>
  <c r="AB281" i="6"/>
  <c r="AB277" i="6"/>
  <c r="AB273" i="6"/>
  <c r="AB269" i="6"/>
  <c r="AB265" i="6"/>
  <c r="AB261" i="6"/>
  <c r="AB257" i="6"/>
  <c r="AB253" i="6"/>
  <c r="AB249" i="6"/>
  <c r="AB245" i="6"/>
  <c r="AB241" i="6"/>
  <c r="AB237" i="6"/>
  <c r="AB233" i="6"/>
  <c r="AB229" i="6"/>
  <c r="AB225" i="6"/>
  <c r="AB221" i="6"/>
  <c r="AB217" i="6"/>
  <c r="AB213" i="6"/>
  <c r="AB209" i="6"/>
  <c r="AB205" i="6"/>
  <c r="AB201" i="6"/>
  <c r="AB197" i="6"/>
  <c r="AB193" i="6"/>
  <c r="AB189" i="6"/>
  <c r="AB185" i="6"/>
  <c r="AB181" i="6"/>
  <c r="AB177" i="6"/>
  <c r="AB173" i="6"/>
  <c r="AB169" i="6"/>
  <c r="AB165" i="6"/>
  <c r="AB161" i="6"/>
  <c r="AB157" i="6"/>
  <c r="AB153" i="6"/>
  <c r="AB149" i="6"/>
  <c r="AB145" i="6"/>
  <c r="AB141" i="6"/>
  <c r="AB137" i="6"/>
  <c r="AB133" i="6"/>
  <c r="AB129" i="6"/>
  <c r="AB125" i="6"/>
  <c r="AB121" i="6"/>
  <c r="AB117" i="6"/>
  <c r="AB113" i="6"/>
  <c r="AB109" i="6"/>
  <c r="AB105" i="6"/>
  <c r="AB101" i="6"/>
  <c r="AB97" i="6"/>
  <c r="AB93" i="6"/>
  <c r="AB89" i="6"/>
  <c r="AB85" i="6"/>
  <c r="AB81" i="6"/>
  <c r="AB77" i="6"/>
  <c r="AB73" i="6"/>
  <c r="AB69" i="6"/>
  <c r="AB65" i="6"/>
  <c r="AB61" i="6"/>
  <c r="AB57" i="6"/>
  <c r="AB53" i="6"/>
  <c r="AB49" i="6"/>
  <c r="AB45" i="6"/>
  <c r="AB41" i="6"/>
  <c r="AB37" i="6"/>
  <c r="AB33" i="6"/>
  <c r="AB29" i="6"/>
  <c r="AB25" i="6"/>
  <c r="AB21" i="6"/>
  <c r="AB17" i="6"/>
  <c r="AE234" i="6"/>
  <c r="AJ234" i="6" s="1"/>
  <c r="AE74" i="6"/>
  <c r="AJ74" i="6" s="1"/>
  <c r="AK74" i="6" s="1"/>
  <c r="AE10" i="6"/>
  <c r="AE850" i="6" l="1"/>
  <c r="AJ850" i="6" s="1"/>
  <c r="AK850" i="6" s="1"/>
  <c r="AE623" i="6"/>
  <c r="AJ623" i="6" s="1"/>
  <c r="AK623" i="6" s="1"/>
  <c r="AE879" i="6"/>
  <c r="AJ879" i="6" s="1"/>
  <c r="AK879" i="6" s="1"/>
  <c r="AK335" i="6"/>
  <c r="AK618" i="6"/>
  <c r="AK255" i="6"/>
  <c r="AK1339" i="6"/>
  <c r="AK942" i="6"/>
  <c r="AK1014" i="6"/>
  <c r="AK1010" i="6"/>
  <c r="AK530" i="6"/>
  <c r="AK982" i="6"/>
  <c r="AK1434" i="6"/>
  <c r="AK654" i="6"/>
  <c r="AK234" i="6"/>
  <c r="AK1462" i="6"/>
  <c r="AK1214" i="6"/>
  <c r="AK1042" i="6"/>
  <c r="AK694" i="6"/>
  <c r="AK946" i="6"/>
  <c r="AE606" i="6"/>
  <c r="AJ606" i="6" s="1"/>
  <c r="AF174" i="6"/>
  <c r="AL174" i="6"/>
  <c r="AN174" i="6" s="1"/>
  <c r="AO174" i="6" s="1"/>
  <c r="AF173" i="6"/>
  <c r="AL173" i="6"/>
  <c r="AN173" i="6" s="1"/>
  <c r="AO173" i="6" s="1"/>
  <c r="AE1147" i="6"/>
  <c r="AJ1147" i="6" s="1"/>
  <c r="AE1463" i="6"/>
  <c r="AJ1463" i="6" s="1"/>
  <c r="AE78" i="6"/>
  <c r="AE222" i="6"/>
  <c r="AJ222" i="6" s="1"/>
  <c r="AE367" i="6"/>
  <c r="AJ367" i="6" s="1"/>
  <c r="AE382" i="6"/>
  <c r="AJ382" i="6" s="1"/>
  <c r="AE158" i="6"/>
  <c r="AE522" i="6"/>
  <c r="AJ522" i="6" s="1"/>
  <c r="AE527" i="6"/>
  <c r="AJ527" i="6" s="1"/>
  <c r="AE1494" i="6"/>
  <c r="AJ1494" i="6" s="1"/>
  <c r="AE1118" i="6"/>
  <c r="AJ1118" i="6" s="1"/>
  <c r="AF96" i="6"/>
  <c r="AL96" i="6"/>
  <c r="AN96" i="6" s="1"/>
  <c r="AO96" i="6" s="1"/>
  <c r="AF23" i="6"/>
  <c r="AL23" i="6"/>
  <c r="AN23" i="6" s="1"/>
  <c r="AO23" i="6" s="1"/>
  <c r="AF55" i="6"/>
  <c r="AL55" i="6"/>
  <c r="AN55" i="6" s="1"/>
  <c r="AO55" i="6" s="1"/>
  <c r="AF83" i="6"/>
  <c r="AL83" i="6"/>
  <c r="AN83" i="6" s="1"/>
  <c r="AO83" i="6" s="1"/>
  <c r="AF107" i="6"/>
  <c r="AL107" i="6"/>
  <c r="AN107" i="6" s="1"/>
  <c r="AO107" i="6" s="1"/>
  <c r="AF131" i="6"/>
  <c r="AL131" i="6"/>
  <c r="AN131" i="6" s="1"/>
  <c r="AO131" i="6" s="1"/>
  <c r="AF159" i="6"/>
  <c r="AL159" i="6"/>
  <c r="AN159" i="6" s="1"/>
  <c r="AO159" i="6" s="1"/>
  <c r="AF116" i="6"/>
  <c r="AL116" i="6"/>
  <c r="AN116" i="6" s="1"/>
  <c r="AO116" i="6" s="1"/>
  <c r="AF34" i="6"/>
  <c r="AL34" i="6"/>
  <c r="AN34" i="6" s="1"/>
  <c r="AO34" i="6" s="1"/>
  <c r="AF82" i="6"/>
  <c r="AL82" i="6"/>
  <c r="AN82" i="6" s="1"/>
  <c r="AO82" i="6" s="1"/>
  <c r="AF136" i="6"/>
  <c r="AL136" i="6"/>
  <c r="AN136" i="6" s="1"/>
  <c r="AO136" i="6" s="1"/>
  <c r="AF79" i="6"/>
  <c r="AL79" i="6"/>
  <c r="AN79" i="6" s="1"/>
  <c r="AO79" i="6" s="1"/>
  <c r="AF44" i="6"/>
  <c r="AL44" i="6"/>
  <c r="AN44" i="6" s="1"/>
  <c r="AO44" i="6" s="1"/>
  <c r="AF152" i="6"/>
  <c r="AL152" i="6"/>
  <c r="AN152" i="6" s="1"/>
  <c r="AO152" i="6" s="1"/>
  <c r="AF37" i="6"/>
  <c r="AL37" i="6"/>
  <c r="AN37" i="6" s="1"/>
  <c r="AO37" i="6" s="1"/>
  <c r="AF85" i="6"/>
  <c r="AL85" i="6"/>
  <c r="AN85" i="6" s="1"/>
  <c r="AO85" i="6" s="1"/>
  <c r="AF133" i="6"/>
  <c r="AL133" i="6"/>
  <c r="AN133" i="6" s="1"/>
  <c r="AO133" i="6" s="1"/>
  <c r="AF5" i="6"/>
  <c r="AL5" i="6"/>
  <c r="AN5" i="6" s="1"/>
  <c r="AO5" i="6" s="1"/>
  <c r="AF6" i="6"/>
  <c r="AL6" i="6"/>
  <c r="AN6" i="6" s="1"/>
  <c r="AO6" i="6" s="1"/>
  <c r="AF22" i="6"/>
  <c r="AL22" i="6"/>
  <c r="AN22" i="6" s="1"/>
  <c r="AO22" i="6" s="1"/>
  <c r="AF38" i="6"/>
  <c r="AL38" i="6"/>
  <c r="AN38" i="6" s="1"/>
  <c r="AO38" i="6" s="1"/>
  <c r="AF54" i="6"/>
  <c r="AL54" i="6"/>
  <c r="AN54" i="6" s="1"/>
  <c r="AO54" i="6" s="1"/>
  <c r="AF70" i="6"/>
  <c r="AL70" i="6"/>
  <c r="AN70" i="6" s="1"/>
  <c r="AO70" i="6" s="1"/>
  <c r="AF102" i="6"/>
  <c r="AL102" i="6"/>
  <c r="AN102" i="6" s="1"/>
  <c r="AO102" i="6" s="1"/>
  <c r="AF118" i="6"/>
  <c r="AL118" i="6"/>
  <c r="AN118" i="6" s="1"/>
  <c r="AO118" i="6" s="1"/>
  <c r="AF166" i="6"/>
  <c r="AL166" i="6"/>
  <c r="AN166" i="6" s="1"/>
  <c r="AO166" i="6" s="1"/>
  <c r="AF24" i="6"/>
  <c r="AL24" i="6"/>
  <c r="AN24" i="6" s="1"/>
  <c r="AO24" i="6" s="1"/>
  <c r="AF72" i="6"/>
  <c r="AL72" i="6"/>
  <c r="AN72" i="6" s="1"/>
  <c r="AO72" i="6" s="1"/>
  <c r="AF104" i="6"/>
  <c r="AL104" i="6"/>
  <c r="AN104" i="6" s="1"/>
  <c r="AO104" i="6" s="1"/>
  <c r="AF140" i="6"/>
  <c r="AL140" i="6"/>
  <c r="AN140" i="6" s="1"/>
  <c r="AO140" i="6" s="1"/>
  <c r="AF60" i="6"/>
  <c r="AL60" i="6"/>
  <c r="AN60" i="6" s="1"/>
  <c r="AO60" i="6" s="1"/>
  <c r="AF120" i="6"/>
  <c r="AL120" i="6"/>
  <c r="AN120" i="6" s="1"/>
  <c r="AO120" i="6" s="1"/>
  <c r="AF156" i="6"/>
  <c r="AL156" i="6"/>
  <c r="AN156" i="6" s="1"/>
  <c r="AO156" i="6" s="1"/>
  <c r="AF9" i="6"/>
  <c r="AL9" i="6"/>
  <c r="AN9" i="6" s="1"/>
  <c r="AO9" i="6" s="1"/>
  <c r="AF25" i="6"/>
  <c r="AL25" i="6"/>
  <c r="AN25" i="6" s="1"/>
  <c r="AO25" i="6" s="1"/>
  <c r="AF41" i="6"/>
  <c r="AL41" i="6"/>
  <c r="AN41" i="6" s="1"/>
  <c r="AO41" i="6" s="1"/>
  <c r="AF57" i="6"/>
  <c r="AL57" i="6"/>
  <c r="AN57" i="6" s="1"/>
  <c r="AO57" i="6" s="1"/>
  <c r="AF73" i="6"/>
  <c r="AL73" i="6"/>
  <c r="AN73" i="6" s="1"/>
  <c r="AO73" i="6" s="1"/>
  <c r="AF89" i="6"/>
  <c r="AL89" i="6"/>
  <c r="AN89" i="6" s="1"/>
  <c r="AO89" i="6" s="1"/>
  <c r="AF105" i="6"/>
  <c r="AL105" i="6"/>
  <c r="AN105" i="6" s="1"/>
  <c r="AO105" i="6" s="1"/>
  <c r="AF121" i="6"/>
  <c r="AL121" i="6"/>
  <c r="AN121" i="6" s="1"/>
  <c r="AO121" i="6" s="1"/>
  <c r="AF137" i="6"/>
  <c r="AL137" i="6"/>
  <c r="AN137" i="6" s="1"/>
  <c r="AO137" i="6" s="1"/>
  <c r="AF153" i="6"/>
  <c r="AL153" i="6"/>
  <c r="AN153" i="6" s="1"/>
  <c r="AO153" i="6" s="1"/>
  <c r="AF169" i="6"/>
  <c r="AL169" i="6"/>
  <c r="AN169" i="6" s="1"/>
  <c r="AO169" i="6" s="1"/>
  <c r="AF15" i="6"/>
  <c r="AL15" i="6"/>
  <c r="AN15" i="6" s="1"/>
  <c r="AO15" i="6" s="1"/>
  <c r="AF39" i="6"/>
  <c r="AL39" i="6"/>
  <c r="AN39" i="6" s="1"/>
  <c r="AO39" i="6" s="1"/>
  <c r="AF63" i="6"/>
  <c r="AL63" i="6"/>
  <c r="AN63" i="6" s="1"/>
  <c r="AO63" i="6" s="1"/>
  <c r="AF91" i="6"/>
  <c r="AL91" i="6"/>
  <c r="AN91" i="6" s="1"/>
  <c r="AO91" i="6" s="1"/>
  <c r="AF115" i="6"/>
  <c r="AL115" i="6"/>
  <c r="AN115" i="6" s="1"/>
  <c r="AO115" i="6" s="1"/>
  <c r="AF139" i="6"/>
  <c r="AL139" i="6"/>
  <c r="AN139" i="6" s="1"/>
  <c r="AO139" i="6" s="1"/>
  <c r="AF167" i="6"/>
  <c r="AL167" i="6"/>
  <c r="AN167" i="6" s="1"/>
  <c r="AO167" i="6" s="1"/>
  <c r="AF68" i="6"/>
  <c r="AL68" i="6"/>
  <c r="AN68" i="6" s="1"/>
  <c r="AO68" i="6" s="1"/>
  <c r="AF84" i="6"/>
  <c r="AL84" i="6"/>
  <c r="AN84" i="6" s="1"/>
  <c r="AO84" i="6" s="1"/>
  <c r="AF18" i="6"/>
  <c r="AL18" i="6"/>
  <c r="AN18" i="6" s="1"/>
  <c r="AO18" i="6" s="1"/>
  <c r="AF50" i="6"/>
  <c r="AL50" i="6"/>
  <c r="AN50" i="6" s="1"/>
  <c r="AO50" i="6" s="1"/>
  <c r="AF146" i="6"/>
  <c r="AL146" i="6"/>
  <c r="AN146" i="6" s="1"/>
  <c r="AO146" i="6" s="1"/>
  <c r="AF64" i="6"/>
  <c r="AL64" i="6"/>
  <c r="AN64" i="6" s="1"/>
  <c r="AO64" i="6" s="1"/>
  <c r="AF16" i="6"/>
  <c r="AL16" i="6"/>
  <c r="AN16" i="6" s="1"/>
  <c r="AO16" i="6" s="1"/>
  <c r="AF108" i="6"/>
  <c r="AL108" i="6"/>
  <c r="AN108" i="6" s="1"/>
  <c r="AO108" i="6" s="1"/>
  <c r="AF21" i="6"/>
  <c r="AL21" i="6"/>
  <c r="AN21" i="6" s="1"/>
  <c r="AO21" i="6" s="1"/>
  <c r="AF69" i="6"/>
  <c r="AL69" i="6"/>
  <c r="AN69" i="6" s="1"/>
  <c r="AO69" i="6" s="1"/>
  <c r="AF117" i="6"/>
  <c r="AL117" i="6"/>
  <c r="AN117" i="6" s="1"/>
  <c r="AO117" i="6" s="1"/>
  <c r="AF165" i="6"/>
  <c r="AL165" i="6"/>
  <c r="AN165" i="6" s="1"/>
  <c r="AO165" i="6" s="1"/>
  <c r="AF11" i="6"/>
  <c r="AL11" i="6"/>
  <c r="AN11" i="6" s="1"/>
  <c r="AO11" i="6" s="1"/>
  <c r="AF35" i="6"/>
  <c r="AL35" i="6"/>
  <c r="AN35" i="6" s="1"/>
  <c r="AO35" i="6" s="1"/>
  <c r="AF51" i="6"/>
  <c r="AL51" i="6"/>
  <c r="AN51" i="6" s="1"/>
  <c r="AO51" i="6" s="1"/>
  <c r="AF59" i="6"/>
  <c r="AL59" i="6"/>
  <c r="AN59" i="6" s="1"/>
  <c r="AO59" i="6" s="1"/>
  <c r="AF67" i="6"/>
  <c r="AL67" i="6"/>
  <c r="AN67" i="6" s="1"/>
  <c r="AO67" i="6" s="1"/>
  <c r="AF75" i="6"/>
  <c r="AL75" i="6"/>
  <c r="AN75" i="6" s="1"/>
  <c r="AO75" i="6" s="1"/>
  <c r="AF87" i="6"/>
  <c r="AL87" i="6"/>
  <c r="AN87" i="6" s="1"/>
  <c r="AO87" i="6" s="1"/>
  <c r="AF95" i="6"/>
  <c r="AL95" i="6"/>
  <c r="AN95" i="6" s="1"/>
  <c r="AO95" i="6" s="1"/>
  <c r="AF103" i="6"/>
  <c r="AL103" i="6"/>
  <c r="AN103" i="6" s="1"/>
  <c r="AO103" i="6" s="1"/>
  <c r="AF111" i="6"/>
  <c r="AL111" i="6"/>
  <c r="AN111" i="6" s="1"/>
  <c r="AO111" i="6" s="1"/>
  <c r="AF119" i="6"/>
  <c r="AL119" i="6"/>
  <c r="AN119" i="6" s="1"/>
  <c r="AO119" i="6" s="1"/>
  <c r="AF127" i="6"/>
  <c r="AL127" i="6"/>
  <c r="AN127" i="6" s="1"/>
  <c r="AO127" i="6" s="1"/>
  <c r="AF135" i="6"/>
  <c r="AL135" i="6"/>
  <c r="AN135" i="6" s="1"/>
  <c r="AO135" i="6" s="1"/>
  <c r="AF147" i="6"/>
  <c r="AL147" i="6"/>
  <c r="AN147" i="6" s="1"/>
  <c r="AO147" i="6" s="1"/>
  <c r="AF155" i="6"/>
  <c r="AL155" i="6"/>
  <c r="AN155" i="6" s="1"/>
  <c r="AO155" i="6" s="1"/>
  <c r="AF163" i="6"/>
  <c r="AL163" i="6"/>
  <c r="AN163" i="6" s="1"/>
  <c r="AO163" i="6" s="1"/>
  <c r="AF148" i="6"/>
  <c r="AL148" i="6"/>
  <c r="AN148" i="6" s="1"/>
  <c r="AO148" i="6" s="1"/>
  <c r="AF20" i="6"/>
  <c r="AL20" i="6"/>
  <c r="AN20" i="6" s="1"/>
  <c r="AO20" i="6" s="1"/>
  <c r="AF52" i="6"/>
  <c r="AL52" i="6"/>
  <c r="AN52" i="6" s="1"/>
  <c r="AO52" i="6" s="1"/>
  <c r="AF100" i="6"/>
  <c r="AL100" i="6"/>
  <c r="AN100" i="6" s="1"/>
  <c r="AO100" i="6" s="1"/>
  <c r="AF132" i="6"/>
  <c r="AL132" i="6"/>
  <c r="AN132" i="6" s="1"/>
  <c r="AO132" i="6" s="1"/>
  <c r="AF10" i="6"/>
  <c r="AL10" i="6"/>
  <c r="AN10" i="6" s="1"/>
  <c r="AO10" i="6" s="1"/>
  <c r="AF58" i="6"/>
  <c r="AL58" i="6"/>
  <c r="AN58" i="6" s="1"/>
  <c r="AO58" i="6" s="1"/>
  <c r="AF74" i="6"/>
  <c r="AL74" i="6"/>
  <c r="AN74" i="6" s="1"/>
  <c r="AO74" i="6" s="1"/>
  <c r="AF122" i="6"/>
  <c r="AL122" i="6"/>
  <c r="AN122" i="6" s="1"/>
  <c r="AO122" i="6" s="1"/>
  <c r="AF138" i="6"/>
  <c r="AL138" i="6"/>
  <c r="AN138" i="6" s="1"/>
  <c r="AO138" i="6" s="1"/>
  <c r="AF48" i="6"/>
  <c r="AL48" i="6"/>
  <c r="AN48" i="6" s="1"/>
  <c r="AO48" i="6" s="1"/>
  <c r="AF80" i="6"/>
  <c r="AL80" i="6"/>
  <c r="AN80" i="6" s="1"/>
  <c r="AO80" i="6" s="1"/>
  <c r="AF112" i="6"/>
  <c r="AL112" i="6"/>
  <c r="AN112" i="6" s="1"/>
  <c r="AO112" i="6" s="1"/>
  <c r="AF160" i="6"/>
  <c r="AL160" i="6"/>
  <c r="AN160" i="6" s="1"/>
  <c r="AO160" i="6" s="1"/>
  <c r="AF32" i="6"/>
  <c r="AL32" i="6"/>
  <c r="AN32" i="6" s="1"/>
  <c r="AO32" i="6" s="1"/>
  <c r="AF76" i="6"/>
  <c r="AL76" i="6"/>
  <c r="AN76" i="6" s="1"/>
  <c r="AO76" i="6" s="1"/>
  <c r="AF124" i="6"/>
  <c r="AL124" i="6"/>
  <c r="AN124" i="6" s="1"/>
  <c r="AO124" i="6" s="1"/>
  <c r="AF13" i="6"/>
  <c r="AL13" i="6"/>
  <c r="AN13" i="6" s="1"/>
  <c r="AO13" i="6" s="1"/>
  <c r="AF45" i="6"/>
  <c r="AL45" i="6"/>
  <c r="AN45" i="6" s="1"/>
  <c r="AO45" i="6" s="1"/>
  <c r="AF61" i="6"/>
  <c r="AL61" i="6"/>
  <c r="AN61" i="6" s="1"/>
  <c r="AO61" i="6" s="1"/>
  <c r="AF77" i="6"/>
  <c r="AL77" i="6"/>
  <c r="AN77" i="6" s="1"/>
  <c r="AO77" i="6" s="1"/>
  <c r="AF93" i="6"/>
  <c r="AL93" i="6"/>
  <c r="AN93" i="6" s="1"/>
  <c r="AO93" i="6" s="1"/>
  <c r="AF109" i="6"/>
  <c r="AL109" i="6"/>
  <c r="AN109" i="6" s="1"/>
  <c r="AO109" i="6" s="1"/>
  <c r="AF125" i="6"/>
  <c r="AL125" i="6"/>
  <c r="AN125" i="6" s="1"/>
  <c r="AO125" i="6" s="1"/>
  <c r="AF141" i="6"/>
  <c r="AL141" i="6"/>
  <c r="AN141" i="6" s="1"/>
  <c r="AO141" i="6" s="1"/>
  <c r="AF157" i="6"/>
  <c r="AL157" i="6"/>
  <c r="AN157" i="6" s="1"/>
  <c r="AO157" i="6" s="1"/>
  <c r="AF7" i="6"/>
  <c r="AL7" i="6"/>
  <c r="AN7" i="6" s="1"/>
  <c r="AO7" i="6" s="1"/>
  <c r="AF31" i="6"/>
  <c r="AL31" i="6"/>
  <c r="AN31" i="6" s="1"/>
  <c r="AO31" i="6" s="1"/>
  <c r="AF47" i="6"/>
  <c r="AL47" i="6"/>
  <c r="AN47" i="6" s="1"/>
  <c r="AO47" i="6" s="1"/>
  <c r="AF71" i="6"/>
  <c r="AL71" i="6"/>
  <c r="AN71" i="6" s="1"/>
  <c r="AO71" i="6" s="1"/>
  <c r="AF99" i="6"/>
  <c r="AL99" i="6"/>
  <c r="AN99" i="6" s="1"/>
  <c r="AO99" i="6" s="1"/>
  <c r="AF123" i="6"/>
  <c r="AL123" i="6"/>
  <c r="AN123" i="6" s="1"/>
  <c r="AO123" i="6" s="1"/>
  <c r="AF151" i="6"/>
  <c r="AL151" i="6"/>
  <c r="AN151" i="6" s="1"/>
  <c r="AO151" i="6" s="1"/>
  <c r="AF4" i="6"/>
  <c r="AN4" i="6"/>
  <c r="AO4" i="6" s="1"/>
  <c r="AF164" i="6"/>
  <c r="AL164" i="6"/>
  <c r="AN164" i="6" s="1"/>
  <c r="AO164" i="6" s="1"/>
  <c r="AF36" i="6"/>
  <c r="AL36" i="6"/>
  <c r="AN36" i="6" s="1"/>
  <c r="AO36" i="6" s="1"/>
  <c r="AF98" i="6"/>
  <c r="AL98" i="6"/>
  <c r="AN98" i="6" s="1"/>
  <c r="AO98" i="6" s="1"/>
  <c r="AF12" i="6"/>
  <c r="AL12" i="6"/>
  <c r="AN12" i="6" s="1"/>
  <c r="AO12" i="6" s="1"/>
  <c r="AF53" i="6"/>
  <c r="AL53" i="6"/>
  <c r="AN53" i="6" s="1"/>
  <c r="AO53" i="6" s="1"/>
  <c r="AF101" i="6"/>
  <c r="AL101" i="6"/>
  <c r="AN101" i="6" s="1"/>
  <c r="AO101" i="6" s="1"/>
  <c r="AF149" i="6"/>
  <c r="AL149" i="6"/>
  <c r="AN149" i="6" s="1"/>
  <c r="AO149" i="6" s="1"/>
  <c r="AF14" i="6"/>
  <c r="AL14" i="6"/>
  <c r="AN14" i="6" s="1"/>
  <c r="AO14" i="6" s="1"/>
  <c r="AF46" i="6"/>
  <c r="AL46" i="6"/>
  <c r="AN46" i="6" s="1"/>
  <c r="AO46" i="6" s="1"/>
  <c r="AF62" i="6"/>
  <c r="AL62" i="6"/>
  <c r="AN62" i="6" s="1"/>
  <c r="AO62" i="6" s="1"/>
  <c r="AF78" i="6"/>
  <c r="AL78" i="6"/>
  <c r="AN78" i="6" s="1"/>
  <c r="AO78" i="6" s="1"/>
  <c r="AF94" i="6"/>
  <c r="AL94" i="6"/>
  <c r="AN94" i="6" s="1"/>
  <c r="AO94" i="6" s="1"/>
  <c r="AF110" i="6"/>
  <c r="AL110" i="6"/>
  <c r="AN110" i="6" s="1"/>
  <c r="AO110" i="6" s="1"/>
  <c r="AF126" i="6"/>
  <c r="AL126" i="6"/>
  <c r="AN126" i="6" s="1"/>
  <c r="AO126" i="6" s="1"/>
  <c r="AF142" i="6"/>
  <c r="AL142" i="6"/>
  <c r="AN142" i="6" s="1"/>
  <c r="AO142" i="6" s="1"/>
  <c r="AF158" i="6"/>
  <c r="AL158" i="6"/>
  <c r="AN158" i="6" s="1"/>
  <c r="AO158" i="6" s="1"/>
  <c r="AF56" i="6"/>
  <c r="AL56" i="6"/>
  <c r="AN56" i="6" s="1"/>
  <c r="AO56" i="6" s="1"/>
  <c r="AF88" i="6"/>
  <c r="AL88" i="6"/>
  <c r="AN88" i="6" s="1"/>
  <c r="AO88" i="6" s="1"/>
  <c r="AF128" i="6"/>
  <c r="AL128" i="6"/>
  <c r="AN128" i="6" s="1"/>
  <c r="AO128" i="6" s="1"/>
  <c r="AF168" i="6"/>
  <c r="AL168" i="6"/>
  <c r="AN168" i="6" s="1"/>
  <c r="AO168" i="6" s="1"/>
  <c r="AF8" i="6"/>
  <c r="AL8" i="6"/>
  <c r="AN8" i="6" s="1"/>
  <c r="AO8" i="6" s="1"/>
  <c r="AF40" i="6"/>
  <c r="AL40" i="6"/>
  <c r="AN40" i="6" s="1"/>
  <c r="AO40" i="6" s="1"/>
  <c r="AF92" i="6"/>
  <c r="AL92" i="6"/>
  <c r="AN92" i="6" s="1"/>
  <c r="AO92" i="6" s="1"/>
  <c r="AF144" i="6"/>
  <c r="AL144" i="6"/>
  <c r="AN144" i="6" s="1"/>
  <c r="AO144" i="6" s="1"/>
  <c r="AF17" i="6"/>
  <c r="AL17" i="6"/>
  <c r="AN17" i="6" s="1"/>
  <c r="AO17" i="6" s="1"/>
  <c r="AF33" i="6"/>
  <c r="AL33" i="6"/>
  <c r="AN33" i="6" s="1"/>
  <c r="AO33" i="6" s="1"/>
  <c r="AF49" i="6"/>
  <c r="AL49" i="6"/>
  <c r="AN49" i="6" s="1"/>
  <c r="AO49" i="6" s="1"/>
  <c r="AF65" i="6"/>
  <c r="AL65" i="6"/>
  <c r="AN65" i="6" s="1"/>
  <c r="AO65" i="6" s="1"/>
  <c r="AF81" i="6"/>
  <c r="AL81" i="6"/>
  <c r="AN81" i="6" s="1"/>
  <c r="AO81" i="6" s="1"/>
  <c r="AF97" i="6"/>
  <c r="AL97" i="6"/>
  <c r="AN97" i="6" s="1"/>
  <c r="AO97" i="6" s="1"/>
  <c r="AF113" i="6"/>
  <c r="AL113" i="6"/>
  <c r="AN113" i="6" s="1"/>
  <c r="AO113" i="6" s="1"/>
  <c r="AF129" i="6"/>
  <c r="AL129" i="6"/>
  <c r="AN129" i="6" s="1"/>
  <c r="AO129" i="6" s="1"/>
  <c r="AF145" i="6"/>
  <c r="AL145" i="6"/>
  <c r="AN145" i="6" s="1"/>
  <c r="AO145" i="6" s="1"/>
  <c r="AF161" i="6"/>
  <c r="AL161" i="6"/>
  <c r="AN161" i="6" s="1"/>
  <c r="AO161" i="6" s="1"/>
  <c r="AE1294" i="6"/>
  <c r="AJ1294" i="6" s="1"/>
  <c r="AE882" i="6"/>
  <c r="AJ882" i="6" s="1"/>
  <c r="AE1363" i="6"/>
  <c r="AJ1363" i="6" s="1"/>
  <c r="AE986" i="6"/>
  <c r="AJ986" i="6" s="1"/>
  <c r="AE399" i="6"/>
  <c r="AJ399" i="6" s="1"/>
  <c r="AE770" i="6"/>
  <c r="AJ770" i="6" s="1"/>
  <c r="AE354" i="6"/>
  <c r="AJ354" i="6" s="1"/>
  <c r="Z125" i="6"/>
  <c r="AG125" i="6" s="1"/>
  <c r="Z141" i="6"/>
  <c r="AG141" i="6" s="1"/>
  <c r="Z157" i="6"/>
  <c r="AG157" i="6" s="1"/>
  <c r="AE1374" i="6"/>
  <c r="AJ1374" i="6" s="1"/>
  <c r="AE739" i="6"/>
  <c r="AJ739" i="6" s="1"/>
  <c r="AE1427" i="6"/>
  <c r="AJ1427" i="6" s="1"/>
  <c r="AE487" i="6"/>
  <c r="AJ487" i="6" s="1"/>
  <c r="AE1095" i="6"/>
  <c r="AJ1095" i="6" s="1"/>
  <c r="AE1359" i="6"/>
  <c r="AJ1359" i="6" s="1"/>
  <c r="AE318" i="6"/>
  <c r="AJ318" i="6" s="1"/>
  <c r="AE1442" i="6"/>
  <c r="AJ1442" i="6" s="1"/>
  <c r="AE26" i="6"/>
  <c r="AJ26" i="6" s="1"/>
  <c r="AE110" i="6"/>
  <c r="AE342" i="6"/>
  <c r="AJ342" i="6" s="1"/>
  <c r="AE1398" i="6"/>
  <c r="AJ1398" i="6" s="1"/>
  <c r="AE727" i="6"/>
  <c r="AJ727" i="6" s="1"/>
  <c r="AE1079" i="6"/>
  <c r="AJ1079" i="6" s="1"/>
  <c r="AE1110" i="6"/>
  <c r="AJ1110" i="6" s="1"/>
  <c r="AE678" i="6"/>
  <c r="AJ678" i="6" s="1"/>
  <c r="AE782" i="6"/>
  <c r="AJ782" i="6" s="1"/>
  <c r="AE14" i="6"/>
  <c r="AE42" i="6"/>
  <c r="AJ42" i="6" s="1"/>
  <c r="AE50" i="6"/>
  <c r="AE58" i="6"/>
  <c r="AE98" i="6"/>
  <c r="AE146" i="6"/>
  <c r="AE190" i="6"/>
  <c r="AJ190" i="6" s="1"/>
  <c r="AE962" i="6"/>
  <c r="AJ962" i="6" s="1"/>
  <c r="Z80" i="6"/>
  <c r="AG80" i="6" s="1"/>
  <c r="AA116" i="6"/>
  <c r="AH116" i="6" s="1"/>
  <c r="AE394" i="6"/>
  <c r="AJ394" i="6" s="1"/>
  <c r="AE430" i="6"/>
  <c r="AJ430" i="6" s="1"/>
  <c r="AE483" i="6"/>
  <c r="AJ483" i="6" s="1"/>
  <c r="AE991" i="6"/>
  <c r="AJ991" i="6" s="1"/>
  <c r="AE1074" i="6"/>
  <c r="AJ1074" i="6" s="1"/>
  <c r="AE1234" i="6"/>
  <c r="AJ1234" i="6" s="1"/>
  <c r="AE243" i="6"/>
  <c r="AJ243" i="6" s="1"/>
  <c r="AE287" i="6"/>
  <c r="AJ287" i="6" s="1"/>
  <c r="AE323" i="6"/>
  <c r="AJ323" i="6" s="1"/>
  <c r="AE371" i="6"/>
  <c r="AJ371" i="6" s="1"/>
  <c r="AE415" i="6"/>
  <c r="AJ415" i="6" s="1"/>
  <c r="AE427" i="6"/>
  <c r="AJ427" i="6" s="1"/>
  <c r="AE467" i="6"/>
  <c r="AJ467" i="6" s="1"/>
  <c r="AE499" i="6"/>
  <c r="AJ499" i="6" s="1"/>
  <c r="AE535" i="6"/>
  <c r="AJ535" i="6" s="1"/>
  <c r="AE543" i="6"/>
  <c r="AJ543" i="6" s="1"/>
  <c r="AE555" i="6"/>
  <c r="AJ555" i="6" s="1"/>
  <c r="AE567" i="6"/>
  <c r="AJ567" i="6" s="1"/>
  <c r="AE579" i="6"/>
  <c r="AJ579" i="6" s="1"/>
  <c r="AE595" i="6"/>
  <c r="AJ595" i="6" s="1"/>
  <c r="AE611" i="6"/>
  <c r="AJ611" i="6" s="1"/>
  <c r="AE635" i="6"/>
  <c r="AJ635" i="6" s="1"/>
  <c r="AE663" i="6"/>
  <c r="AJ663" i="6" s="1"/>
  <c r="AE723" i="6"/>
  <c r="AJ723" i="6" s="1"/>
  <c r="AE731" i="6"/>
  <c r="AJ731" i="6" s="1"/>
  <c r="AE763" i="6"/>
  <c r="AJ763" i="6" s="1"/>
  <c r="AE823" i="6"/>
  <c r="AJ823" i="6" s="1"/>
  <c r="AE831" i="6"/>
  <c r="AJ831" i="6" s="1"/>
  <c r="AE1122" i="6"/>
  <c r="AJ1122" i="6" s="1"/>
  <c r="AE1154" i="6"/>
  <c r="AJ1154" i="6" s="1"/>
  <c r="AE1250" i="6"/>
  <c r="AJ1250" i="6" s="1"/>
  <c r="AE1282" i="6"/>
  <c r="AJ1282" i="6" s="1"/>
  <c r="AE1346" i="6"/>
  <c r="AJ1346" i="6" s="1"/>
  <c r="AE1243" i="6"/>
  <c r="AJ1243" i="6" s="1"/>
  <c r="AE463" i="6"/>
  <c r="AJ463" i="6" s="1"/>
  <c r="AE1191" i="6"/>
  <c r="AJ1191" i="6" s="1"/>
  <c r="AE658" i="6"/>
  <c r="AJ658" i="6" s="1"/>
  <c r="AE1439" i="6"/>
  <c r="AJ1439" i="6" s="1"/>
  <c r="AE391" i="6"/>
  <c r="AJ391" i="6" s="1"/>
  <c r="AE1327" i="6"/>
  <c r="AJ1327" i="6" s="1"/>
  <c r="AE138" i="6"/>
  <c r="AE686" i="6"/>
  <c r="AJ686" i="6" s="1"/>
  <c r="AE258" i="6"/>
  <c r="AJ258" i="6" s="1"/>
  <c r="AE758" i="6"/>
  <c r="AJ758" i="6" s="1"/>
  <c r="AE1026" i="6"/>
  <c r="AJ1026" i="6" s="1"/>
  <c r="AE398" i="6"/>
  <c r="AJ398" i="6" s="1"/>
  <c r="AE674" i="6"/>
  <c r="AJ674" i="6" s="1"/>
  <c r="AE934" i="6"/>
  <c r="AJ934" i="6" s="1"/>
  <c r="AE1414" i="6"/>
  <c r="AJ1414" i="6" s="1"/>
  <c r="AE1022" i="6"/>
  <c r="AJ1022" i="6" s="1"/>
  <c r="AE906" i="6"/>
  <c r="AJ906" i="6" s="1"/>
  <c r="AE66" i="6"/>
  <c r="AE130" i="6"/>
  <c r="AE166" i="6"/>
  <c r="AE206" i="6"/>
  <c r="AJ206" i="6" s="1"/>
  <c r="AE250" i="6"/>
  <c r="AJ250" i="6" s="1"/>
  <c r="AE306" i="6"/>
  <c r="AJ306" i="6" s="1"/>
  <c r="AE1206" i="6"/>
  <c r="AJ1206" i="6" s="1"/>
  <c r="AE1254" i="6"/>
  <c r="AJ1254" i="6" s="1"/>
  <c r="AE290" i="6"/>
  <c r="AJ290" i="6" s="1"/>
  <c r="AE18" i="6"/>
  <c r="AE182" i="6"/>
  <c r="AJ182" i="6" s="1"/>
  <c r="AE266" i="6"/>
  <c r="AJ266" i="6" s="1"/>
  <c r="AE1230" i="6"/>
  <c r="AJ1230" i="6" s="1"/>
  <c r="AE122" i="6"/>
  <c r="AE1094" i="6"/>
  <c r="AJ1094" i="6" s="1"/>
  <c r="AE319" i="6"/>
  <c r="AJ319" i="6" s="1"/>
  <c r="AE575" i="6"/>
  <c r="AJ575" i="6" s="1"/>
  <c r="AE1039" i="6"/>
  <c r="AJ1039" i="6" s="1"/>
  <c r="AE495" i="6"/>
  <c r="AJ495" i="6" s="1"/>
  <c r="AE518" i="6"/>
  <c r="AJ518" i="6" s="1"/>
  <c r="AE1050" i="6"/>
  <c r="AJ1050" i="6" s="1"/>
  <c r="AE1027" i="6"/>
  <c r="AJ1027" i="6" s="1"/>
  <c r="AE1055" i="6"/>
  <c r="AJ1055" i="6" s="1"/>
  <c r="AE1139" i="6"/>
  <c r="AJ1139" i="6" s="1"/>
  <c r="AE1163" i="6"/>
  <c r="AJ1163" i="6" s="1"/>
  <c r="AE1203" i="6"/>
  <c r="AJ1203" i="6" s="1"/>
  <c r="AE1183" i="6"/>
  <c r="AJ1183" i="6" s="1"/>
  <c r="AE1199" i="6"/>
  <c r="AJ1199" i="6" s="1"/>
  <c r="AE842" i="6"/>
  <c r="AJ842" i="6" s="1"/>
  <c r="AE199" i="6"/>
  <c r="AJ199" i="6" s="1"/>
  <c r="AE455" i="6"/>
  <c r="AJ455" i="6" s="1"/>
  <c r="AE175" i="6"/>
  <c r="AJ175" i="6" s="1"/>
  <c r="AE679" i="6"/>
  <c r="AJ679" i="6" s="1"/>
  <c r="AE1470" i="6"/>
  <c r="AJ1470" i="6" s="1"/>
  <c r="AE886" i="6"/>
  <c r="AJ886" i="6" s="1"/>
  <c r="AE470" i="6"/>
  <c r="AJ470" i="6" s="1"/>
  <c r="AE514" i="6"/>
  <c r="AJ514" i="6" s="1"/>
  <c r="AE854" i="6"/>
  <c r="AJ854" i="6" s="1"/>
  <c r="AE806" i="6"/>
  <c r="AJ806" i="6" s="1"/>
  <c r="AE762" i="6"/>
  <c r="AJ762" i="6" s="1"/>
  <c r="AE890" i="6"/>
  <c r="AJ890" i="6" s="1"/>
  <c r="AE322" i="6"/>
  <c r="AJ322" i="6" s="1"/>
  <c r="AE358" i="6"/>
  <c r="AJ358" i="6" s="1"/>
  <c r="AE370" i="6"/>
  <c r="AJ370" i="6" s="1"/>
  <c r="AE478" i="6"/>
  <c r="AJ478" i="6" s="1"/>
  <c r="AE722" i="6"/>
  <c r="AJ722" i="6" s="1"/>
  <c r="AE742" i="6"/>
  <c r="AJ742" i="6" s="1"/>
  <c r="AE974" i="6"/>
  <c r="AJ974" i="6" s="1"/>
  <c r="AE1034" i="6"/>
  <c r="AJ1034" i="6" s="1"/>
  <c r="AE1054" i="6"/>
  <c r="AJ1054" i="6" s="1"/>
  <c r="AE6" i="6"/>
  <c r="AE34" i="6"/>
  <c r="AE90" i="6"/>
  <c r="AE174" i="6"/>
  <c r="AE1002" i="6"/>
  <c r="AJ1002" i="6" s="1"/>
  <c r="AE1086" i="6"/>
  <c r="AJ1086" i="6" s="1"/>
  <c r="AE406" i="6"/>
  <c r="AJ406" i="6" s="1"/>
  <c r="AE330" i="6"/>
  <c r="AJ330" i="6" s="1"/>
  <c r="AE883" i="6"/>
  <c r="AJ883" i="6" s="1"/>
  <c r="AE1486" i="6"/>
  <c r="AJ1486" i="6" s="1"/>
  <c r="AE278" i="6"/>
  <c r="AJ278" i="6" s="1"/>
  <c r="AE767" i="6"/>
  <c r="AJ767" i="6" s="1"/>
  <c r="AE1415" i="6"/>
  <c r="AJ1415" i="6" s="1"/>
  <c r="AE1035" i="6"/>
  <c r="AJ1035" i="6" s="1"/>
  <c r="AE1443" i="6"/>
  <c r="AJ1443" i="6" s="1"/>
  <c r="AE1158" i="6"/>
  <c r="AJ1158" i="6" s="1"/>
  <c r="AE231" i="6"/>
  <c r="AJ231" i="6" s="1"/>
  <c r="AE359" i="6"/>
  <c r="AJ359" i="6" s="1"/>
  <c r="AE295" i="6"/>
  <c r="AJ295" i="6" s="1"/>
  <c r="AE903" i="6"/>
  <c r="AJ903" i="6" s="1"/>
  <c r="AE202" i="6"/>
  <c r="AJ202" i="6" s="1"/>
  <c r="AE730" i="6"/>
  <c r="AJ730" i="6" s="1"/>
  <c r="AE690" i="6"/>
  <c r="AJ690" i="6" s="1"/>
  <c r="AE1115" i="6"/>
  <c r="AJ1115" i="6" s="1"/>
  <c r="AE559" i="6"/>
  <c r="AJ559" i="6" s="1"/>
  <c r="AE1319" i="6"/>
  <c r="AJ1319" i="6" s="1"/>
  <c r="AE263" i="6"/>
  <c r="AJ263" i="6" s="1"/>
  <c r="AE975" i="6"/>
  <c r="AJ975" i="6" s="1"/>
  <c r="AE655" i="6"/>
  <c r="AJ655" i="6" s="1"/>
  <c r="AE1071" i="6"/>
  <c r="AJ1071" i="6" s="1"/>
  <c r="AE1466" i="6"/>
  <c r="AJ1466" i="6" s="1"/>
  <c r="AE1498" i="6"/>
  <c r="AJ1498" i="6" s="1"/>
  <c r="AE378" i="6"/>
  <c r="AJ378" i="6" s="1"/>
  <c r="AE1066" i="6"/>
  <c r="AJ1066" i="6" s="1"/>
  <c r="AE1418" i="6"/>
  <c r="AJ1418" i="6" s="1"/>
  <c r="AE1450" i="6"/>
  <c r="AJ1450" i="6" s="1"/>
  <c r="AE1482" i="6"/>
  <c r="AJ1482" i="6" s="1"/>
  <c r="AE1391" i="6"/>
  <c r="AJ1391" i="6" s="1"/>
  <c r="AE1223" i="6"/>
  <c r="AJ1223" i="6" s="1"/>
  <c r="AE615" i="6"/>
  <c r="AJ615" i="6" s="1"/>
  <c r="AE622" i="6"/>
  <c r="AJ622" i="6" s="1"/>
  <c r="AE1358" i="6"/>
  <c r="AJ1358" i="6" s="1"/>
  <c r="AE626" i="6"/>
  <c r="AJ626" i="6" s="1"/>
  <c r="AE706" i="6"/>
  <c r="AJ706" i="6" s="1"/>
  <c r="AE1038" i="6"/>
  <c r="AJ1038" i="6" s="1"/>
  <c r="AE1198" i="6"/>
  <c r="AJ1198" i="6" s="1"/>
  <c r="AE1350" i="6"/>
  <c r="AJ1350" i="6" s="1"/>
  <c r="AE582" i="6"/>
  <c r="AJ582" i="6" s="1"/>
  <c r="AE154" i="6"/>
  <c r="AE702" i="6"/>
  <c r="AJ702" i="6" s="1"/>
  <c r="AE958" i="6"/>
  <c r="AJ958" i="6" s="1"/>
  <c r="AE1134" i="6"/>
  <c r="AJ1134" i="6" s="1"/>
  <c r="AE1310" i="6"/>
  <c r="AJ1310" i="6" s="1"/>
  <c r="AE566" i="6"/>
  <c r="AJ566" i="6" s="1"/>
  <c r="Z16" i="6"/>
  <c r="AG16" i="6" s="1"/>
  <c r="Z152" i="6"/>
  <c r="AG152" i="6" s="1"/>
  <c r="AE1190" i="6"/>
  <c r="AJ1190" i="6" s="1"/>
  <c r="AE1247" i="6"/>
  <c r="AJ1247" i="6" s="1"/>
  <c r="AE871" i="6"/>
  <c r="AJ871" i="6" s="1"/>
  <c r="AE1058" i="6"/>
  <c r="AJ1058" i="6" s="1"/>
  <c r="AE242" i="6"/>
  <c r="AJ242" i="6" s="1"/>
  <c r="AE1406" i="6"/>
  <c r="AJ1406" i="6" s="1"/>
  <c r="AE666" i="6"/>
  <c r="AJ666" i="6" s="1"/>
  <c r="AE822" i="6"/>
  <c r="AJ822" i="6" s="1"/>
  <c r="AE1222" i="6"/>
  <c r="AJ1222" i="6" s="1"/>
  <c r="AE46" i="6"/>
  <c r="AJ46" i="6" s="1"/>
  <c r="AK46" i="6" s="1"/>
  <c r="AE54" i="6"/>
  <c r="AE82" i="6"/>
  <c r="AE114" i="6"/>
  <c r="AE162" i="6"/>
  <c r="AE186" i="6"/>
  <c r="AJ186" i="6" s="1"/>
  <c r="AE210" i="6"/>
  <c r="AJ210" i="6" s="1"/>
  <c r="AE282" i="6"/>
  <c r="AJ282" i="6" s="1"/>
  <c r="AE302" i="6"/>
  <c r="AJ302" i="6" s="1"/>
  <c r="AE314" i="6"/>
  <c r="AJ314" i="6" s="1"/>
  <c r="AE334" i="6"/>
  <c r="AJ334" i="6" s="1"/>
  <c r="AE402" i="6"/>
  <c r="AJ402" i="6" s="1"/>
  <c r="AE538" i="6"/>
  <c r="AJ538" i="6" s="1"/>
  <c r="AE558" i="6"/>
  <c r="AJ558" i="6" s="1"/>
  <c r="AE1246" i="6"/>
  <c r="AJ1246" i="6" s="1"/>
  <c r="AE1286" i="6"/>
  <c r="AJ1286" i="6" s="1"/>
  <c r="AE834" i="6"/>
  <c r="AJ834" i="6" s="1"/>
  <c r="AE126" i="6"/>
  <c r="AE254" i="6"/>
  <c r="AJ254" i="6" s="1"/>
  <c r="AE286" i="6"/>
  <c r="AJ286" i="6" s="1"/>
  <c r="AE1326" i="6"/>
  <c r="AJ1326" i="6" s="1"/>
  <c r="AA171" i="6"/>
  <c r="AH171" i="6" s="1"/>
  <c r="Z135" i="6"/>
  <c r="AG135" i="6" s="1"/>
  <c r="Z155" i="6"/>
  <c r="AG155" i="6" s="1"/>
  <c r="AE431" i="6"/>
  <c r="AJ431" i="6" s="1"/>
  <c r="AE687" i="6"/>
  <c r="AJ687" i="6" s="1"/>
  <c r="AE1371" i="6"/>
  <c r="AJ1371" i="6" s="1"/>
  <c r="AE1279" i="6"/>
  <c r="AJ1279" i="6" s="1"/>
  <c r="AE1255" i="6"/>
  <c r="AJ1255" i="6" s="1"/>
  <c r="AE1347" i="6"/>
  <c r="AJ1347" i="6" s="1"/>
  <c r="AE1151" i="6"/>
  <c r="AJ1151" i="6" s="1"/>
  <c r="AE807" i="6"/>
  <c r="AJ807" i="6" s="1"/>
  <c r="AE374" i="6"/>
  <c r="AJ374" i="6" s="1"/>
  <c r="AE546" i="6"/>
  <c r="AJ546" i="6" s="1"/>
  <c r="AE902" i="6"/>
  <c r="AJ902" i="6" s="1"/>
  <c r="AE966" i="6"/>
  <c r="AJ966" i="6" s="1"/>
  <c r="AE754" i="6"/>
  <c r="AJ754" i="6" s="1"/>
  <c r="AE1046" i="6"/>
  <c r="AJ1046" i="6" s="1"/>
  <c r="AE30" i="6"/>
  <c r="AJ30" i="6" s="1"/>
  <c r="AE178" i="6"/>
  <c r="AJ178" i="6" s="1"/>
  <c r="AE194" i="6"/>
  <c r="AJ194" i="6" s="1"/>
  <c r="AE226" i="6"/>
  <c r="AJ226" i="6" s="1"/>
  <c r="AE238" i="6"/>
  <c r="AJ238" i="6" s="1"/>
  <c r="AE270" i="6"/>
  <c r="AJ270" i="6" s="1"/>
  <c r="AE326" i="6"/>
  <c r="AJ326" i="6" s="1"/>
  <c r="AE386" i="6"/>
  <c r="AJ386" i="6" s="1"/>
  <c r="AE450" i="6"/>
  <c r="AJ450" i="6" s="1"/>
  <c r="AE550" i="6"/>
  <c r="AJ550" i="6" s="1"/>
  <c r="AE1446" i="6"/>
  <c r="AJ1446" i="6" s="1"/>
  <c r="AE94" i="6"/>
  <c r="AJ94" i="6" s="1"/>
  <c r="AK94" i="6" s="1"/>
  <c r="AE298" i="6"/>
  <c r="AJ298" i="6" s="1"/>
  <c r="AE170" i="6"/>
  <c r="AE346" i="6"/>
  <c r="AJ346" i="6" s="1"/>
  <c r="AE894" i="6"/>
  <c r="AJ894" i="6" s="1"/>
  <c r="AE1150" i="6"/>
  <c r="AJ1150" i="6" s="1"/>
  <c r="AE106" i="6"/>
  <c r="AE1382" i="6"/>
  <c r="AJ1382" i="6" s="1"/>
  <c r="AE610" i="6"/>
  <c r="AJ610" i="6" s="1"/>
  <c r="AE1030" i="6"/>
  <c r="AJ1030" i="6" s="1"/>
  <c r="AE1174" i="6"/>
  <c r="AJ1174" i="6" s="1"/>
  <c r="AE338" i="6"/>
  <c r="AJ338" i="6" s="1"/>
  <c r="AE1278" i="6"/>
  <c r="AJ1278" i="6" s="1"/>
  <c r="AE486" i="6"/>
  <c r="AJ486" i="6" s="1"/>
  <c r="AE1262" i="6"/>
  <c r="AJ1262" i="6" s="1"/>
  <c r="AE898" i="6"/>
  <c r="AJ898" i="6" s="1"/>
  <c r="AE650" i="6"/>
  <c r="AJ650" i="6" s="1"/>
  <c r="AE778" i="6"/>
  <c r="AJ778" i="6" s="1"/>
  <c r="AE826" i="6"/>
  <c r="AJ826" i="6" s="1"/>
  <c r="AE1435" i="6"/>
  <c r="AJ1435" i="6" s="1"/>
  <c r="AE327" i="6"/>
  <c r="AJ327" i="6" s="1"/>
  <c r="AE967" i="6"/>
  <c r="AJ967" i="6" s="1"/>
  <c r="AE775" i="6"/>
  <c r="AJ775" i="6" s="1"/>
  <c r="AE998" i="6"/>
  <c r="AJ998" i="6" s="1"/>
  <c r="AE442" i="6"/>
  <c r="AJ442" i="6" s="1"/>
  <c r="AE578" i="6"/>
  <c r="AJ578" i="6" s="1"/>
  <c r="AE590" i="6"/>
  <c r="AJ590" i="6" s="1"/>
  <c r="AE218" i="6"/>
  <c r="AJ218" i="6" s="1"/>
  <c r="AE1422" i="6"/>
  <c r="AJ1422" i="6" s="1"/>
  <c r="AE866" i="6"/>
  <c r="AJ866" i="6" s="1"/>
  <c r="AE1142" i="6"/>
  <c r="AJ1142" i="6" s="1"/>
  <c r="AE1070" i="6"/>
  <c r="AJ1070" i="6" s="1"/>
  <c r="AE1478" i="6"/>
  <c r="AJ1478" i="6" s="1"/>
  <c r="AE474" i="6"/>
  <c r="AJ474" i="6" s="1"/>
  <c r="AE926" i="6"/>
  <c r="AJ926" i="6" s="1"/>
  <c r="AE490" i="6"/>
  <c r="AJ490" i="6" s="1"/>
  <c r="AE554" i="6"/>
  <c r="AJ554" i="6" s="1"/>
  <c r="AE670" i="6"/>
  <c r="AJ670" i="6" s="1"/>
  <c r="AE602" i="6"/>
  <c r="AJ602" i="6" s="1"/>
  <c r="AE830" i="6"/>
  <c r="AJ830" i="6" s="1"/>
  <c r="AE858" i="6"/>
  <c r="AJ858" i="6" s="1"/>
  <c r="AE410" i="6"/>
  <c r="AJ410" i="6" s="1"/>
  <c r="AE794" i="6"/>
  <c r="AJ794" i="6" s="1"/>
  <c r="AE1390" i="6"/>
  <c r="AJ1390" i="6" s="1"/>
  <c r="AE1231" i="6"/>
  <c r="AJ1231" i="6" s="1"/>
  <c r="AE1018" i="6"/>
  <c r="AJ1018" i="6" s="1"/>
  <c r="AE1090" i="6"/>
  <c r="AJ1090" i="6" s="1"/>
  <c r="AE1186" i="6"/>
  <c r="AJ1186" i="6" s="1"/>
  <c r="AE1218" i="6"/>
  <c r="AJ1218" i="6" s="1"/>
  <c r="AE1474" i="6"/>
  <c r="AJ1474" i="6" s="1"/>
  <c r="AE471" i="6"/>
  <c r="AJ471" i="6" s="1"/>
  <c r="AE643" i="6"/>
  <c r="AJ643" i="6" s="1"/>
  <c r="AE519" i="6"/>
  <c r="AJ519" i="6" s="1"/>
  <c r="AE271" i="6"/>
  <c r="AJ271" i="6" s="1"/>
  <c r="AE1307" i="6"/>
  <c r="AJ1307" i="6" s="1"/>
  <c r="AE1299" i="6"/>
  <c r="AJ1299" i="6" s="1"/>
  <c r="AE922" i="6"/>
  <c r="AJ922" i="6" s="1"/>
  <c r="AE1302" i="6"/>
  <c r="AJ1302" i="6" s="1"/>
  <c r="AE310" i="6"/>
  <c r="AJ310" i="6" s="1"/>
  <c r="AE214" i="6"/>
  <c r="AJ214" i="6" s="1"/>
  <c r="AE774" i="6"/>
  <c r="AJ774" i="6" s="1"/>
  <c r="AE294" i="6"/>
  <c r="AJ294" i="6" s="1"/>
  <c r="AE734" i="6"/>
  <c r="AJ734" i="6" s="1"/>
  <c r="AE506" i="6"/>
  <c r="AJ506" i="6" s="1"/>
  <c r="AE990" i="6"/>
  <c r="AJ990" i="6" s="1"/>
  <c r="AE102" i="6"/>
  <c r="AE118" i="6"/>
  <c r="AE150" i="6"/>
  <c r="AE414" i="6"/>
  <c r="AJ414" i="6" s="1"/>
  <c r="AE586" i="6"/>
  <c r="AJ586" i="6" s="1"/>
  <c r="AE846" i="6"/>
  <c r="AJ846" i="6" s="1"/>
  <c r="AE847" i="6"/>
  <c r="AJ847" i="6" s="1"/>
  <c r="AE1138" i="6"/>
  <c r="AJ1138" i="6" s="1"/>
  <c r="AE1170" i="6"/>
  <c r="AJ1170" i="6" s="1"/>
  <c r="AE1266" i="6"/>
  <c r="AJ1266" i="6" s="1"/>
  <c r="AE1298" i="6"/>
  <c r="AJ1298" i="6" s="1"/>
  <c r="AE1330" i="6"/>
  <c r="AJ1330" i="6" s="1"/>
  <c r="AE1362" i="6"/>
  <c r="AJ1362" i="6" s="1"/>
  <c r="AE1394" i="6"/>
  <c r="AJ1394" i="6" s="1"/>
  <c r="AE1458" i="6"/>
  <c r="AJ1458" i="6" s="1"/>
  <c r="AE1430" i="6"/>
  <c r="AJ1430" i="6" s="1"/>
  <c r="AE534" i="6"/>
  <c r="AJ534" i="6" s="1"/>
  <c r="AE738" i="6"/>
  <c r="AJ738" i="6" s="1"/>
  <c r="AE510" i="6"/>
  <c r="AJ510" i="6" s="1"/>
  <c r="AE1423" i="6"/>
  <c r="AJ1423" i="6" s="1"/>
  <c r="AE719" i="6"/>
  <c r="AJ719" i="6" s="1"/>
  <c r="AE1459" i="6"/>
  <c r="AJ1459" i="6" s="1"/>
  <c r="AE954" i="6"/>
  <c r="AJ954" i="6" s="1"/>
  <c r="AE1334" i="6"/>
  <c r="AJ1334" i="6" s="1"/>
  <c r="AE1419" i="6"/>
  <c r="AJ1419" i="6" s="1"/>
  <c r="Z120" i="6"/>
  <c r="AG120" i="6" s="1"/>
  <c r="AE239" i="6"/>
  <c r="AJ239" i="6" s="1"/>
  <c r="AE1383" i="6"/>
  <c r="AJ1383" i="6" s="1"/>
  <c r="AE583" i="6"/>
  <c r="AJ583" i="6" s="1"/>
  <c r="AE1379" i="6"/>
  <c r="AJ1379" i="6" s="1"/>
  <c r="AE1483" i="6"/>
  <c r="AJ1483" i="6" s="1"/>
  <c r="AE1351" i="6"/>
  <c r="AJ1351" i="6" s="1"/>
  <c r="AE979" i="6"/>
  <c r="AJ979" i="6" s="1"/>
  <c r="AE1047" i="6"/>
  <c r="AJ1047" i="6" s="1"/>
  <c r="AE743" i="6"/>
  <c r="AJ743" i="6" s="1"/>
  <c r="AE1043" i="6"/>
  <c r="AJ1043" i="6" s="1"/>
  <c r="AE423" i="6"/>
  <c r="AJ423" i="6" s="1"/>
  <c r="AE551" i="6"/>
  <c r="AJ551" i="6" s="1"/>
  <c r="AE839" i="6"/>
  <c r="AJ839" i="6" s="1"/>
  <c r="AE647" i="6"/>
  <c r="AJ647" i="6" s="1"/>
  <c r="AE1454" i="6"/>
  <c r="AJ1454" i="6" s="1"/>
  <c r="AE142" i="6"/>
  <c r="AE274" i="6"/>
  <c r="AJ274" i="6" s="1"/>
  <c r="AE438" i="6"/>
  <c r="AJ438" i="6" s="1"/>
  <c r="AE918" i="6"/>
  <c r="AJ918" i="6" s="1"/>
  <c r="AE418" i="6"/>
  <c r="AJ418" i="6" s="1"/>
  <c r="AE494" i="6"/>
  <c r="AJ494" i="6" s="1"/>
  <c r="AE542" i="6"/>
  <c r="AJ542" i="6" s="1"/>
  <c r="AE562" i="6"/>
  <c r="AJ562" i="6" s="1"/>
  <c r="AE614" i="6"/>
  <c r="AJ614" i="6" s="1"/>
  <c r="AE698" i="6"/>
  <c r="AJ698" i="6" s="1"/>
  <c r="AE718" i="6"/>
  <c r="AJ718" i="6" s="1"/>
  <c r="AE818" i="6"/>
  <c r="AJ818" i="6" s="1"/>
  <c r="AE914" i="6"/>
  <c r="AJ914" i="6" s="1"/>
  <c r="AE970" i="6"/>
  <c r="AJ970" i="6" s="1"/>
  <c r="AE1078" i="6"/>
  <c r="AJ1078" i="6" s="1"/>
  <c r="AE950" i="6"/>
  <c r="AJ950" i="6" s="1"/>
  <c r="AE1062" i="6"/>
  <c r="AJ1062" i="6" s="1"/>
  <c r="AE1270" i="6"/>
  <c r="AJ1270" i="6" s="1"/>
  <c r="AE70" i="6"/>
  <c r="AE86" i="6"/>
  <c r="AE134" i="6"/>
  <c r="AE198" i="6"/>
  <c r="AJ198" i="6" s="1"/>
  <c r="AE230" i="6"/>
  <c r="AJ230" i="6" s="1"/>
  <c r="AE246" i="6"/>
  <c r="AJ246" i="6" s="1"/>
  <c r="AE262" i="6"/>
  <c r="AJ262" i="6" s="1"/>
  <c r="AE366" i="6"/>
  <c r="AJ366" i="6" s="1"/>
  <c r="AE426" i="6"/>
  <c r="AJ426" i="6" s="1"/>
  <c r="AE462" i="6"/>
  <c r="AJ462" i="6" s="1"/>
  <c r="AE682" i="6"/>
  <c r="AJ682" i="6" s="1"/>
  <c r="AE802" i="6"/>
  <c r="AJ802" i="6" s="1"/>
  <c r="AE994" i="6"/>
  <c r="AJ994" i="6" s="1"/>
  <c r="AE1182" i="6"/>
  <c r="AJ1182" i="6" s="1"/>
  <c r="AE22" i="6"/>
  <c r="AE570" i="6"/>
  <c r="AJ570" i="6" s="1"/>
  <c r="AE646" i="6"/>
  <c r="AJ646" i="6" s="1"/>
  <c r="AE814" i="6"/>
  <c r="AJ814" i="6" s="1"/>
  <c r="AE1006" i="6"/>
  <c r="AJ1006" i="6" s="1"/>
  <c r="AE1166" i="6"/>
  <c r="AJ1166" i="6" s="1"/>
  <c r="AE1342" i="6"/>
  <c r="AJ1342" i="6" s="1"/>
  <c r="AE502" i="6"/>
  <c r="AJ502" i="6" s="1"/>
  <c r="AE1238" i="6"/>
  <c r="AJ1238" i="6" s="1"/>
  <c r="AE711" i="6"/>
  <c r="AJ711" i="6" s="1"/>
  <c r="AE1318" i="6"/>
  <c r="AJ1318" i="6" s="1"/>
  <c r="AE810" i="6"/>
  <c r="AJ810" i="6" s="1"/>
  <c r="AE1102" i="6"/>
  <c r="AJ1102" i="6" s="1"/>
  <c r="AE790" i="6"/>
  <c r="AJ790" i="6" s="1"/>
  <c r="AE1438" i="6"/>
  <c r="AJ1438" i="6" s="1"/>
  <c r="AE563" i="6"/>
  <c r="AJ563" i="6" s="1"/>
  <c r="AE703" i="6"/>
  <c r="AJ703" i="6" s="1"/>
  <c r="AE943" i="6"/>
  <c r="AJ943" i="6" s="1"/>
  <c r="AE1103" i="6"/>
  <c r="AJ1103" i="6" s="1"/>
  <c r="AE591" i="6"/>
  <c r="AJ591" i="6" s="1"/>
  <c r="AE163" i="6"/>
  <c r="AE79" i="6"/>
  <c r="AE143" i="6"/>
  <c r="AE251" i="6"/>
  <c r="AJ251" i="6" s="1"/>
  <c r="AE279" i="6"/>
  <c r="AJ279" i="6" s="1"/>
  <c r="AE379" i="6"/>
  <c r="AJ379" i="6" s="1"/>
  <c r="AE451" i="6"/>
  <c r="AJ451" i="6" s="1"/>
  <c r="AE507" i="6"/>
  <c r="AJ507" i="6" s="1"/>
  <c r="AE523" i="6"/>
  <c r="AJ523" i="6" s="1"/>
  <c r="AE603" i="6"/>
  <c r="AJ603" i="6" s="1"/>
  <c r="AE683" i="6"/>
  <c r="AJ683" i="6" s="1"/>
  <c r="AE855" i="6"/>
  <c r="AJ855" i="6" s="1"/>
  <c r="AE983" i="6"/>
  <c r="AJ983" i="6" s="1"/>
  <c r="AE1067" i="6"/>
  <c r="AJ1067" i="6" s="1"/>
  <c r="AE1099" i="6"/>
  <c r="AJ1099" i="6" s="1"/>
  <c r="AE1251" i="6"/>
  <c r="AJ1251" i="6" s="1"/>
  <c r="AE971" i="6"/>
  <c r="AJ971" i="6" s="1"/>
  <c r="AE1167" i="6"/>
  <c r="AJ1167" i="6" s="1"/>
  <c r="AE1235" i="6"/>
  <c r="AJ1235" i="6" s="1"/>
  <c r="AE1487" i="6"/>
  <c r="AJ1487" i="6" s="1"/>
  <c r="AE291" i="6"/>
  <c r="AJ291" i="6" s="1"/>
  <c r="AE350" i="6"/>
  <c r="AJ350" i="6" s="1"/>
  <c r="AE746" i="6"/>
  <c r="AJ746" i="6" s="1"/>
  <c r="AE863" i="6"/>
  <c r="AJ863" i="6" s="1"/>
  <c r="AE910" i="6"/>
  <c r="AJ910" i="6" s="1"/>
  <c r="AE938" i="6"/>
  <c r="AJ938" i="6" s="1"/>
  <c r="AE526" i="6"/>
  <c r="AJ526" i="6" s="1"/>
  <c r="AE627" i="6"/>
  <c r="AJ627" i="6" s="1"/>
  <c r="AE671" i="6"/>
  <c r="AJ671" i="6" s="1"/>
  <c r="AE799" i="6"/>
  <c r="AJ799" i="6" s="1"/>
  <c r="AE634" i="6"/>
  <c r="AJ634" i="6" s="1"/>
  <c r="AE1123" i="6"/>
  <c r="AJ1123" i="6" s="1"/>
  <c r="AE815" i="6"/>
  <c r="AJ815" i="6" s="1"/>
  <c r="AE1119" i="6"/>
  <c r="AJ1119" i="6" s="1"/>
  <c r="AE707" i="6"/>
  <c r="AJ707" i="6" s="1"/>
  <c r="AE355" i="6"/>
  <c r="AJ355" i="6" s="1"/>
  <c r="AE959" i="6"/>
  <c r="AJ959" i="6" s="1"/>
  <c r="AE1471" i="6"/>
  <c r="AJ1471" i="6" s="1"/>
  <c r="AE1314" i="6"/>
  <c r="AJ1314" i="6" s="1"/>
  <c r="AE1378" i="6"/>
  <c r="AJ1378" i="6" s="1"/>
  <c r="AE1410" i="6"/>
  <c r="AJ1410" i="6" s="1"/>
  <c r="AE599" i="6"/>
  <c r="AJ599" i="6" s="1"/>
  <c r="AE1291" i="6"/>
  <c r="AJ1291" i="6" s="1"/>
  <c r="AE999" i="6"/>
  <c r="AJ999" i="6" s="1"/>
  <c r="AE1411" i="6"/>
  <c r="AJ1411" i="6" s="1"/>
  <c r="AE978" i="6"/>
  <c r="AJ978" i="6" s="1"/>
  <c r="AE434" i="6"/>
  <c r="AJ434" i="6" s="1"/>
  <c r="AE642" i="6"/>
  <c r="AJ642" i="6" s="1"/>
  <c r="AE930" i="6"/>
  <c r="AJ930" i="6" s="1"/>
  <c r="AE726" i="6"/>
  <c r="AJ726" i="6" s="1"/>
  <c r="AE362" i="6"/>
  <c r="AJ362" i="6" s="1"/>
  <c r="AE458" i="6"/>
  <c r="AJ458" i="6" s="1"/>
  <c r="AE714" i="6"/>
  <c r="AJ714" i="6" s="1"/>
  <c r="AE874" i="6"/>
  <c r="AJ874" i="6" s="1"/>
  <c r="AE927" i="6"/>
  <c r="AJ927" i="6" s="1"/>
  <c r="AE1187" i="6"/>
  <c r="AJ1187" i="6" s="1"/>
  <c r="AE447" i="6"/>
  <c r="AJ447" i="6" s="1"/>
  <c r="AE639" i="6"/>
  <c r="AJ639" i="6" s="1"/>
  <c r="AE750" i="6"/>
  <c r="AJ750" i="6" s="1"/>
  <c r="AE895" i="6"/>
  <c r="AJ895" i="6" s="1"/>
  <c r="AE303" i="6"/>
  <c r="AJ303" i="6" s="1"/>
  <c r="AE1295" i="6"/>
  <c r="AJ1295" i="6" s="1"/>
  <c r="AE195" i="6"/>
  <c r="AJ195" i="6" s="1"/>
  <c r="AE227" i="6"/>
  <c r="AJ227" i="6" s="1"/>
  <c r="AE1087" i="6"/>
  <c r="AJ1087" i="6" s="1"/>
  <c r="AE1106" i="6"/>
  <c r="AJ1106" i="6" s="1"/>
  <c r="AE1202" i="6"/>
  <c r="AJ1202" i="6" s="1"/>
  <c r="AE1426" i="6"/>
  <c r="AJ1426" i="6" s="1"/>
  <c r="AE1490" i="6"/>
  <c r="AJ1490" i="6" s="1"/>
  <c r="AE1207" i="6"/>
  <c r="AJ1207" i="6" s="1"/>
  <c r="AE1431" i="6"/>
  <c r="AJ1431" i="6" s="1"/>
  <c r="AE1275" i="6"/>
  <c r="AJ1275" i="6" s="1"/>
  <c r="AE1063" i="6"/>
  <c r="AJ1063" i="6" s="1"/>
  <c r="AE1366" i="6"/>
  <c r="AJ1366" i="6" s="1"/>
  <c r="AE1126" i="6"/>
  <c r="AJ1126" i="6" s="1"/>
  <c r="AE466" i="6"/>
  <c r="AJ466" i="6" s="1"/>
  <c r="AE786" i="6"/>
  <c r="AJ786" i="6" s="1"/>
  <c r="AE710" i="6"/>
  <c r="AJ710" i="6" s="1"/>
  <c r="AE207" i="6"/>
  <c r="AJ207" i="6" s="1"/>
  <c r="AE1323" i="6"/>
  <c r="AJ1323" i="6" s="1"/>
  <c r="AE878" i="6"/>
  <c r="AJ878" i="6" s="1"/>
  <c r="AE446" i="6"/>
  <c r="AJ446" i="6" s="1"/>
  <c r="AE482" i="6"/>
  <c r="AJ482" i="6" s="1"/>
  <c r="AE862" i="6"/>
  <c r="AJ862" i="6" s="1"/>
  <c r="AE422" i="6"/>
  <c r="AJ422" i="6" s="1"/>
  <c r="AE662" i="6"/>
  <c r="AJ662" i="6" s="1"/>
  <c r="AE870" i="6"/>
  <c r="AJ870" i="6" s="1"/>
  <c r="AE838" i="6"/>
  <c r="AJ838" i="6" s="1"/>
  <c r="AE31" i="6"/>
  <c r="AE498" i="6"/>
  <c r="AJ498" i="6" s="1"/>
  <c r="Z96" i="6"/>
  <c r="AG96" i="6" s="1"/>
  <c r="AE1031" i="6"/>
  <c r="AJ1031" i="6" s="1"/>
  <c r="AE798" i="6"/>
  <c r="AJ798" i="6" s="1"/>
  <c r="AE935" i="6"/>
  <c r="AJ935" i="6" s="1"/>
  <c r="AE766" i="6"/>
  <c r="AJ766" i="6" s="1"/>
  <c r="AE574" i="6"/>
  <c r="AJ574" i="6" s="1"/>
  <c r="AE390" i="6"/>
  <c r="AJ390" i="6" s="1"/>
  <c r="AE598" i="6"/>
  <c r="AJ598" i="6" s="1"/>
  <c r="AE630" i="6"/>
  <c r="AJ630" i="6" s="1"/>
  <c r="AE594" i="6"/>
  <c r="AJ594" i="6" s="1"/>
  <c r="AE1179" i="6"/>
  <c r="AJ1179" i="6" s="1"/>
  <c r="AE1111" i="6"/>
  <c r="AJ1111" i="6" s="1"/>
  <c r="AE1239" i="6"/>
  <c r="AJ1239" i="6" s="1"/>
  <c r="AE1399" i="6"/>
  <c r="AJ1399" i="6" s="1"/>
  <c r="AE407" i="6"/>
  <c r="AJ407" i="6" s="1"/>
  <c r="AE907" i="6"/>
  <c r="AJ907" i="6" s="1"/>
  <c r="AE1387" i="6"/>
  <c r="AJ1387" i="6" s="1"/>
  <c r="AE638" i="6"/>
  <c r="AJ638" i="6" s="1"/>
  <c r="AE191" i="6"/>
  <c r="AJ191" i="6" s="1"/>
  <c r="AE454" i="6"/>
  <c r="AJ454" i="6" s="1"/>
  <c r="AA75" i="6"/>
  <c r="AH75" i="6" s="1"/>
  <c r="Z103" i="6"/>
  <c r="AG103" i="6" s="1"/>
  <c r="Z75" i="6"/>
  <c r="AG75" i="6" s="1"/>
  <c r="AE1003" i="6"/>
  <c r="AJ1003" i="6" s="1"/>
  <c r="AE751" i="6"/>
  <c r="AJ751" i="6" s="1"/>
  <c r="AE1007" i="6"/>
  <c r="AJ1007" i="6" s="1"/>
  <c r="AE1175" i="6"/>
  <c r="AJ1175" i="6" s="1"/>
  <c r="AE867" i="6"/>
  <c r="AJ867" i="6" s="1"/>
  <c r="AE931" i="6"/>
  <c r="AJ931" i="6" s="1"/>
  <c r="AE1051" i="6"/>
  <c r="AJ1051" i="6" s="1"/>
  <c r="AE1159" i="6"/>
  <c r="AJ1159" i="6" s="1"/>
  <c r="AE1011" i="6"/>
  <c r="AJ1011" i="6" s="1"/>
  <c r="AE1475" i="6"/>
  <c r="AJ1475" i="6" s="1"/>
  <c r="AE1395" i="6"/>
  <c r="AJ1395" i="6" s="1"/>
  <c r="AE1467" i="6"/>
  <c r="AJ1467" i="6" s="1"/>
  <c r="AE439" i="6"/>
  <c r="AJ439" i="6" s="1"/>
  <c r="AE811" i="6"/>
  <c r="AJ811" i="6" s="1"/>
  <c r="AE951" i="6"/>
  <c r="AJ951" i="6" s="1"/>
  <c r="AE1019" i="6"/>
  <c r="AJ1019" i="6" s="1"/>
  <c r="AE1143" i="6"/>
  <c r="AJ1143" i="6" s="1"/>
  <c r="Z17" i="6"/>
  <c r="AG17" i="6" s="1"/>
  <c r="Z92" i="6"/>
  <c r="AG92" i="6" s="1"/>
  <c r="AE1367" i="6"/>
  <c r="AJ1367" i="6" s="1"/>
  <c r="AE267" i="6"/>
  <c r="AJ267" i="6" s="1"/>
  <c r="AE311" i="6"/>
  <c r="AJ311" i="6" s="1"/>
  <c r="AE779" i="6"/>
  <c r="AJ779" i="6" s="1"/>
  <c r="AE791" i="6"/>
  <c r="AJ791" i="6" s="1"/>
  <c r="AE887" i="6"/>
  <c r="AJ887" i="6" s="1"/>
  <c r="AE1227" i="6"/>
  <c r="AJ1227" i="6" s="1"/>
  <c r="AE1267" i="6"/>
  <c r="AJ1267" i="6" s="1"/>
  <c r="AE1015" i="6"/>
  <c r="AJ1015" i="6" s="1"/>
  <c r="AE1127" i="6"/>
  <c r="AJ1127" i="6" s="1"/>
  <c r="AE1479" i="6"/>
  <c r="AJ1479" i="6" s="1"/>
  <c r="Z33" i="6"/>
  <c r="AG33" i="6" s="1"/>
  <c r="Z144" i="6"/>
  <c r="AG144" i="6" s="1"/>
  <c r="Z100" i="6"/>
  <c r="AG100" i="6" s="1"/>
  <c r="AE1447" i="6"/>
  <c r="AJ1447" i="6" s="1"/>
  <c r="AA148" i="6"/>
  <c r="AH148" i="6" s="1"/>
  <c r="AA1409" i="6"/>
  <c r="AH1409" i="6" s="1"/>
  <c r="AE1495" i="6"/>
  <c r="AJ1495" i="6" s="1"/>
  <c r="AE315" i="6"/>
  <c r="AJ315" i="6" s="1"/>
  <c r="AE843" i="6"/>
  <c r="AJ843" i="6" s="1"/>
  <c r="AE1403" i="6"/>
  <c r="AJ1403" i="6" s="1"/>
  <c r="AE1287" i="6"/>
  <c r="AJ1287" i="6" s="1"/>
  <c r="AE1499" i="6"/>
  <c r="AJ1499" i="6" s="1"/>
  <c r="AE1211" i="6"/>
  <c r="AJ1211" i="6" s="1"/>
  <c r="Z128" i="6"/>
  <c r="AG128" i="6" s="1"/>
  <c r="AE1215" i="6"/>
  <c r="AJ1215" i="6" s="1"/>
  <c r="AA352" i="6"/>
  <c r="AH352" i="6" s="1"/>
  <c r="AE1355" i="6"/>
  <c r="AJ1355" i="6" s="1"/>
  <c r="Z781" i="6"/>
  <c r="AG781" i="6" s="1"/>
  <c r="Z119" i="6"/>
  <c r="AG119" i="6" s="1"/>
  <c r="AA51" i="6"/>
  <c r="AH51" i="6" s="1"/>
  <c r="Z11" i="6"/>
  <c r="AG11" i="6" s="1"/>
  <c r="AE511" i="6"/>
  <c r="AJ511" i="6" s="1"/>
  <c r="AE911" i="6"/>
  <c r="AJ911" i="6" s="1"/>
  <c r="AE1455" i="6"/>
  <c r="AJ1455" i="6" s="1"/>
  <c r="AE547" i="6"/>
  <c r="AJ547" i="6" s="1"/>
  <c r="AE1311" i="6"/>
  <c r="AJ1311" i="6" s="1"/>
  <c r="AE15" i="6"/>
  <c r="Z1401" i="6"/>
  <c r="AG1401" i="6" s="1"/>
  <c r="AE1335" i="6"/>
  <c r="AJ1335" i="6" s="1"/>
  <c r="AE1135" i="6"/>
  <c r="AJ1135" i="6" s="1"/>
  <c r="Z136" i="6"/>
  <c r="AG136" i="6" s="1"/>
  <c r="AE1162" i="6"/>
  <c r="AJ1162" i="6" s="1"/>
  <c r="Z294" i="6"/>
  <c r="AG294" i="6" s="1"/>
  <c r="Z806" i="6"/>
  <c r="AG806" i="6" s="1"/>
  <c r="Z1318" i="6"/>
  <c r="AG1318" i="6" s="1"/>
  <c r="Z668" i="6"/>
  <c r="AG668" i="6" s="1"/>
  <c r="AA421" i="6"/>
  <c r="AH421" i="6" s="1"/>
  <c r="AA1105" i="6"/>
  <c r="AH1105" i="6" s="1"/>
  <c r="Z703" i="6"/>
  <c r="AG703" i="6" s="1"/>
  <c r="AA1215" i="6"/>
  <c r="AH1215" i="6" s="1"/>
  <c r="Z1308" i="6"/>
  <c r="AG1308" i="6" s="1"/>
  <c r="AE211" i="6"/>
  <c r="AJ211" i="6" s="1"/>
  <c r="AE219" i="6"/>
  <c r="AJ219" i="6" s="1"/>
  <c r="AE299" i="6"/>
  <c r="AJ299" i="6" s="1"/>
  <c r="AE347" i="6"/>
  <c r="AJ347" i="6" s="1"/>
  <c r="AE475" i="6"/>
  <c r="AJ475" i="6" s="1"/>
  <c r="AE651" i="6"/>
  <c r="AJ651" i="6" s="1"/>
  <c r="AE695" i="6"/>
  <c r="AJ695" i="6" s="1"/>
  <c r="AE755" i="6"/>
  <c r="AJ755" i="6" s="1"/>
  <c r="AE919" i="6"/>
  <c r="AJ919" i="6" s="1"/>
  <c r="AE851" i="6"/>
  <c r="AJ851" i="6" s="1"/>
  <c r="Z422" i="6"/>
  <c r="AG422" i="6" s="1"/>
  <c r="Z934" i="6"/>
  <c r="AG934" i="6" s="1"/>
  <c r="Z1446" i="6"/>
  <c r="AG1446" i="6" s="1"/>
  <c r="Z932" i="6"/>
  <c r="AG932" i="6" s="1"/>
  <c r="AA557" i="6"/>
  <c r="AH557" i="6" s="1"/>
  <c r="AA1233" i="6"/>
  <c r="AH1233" i="6" s="1"/>
  <c r="AA895" i="6"/>
  <c r="AH895" i="6" s="1"/>
  <c r="AA1407" i="6"/>
  <c r="AH1407" i="6" s="1"/>
  <c r="Z1261" i="6"/>
  <c r="AG1261" i="6" s="1"/>
  <c r="AE1303" i="6"/>
  <c r="AJ1303" i="6" s="1"/>
  <c r="AE235" i="6"/>
  <c r="AJ235" i="6" s="1"/>
  <c r="AE247" i="6"/>
  <c r="AJ247" i="6" s="1"/>
  <c r="AE259" i="6"/>
  <c r="AJ259" i="6" s="1"/>
  <c r="AE343" i="6"/>
  <c r="AJ343" i="6" s="1"/>
  <c r="AE351" i="6"/>
  <c r="AJ351" i="6" s="1"/>
  <c r="AE363" i="6"/>
  <c r="AJ363" i="6" s="1"/>
  <c r="AE375" i="6"/>
  <c r="AJ375" i="6" s="1"/>
  <c r="AE491" i="6"/>
  <c r="AJ491" i="6" s="1"/>
  <c r="AE515" i="6"/>
  <c r="AJ515" i="6" s="1"/>
  <c r="AE571" i="6"/>
  <c r="AJ571" i="6" s="1"/>
  <c r="AE587" i="6"/>
  <c r="AJ587" i="6" s="1"/>
  <c r="AE619" i="6"/>
  <c r="AJ619" i="6" s="1"/>
  <c r="AE667" i="6"/>
  <c r="AJ667" i="6" s="1"/>
  <c r="AE699" i="6"/>
  <c r="AJ699" i="6" s="1"/>
  <c r="AE715" i="6"/>
  <c r="AJ715" i="6" s="1"/>
  <c r="AE735" i="6"/>
  <c r="AJ735" i="6" s="1"/>
  <c r="AE747" i="6"/>
  <c r="AJ747" i="6" s="1"/>
  <c r="AE759" i="6"/>
  <c r="AJ759" i="6" s="1"/>
  <c r="AE771" i="6"/>
  <c r="AJ771" i="6" s="1"/>
  <c r="AE859" i="6"/>
  <c r="AJ859" i="6" s="1"/>
  <c r="AE891" i="6"/>
  <c r="AJ891" i="6" s="1"/>
  <c r="AE899" i="6"/>
  <c r="AJ899" i="6" s="1"/>
  <c r="AE923" i="6"/>
  <c r="AJ923" i="6" s="1"/>
  <c r="AE955" i="6"/>
  <c r="AJ955" i="6" s="1"/>
  <c r="AE987" i="6"/>
  <c r="AJ987" i="6" s="1"/>
  <c r="AE995" i="6"/>
  <c r="AJ995" i="6" s="1"/>
  <c r="AE1023" i="6"/>
  <c r="AJ1023" i="6" s="1"/>
  <c r="AE1107" i="6"/>
  <c r="AJ1107" i="6" s="1"/>
  <c r="AE1195" i="6"/>
  <c r="AJ1195" i="6" s="1"/>
  <c r="AE1259" i="6"/>
  <c r="AJ1259" i="6" s="1"/>
  <c r="AE947" i="6"/>
  <c r="AJ947" i="6" s="1"/>
  <c r="AE875" i="6"/>
  <c r="AJ875" i="6" s="1"/>
  <c r="AE939" i="6"/>
  <c r="AJ939" i="6" s="1"/>
  <c r="AE1083" i="6"/>
  <c r="AJ1083" i="6" s="1"/>
  <c r="AE915" i="6"/>
  <c r="AJ915" i="6" s="1"/>
  <c r="AE783" i="6"/>
  <c r="AJ783" i="6" s="1"/>
  <c r="AE1283" i="6"/>
  <c r="AJ1283" i="6" s="1"/>
  <c r="AE1315" i="6"/>
  <c r="AJ1315" i="6" s="1"/>
  <c r="AE1451" i="6"/>
  <c r="AJ1451" i="6" s="1"/>
  <c r="AE1491" i="6"/>
  <c r="AJ1491" i="6" s="1"/>
  <c r="AE1331" i="6"/>
  <c r="AJ1331" i="6" s="1"/>
  <c r="Z550" i="6"/>
  <c r="AG550" i="6" s="1"/>
  <c r="Z1062" i="6"/>
  <c r="AG1062" i="6" s="1"/>
  <c r="AA1096" i="6"/>
  <c r="AH1096" i="6" s="1"/>
  <c r="Z959" i="6"/>
  <c r="AG959" i="6" s="1"/>
  <c r="Z1471" i="6"/>
  <c r="AG1471" i="6" s="1"/>
  <c r="Z172" i="6"/>
  <c r="AG172" i="6" s="1"/>
  <c r="AA59" i="6"/>
  <c r="AH59" i="6" s="1"/>
  <c r="Z87" i="6"/>
  <c r="AG87" i="6" s="1"/>
  <c r="Z12" i="6"/>
  <c r="AG12" i="6" s="1"/>
  <c r="Z64" i="6"/>
  <c r="AG64" i="6" s="1"/>
  <c r="Z91" i="6"/>
  <c r="AG91" i="6" s="1"/>
  <c r="Z166" i="6"/>
  <c r="AG166" i="6" s="1"/>
  <c r="Z678" i="6"/>
  <c r="AG678" i="6" s="1"/>
  <c r="Z1190" i="6"/>
  <c r="AG1190" i="6" s="1"/>
  <c r="AA360" i="6"/>
  <c r="AH360" i="6" s="1"/>
  <c r="AA277" i="6"/>
  <c r="AH277" i="6" s="1"/>
  <c r="AA869" i="6"/>
  <c r="AH869" i="6" s="1"/>
  <c r="AA639" i="6"/>
  <c r="AH639" i="6" s="1"/>
  <c r="Z1151" i="6"/>
  <c r="AG1151" i="6" s="1"/>
  <c r="Z380" i="6"/>
  <c r="AG380" i="6" s="1"/>
  <c r="AC153" i="6"/>
  <c r="AE153" i="6" s="1"/>
  <c r="Z153" i="6"/>
  <c r="AG153" i="6" s="1"/>
  <c r="AF1204" i="6"/>
  <c r="AA1204" i="6"/>
  <c r="AH1204" i="6" s="1"/>
  <c r="AF776" i="6"/>
  <c r="Z776" i="6"/>
  <c r="AG776" i="6" s="1"/>
  <c r="AF241" i="6"/>
  <c r="Z241" i="6"/>
  <c r="AG241" i="6" s="1"/>
  <c r="Z145" i="6"/>
  <c r="AG145" i="6" s="1"/>
  <c r="AD144" i="6"/>
  <c r="AA144" i="6"/>
  <c r="AC127" i="6"/>
  <c r="Z127" i="6"/>
  <c r="AG127" i="6" s="1"/>
  <c r="AE383" i="6"/>
  <c r="AJ383" i="6" s="1"/>
  <c r="AF660" i="6"/>
  <c r="AA660" i="6"/>
  <c r="AH660" i="6" s="1"/>
  <c r="AF162" i="6"/>
  <c r="AA162" i="6"/>
  <c r="AH162" i="6" s="1"/>
  <c r="AF290" i="6"/>
  <c r="AA290" i="6"/>
  <c r="AH290" i="6" s="1"/>
  <c r="AF418" i="6"/>
  <c r="AA418" i="6"/>
  <c r="AH418" i="6" s="1"/>
  <c r="AF546" i="6"/>
  <c r="AA546" i="6"/>
  <c r="AH546" i="6" s="1"/>
  <c r="AF674" i="6"/>
  <c r="AA674" i="6"/>
  <c r="AH674" i="6" s="1"/>
  <c r="AF802" i="6"/>
  <c r="AA802" i="6"/>
  <c r="AH802" i="6" s="1"/>
  <c r="AF930" i="6"/>
  <c r="AA930" i="6"/>
  <c r="AH930" i="6" s="1"/>
  <c r="AF1058" i="6"/>
  <c r="AA1058" i="6"/>
  <c r="AH1058" i="6" s="1"/>
  <c r="AF1186" i="6"/>
  <c r="AA1186" i="6"/>
  <c r="AH1186" i="6" s="1"/>
  <c r="AF1314" i="6"/>
  <c r="AA1314" i="6"/>
  <c r="AH1314" i="6" s="1"/>
  <c r="AF1442" i="6"/>
  <c r="AA1442" i="6"/>
  <c r="AH1442" i="6" s="1"/>
  <c r="AA50" i="6"/>
  <c r="AH50" i="6" s="1"/>
  <c r="AF1053" i="6"/>
  <c r="Z1053" i="6"/>
  <c r="AG1053" i="6" s="1"/>
  <c r="Z129" i="6"/>
  <c r="Z161" i="6"/>
  <c r="AG161" i="6" s="1"/>
  <c r="Z55" i="6"/>
  <c r="Z49" i="6"/>
  <c r="Z65" i="6"/>
  <c r="AG65" i="6" s="1"/>
  <c r="Z81" i="6"/>
  <c r="AG81" i="6" s="1"/>
  <c r="Z97" i="6"/>
  <c r="Z113" i="6"/>
  <c r="Z8" i="6"/>
  <c r="AE1407" i="6"/>
  <c r="AJ1407" i="6" s="1"/>
  <c r="AF773" i="6"/>
  <c r="AA773" i="6"/>
  <c r="AH773" i="6" s="1"/>
  <c r="Z22" i="6"/>
  <c r="AG22" i="6" s="1"/>
  <c r="Z316" i="6"/>
  <c r="AA1044" i="6"/>
  <c r="AH1044" i="6" s="1"/>
  <c r="AE1263" i="6"/>
  <c r="AJ1263" i="6" s="1"/>
  <c r="AE1375" i="6"/>
  <c r="AJ1375" i="6" s="1"/>
  <c r="Z54" i="6"/>
  <c r="AG54" i="6" s="1"/>
  <c r="AA202" i="6"/>
  <c r="AH202" i="6" s="1"/>
  <c r="AA330" i="6"/>
  <c r="AH330" i="6" s="1"/>
  <c r="AA458" i="6"/>
  <c r="AH458" i="6" s="1"/>
  <c r="AA586" i="6"/>
  <c r="AH586" i="6" s="1"/>
  <c r="AA714" i="6"/>
  <c r="AH714" i="6" s="1"/>
  <c r="AA842" i="6"/>
  <c r="AH842" i="6" s="1"/>
  <c r="AA970" i="6"/>
  <c r="AH970" i="6" s="1"/>
  <c r="AA1098" i="6"/>
  <c r="AH1098" i="6" s="1"/>
  <c r="AA1226" i="6"/>
  <c r="AH1226" i="6" s="1"/>
  <c r="AA1354" i="6"/>
  <c r="AH1354" i="6" s="1"/>
  <c r="AA1482" i="6"/>
  <c r="AH1482" i="6" s="1"/>
  <c r="AA452" i="6"/>
  <c r="AH452" i="6" s="1"/>
  <c r="AA293" i="6"/>
  <c r="AH293" i="6" s="1"/>
  <c r="Z681" i="6"/>
  <c r="Z953" i="6"/>
  <c r="Z1273" i="6"/>
  <c r="AG1273" i="6" s="1"/>
  <c r="Z479" i="6"/>
  <c r="AG479" i="6" s="1"/>
  <c r="AA767" i="6"/>
  <c r="AA1023" i="6"/>
  <c r="AH1023" i="6" s="1"/>
  <c r="Z1279" i="6"/>
  <c r="AG1279" i="6" s="1"/>
  <c r="AE1271" i="6"/>
  <c r="AJ1271" i="6" s="1"/>
  <c r="AE187" i="6"/>
  <c r="AJ187" i="6" s="1"/>
  <c r="AE203" i="6"/>
  <c r="AJ203" i="6" s="1"/>
  <c r="AE215" i="6"/>
  <c r="AJ215" i="6" s="1"/>
  <c r="AE223" i="6"/>
  <c r="AJ223" i="6" s="1"/>
  <c r="AE275" i="6"/>
  <c r="AJ275" i="6" s="1"/>
  <c r="AE283" i="6"/>
  <c r="AJ283" i="6" s="1"/>
  <c r="AE307" i="6"/>
  <c r="AJ307" i="6" s="1"/>
  <c r="AE331" i="6"/>
  <c r="AJ331" i="6" s="1"/>
  <c r="AE387" i="6"/>
  <c r="AJ387" i="6" s="1"/>
  <c r="AE403" i="6"/>
  <c r="AJ403" i="6" s="1"/>
  <c r="AE411" i="6"/>
  <c r="AJ411" i="6" s="1"/>
  <c r="AE443" i="6"/>
  <c r="AJ443" i="6" s="1"/>
  <c r="AE459" i="6"/>
  <c r="AJ459" i="6" s="1"/>
  <c r="AE503" i="6"/>
  <c r="AJ503" i="6" s="1"/>
  <c r="AE531" i="6"/>
  <c r="AJ531" i="6" s="1"/>
  <c r="AE539" i="6"/>
  <c r="AJ539" i="6" s="1"/>
  <c r="AE631" i="6"/>
  <c r="AJ631" i="6" s="1"/>
  <c r="AE659" i="6"/>
  <c r="AJ659" i="6" s="1"/>
  <c r="AE675" i="6"/>
  <c r="AJ675" i="6" s="1"/>
  <c r="AE691" i="6"/>
  <c r="AJ691" i="6" s="1"/>
  <c r="AE787" i="6"/>
  <c r="AJ787" i="6" s="1"/>
  <c r="AE795" i="6"/>
  <c r="AJ795" i="6" s="1"/>
  <c r="AE819" i="6"/>
  <c r="AJ819" i="6" s="1"/>
  <c r="AE827" i="6"/>
  <c r="AJ827" i="6" s="1"/>
  <c r="AE835" i="6"/>
  <c r="AJ835" i="6" s="1"/>
  <c r="AE963" i="6"/>
  <c r="AJ963" i="6" s="1"/>
  <c r="AE1059" i="6"/>
  <c r="AJ1059" i="6" s="1"/>
  <c r="AE1075" i="6"/>
  <c r="AJ1075" i="6" s="1"/>
  <c r="AE1091" i="6"/>
  <c r="AJ1091" i="6" s="1"/>
  <c r="AE1131" i="6"/>
  <c r="AJ1131" i="6" s="1"/>
  <c r="AE1290" i="6"/>
  <c r="AJ1290" i="6" s="1"/>
  <c r="Z6" i="6"/>
  <c r="Z118" i="6"/>
  <c r="AG118" i="6" s="1"/>
  <c r="Z246" i="6"/>
  <c r="AG246" i="6" s="1"/>
  <c r="Z374" i="6"/>
  <c r="Z502" i="6"/>
  <c r="Z630" i="6"/>
  <c r="AG630" i="6" s="1"/>
  <c r="Z758" i="6"/>
  <c r="AG758" i="6" s="1"/>
  <c r="Z886" i="6"/>
  <c r="Z1014" i="6"/>
  <c r="Z1142" i="6"/>
  <c r="AG1142" i="6" s="1"/>
  <c r="Z1270" i="6"/>
  <c r="AG1270" i="6" s="1"/>
  <c r="Z1398" i="6"/>
  <c r="Z236" i="6"/>
  <c r="Z532" i="6"/>
  <c r="AG532" i="6" s="1"/>
  <c r="Z844" i="6"/>
  <c r="AG844" i="6" s="1"/>
  <c r="AA1396" i="6"/>
  <c r="AH1396" i="6" s="1"/>
  <c r="AA405" i="6"/>
  <c r="AH405" i="6" s="1"/>
  <c r="AA961" i="6"/>
  <c r="AH961" i="6" s="1"/>
  <c r="AA223" i="6"/>
  <c r="AH223" i="6" s="1"/>
  <c r="AA575" i="6"/>
  <c r="AH575" i="6" s="1"/>
  <c r="Z831" i="6"/>
  <c r="Z1087" i="6"/>
  <c r="Z1343" i="6"/>
  <c r="AE183" i="6"/>
  <c r="AJ183" i="6" s="1"/>
  <c r="AE339" i="6"/>
  <c r="AJ339" i="6" s="1"/>
  <c r="AE395" i="6"/>
  <c r="AJ395" i="6" s="1"/>
  <c r="AF218" i="6"/>
  <c r="Z218" i="6"/>
  <c r="AG218" i="6" s="1"/>
  <c r="AF234" i="6"/>
  <c r="AA234" i="6"/>
  <c r="AH234" i="6" s="1"/>
  <c r="AF282" i="6"/>
  <c r="Z282" i="6"/>
  <c r="AG282" i="6" s="1"/>
  <c r="AF298" i="6"/>
  <c r="AA298" i="6"/>
  <c r="AH298" i="6" s="1"/>
  <c r="AF346" i="6"/>
  <c r="AA346" i="6"/>
  <c r="AH346" i="6" s="1"/>
  <c r="AF362" i="6"/>
  <c r="AA362" i="6"/>
  <c r="AH362" i="6" s="1"/>
  <c r="AF410" i="6"/>
  <c r="AA410" i="6"/>
  <c r="AH410" i="6" s="1"/>
  <c r="AF426" i="6"/>
  <c r="AA426" i="6"/>
  <c r="AH426" i="6" s="1"/>
  <c r="AF474" i="6"/>
  <c r="AA474" i="6"/>
  <c r="AH474" i="6" s="1"/>
  <c r="AF490" i="6"/>
  <c r="AA490" i="6"/>
  <c r="AH490" i="6" s="1"/>
  <c r="AF538" i="6"/>
  <c r="AA538" i="6"/>
  <c r="AH538" i="6" s="1"/>
  <c r="AF554" i="6"/>
  <c r="AA554" i="6"/>
  <c r="AH554" i="6" s="1"/>
  <c r="AF602" i="6"/>
  <c r="AA602" i="6"/>
  <c r="AH602" i="6" s="1"/>
  <c r="AF618" i="6"/>
  <c r="AA618" i="6"/>
  <c r="AH618" i="6" s="1"/>
  <c r="AF666" i="6"/>
  <c r="AA666" i="6"/>
  <c r="AH666" i="6" s="1"/>
  <c r="AF682" i="6"/>
  <c r="AA682" i="6"/>
  <c r="AH682" i="6" s="1"/>
  <c r="AF730" i="6"/>
  <c r="AA730" i="6"/>
  <c r="AH730" i="6" s="1"/>
  <c r="AF746" i="6"/>
  <c r="AA746" i="6"/>
  <c r="AH746" i="6" s="1"/>
  <c r="AF794" i="6"/>
  <c r="AA794" i="6"/>
  <c r="AH794" i="6" s="1"/>
  <c r="AF810" i="6"/>
  <c r="AA810" i="6"/>
  <c r="AH810" i="6" s="1"/>
  <c r="AF858" i="6"/>
  <c r="AA858" i="6"/>
  <c r="AH858" i="6" s="1"/>
  <c r="AF874" i="6"/>
  <c r="AA874" i="6"/>
  <c r="AH874" i="6" s="1"/>
  <c r="AF922" i="6"/>
  <c r="AA922" i="6"/>
  <c r="AH922" i="6" s="1"/>
  <c r="AF938" i="6"/>
  <c r="AA938" i="6"/>
  <c r="AH938" i="6" s="1"/>
  <c r="AF986" i="6"/>
  <c r="AA986" i="6"/>
  <c r="AH986" i="6" s="1"/>
  <c r="AF1002" i="6"/>
  <c r="AA1002" i="6"/>
  <c r="AH1002" i="6" s="1"/>
  <c r="AF1050" i="6"/>
  <c r="AA1050" i="6"/>
  <c r="AH1050" i="6" s="1"/>
  <c r="AF1066" i="6"/>
  <c r="AA1066" i="6"/>
  <c r="AH1066" i="6" s="1"/>
  <c r="AF1114" i="6"/>
  <c r="AA1114" i="6"/>
  <c r="AH1114" i="6" s="1"/>
  <c r="AF1130" i="6"/>
  <c r="AA1130" i="6"/>
  <c r="AH1130" i="6" s="1"/>
  <c r="AF1178" i="6"/>
  <c r="AA1178" i="6"/>
  <c r="AH1178" i="6" s="1"/>
  <c r="AF1194" i="6"/>
  <c r="AA1194" i="6"/>
  <c r="AH1194" i="6" s="1"/>
  <c r="AF1242" i="6"/>
  <c r="AA1242" i="6"/>
  <c r="AH1242" i="6" s="1"/>
  <c r="AF1258" i="6"/>
  <c r="AA1258" i="6"/>
  <c r="AH1258" i="6" s="1"/>
  <c r="AF1306" i="6"/>
  <c r="AA1306" i="6"/>
  <c r="AH1306" i="6" s="1"/>
  <c r="AF1322" i="6"/>
  <c r="AA1322" i="6"/>
  <c r="AH1322" i="6" s="1"/>
  <c r="AF1370" i="6"/>
  <c r="AA1370" i="6"/>
  <c r="AH1370" i="6" s="1"/>
  <c r="AF1386" i="6"/>
  <c r="AA1386" i="6"/>
  <c r="AH1386" i="6" s="1"/>
  <c r="AF1434" i="6"/>
  <c r="AA1434" i="6"/>
  <c r="AH1434" i="6" s="1"/>
  <c r="AF1450" i="6"/>
  <c r="AA1450" i="6"/>
  <c r="AH1450" i="6" s="1"/>
  <c r="AF1498" i="6"/>
  <c r="AA1498" i="6"/>
  <c r="AH1498" i="6" s="1"/>
  <c r="AF348" i="6"/>
  <c r="AA348" i="6"/>
  <c r="AH348" i="6" s="1"/>
  <c r="Z348" i="6"/>
  <c r="AG348" i="6" s="1"/>
  <c r="AF520" i="6"/>
  <c r="AA520" i="6"/>
  <c r="AH520" i="6" s="1"/>
  <c r="Z520" i="6"/>
  <c r="AG520" i="6" s="1"/>
  <c r="AF560" i="6"/>
  <c r="Z560" i="6"/>
  <c r="AG560" i="6" s="1"/>
  <c r="AF688" i="6"/>
  <c r="AA688" i="6"/>
  <c r="AH688" i="6" s="1"/>
  <c r="Z688" i="6"/>
  <c r="AG688" i="6" s="1"/>
  <c r="AF744" i="6"/>
  <c r="AA744" i="6"/>
  <c r="AH744" i="6" s="1"/>
  <c r="AF784" i="6"/>
  <c r="AA784" i="6"/>
  <c r="AH784" i="6" s="1"/>
  <c r="AF824" i="6"/>
  <c r="Z824" i="6"/>
  <c r="AG824" i="6" s="1"/>
  <c r="AF984" i="6"/>
  <c r="AA984" i="6"/>
  <c r="AH984" i="6" s="1"/>
  <c r="Z984" i="6"/>
  <c r="AG984" i="6" s="1"/>
  <c r="AF1180" i="6"/>
  <c r="Z1180" i="6"/>
  <c r="AG1180" i="6" s="1"/>
  <c r="AF1480" i="6"/>
  <c r="AA1480" i="6"/>
  <c r="AH1480" i="6" s="1"/>
  <c r="AF573" i="6"/>
  <c r="Z573" i="6"/>
  <c r="AG573" i="6" s="1"/>
  <c r="AF605" i="6"/>
  <c r="Z605" i="6"/>
  <c r="AG605" i="6" s="1"/>
  <c r="AF757" i="6"/>
  <c r="AA757" i="6"/>
  <c r="AH757" i="6" s="1"/>
  <c r="AF909" i="6"/>
  <c r="Z909" i="6"/>
  <c r="AG909" i="6" s="1"/>
  <c r="AF937" i="6"/>
  <c r="Z937" i="6"/>
  <c r="AG937" i="6" s="1"/>
  <c r="AF989" i="6"/>
  <c r="Z989" i="6"/>
  <c r="AG989" i="6" s="1"/>
  <c r="AF1049" i="6"/>
  <c r="Z1049" i="6"/>
  <c r="AG1049" i="6" s="1"/>
  <c r="AF1081" i="6"/>
  <c r="Z1081" i="6"/>
  <c r="AG1081" i="6" s="1"/>
  <c r="AF1145" i="6"/>
  <c r="Z1145" i="6"/>
  <c r="AG1145" i="6" s="1"/>
  <c r="AF1201" i="6"/>
  <c r="AA1201" i="6"/>
  <c r="AH1201" i="6" s="1"/>
  <c r="AF1289" i="6"/>
  <c r="Z1289" i="6"/>
  <c r="AG1289" i="6" s="1"/>
  <c r="AF1321" i="6"/>
  <c r="Z1321" i="6"/>
  <c r="AG1321" i="6" s="1"/>
  <c r="AF1353" i="6"/>
  <c r="Z1353" i="6"/>
  <c r="AG1353" i="6" s="1"/>
  <c r="AF1441" i="6"/>
  <c r="AA1441" i="6"/>
  <c r="AH1441" i="6" s="1"/>
  <c r="AF304" i="6"/>
  <c r="AA304" i="6"/>
  <c r="AH304" i="6" s="1"/>
  <c r="AF412" i="6"/>
  <c r="AA412" i="6"/>
  <c r="AH412" i="6" s="1"/>
  <c r="AF476" i="6"/>
  <c r="AA476" i="6"/>
  <c r="AH476" i="6" s="1"/>
  <c r="AF628" i="6"/>
  <c r="AA628" i="6"/>
  <c r="AH628" i="6" s="1"/>
  <c r="AF676" i="6"/>
  <c r="AA676" i="6"/>
  <c r="AH676" i="6" s="1"/>
  <c r="AF836" i="6"/>
  <c r="Z836" i="6"/>
  <c r="AG836" i="6" s="1"/>
  <c r="AF1080" i="6"/>
  <c r="Z1080" i="6"/>
  <c r="AG1080" i="6" s="1"/>
  <c r="AF1244" i="6"/>
  <c r="Z1244" i="6"/>
  <c r="AG1244" i="6" s="1"/>
  <c r="AF1340" i="6"/>
  <c r="AA1340" i="6"/>
  <c r="AH1340" i="6" s="1"/>
  <c r="Z1340" i="6"/>
  <c r="AG1340" i="6" s="1"/>
  <c r="AF1469" i="6"/>
  <c r="Z1469" i="6"/>
  <c r="AG1469" i="6" s="1"/>
  <c r="AF185" i="6"/>
  <c r="Z185" i="6"/>
  <c r="AG185" i="6" s="1"/>
  <c r="AF477" i="6"/>
  <c r="AA477" i="6"/>
  <c r="AH477" i="6" s="1"/>
  <c r="Z477" i="6"/>
  <c r="AG477" i="6" s="1"/>
  <c r="AF509" i="6"/>
  <c r="AA509" i="6"/>
  <c r="AH509" i="6" s="1"/>
  <c r="AF525" i="6"/>
  <c r="AA525" i="6"/>
  <c r="AH525" i="6" s="1"/>
  <c r="Z525" i="6"/>
  <c r="AG525" i="6" s="1"/>
  <c r="AF541" i="6"/>
  <c r="AA541" i="6"/>
  <c r="AH541" i="6" s="1"/>
  <c r="AF585" i="6"/>
  <c r="Z585" i="6"/>
  <c r="AG585" i="6" s="1"/>
  <c r="AF653" i="6"/>
  <c r="AA653" i="6"/>
  <c r="AH653" i="6" s="1"/>
  <c r="Z653" i="6"/>
  <c r="AG653" i="6" s="1"/>
  <c r="AF789" i="6"/>
  <c r="AA789" i="6"/>
  <c r="AH789" i="6" s="1"/>
  <c r="AF857" i="6"/>
  <c r="Z857" i="6"/>
  <c r="AG857" i="6" s="1"/>
  <c r="AA857" i="6"/>
  <c r="AH857" i="6" s="1"/>
  <c r="AF889" i="6"/>
  <c r="Z889" i="6"/>
  <c r="AG889" i="6" s="1"/>
  <c r="AF925" i="6"/>
  <c r="AA925" i="6"/>
  <c r="AH925" i="6" s="1"/>
  <c r="AF1037" i="6"/>
  <c r="AA1037" i="6"/>
  <c r="AH1037" i="6" s="1"/>
  <c r="Z1037" i="6"/>
  <c r="AG1037" i="6" s="1"/>
  <c r="AF1069" i="6"/>
  <c r="AA1069" i="6"/>
  <c r="AH1069" i="6" s="1"/>
  <c r="Z1069" i="6"/>
  <c r="AG1069" i="6" s="1"/>
  <c r="AF1101" i="6"/>
  <c r="Z1101" i="6"/>
  <c r="AG1101" i="6" s="1"/>
  <c r="AF1133" i="6"/>
  <c r="Z1133" i="6"/>
  <c r="AG1133" i="6" s="1"/>
  <c r="AF1169" i="6"/>
  <c r="AA1169" i="6"/>
  <c r="AH1169" i="6" s="1"/>
  <c r="AF1309" i="6"/>
  <c r="Z1309" i="6"/>
  <c r="AG1309" i="6" s="1"/>
  <c r="AA1309" i="6"/>
  <c r="AH1309" i="6" s="1"/>
  <c r="AF1377" i="6"/>
  <c r="AA1377" i="6"/>
  <c r="AH1377" i="6" s="1"/>
  <c r="AA18" i="6"/>
  <c r="AH18" i="6" s="1"/>
  <c r="Z38" i="6"/>
  <c r="AG38" i="6" s="1"/>
  <c r="Z70" i="6"/>
  <c r="Z102" i="6"/>
  <c r="AA146" i="6"/>
  <c r="AH146" i="6" s="1"/>
  <c r="Z186" i="6"/>
  <c r="AG186" i="6" s="1"/>
  <c r="Z230" i="6"/>
  <c r="AA274" i="6"/>
  <c r="AH274" i="6" s="1"/>
  <c r="Z314" i="6"/>
  <c r="Z358" i="6"/>
  <c r="AA402" i="6"/>
  <c r="AH402" i="6" s="1"/>
  <c r="Z442" i="6"/>
  <c r="AG442" i="6" s="1"/>
  <c r="Z486" i="6"/>
  <c r="AA530" i="6"/>
  <c r="AH530" i="6" s="1"/>
  <c r="AA570" i="6"/>
  <c r="AH570" i="6" s="1"/>
  <c r="Z614" i="6"/>
  <c r="AA658" i="6"/>
  <c r="AH658" i="6" s="1"/>
  <c r="AA698" i="6"/>
  <c r="AH698" i="6" s="1"/>
  <c r="Z742" i="6"/>
  <c r="AA786" i="6"/>
  <c r="AH786" i="6" s="1"/>
  <c r="AA826" i="6"/>
  <c r="AH826" i="6" s="1"/>
  <c r="Z870" i="6"/>
  <c r="AA914" i="6"/>
  <c r="AH914" i="6" s="1"/>
  <c r="AA954" i="6"/>
  <c r="AH954" i="6" s="1"/>
  <c r="Z998" i="6"/>
  <c r="AA1042" i="6"/>
  <c r="AH1042" i="6" s="1"/>
  <c r="AA1082" i="6"/>
  <c r="AH1082" i="6" s="1"/>
  <c r="Z1126" i="6"/>
  <c r="AA1170" i="6"/>
  <c r="AH1170" i="6" s="1"/>
  <c r="AA1210" i="6"/>
  <c r="AH1210" i="6" s="1"/>
  <c r="Z1254" i="6"/>
  <c r="AA1298" i="6"/>
  <c r="AH1298" i="6" s="1"/>
  <c r="AA1338" i="6"/>
  <c r="AH1338" i="6" s="1"/>
  <c r="Z1382" i="6"/>
  <c r="AA1426" i="6"/>
  <c r="AH1426" i="6" s="1"/>
  <c r="AA1466" i="6"/>
  <c r="AH1466" i="6" s="1"/>
  <c r="AA164" i="6"/>
  <c r="AH164" i="6" s="1"/>
  <c r="Z300" i="6"/>
  <c r="Z404" i="6"/>
  <c r="AA508" i="6"/>
  <c r="AA604" i="6"/>
  <c r="AH604" i="6" s="1"/>
  <c r="Z728" i="6"/>
  <c r="AA816" i="6"/>
  <c r="AH816" i="6" s="1"/>
  <c r="Z908" i="6"/>
  <c r="AG908" i="6" s="1"/>
  <c r="AA1064" i="6"/>
  <c r="AH1064" i="6" s="1"/>
  <c r="Z1164" i="6"/>
  <c r="AA1264" i="6"/>
  <c r="AH1264" i="6" s="1"/>
  <c r="AA1344" i="6"/>
  <c r="AH1344" i="6" s="1"/>
  <c r="AA1460" i="6"/>
  <c r="Z105" i="6"/>
  <c r="AG105" i="6" s="1"/>
  <c r="AA229" i="6"/>
  <c r="AH229" i="6" s="1"/>
  <c r="AA357" i="6"/>
  <c r="AH357" i="6" s="1"/>
  <c r="AA493" i="6"/>
  <c r="AH493" i="6" s="1"/>
  <c r="Z617" i="6"/>
  <c r="AG617" i="6" s="1"/>
  <c r="AA737" i="6"/>
  <c r="AH737" i="6" s="1"/>
  <c r="AA821" i="6"/>
  <c r="AA929" i="6"/>
  <c r="AH929" i="6" s="1"/>
  <c r="AA1041" i="6"/>
  <c r="AH1041" i="6" s="1"/>
  <c r="Z1193" i="6"/>
  <c r="AA1345" i="6"/>
  <c r="AH1345" i="6" s="1"/>
  <c r="AA1489" i="6"/>
  <c r="AA111" i="6"/>
  <c r="AH111" i="6" s="1"/>
  <c r="Z223" i="6"/>
  <c r="AA479" i="6"/>
  <c r="AH479" i="6" s="1"/>
  <c r="Z575" i="6"/>
  <c r="AA703" i="6"/>
  <c r="AH703" i="6" s="1"/>
  <c r="AA831" i="6"/>
  <c r="AH831" i="6" s="1"/>
  <c r="AA959" i="6"/>
  <c r="AA1087" i="6"/>
  <c r="AH1087" i="6" s="1"/>
  <c r="Z1215" i="6"/>
  <c r="AG1215" i="6" s="1"/>
  <c r="AA1343" i="6"/>
  <c r="AH1343" i="6" s="1"/>
  <c r="AA1471" i="6"/>
  <c r="AA136" i="6"/>
  <c r="Z304" i="6"/>
  <c r="AG304" i="6" s="1"/>
  <c r="AA472" i="6"/>
  <c r="AH472" i="6" s="1"/>
  <c r="AA640" i="6"/>
  <c r="AH640" i="6" s="1"/>
  <c r="Z1044" i="6"/>
  <c r="AA1308" i="6"/>
  <c r="AH1308" i="6" s="1"/>
  <c r="Z193" i="6"/>
  <c r="AG193" i="6" s="1"/>
  <c r="Z449" i="6"/>
  <c r="Z1021" i="6"/>
  <c r="AA1469" i="6"/>
  <c r="AH1469" i="6" s="1"/>
  <c r="AE179" i="6"/>
  <c r="AJ179" i="6" s="1"/>
  <c r="AC57" i="6"/>
  <c r="AE57" i="6" s="1"/>
  <c r="Z57" i="6"/>
  <c r="AC73" i="6"/>
  <c r="AE73" i="6" s="1"/>
  <c r="AJ73" i="6" s="1"/>
  <c r="AK73" i="6" s="1"/>
  <c r="Z73" i="6"/>
  <c r="AD103" i="6"/>
  <c r="AA103" i="6"/>
  <c r="AD168" i="6"/>
  <c r="AE168" i="6" s="1"/>
  <c r="AA168" i="6"/>
  <c r="AH168" i="6" s="1"/>
  <c r="AD12" i="6"/>
  <c r="AA12" i="6"/>
  <c r="AC156" i="6"/>
  <c r="AE156" i="6" s="1"/>
  <c r="Z156" i="6"/>
  <c r="AG156" i="6" s="1"/>
  <c r="AC111" i="6"/>
  <c r="AE111" i="6" s="1"/>
  <c r="AJ111" i="6" s="1"/>
  <c r="Z111" i="6"/>
  <c r="AF332" i="6"/>
  <c r="AA332" i="6"/>
  <c r="AH332" i="6" s="1"/>
  <c r="Z332" i="6"/>
  <c r="AG332" i="6" s="1"/>
  <c r="AF368" i="6"/>
  <c r="AA368" i="6"/>
  <c r="AH368" i="6" s="1"/>
  <c r="AF484" i="6"/>
  <c r="AA484" i="6"/>
  <c r="AH484" i="6" s="1"/>
  <c r="AF624" i="6"/>
  <c r="Z624" i="6"/>
  <c r="AG624" i="6" s="1"/>
  <c r="AA624" i="6"/>
  <c r="AH624" i="6" s="1"/>
  <c r="AF916" i="6"/>
  <c r="Z916" i="6"/>
  <c r="AG916" i="6" s="1"/>
  <c r="AF240" i="6"/>
  <c r="AA240" i="6"/>
  <c r="AH240" i="6" s="1"/>
  <c r="Z240" i="6"/>
  <c r="AG240" i="6" s="1"/>
  <c r="AF364" i="6"/>
  <c r="AA364" i="6"/>
  <c r="AH364" i="6" s="1"/>
  <c r="Z364" i="6"/>
  <c r="AG364" i="6" s="1"/>
  <c r="AF516" i="6"/>
  <c r="AA516" i="6"/>
  <c r="AH516" i="6" s="1"/>
  <c r="AF792" i="6"/>
  <c r="AA792" i="6"/>
  <c r="AH792" i="6" s="1"/>
  <c r="AF856" i="6"/>
  <c r="Z856" i="6"/>
  <c r="AG856" i="6" s="1"/>
  <c r="AF1168" i="6"/>
  <c r="Z1168" i="6"/>
  <c r="AG1168" i="6" s="1"/>
  <c r="AA1168" i="6"/>
  <c r="AH1168" i="6" s="1"/>
  <c r="AF1260" i="6"/>
  <c r="AA1260" i="6"/>
  <c r="AH1260" i="6" s="1"/>
  <c r="Z1260" i="6"/>
  <c r="AG1260" i="6" s="1"/>
  <c r="AF1312" i="6"/>
  <c r="AA1312" i="6"/>
  <c r="AH1312" i="6" s="1"/>
  <c r="AF42" i="6"/>
  <c r="AA42" i="6"/>
  <c r="AH42" i="6" s="1"/>
  <c r="AF90" i="6"/>
  <c r="AA90" i="6"/>
  <c r="AH90" i="6" s="1"/>
  <c r="AF106" i="6"/>
  <c r="Z106" i="6"/>
  <c r="AG106" i="6" s="1"/>
  <c r="AF170" i="6"/>
  <c r="Z170" i="6"/>
  <c r="AG170" i="6" s="1"/>
  <c r="Z640" i="6"/>
  <c r="AD53" i="6"/>
  <c r="AE53" i="6" s="1"/>
  <c r="AJ53" i="6" s="1"/>
  <c r="AK53" i="6" s="1"/>
  <c r="AA53" i="6"/>
  <c r="AD117" i="6"/>
  <c r="AE117" i="6" s="1"/>
  <c r="AJ117" i="6" s="1"/>
  <c r="AK117" i="6" s="1"/>
  <c r="AA117" i="6"/>
  <c r="AH117" i="6" s="1"/>
  <c r="AA107" i="6"/>
  <c r="AH107" i="6" s="1"/>
  <c r="AC40" i="6"/>
  <c r="AE40" i="6" s="1"/>
  <c r="AJ40" i="6" s="1"/>
  <c r="Z40" i="6"/>
  <c r="AD80" i="6"/>
  <c r="AA80" i="6"/>
  <c r="AH80" i="6" s="1"/>
  <c r="AD112" i="6"/>
  <c r="AA112" i="6"/>
  <c r="AA159" i="6"/>
  <c r="AH159" i="6" s="1"/>
  <c r="AE1155" i="6"/>
  <c r="AJ1155" i="6" s="1"/>
  <c r="AE1343" i="6"/>
  <c r="AJ1343" i="6" s="1"/>
  <c r="AE419" i="6"/>
  <c r="AJ419" i="6" s="1"/>
  <c r="AE292" i="6"/>
  <c r="AJ292" i="6" s="1"/>
  <c r="AE99" i="6"/>
  <c r="AF344" i="6"/>
  <c r="AA344" i="6"/>
  <c r="AH344" i="6" s="1"/>
  <c r="AF376" i="6"/>
  <c r="AA376" i="6"/>
  <c r="AH376" i="6" s="1"/>
  <c r="AF536" i="6"/>
  <c r="AA536" i="6"/>
  <c r="AH536" i="6" s="1"/>
  <c r="AF700" i="6"/>
  <c r="AA700" i="6"/>
  <c r="AH700" i="6" s="1"/>
  <c r="AF812" i="6"/>
  <c r="AA812" i="6"/>
  <c r="AH812" i="6" s="1"/>
  <c r="AF876" i="6"/>
  <c r="AA876" i="6"/>
  <c r="AH876" i="6" s="1"/>
  <c r="AF1140" i="6"/>
  <c r="AA1140" i="6"/>
  <c r="AH1140" i="6" s="1"/>
  <c r="AF1420" i="6"/>
  <c r="Z1420" i="6"/>
  <c r="AG1420" i="6" s="1"/>
  <c r="AF1472" i="6"/>
  <c r="Z1472" i="6"/>
  <c r="AG1472" i="6" s="1"/>
  <c r="AF524" i="6"/>
  <c r="AA524" i="6"/>
  <c r="AH524" i="6" s="1"/>
  <c r="AF696" i="6"/>
  <c r="AA696" i="6"/>
  <c r="AH696" i="6" s="1"/>
  <c r="AF828" i="6"/>
  <c r="Z828" i="6"/>
  <c r="AG828" i="6" s="1"/>
  <c r="AF1280" i="6"/>
  <c r="AA1280" i="6"/>
  <c r="AH1280" i="6" s="1"/>
  <c r="AF1324" i="6"/>
  <c r="AA1324" i="6"/>
  <c r="AH1324" i="6" s="1"/>
  <c r="AF1356" i="6"/>
  <c r="AA1356" i="6"/>
  <c r="AH1356" i="6" s="1"/>
  <c r="AF66" i="6"/>
  <c r="AA66" i="6"/>
  <c r="AH66" i="6" s="1"/>
  <c r="AF114" i="6"/>
  <c r="AA114" i="6"/>
  <c r="AH114" i="6" s="1"/>
  <c r="AF130" i="6"/>
  <c r="AA130" i="6"/>
  <c r="AH130" i="6" s="1"/>
  <c r="AF178" i="6"/>
  <c r="AA178" i="6"/>
  <c r="AH178" i="6" s="1"/>
  <c r="AF194" i="6"/>
  <c r="AA194" i="6"/>
  <c r="AH194" i="6" s="1"/>
  <c r="AF242" i="6"/>
  <c r="AA242" i="6"/>
  <c r="AH242" i="6" s="1"/>
  <c r="AF258" i="6"/>
  <c r="AA258" i="6"/>
  <c r="AH258" i="6" s="1"/>
  <c r="AF306" i="6"/>
  <c r="AA306" i="6"/>
  <c r="AH306" i="6" s="1"/>
  <c r="AF322" i="6"/>
  <c r="AA322" i="6"/>
  <c r="AH322" i="6" s="1"/>
  <c r="AF370" i="6"/>
  <c r="AA370" i="6"/>
  <c r="AH370" i="6" s="1"/>
  <c r="AF386" i="6"/>
  <c r="AA386" i="6"/>
  <c r="AH386" i="6" s="1"/>
  <c r="AF434" i="6"/>
  <c r="AA434" i="6"/>
  <c r="AH434" i="6" s="1"/>
  <c r="AF450" i="6"/>
  <c r="AA450" i="6"/>
  <c r="AH450" i="6" s="1"/>
  <c r="AF498" i="6"/>
  <c r="AA498" i="6"/>
  <c r="AH498" i="6" s="1"/>
  <c r="AF514" i="6"/>
  <c r="AA514" i="6"/>
  <c r="AH514" i="6" s="1"/>
  <c r="AF562" i="6"/>
  <c r="AA562" i="6"/>
  <c r="AH562" i="6" s="1"/>
  <c r="AF578" i="6"/>
  <c r="AA578" i="6"/>
  <c r="AH578" i="6" s="1"/>
  <c r="AF626" i="6"/>
  <c r="AA626" i="6"/>
  <c r="AH626" i="6" s="1"/>
  <c r="AF642" i="6"/>
  <c r="AA642" i="6"/>
  <c r="AH642" i="6" s="1"/>
  <c r="AF690" i="6"/>
  <c r="AA690" i="6"/>
  <c r="AH690" i="6" s="1"/>
  <c r="AF706" i="6"/>
  <c r="AA706" i="6"/>
  <c r="AH706" i="6" s="1"/>
  <c r="AF754" i="6"/>
  <c r="AA754" i="6"/>
  <c r="AH754" i="6" s="1"/>
  <c r="AF770" i="6"/>
  <c r="AA770" i="6"/>
  <c r="AH770" i="6" s="1"/>
  <c r="AF818" i="6"/>
  <c r="AA818" i="6"/>
  <c r="AH818" i="6" s="1"/>
  <c r="AF834" i="6"/>
  <c r="AA834" i="6"/>
  <c r="AH834" i="6" s="1"/>
  <c r="AF882" i="6"/>
  <c r="AA882" i="6"/>
  <c r="AH882" i="6" s="1"/>
  <c r="AF898" i="6"/>
  <c r="AA898" i="6"/>
  <c r="AH898" i="6" s="1"/>
  <c r="AF946" i="6"/>
  <c r="AA946" i="6"/>
  <c r="AH946" i="6" s="1"/>
  <c r="AF962" i="6"/>
  <c r="AA962" i="6"/>
  <c r="AH962" i="6" s="1"/>
  <c r="AF1010" i="6"/>
  <c r="AA1010" i="6"/>
  <c r="AH1010" i="6" s="1"/>
  <c r="AF1026" i="6"/>
  <c r="AA1026" i="6"/>
  <c r="AH1026" i="6" s="1"/>
  <c r="AF1074" i="6"/>
  <c r="AA1074" i="6"/>
  <c r="AH1074" i="6" s="1"/>
  <c r="AF1090" i="6"/>
  <c r="AA1090" i="6"/>
  <c r="AH1090" i="6" s="1"/>
  <c r="AF1138" i="6"/>
  <c r="AA1138" i="6"/>
  <c r="AH1138" i="6" s="1"/>
  <c r="AF1154" i="6"/>
  <c r="AA1154" i="6"/>
  <c r="AH1154" i="6" s="1"/>
  <c r="AF1202" i="6"/>
  <c r="AA1202" i="6"/>
  <c r="AH1202" i="6" s="1"/>
  <c r="AF1218" i="6"/>
  <c r="AA1218" i="6"/>
  <c r="AH1218" i="6" s="1"/>
  <c r="AF1266" i="6"/>
  <c r="AA1266" i="6"/>
  <c r="AH1266" i="6" s="1"/>
  <c r="AF1282" i="6"/>
  <c r="AA1282" i="6"/>
  <c r="AH1282" i="6" s="1"/>
  <c r="AF1330" i="6"/>
  <c r="AA1330" i="6"/>
  <c r="AH1330" i="6" s="1"/>
  <c r="AF1346" i="6"/>
  <c r="AA1346" i="6"/>
  <c r="AH1346" i="6" s="1"/>
  <c r="AF1394" i="6"/>
  <c r="AA1394" i="6"/>
  <c r="AH1394" i="6" s="1"/>
  <c r="AF1410" i="6"/>
  <c r="AA1410" i="6"/>
  <c r="AH1410" i="6" s="1"/>
  <c r="AF1458" i="6"/>
  <c r="AA1458" i="6"/>
  <c r="AH1458" i="6" s="1"/>
  <c r="AF1474" i="6"/>
  <c r="AA1474" i="6"/>
  <c r="AH1474" i="6" s="1"/>
  <c r="AE3" i="6"/>
  <c r="AJ3" i="6" s="1"/>
  <c r="AF272" i="6"/>
  <c r="AA272" i="6"/>
  <c r="AH272" i="6" s="1"/>
  <c r="AF672" i="6"/>
  <c r="AA672" i="6"/>
  <c r="AH672" i="6" s="1"/>
  <c r="AF720" i="6"/>
  <c r="AA720" i="6"/>
  <c r="AH720" i="6" s="1"/>
  <c r="AF1124" i="6"/>
  <c r="AA1124" i="6"/>
  <c r="AH1124" i="6" s="1"/>
  <c r="AF1372" i="6"/>
  <c r="AA1372" i="6"/>
  <c r="AH1372" i="6" s="1"/>
  <c r="AF1416" i="6"/>
  <c r="AA1416" i="6"/>
  <c r="AH1416" i="6" s="1"/>
  <c r="AF1464" i="6"/>
  <c r="AA1464" i="6"/>
  <c r="AH1464" i="6" s="1"/>
  <c r="AF621" i="6"/>
  <c r="Z621" i="6"/>
  <c r="AG621" i="6" s="1"/>
  <c r="AF705" i="6"/>
  <c r="AA705" i="6"/>
  <c r="AH705" i="6" s="1"/>
  <c r="AF893" i="6"/>
  <c r="Z893" i="6"/>
  <c r="AG893" i="6" s="1"/>
  <c r="AF977" i="6"/>
  <c r="AA977" i="6"/>
  <c r="AH977" i="6" s="1"/>
  <c r="AF1005" i="6"/>
  <c r="Z1005" i="6"/>
  <c r="AG1005" i="6" s="1"/>
  <c r="AF1217" i="6"/>
  <c r="AA1217" i="6"/>
  <c r="AH1217" i="6" s="1"/>
  <c r="AF1245" i="6"/>
  <c r="Z1245" i="6"/>
  <c r="AG1245" i="6" s="1"/>
  <c r="AF1277" i="6"/>
  <c r="Z1277" i="6"/>
  <c r="AG1277" i="6" s="1"/>
  <c r="AF1337" i="6"/>
  <c r="Z1337" i="6"/>
  <c r="AG1337" i="6" s="1"/>
  <c r="AF1425" i="6"/>
  <c r="AA1425" i="6"/>
  <c r="AH1425" i="6" s="1"/>
  <c r="AF143" i="6"/>
  <c r="Z143" i="6"/>
  <c r="AG143" i="6" s="1"/>
  <c r="AF196" i="6"/>
  <c r="AA196" i="6"/>
  <c r="AH196" i="6" s="1"/>
  <c r="AF288" i="6"/>
  <c r="AA288" i="6"/>
  <c r="AH288" i="6" s="1"/>
  <c r="AF328" i="6"/>
  <c r="AA328" i="6"/>
  <c r="AH328" i="6" s="1"/>
  <c r="AF732" i="6"/>
  <c r="AA732" i="6"/>
  <c r="AH732" i="6" s="1"/>
  <c r="AF796" i="6"/>
  <c r="Z796" i="6"/>
  <c r="AG796" i="6" s="1"/>
  <c r="AF924" i="6"/>
  <c r="Z924" i="6"/>
  <c r="AG924" i="6" s="1"/>
  <c r="AF1120" i="6"/>
  <c r="Z1120" i="6"/>
  <c r="AG1120" i="6" s="1"/>
  <c r="AF1320" i="6"/>
  <c r="Z1320" i="6"/>
  <c r="AG1320" i="6" s="1"/>
  <c r="AF1352" i="6"/>
  <c r="Z1352" i="6"/>
  <c r="AG1352" i="6" s="1"/>
  <c r="AF209" i="6"/>
  <c r="Z209" i="6"/>
  <c r="AG209" i="6" s="1"/>
  <c r="AF225" i="6"/>
  <c r="Z225" i="6"/>
  <c r="AG225" i="6" s="1"/>
  <c r="AF257" i="6"/>
  <c r="Z257" i="6"/>
  <c r="AG257" i="6" s="1"/>
  <c r="AF273" i="6"/>
  <c r="Z273" i="6"/>
  <c r="AG273" i="6" s="1"/>
  <c r="AF289" i="6"/>
  <c r="Z289" i="6"/>
  <c r="AG289" i="6" s="1"/>
  <c r="AF305" i="6"/>
  <c r="Z305" i="6"/>
  <c r="AG305" i="6" s="1"/>
  <c r="AF337" i="6"/>
  <c r="Z337" i="6"/>
  <c r="AG337" i="6" s="1"/>
  <c r="AF353" i="6"/>
  <c r="Z353" i="6"/>
  <c r="AG353" i="6" s="1"/>
  <c r="AF385" i="6"/>
  <c r="Z385" i="6"/>
  <c r="AG385" i="6" s="1"/>
  <c r="AF401" i="6"/>
  <c r="Z401" i="6"/>
  <c r="AG401" i="6" s="1"/>
  <c r="AF417" i="6"/>
  <c r="Z417" i="6"/>
  <c r="AG417" i="6" s="1"/>
  <c r="AF433" i="6"/>
  <c r="Z433" i="6"/>
  <c r="AG433" i="6" s="1"/>
  <c r="AF673" i="6"/>
  <c r="AA673" i="6"/>
  <c r="AH673" i="6" s="1"/>
  <c r="AF805" i="6"/>
  <c r="AA805" i="6"/>
  <c r="AH805" i="6" s="1"/>
  <c r="AF837" i="6"/>
  <c r="AA837" i="6"/>
  <c r="AH837" i="6" s="1"/>
  <c r="AF945" i="6"/>
  <c r="AA945" i="6"/>
  <c r="AH945" i="6" s="1"/>
  <c r="AF1085" i="6"/>
  <c r="Z1085" i="6"/>
  <c r="AG1085" i="6" s="1"/>
  <c r="AF1117" i="6"/>
  <c r="Z1117" i="6"/>
  <c r="AG1117" i="6" s="1"/>
  <c r="AF1149" i="6"/>
  <c r="Z1149" i="6"/>
  <c r="AG1149" i="6" s="1"/>
  <c r="AF1293" i="6"/>
  <c r="Z1293" i="6"/>
  <c r="AG1293" i="6" s="1"/>
  <c r="AF1357" i="6"/>
  <c r="Z1357" i="6"/>
  <c r="AG1357" i="6" s="1"/>
  <c r="AF1393" i="6"/>
  <c r="AA1393" i="6"/>
  <c r="AH1393" i="6" s="1"/>
  <c r="AA26" i="6"/>
  <c r="AH26" i="6" s="1"/>
  <c r="AA82" i="6"/>
  <c r="AH82" i="6" s="1"/>
  <c r="AA122" i="6"/>
  <c r="AH122" i="6" s="1"/>
  <c r="AA210" i="6"/>
  <c r="AH210" i="6" s="1"/>
  <c r="Z250" i="6"/>
  <c r="AA338" i="6"/>
  <c r="AH338" i="6" s="1"/>
  <c r="AA378" i="6"/>
  <c r="AH378" i="6" s="1"/>
  <c r="AA466" i="6"/>
  <c r="AH466" i="6" s="1"/>
  <c r="AA506" i="6"/>
  <c r="AH506" i="6" s="1"/>
  <c r="AA594" i="6"/>
  <c r="AH594" i="6" s="1"/>
  <c r="AA634" i="6"/>
  <c r="AH634" i="6" s="1"/>
  <c r="AA722" i="6"/>
  <c r="AH722" i="6" s="1"/>
  <c r="AA762" i="6"/>
  <c r="AH762" i="6" s="1"/>
  <c r="AA850" i="6"/>
  <c r="AH850" i="6" s="1"/>
  <c r="AA890" i="6"/>
  <c r="AH890" i="6" s="1"/>
  <c r="AA978" i="6"/>
  <c r="AH978" i="6" s="1"/>
  <c r="AA1018" i="6"/>
  <c r="AH1018" i="6" s="1"/>
  <c r="AA1106" i="6"/>
  <c r="AH1106" i="6" s="1"/>
  <c r="AA1146" i="6"/>
  <c r="AH1146" i="6" s="1"/>
  <c r="AA1234" i="6"/>
  <c r="AH1234" i="6" s="1"/>
  <c r="AA1274" i="6"/>
  <c r="AH1274" i="6" s="1"/>
  <c r="AA1362" i="6"/>
  <c r="AH1362" i="6" s="1"/>
  <c r="AA1402" i="6"/>
  <c r="AH1402" i="6" s="1"/>
  <c r="AA1490" i="6"/>
  <c r="AH1490" i="6" s="1"/>
  <c r="AA244" i="6"/>
  <c r="AH244" i="6" s="1"/>
  <c r="AA460" i="6"/>
  <c r="Z544" i="6"/>
  <c r="AA852" i="6"/>
  <c r="AH852" i="6" s="1"/>
  <c r="Z940" i="6"/>
  <c r="Z1104" i="6"/>
  <c r="Z1220" i="6"/>
  <c r="Z1304" i="6"/>
  <c r="AA1412" i="6"/>
  <c r="AH1412" i="6" s="1"/>
  <c r="Z21" i="6"/>
  <c r="Z169" i="6"/>
  <c r="Z565" i="6"/>
  <c r="AG565" i="6" s="1"/>
  <c r="AA689" i="6"/>
  <c r="AH689" i="6" s="1"/>
  <c r="Z877" i="6"/>
  <c r="AG877" i="6" s="1"/>
  <c r="Z1113" i="6"/>
  <c r="Z95" i="6"/>
  <c r="Z351" i="6"/>
  <c r="AG351" i="6" s="1"/>
  <c r="AA56" i="6"/>
  <c r="AH56" i="6" s="1"/>
  <c r="Z564" i="6"/>
  <c r="Z748" i="6"/>
  <c r="AA1184" i="6"/>
  <c r="AH1184" i="6" s="1"/>
  <c r="AA85" i="6"/>
  <c r="AH85" i="6" s="1"/>
  <c r="Z321" i="6"/>
  <c r="Z589" i="6"/>
  <c r="AG589" i="6" s="1"/>
  <c r="Z873" i="6"/>
  <c r="AG873" i="6" s="1"/>
  <c r="Z1325" i="6"/>
  <c r="AC41" i="6"/>
  <c r="AE41" i="6" s="1"/>
  <c r="Z41" i="6"/>
  <c r="AG41" i="6" s="1"/>
  <c r="AD127" i="6"/>
  <c r="AA127" i="6"/>
  <c r="AF884" i="6"/>
  <c r="Z884" i="6"/>
  <c r="AG884" i="6" s="1"/>
  <c r="AF208" i="6"/>
  <c r="Z208" i="6"/>
  <c r="AG208" i="6" s="1"/>
  <c r="AF504" i="6"/>
  <c r="AA504" i="6"/>
  <c r="AH504" i="6" s="1"/>
  <c r="Z504" i="6"/>
  <c r="AG504" i="6" s="1"/>
  <c r="AF780" i="6"/>
  <c r="AA780" i="6"/>
  <c r="AH780" i="6" s="1"/>
  <c r="Z780" i="6"/>
  <c r="AG780" i="6" s="1"/>
  <c r="AF840" i="6"/>
  <c r="Z840" i="6"/>
  <c r="AG840" i="6" s="1"/>
  <c r="AF1196" i="6"/>
  <c r="Z1196" i="6"/>
  <c r="AG1196" i="6" s="1"/>
  <c r="AF154" i="6"/>
  <c r="AA154" i="6"/>
  <c r="AH154" i="6" s="1"/>
  <c r="AA74" i="6"/>
  <c r="AH74" i="6" s="1"/>
  <c r="AA768" i="6"/>
  <c r="AH768" i="6" s="1"/>
  <c r="AA1296" i="6"/>
  <c r="AH1296" i="6" s="1"/>
  <c r="Z1488" i="6"/>
  <c r="AG1488" i="6" s="1"/>
  <c r="AA856" i="6"/>
  <c r="AH856" i="6" s="1"/>
  <c r="AD69" i="6"/>
  <c r="AE69" i="6" s="1"/>
  <c r="AJ69" i="6" s="1"/>
  <c r="AA69" i="6"/>
  <c r="AH69" i="6" s="1"/>
  <c r="AD101" i="6"/>
  <c r="AE101" i="6" s="1"/>
  <c r="AA101" i="6"/>
  <c r="AH101" i="6" s="1"/>
  <c r="Z29" i="6"/>
  <c r="AD96" i="6"/>
  <c r="AA96" i="6"/>
  <c r="AH96" i="6" s="1"/>
  <c r="AD128" i="6"/>
  <c r="AA128" i="6"/>
  <c r="AH128" i="6" s="1"/>
  <c r="Z139" i="6"/>
  <c r="Z68" i="6"/>
  <c r="AE435" i="6"/>
  <c r="AJ435" i="6" s="1"/>
  <c r="AE607" i="6"/>
  <c r="AJ607" i="6" s="1"/>
  <c r="AE803" i="6"/>
  <c r="AJ803" i="6" s="1"/>
  <c r="Z45" i="6"/>
  <c r="Z61" i="6"/>
  <c r="Z77" i="6"/>
  <c r="AG77" i="6" s="1"/>
  <c r="Z93" i="6"/>
  <c r="Z109" i="6"/>
  <c r="AC121" i="6"/>
  <c r="AE121" i="6" s="1"/>
  <c r="Z121" i="6"/>
  <c r="AG121" i="6" s="1"/>
  <c r="AC137" i="6"/>
  <c r="AE137" i="6" s="1"/>
  <c r="Z137" i="6"/>
  <c r="AD149" i="6"/>
  <c r="AE149" i="6" s="1"/>
  <c r="AA149" i="6"/>
  <c r="AH149" i="6" s="1"/>
  <c r="AD165" i="6"/>
  <c r="AE165" i="6" s="1"/>
  <c r="AA165" i="6"/>
  <c r="AH165" i="6" s="1"/>
  <c r="AD87" i="6"/>
  <c r="AA87" i="6"/>
  <c r="AH87" i="6" s="1"/>
  <c r="AA123" i="6"/>
  <c r="AH123" i="6" s="1"/>
  <c r="AE84" i="6"/>
  <c r="AD120" i="6"/>
  <c r="AA120" i="6"/>
  <c r="AD48" i="6"/>
  <c r="AA48" i="6"/>
  <c r="AH48" i="6" s="1"/>
  <c r="Z148" i="6"/>
  <c r="AE1219" i="6"/>
  <c r="AJ1219" i="6" s="1"/>
  <c r="AE479" i="6"/>
  <c r="AJ479" i="6" s="1"/>
  <c r="AE1171" i="6"/>
  <c r="AJ1171" i="6" s="1"/>
  <c r="AE564" i="6"/>
  <c r="AJ564" i="6" s="1"/>
  <c r="AF180" i="6"/>
  <c r="AA180" i="6"/>
  <c r="AH180" i="6" s="1"/>
  <c r="Z180" i="6"/>
  <c r="AG180" i="6" s="1"/>
  <c r="AF260" i="6"/>
  <c r="Z260" i="6"/>
  <c r="AG260" i="6" s="1"/>
  <c r="AF392" i="6"/>
  <c r="AA392" i="6"/>
  <c r="AH392" i="6" s="1"/>
  <c r="Z392" i="6"/>
  <c r="AG392" i="6" s="1"/>
  <c r="AF436" i="6"/>
  <c r="Z436" i="6"/>
  <c r="AG436" i="6" s="1"/>
  <c r="AF972" i="6"/>
  <c r="Z972" i="6"/>
  <c r="AG972" i="6" s="1"/>
  <c r="AF1072" i="6"/>
  <c r="Z1072" i="6"/>
  <c r="AG1072" i="6" s="1"/>
  <c r="AF1200" i="6"/>
  <c r="Z1200" i="6"/>
  <c r="AG1200" i="6" s="1"/>
  <c r="AF1232" i="6"/>
  <c r="AA1232" i="6"/>
  <c r="AH1232" i="6" s="1"/>
  <c r="Z1232" i="6"/>
  <c r="AG1232" i="6" s="1"/>
  <c r="AF1276" i="6"/>
  <c r="Z1276" i="6"/>
  <c r="AG1276" i="6" s="1"/>
  <c r="AF1284" i="6"/>
  <c r="Z1284" i="6"/>
  <c r="AG1284" i="6" s="1"/>
  <c r="AF1400" i="6"/>
  <c r="Z1400" i="6"/>
  <c r="AG1400" i="6" s="1"/>
  <c r="AF184" i="6"/>
  <c r="Z184" i="6"/>
  <c r="AG184" i="6" s="1"/>
  <c r="AF440" i="6"/>
  <c r="AA440" i="6"/>
  <c r="AH440" i="6" s="1"/>
  <c r="Z440" i="6"/>
  <c r="AG440" i="6" s="1"/>
  <c r="AF596" i="6"/>
  <c r="AA596" i="6"/>
  <c r="AH596" i="6" s="1"/>
  <c r="Z596" i="6"/>
  <c r="AG596" i="6" s="1"/>
  <c r="AF644" i="6"/>
  <c r="AA644" i="6"/>
  <c r="AH644" i="6" s="1"/>
  <c r="AF920" i="6"/>
  <c r="Z920" i="6"/>
  <c r="AG920" i="6" s="1"/>
  <c r="AA920" i="6"/>
  <c r="AH920" i="6" s="1"/>
  <c r="AF1016" i="6"/>
  <c r="AA1016" i="6"/>
  <c r="AH1016" i="6" s="1"/>
  <c r="Z1016" i="6"/>
  <c r="AG1016" i="6" s="1"/>
  <c r="AF1228" i="6"/>
  <c r="Z1228" i="6"/>
  <c r="AG1228" i="6" s="1"/>
  <c r="AF1388" i="6"/>
  <c r="Z1388" i="6"/>
  <c r="AG1388" i="6" s="1"/>
  <c r="AF86" i="6"/>
  <c r="Z86" i="6"/>
  <c r="AG86" i="6" s="1"/>
  <c r="AF134" i="6"/>
  <c r="Z134" i="6"/>
  <c r="AG134" i="6" s="1"/>
  <c r="AF150" i="6"/>
  <c r="Z150" i="6"/>
  <c r="AG150" i="6" s="1"/>
  <c r="AF198" i="6"/>
  <c r="Z198" i="6"/>
  <c r="AG198" i="6" s="1"/>
  <c r="AF214" i="6"/>
  <c r="Z214" i="6"/>
  <c r="AG214" i="6" s="1"/>
  <c r="AF262" i="6"/>
  <c r="Z262" i="6"/>
  <c r="AG262" i="6" s="1"/>
  <c r="AF278" i="6"/>
  <c r="Z278" i="6"/>
  <c r="AG278" i="6" s="1"/>
  <c r="AF326" i="6"/>
  <c r="Z326" i="6"/>
  <c r="AG326" i="6" s="1"/>
  <c r="AF342" i="6"/>
  <c r="Z342" i="6"/>
  <c r="AG342" i="6" s="1"/>
  <c r="AF390" i="6"/>
  <c r="Z390" i="6"/>
  <c r="AG390" i="6" s="1"/>
  <c r="AF406" i="6"/>
  <c r="Z406" i="6"/>
  <c r="AG406" i="6" s="1"/>
  <c r="AF454" i="6"/>
  <c r="Z454" i="6"/>
  <c r="AG454" i="6" s="1"/>
  <c r="AF470" i="6"/>
  <c r="Z470" i="6"/>
  <c r="AG470" i="6" s="1"/>
  <c r="AF518" i="6"/>
  <c r="Z518" i="6"/>
  <c r="AG518" i="6" s="1"/>
  <c r="AF534" i="6"/>
  <c r="Z534" i="6"/>
  <c r="AG534" i="6" s="1"/>
  <c r="AF582" i="6"/>
  <c r="Z582" i="6"/>
  <c r="AG582" i="6" s="1"/>
  <c r="AF598" i="6"/>
  <c r="Z598" i="6"/>
  <c r="AG598" i="6" s="1"/>
  <c r="AF646" i="6"/>
  <c r="Z646" i="6"/>
  <c r="AG646" i="6" s="1"/>
  <c r="AF662" i="6"/>
  <c r="Z662" i="6"/>
  <c r="AG662" i="6" s="1"/>
  <c r="AF710" i="6"/>
  <c r="Z710" i="6"/>
  <c r="AG710" i="6" s="1"/>
  <c r="AF726" i="6"/>
  <c r="Z726" i="6"/>
  <c r="AG726" i="6" s="1"/>
  <c r="AF774" i="6"/>
  <c r="Z774" i="6"/>
  <c r="AG774" i="6" s="1"/>
  <c r="AF790" i="6"/>
  <c r="Z790" i="6"/>
  <c r="AG790" i="6" s="1"/>
  <c r="AF838" i="6"/>
  <c r="Z838" i="6"/>
  <c r="AG838" i="6" s="1"/>
  <c r="AF854" i="6"/>
  <c r="Z854" i="6"/>
  <c r="AG854" i="6" s="1"/>
  <c r="AF902" i="6"/>
  <c r="Z902" i="6"/>
  <c r="AG902" i="6" s="1"/>
  <c r="AF918" i="6"/>
  <c r="Z918" i="6"/>
  <c r="AG918" i="6" s="1"/>
  <c r="AF966" i="6"/>
  <c r="Z966" i="6"/>
  <c r="AG966" i="6" s="1"/>
  <c r="AF982" i="6"/>
  <c r="Z982" i="6"/>
  <c r="AG982" i="6" s="1"/>
  <c r="AF1030" i="6"/>
  <c r="Z1030" i="6"/>
  <c r="AG1030" i="6" s="1"/>
  <c r="AF1046" i="6"/>
  <c r="Z1046" i="6"/>
  <c r="AG1046" i="6" s="1"/>
  <c r="AF1094" i="6"/>
  <c r="Z1094" i="6"/>
  <c r="AG1094" i="6" s="1"/>
  <c r="AF1110" i="6"/>
  <c r="Z1110" i="6"/>
  <c r="AG1110" i="6" s="1"/>
  <c r="AF1158" i="6"/>
  <c r="Z1158" i="6"/>
  <c r="AG1158" i="6" s="1"/>
  <c r="AF1174" i="6"/>
  <c r="Z1174" i="6"/>
  <c r="AG1174" i="6" s="1"/>
  <c r="AF1222" i="6"/>
  <c r="Z1222" i="6"/>
  <c r="AG1222" i="6" s="1"/>
  <c r="AF1238" i="6"/>
  <c r="Z1238" i="6"/>
  <c r="AG1238" i="6" s="1"/>
  <c r="AF1286" i="6"/>
  <c r="Z1286" i="6"/>
  <c r="AG1286" i="6" s="1"/>
  <c r="AF1302" i="6"/>
  <c r="Z1302" i="6"/>
  <c r="AG1302" i="6" s="1"/>
  <c r="AF1350" i="6"/>
  <c r="Z1350" i="6"/>
  <c r="AG1350" i="6" s="1"/>
  <c r="AF1366" i="6"/>
  <c r="Z1366" i="6"/>
  <c r="AG1366" i="6" s="1"/>
  <c r="AF1414" i="6"/>
  <c r="Z1414" i="6"/>
  <c r="AG1414" i="6" s="1"/>
  <c r="AF1430" i="6"/>
  <c r="Z1430" i="6"/>
  <c r="AG1430" i="6" s="1"/>
  <c r="AF1478" i="6"/>
  <c r="Z1478" i="6"/>
  <c r="AG1478" i="6" s="1"/>
  <c r="AF1494" i="6"/>
  <c r="Z1494" i="6"/>
  <c r="AG1494" i="6" s="1"/>
  <c r="AF224" i="6"/>
  <c r="Z224" i="6"/>
  <c r="AG224" i="6" s="1"/>
  <c r="AF276" i="6"/>
  <c r="AA276" i="6"/>
  <c r="AH276" i="6" s="1"/>
  <c r="AF424" i="6"/>
  <c r="AA424" i="6"/>
  <c r="AH424" i="6" s="1"/>
  <c r="Z424" i="6"/>
  <c r="AG424" i="6" s="1"/>
  <c r="AF488" i="6"/>
  <c r="AA488" i="6"/>
  <c r="AH488" i="6" s="1"/>
  <c r="AF552" i="6"/>
  <c r="AA552" i="6"/>
  <c r="AH552" i="6" s="1"/>
  <c r="AF608" i="6"/>
  <c r="Z608" i="6"/>
  <c r="AG608" i="6" s="1"/>
  <c r="AA608" i="6"/>
  <c r="AH608" i="6" s="1"/>
  <c r="AF736" i="6"/>
  <c r="AA736" i="6"/>
  <c r="AH736" i="6" s="1"/>
  <c r="AF872" i="6"/>
  <c r="AA872" i="6"/>
  <c r="AH872" i="6" s="1"/>
  <c r="Z872" i="6"/>
  <c r="AG872" i="6" s="1"/>
  <c r="AF1012" i="6"/>
  <c r="Z1012" i="6"/>
  <c r="AG1012" i="6" s="1"/>
  <c r="AF1092" i="6"/>
  <c r="AA1092" i="6"/>
  <c r="AH1092" i="6" s="1"/>
  <c r="Z1092" i="6"/>
  <c r="AG1092" i="6" s="1"/>
  <c r="AF1384" i="6"/>
  <c r="AA1384" i="6"/>
  <c r="AH1384" i="6" s="1"/>
  <c r="AF1436" i="6"/>
  <c r="Z1436" i="6"/>
  <c r="AG1436" i="6" s="1"/>
  <c r="AF1476" i="6"/>
  <c r="Z1476" i="6"/>
  <c r="AG1476" i="6" s="1"/>
  <c r="AA1476" i="6"/>
  <c r="AH1476" i="6" s="1"/>
  <c r="AF657" i="6"/>
  <c r="AA657" i="6"/>
  <c r="AH657" i="6" s="1"/>
  <c r="AF685" i="6"/>
  <c r="Z685" i="6"/>
  <c r="AG685" i="6" s="1"/>
  <c r="AF717" i="6"/>
  <c r="Z717" i="6"/>
  <c r="AG717" i="6" s="1"/>
  <c r="AF749" i="6"/>
  <c r="Z749" i="6"/>
  <c r="AG749" i="6" s="1"/>
  <c r="AF777" i="6"/>
  <c r="Z777" i="6"/>
  <c r="AG777" i="6" s="1"/>
  <c r="AF841" i="6"/>
  <c r="Z841" i="6"/>
  <c r="AG841" i="6" s="1"/>
  <c r="AF957" i="6"/>
  <c r="Z957" i="6"/>
  <c r="AG957" i="6" s="1"/>
  <c r="AF985" i="6"/>
  <c r="Z985" i="6"/>
  <c r="AG985" i="6" s="1"/>
  <c r="AF1073" i="6"/>
  <c r="AA1073" i="6"/>
  <c r="AH1073" i="6" s="1"/>
  <c r="AF1137" i="6"/>
  <c r="AA1137" i="6"/>
  <c r="AH1137" i="6" s="1"/>
  <c r="AF1165" i="6"/>
  <c r="Z1165" i="6"/>
  <c r="AG1165" i="6" s="1"/>
  <c r="AF1225" i="6"/>
  <c r="Z1225" i="6"/>
  <c r="AG1225" i="6" s="1"/>
  <c r="AF1313" i="6"/>
  <c r="AA1313" i="6"/>
  <c r="AH1313" i="6" s="1"/>
  <c r="AF1405" i="6"/>
  <c r="Z1405" i="6"/>
  <c r="AG1405" i="6" s="1"/>
  <c r="AF1433" i="6"/>
  <c r="Z1433" i="6"/>
  <c r="AG1433" i="6" s="1"/>
  <c r="AF175" i="6"/>
  <c r="AA175" i="6"/>
  <c r="AH175" i="6" s="1"/>
  <c r="AF191" i="6"/>
  <c r="AA191" i="6"/>
  <c r="AH191" i="6" s="1"/>
  <c r="AF207" i="6"/>
  <c r="AA207" i="6"/>
  <c r="AH207" i="6" s="1"/>
  <c r="Z207" i="6"/>
  <c r="AG207" i="6" s="1"/>
  <c r="AF239" i="6"/>
  <c r="AA239" i="6"/>
  <c r="AH239" i="6" s="1"/>
  <c r="Z239" i="6"/>
  <c r="AG239" i="6" s="1"/>
  <c r="AF255" i="6"/>
  <c r="Z255" i="6"/>
  <c r="AG255" i="6" s="1"/>
  <c r="AF271" i="6"/>
  <c r="AA271" i="6"/>
  <c r="AH271" i="6" s="1"/>
  <c r="AF287" i="6"/>
  <c r="AA287" i="6"/>
  <c r="AH287" i="6" s="1"/>
  <c r="Z287" i="6"/>
  <c r="AG287" i="6" s="1"/>
  <c r="AF303" i="6"/>
  <c r="AA303" i="6"/>
  <c r="AH303" i="6" s="1"/>
  <c r="AF319" i="6"/>
  <c r="AA319" i="6"/>
  <c r="AH319" i="6" s="1"/>
  <c r="AF335" i="6"/>
  <c r="AA335" i="6"/>
  <c r="AH335" i="6" s="1"/>
  <c r="Z335" i="6"/>
  <c r="AG335" i="6" s="1"/>
  <c r="AF367" i="6"/>
  <c r="AA367" i="6"/>
  <c r="AH367" i="6" s="1"/>
  <c r="Z367" i="6"/>
  <c r="AG367" i="6" s="1"/>
  <c r="AF383" i="6"/>
  <c r="Z383" i="6"/>
  <c r="AG383" i="6" s="1"/>
  <c r="AF399" i="6"/>
  <c r="AA399" i="6"/>
  <c r="AH399" i="6" s="1"/>
  <c r="AF415" i="6"/>
  <c r="AA415" i="6"/>
  <c r="AH415" i="6" s="1"/>
  <c r="Z415" i="6"/>
  <c r="AG415" i="6" s="1"/>
  <c r="AF431" i="6"/>
  <c r="AA431" i="6"/>
  <c r="AH431" i="6" s="1"/>
  <c r="AF447" i="6"/>
  <c r="AA447" i="6"/>
  <c r="AH447" i="6" s="1"/>
  <c r="AF463" i="6"/>
  <c r="AA463" i="6"/>
  <c r="AH463" i="6" s="1"/>
  <c r="Z463" i="6"/>
  <c r="AG463" i="6" s="1"/>
  <c r="AF495" i="6"/>
  <c r="Z495" i="6"/>
  <c r="AG495" i="6" s="1"/>
  <c r="AA495" i="6"/>
  <c r="AH495" i="6" s="1"/>
  <c r="AF511" i="6"/>
  <c r="AA511" i="6"/>
  <c r="AH511" i="6" s="1"/>
  <c r="AF527" i="6"/>
  <c r="Z527" i="6"/>
  <c r="AG527" i="6" s="1"/>
  <c r="AF543" i="6"/>
  <c r="AA543" i="6"/>
  <c r="AH543" i="6" s="1"/>
  <c r="Z543" i="6"/>
  <c r="AG543" i="6" s="1"/>
  <c r="AF559" i="6"/>
  <c r="Z559" i="6"/>
  <c r="AG559" i="6" s="1"/>
  <c r="AA559" i="6"/>
  <c r="AH559" i="6" s="1"/>
  <c r="AF591" i="6"/>
  <c r="Z591" i="6"/>
  <c r="AG591" i="6" s="1"/>
  <c r="AA591" i="6"/>
  <c r="AH591" i="6" s="1"/>
  <c r="AF607" i="6"/>
  <c r="Z607" i="6"/>
  <c r="AG607" i="6" s="1"/>
  <c r="AA607" i="6"/>
  <c r="AH607" i="6" s="1"/>
  <c r="AF623" i="6"/>
  <c r="Z623" i="6"/>
  <c r="AG623" i="6" s="1"/>
  <c r="AA623" i="6"/>
  <c r="AH623" i="6" s="1"/>
  <c r="AF655" i="6"/>
  <c r="Z655" i="6"/>
  <c r="AG655" i="6" s="1"/>
  <c r="AA655" i="6"/>
  <c r="AH655" i="6" s="1"/>
  <c r="AF671" i="6"/>
  <c r="Z671" i="6"/>
  <c r="AG671" i="6" s="1"/>
  <c r="AA671" i="6"/>
  <c r="AH671" i="6" s="1"/>
  <c r="AF687" i="6"/>
  <c r="AA687" i="6"/>
  <c r="AH687" i="6" s="1"/>
  <c r="Z687" i="6"/>
  <c r="AG687" i="6" s="1"/>
  <c r="AF719" i="6"/>
  <c r="AA719" i="6"/>
  <c r="AH719" i="6" s="1"/>
  <c r="Z719" i="6"/>
  <c r="AG719" i="6" s="1"/>
  <c r="AF735" i="6"/>
  <c r="AA735" i="6"/>
  <c r="AH735" i="6" s="1"/>
  <c r="Z735" i="6"/>
  <c r="AG735" i="6" s="1"/>
  <c r="AF751" i="6"/>
  <c r="Z751" i="6"/>
  <c r="AG751" i="6" s="1"/>
  <c r="AA751" i="6"/>
  <c r="AH751" i="6" s="1"/>
  <c r="AF783" i="6"/>
  <c r="Z783" i="6"/>
  <c r="AG783" i="6" s="1"/>
  <c r="AA783" i="6"/>
  <c r="AH783" i="6" s="1"/>
  <c r="AF799" i="6"/>
  <c r="Z799" i="6"/>
  <c r="AG799" i="6" s="1"/>
  <c r="AA799" i="6"/>
  <c r="AH799" i="6" s="1"/>
  <c r="AF815" i="6"/>
  <c r="Z815" i="6"/>
  <c r="AG815" i="6" s="1"/>
  <c r="AA815" i="6"/>
  <c r="AH815" i="6" s="1"/>
  <c r="AF847" i="6"/>
  <c r="Z847" i="6"/>
  <c r="AG847" i="6" s="1"/>
  <c r="AA847" i="6"/>
  <c r="AH847" i="6" s="1"/>
  <c r="AF863" i="6"/>
  <c r="Z863" i="6"/>
  <c r="AG863" i="6" s="1"/>
  <c r="AA863" i="6"/>
  <c r="AH863" i="6" s="1"/>
  <c r="AF879" i="6"/>
  <c r="AA879" i="6"/>
  <c r="AH879" i="6" s="1"/>
  <c r="Z879" i="6"/>
  <c r="AG879" i="6" s="1"/>
  <c r="AF911" i="6"/>
  <c r="AA911" i="6"/>
  <c r="AH911" i="6" s="1"/>
  <c r="Z911" i="6"/>
  <c r="AG911" i="6" s="1"/>
  <c r="AF927" i="6"/>
  <c r="Z927" i="6"/>
  <c r="AG927" i="6" s="1"/>
  <c r="AA927" i="6"/>
  <c r="AH927" i="6" s="1"/>
  <c r="AF943" i="6"/>
  <c r="Z943" i="6"/>
  <c r="AG943" i="6" s="1"/>
  <c r="AA943" i="6"/>
  <c r="AH943" i="6" s="1"/>
  <c r="AF975" i="6"/>
  <c r="Z975" i="6"/>
  <c r="AG975" i="6" s="1"/>
  <c r="AA975" i="6"/>
  <c r="AH975" i="6" s="1"/>
  <c r="AF991" i="6"/>
  <c r="Z991" i="6"/>
  <c r="AG991" i="6" s="1"/>
  <c r="AA991" i="6"/>
  <c r="AH991" i="6" s="1"/>
  <c r="AF1007" i="6"/>
  <c r="Z1007" i="6"/>
  <c r="AG1007" i="6" s="1"/>
  <c r="AA1007" i="6"/>
  <c r="AH1007" i="6" s="1"/>
  <c r="AF1039" i="6"/>
  <c r="Z1039" i="6"/>
  <c r="AG1039" i="6" s="1"/>
  <c r="AA1039" i="6"/>
  <c r="AH1039" i="6" s="1"/>
  <c r="AF1055" i="6"/>
  <c r="Z1055" i="6"/>
  <c r="AG1055" i="6" s="1"/>
  <c r="AA1055" i="6"/>
  <c r="AH1055" i="6" s="1"/>
  <c r="AF1071" i="6"/>
  <c r="Z1071" i="6"/>
  <c r="AG1071" i="6" s="1"/>
  <c r="AA1071" i="6"/>
  <c r="AH1071" i="6" s="1"/>
  <c r="AF1103" i="6"/>
  <c r="Z1103" i="6"/>
  <c r="AG1103" i="6" s="1"/>
  <c r="AA1103" i="6"/>
  <c r="AH1103" i="6" s="1"/>
  <c r="AF1119" i="6"/>
  <c r="Z1119" i="6"/>
  <c r="AG1119" i="6" s="1"/>
  <c r="AA1119" i="6"/>
  <c r="AH1119" i="6" s="1"/>
  <c r="AF1135" i="6"/>
  <c r="Z1135" i="6"/>
  <c r="AG1135" i="6" s="1"/>
  <c r="AA1135" i="6"/>
  <c r="AH1135" i="6" s="1"/>
  <c r="AF1167" i="6"/>
  <c r="Z1167" i="6"/>
  <c r="AG1167" i="6" s="1"/>
  <c r="AA1167" i="6"/>
  <c r="AH1167" i="6" s="1"/>
  <c r="AF1183" i="6"/>
  <c r="AA1183" i="6"/>
  <c r="AH1183" i="6" s="1"/>
  <c r="Z1183" i="6"/>
  <c r="AG1183" i="6" s="1"/>
  <c r="AF1199" i="6"/>
  <c r="Z1199" i="6"/>
  <c r="AG1199" i="6" s="1"/>
  <c r="AA1199" i="6"/>
  <c r="AH1199" i="6" s="1"/>
  <c r="AF1231" i="6"/>
  <c r="Z1231" i="6"/>
  <c r="AG1231" i="6" s="1"/>
  <c r="AA1231" i="6"/>
  <c r="AH1231" i="6" s="1"/>
  <c r="AF1247" i="6"/>
  <c r="AA1247" i="6"/>
  <c r="AH1247" i="6" s="1"/>
  <c r="Z1247" i="6"/>
  <c r="AG1247" i="6" s="1"/>
  <c r="AF1263" i="6"/>
  <c r="Z1263" i="6"/>
  <c r="AG1263" i="6" s="1"/>
  <c r="AA1263" i="6"/>
  <c r="AH1263" i="6" s="1"/>
  <c r="AF1295" i="6"/>
  <c r="Z1295" i="6"/>
  <c r="AG1295" i="6" s="1"/>
  <c r="AA1295" i="6"/>
  <c r="AH1295" i="6" s="1"/>
  <c r="AF1311" i="6"/>
  <c r="Z1311" i="6"/>
  <c r="AG1311" i="6" s="1"/>
  <c r="AA1311" i="6"/>
  <c r="AH1311" i="6" s="1"/>
  <c r="AF1327" i="6"/>
  <c r="Z1327" i="6"/>
  <c r="AG1327" i="6" s="1"/>
  <c r="AA1327" i="6"/>
  <c r="AH1327" i="6" s="1"/>
  <c r="AF1359" i="6"/>
  <c r="Z1359" i="6"/>
  <c r="AG1359" i="6" s="1"/>
  <c r="AA1359" i="6"/>
  <c r="AH1359" i="6" s="1"/>
  <c r="AF1375" i="6"/>
  <c r="Z1375" i="6"/>
  <c r="AG1375" i="6" s="1"/>
  <c r="AA1375" i="6"/>
  <c r="AH1375" i="6" s="1"/>
  <c r="AF1391" i="6"/>
  <c r="Z1391" i="6"/>
  <c r="AG1391" i="6" s="1"/>
  <c r="AA1391" i="6"/>
  <c r="AH1391" i="6" s="1"/>
  <c r="AF1423" i="6"/>
  <c r="Z1423" i="6"/>
  <c r="AG1423" i="6" s="1"/>
  <c r="AA1423" i="6"/>
  <c r="AH1423" i="6" s="1"/>
  <c r="AF1439" i="6"/>
  <c r="Z1439" i="6"/>
  <c r="AG1439" i="6" s="1"/>
  <c r="AA1439" i="6"/>
  <c r="AH1439" i="6" s="1"/>
  <c r="AF1455" i="6"/>
  <c r="Z1455" i="6"/>
  <c r="AG1455" i="6" s="1"/>
  <c r="AA1455" i="6"/>
  <c r="AH1455" i="6" s="1"/>
  <c r="AF1487" i="6"/>
  <c r="Z1487" i="6"/>
  <c r="AG1487" i="6" s="1"/>
  <c r="AA1487" i="6"/>
  <c r="AH1487" i="6" s="1"/>
  <c r="AF212" i="6"/>
  <c r="Z212" i="6"/>
  <c r="AG212" i="6" s="1"/>
  <c r="AF936" i="6"/>
  <c r="Z936" i="6"/>
  <c r="AG936" i="6" s="1"/>
  <c r="AF1000" i="6"/>
  <c r="Z1000" i="6"/>
  <c r="AG1000" i="6" s="1"/>
  <c r="AA1000" i="6"/>
  <c r="AH1000" i="6" s="1"/>
  <c r="AF1128" i="6"/>
  <c r="AA1128" i="6"/>
  <c r="AH1128" i="6" s="1"/>
  <c r="AF1485" i="6"/>
  <c r="AA1485" i="6"/>
  <c r="AH1485" i="6" s="1"/>
  <c r="Z1485" i="6"/>
  <c r="AG1485" i="6" s="1"/>
  <c r="AF1465" i="6"/>
  <c r="Z1465" i="6"/>
  <c r="AG1465" i="6" s="1"/>
  <c r="AF181" i="6"/>
  <c r="AA181" i="6"/>
  <c r="AH181" i="6" s="1"/>
  <c r="Z181" i="6"/>
  <c r="AG181" i="6" s="1"/>
  <c r="AF197" i="6"/>
  <c r="AA197" i="6"/>
  <c r="AH197" i="6" s="1"/>
  <c r="AF245" i="6"/>
  <c r="AA245" i="6"/>
  <c r="AH245" i="6" s="1"/>
  <c r="AF261" i="6"/>
  <c r="AA261" i="6"/>
  <c r="AH261" i="6" s="1"/>
  <c r="AF309" i="6"/>
  <c r="AA309" i="6"/>
  <c r="AH309" i="6" s="1"/>
  <c r="AF325" i="6"/>
  <c r="AA325" i="6"/>
  <c r="AH325" i="6" s="1"/>
  <c r="AF373" i="6"/>
  <c r="AA373" i="6"/>
  <c r="AH373" i="6" s="1"/>
  <c r="AF389" i="6"/>
  <c r="AA389" i="6"/>
  <c r="AH389" i="6" s="1"/>
  <c r="AF437" i="6"/>
  <c r="AA437" i="6"/>
  <c r="AH437" i="6" s="1"/>
  <c r="AF453" i="6"/>
  <c r="AA453" i="6"/>
  <c r="AH453" i="6" s="1"/>
  <c r="AF521" i="6"/>
  <c r="Z521" i="6"/>
  <c r="AG521" i="6" s="1"/>
  <c r="AF577" i="6"/>
  <c r="AA577" i="6"/>
  <c r="AH577" i="6" s="1"/>
  <c r="AF713" i="6"/>
  <c r="Z713" i="6"/>
  <c r="AG713" i="6" s="1"/>
  <c r="AF745" i="6"/>
  <c r="AA745" i="6"/>
  <c r="AH745" i="6" s="1"/>
  <c r="AF809" i="6"/>
  <c r="AA809" i="6"/>
  <c r="AH809" i="6" s="1"/>
  <c r="AF845" i="6"/>
  <c r="Z845" i="6"/>
  <c r="AG845" i="6" s="1"/>
  <c r="AF881" i="6"/>
  <c r="AA881" i="6"/>
  <c r="AH881" i="6" s="1"/>
  <c r="AF993" i="6"/>
  <c r="AA993" i="6"/>
  <c r="AH993" i="6" s="1"/>
  <c r="AF1025" i="6"/>
  <c r="AA1025" i="6"/>
  <c r="AH1025" i="6" s="1"/>
  <c r="AF1197" i="6"/>
  <c r="Z1197" i="6"/>
  <c r="AG1197" i="6" s="1"/>
  <c r="AA1197" i="6"/>
  <c r="AH1197" i="6" s="1"/>
  <c r="AF1229" i="6"/>
  <c r="AA1229" i="6"/>
  <c r="AH1229" i="6" s="1"/>
  <c r="AF1265" i="6"/>
  <c r="AA1265" i="6"/>
  <c r="AH1265" i="6" s="1"/>
  <c r="AF1437" i="6"/>
  <c r="AA1437" i="6"/>
  <c r="AH1437" i="6" s="1"/>
  <c r="Z1437" i="6"/>
  <c r="AG1437" i="6" s="1"/>
  <c r="AA10" i="6"/>
  <c r="AH10" i="6" s="1"/>
  <c r="Z34" i="6"/>
  <c r="AA58" i="6"/>
  <c r="AH58" i="6" s="1"/>
  <c r="AA98" i="6"/>
  <c r="AH98" i="6" s="1"/>
  <c r="AA138" i="6"/>
  <c r="Z182" i="6"/>
  <c r="AA226" i="6"/>
  <c r="AH226" i="6" s="1"/>
  <c r="AA266" i="6"/>
  <c r="AH266" i="6" s="1"/>
  <c r="Z310" i="6"/>
  <c r="AA354" i="6"/>
  <c r="Z394" i="6"/>
  <c r="AG394" i="6" s="1"/>
  <c r="Z438" i="6"/>
  <c r="AA482" i="6"/>
  <c r="AH482" i="6" s="1"/>
  <c r="AA522" i="6"/>
  <c r="Z566" i="6"/>
  <c r="AA610" i="6"/>
  <c r="AH610" i="6" s="1"/>
  <c r="AA650" i="6"/>
  <c r="Z694" i="6"/>
  <c r="AA738" i="6"/>
  <c r="AH738" i="6" s="1"/>
  <c r="AA778" i="6"/>
  <c r="AH778" i="6" s="1"/>
  <c r="Z822" i="6"/>
  <c r="AA866" i="6"/>
  <c r="AA906" i="6"/>
  <c r="AH906" i="6" s="1"/>
  <c r="Z950" i="6"/>
  <c r="AA994" i="6"/>
  <c r="AH994" i="6" s="1"/>
  <c r="AA1034" i="6"/>
  <c r="Z1078" i="6"/>
  <c r="AA1122" i="6"/>
  <c r="AH1122" i="6" s="1"/>
  <c r="AA1162" i="6"/>
  <c r="Z1206" i="6"/>
  <c r="AA1250" i="6"/>
  <c r="AH1250" i="6" s="1"/>
  <c r="AA1290" i="6"/>
  <c r="AH1290" i="6" s="1"/>
  <c r="Z1334" i="6"/>
  <c r="AA1378" i="6"/>
  <c r="AA1418" i="6"/>
  <c r="AH1418" i="6" s="1"/>
  <c r="Z1462" i="6"/>
  <c r="Z284" i="6"/>
  <c r="AG284" i="6" s="1"/>
  <c r="AA384" i="6"/>
  <c r="AH384" i="6" s="1"/>
  <c r="AA492" i="6"/>
  <c r="AH492" i="6" s="1"/>
  <c r="Z568" i="6"/>
  <c r="AG568" i="6" s="1"/>
  <c r="AA716" i="6"/>
  <c r="AH716" i="6" s="1"/>
  <c r="AA808" i="6"/>
  <c r="Z892" i="6"/>
  <c r="AG892" i="6" s="1"/>
  <c r="AA1028" i="6"/>
  <c r="AH1028" i="6" s="1"/>
  <c r="AA1144" i="6"/>
  <c r="AH1144" i="6" s="1"/>
  <c r="Z1252" i="6"/>
  <c r="Z1336" i="6"/>
  <c r="AG1336" i="6" s="1"/>
  <c r="AA1444" i="6"/>
  <c r="AH1444" i="6" s="1"/>
  <c r="Z89" i="6"/>
  <c r="AA213" i="6"/>
  <c r="AA341" i="6"/>
  <c r="AH341" i="6" s="1"/>
  <c r="AA465" i="6"/>
  <c r="AH465" i="6" s="1"/>
  <c r="AA609" i="6"/>
  <c r="AH609" i="6" s="1"/>
  <c r="AA721" i="6"/>
  <c r="AH721" i="6" s="1"/>
  <c r="Z813" i="6"/>
  <c r="AA913" i="6"/>
  <c r="AH913" i="6" s="1"/>
  <c r="Z1001" i="6"/>
  <c r="AA1185" i="6"/>
  <c r="AH1185" i="6" s="1"/>
  <c r="Z1341" i="6"/>
  <c r="AA1457" i="6"/>
  <c r="AH1457" i="6" s="1"/>
  <c r="AA95" i="6"/>
  <c r="AH95" i="6" s="1"/>
  <c r="Z191" i="6"/>
  <c r="AG191" i="6" s="1"/>
  <c r="Z271" i="6"/>
  <c r="AG271" i="6" s="1"/>
  <c r="AA351" i="6"/>
  <c r="AH351" i="6" s="1"/>
  <c r="Z447" i="6"/>
  <c r="AG447" i="6" s="1"/>
  <c r="AA527" i="6"/>
  <c r="AH527" i="6" s="1"/>
  <c r="Z639" i="6"/>
  <c r="Z767" i="6"/>
  <c r="AG767" i="6" s="1"/>
  <c r="Z895" i="6"/>
  <c r="Z1023" i="6"/>
  <c r="AA1151" i="6"/>
  <c r="AA1279" i="6"/>
  <c r="AH1279" i="6" s="1"/>
  <c r="Z1407" i="6"/>
  <c r="AA224" i="6"/>
  <c r="AH224" i="6" s="1"/>
  <c r="AA380" i="6"/>
  <c r="Z580" i="6"/>
  <c r="AA748" i="6"/>
  <c r="AH748" i="6" s="1"/>
  <c r="AA968" i="6"/>
  <c r="AA1200" i="6"/>
  <c r="AH1200" i="6" s="1"/>
  <c r="AA1400" i="6"/>
  <c r="AH1400" i="6" s="1"/>
  <c r="AA133" i="6"/>
  <c r="AH133" i="6" s="1"/>
  <c r="Z369" i="6"/>
  <c r="Z637" i="6"/>
  <c r="Z925" i="6"/>
  <c r="AG925" i="6" s="1"/>
  <c r="AA1133" i="6"/>
  <c r="AH1133" i="6" s="1"/>
  <c r="Z1373" i="6"/>
  <c r="Z176" i="6"/>
  <c r="AA308" i="6"/>
  <c r="AH308" i="6" s="1"/>
  <c r="AA396" i="6"/>
  <c r="AH396" i="6" s="1"/>
  <c r="AA428" i="6"/>
  <c r="AH428" i="6" s="1"/>
  <c r="Z592" i="6"/>
  <c r="AG592" i="6" s="1"/>
  <c r="AA612" i="6"/>
  <c r="AH612" i="6" s="1"/>
  <c r="AA708" i="6"/>
  <c r="AH708" i="6" s="1"/>
  <c r="AA860" i="6"/>
  <c r="AH860" i="6" s="1"/>
  <c r="Z1004" i="6"/>
  <c r="AG1004" i="6" s="1"/>
  <c r="AA1036" i="6"/>
  <c r="AH1036" i="6" s="1"/>
  <c r="Z1136" i="6"/>
  <c r="AA1172" i="6"/>
  <c r="AH1172" i="6" s="1"/>
  <c r="AA1272" i="6"/>
  <c r="AH1272" i="6" s="1"/>
  <c r="Z1368" i="6"/>
  <c r="Z1404" i="6"/>
  <c r="Z1452" i="6"/>
  <c r="AA221" i="6"/>
  <c r="AH221" i="6" s="1"/>
  <c r="AA253" i="6"/>
  <c r="AH253" i="6" s="1"/>
  <c r="AA285" i="6"/>
  <c r="AH285" i="6" s="1"/>
  <c r="AA317" i="6"/>
  <c r="AA349" i="6"/>
  <c r="AH349" i="6" s="1"/>
  <c r="AA381" i="6"/>
  <c r="AH381" i="6" s="1"/>
  <c r="AA397" i="6"/>
  <c r="AH397" i="6" s="1"/>
  <c r="AA429" i="6"/>
  <c r="AH429" i="6" s="1"/>
  <c r="AA445" i="6"/>
  <c r="AH445" i="6" s="1"/>
  <c r="AA641" i="6"/>
  <c r="AH641" i="6" s="1"/>
  <c r="AA853" i="6"/>
  <c r="AH853" i="6" s="1"/>
  <c r="AA1009" i="6"/>
  <c r="AA1057" i="6"/>
  <c r="AH1057" i="6" s="1"/>
  <c r="AA1153" i="6"/>
  <c r="AH1153" i="6" s="1"/>
  <c r="AA1249" i="6"/>
  <c r="AH1249" i="6" s="1"/>
  <c r="AA1281" i="6"/>
  <c r="AA1297" i="6"/>
  <c r="AH1297" i="6" s="1"/>
  <c r="AA1329" i="6"/>
  <c r="AH1329" i="6" s="1"/>
  <c r="AA1361" i="6"/>
  <c r="AH1361" i="6" s="1"/>
  <c r="Z15" i="6"/>
  <c r="Z31" i="6"/>
  <c r="AG31" i="6" s="1"/>
  <c r="Z47" i="6"/>
  <c r="Z63" i="6"/>
  <c r="AG63" i="6" s="1"/>
  <c r="Z79" i="6"/>
  <c r="Z151" i="6"/>
  <c r="Z159" i="6"/>
  <c r="AG159" i="6" s="1"/>
  <c r="Z167" i="6"/>
  <c r="AG167" i="6" s="1"/>
  <c r="Z183" i="6"/>
  <c r="Z199" i="6"/>
  <c r="Z215" i="6"/>
  <c r="AG215" i="6" s="1"/>
  <c r="Z231" i="6"/>
  <c r="Z247" i="6"/>
  <c r="Z263" i="6"/>
  <c r="AG263" i="6" s="1"/>
  <c r="Z295" i="6"/>
  <c r="Z327" i="6"/>
  <c r="Z343" i="6"/>
  <c r="Z375" i="6"/>
  <c r="AG375" i="6" s="1"/>
  <c r="Z407" i="6"/>
  <c r="Z423" i="6"/>
  <c r="Z455" i="6"/>
  <c r="Z487" i="6"/>
  <c r="AG487" i="6" s="1"/>
  <c r="Z503" i="6"/>
  <c r="AG503" i="6" s="1"/>
  <c r="AA551" i="6"/>
  <c r="AH551" i="6" s="1"/>
  <c r="AA567" i="6"/>
  <c r="AH567" i="6" s="1"/>
  <c r="Z599" i="6"/>
  <c r="Z615" i="6"/>
  <c r="AG615" i="6" s="1"/>
  <c r="Z647" i="6"/>
  <c r="AA679" i="6"/>
  <c r="AH679" i="6" s="1"/>
  <c r="AA727" i="6"/>
  <c r="AH727" i="6" s="1"/>
  <c r="Z759" i="6"/>
  <c r="Z775" i="6"/>
  <c r="Z807" i="6"/>
  <c r="Z823" i="6"/>
  <c r="AG823" i="6" s="1"/>
  <c r="AA855" i="6"/>
  <c r="AH855" i="6" s="1"/>
  <c r="AA887" i="6"/>
  <c r="AH887" i="6" s="1"/>
  <c r="AA903" i="6"/>
  <c r="AH903" i="6" s="1"/>
  <c r="Z951" i="6"/>
  <c r="AG951" i="6" s="1"/>
  <c r="Z967" i="6"/>
  <c r="Z999" i="6"/>
  <c r="Z1031" i="6"/>
  <c r="Z1063" i="6"/>
  <c r="AG1063" i="6" s="1"/>
  <c r="Z1095" i="6"/>
  <c r="Z1127" i="6"/>
  <c r="AA1159" i="6"/>
  <c r="AH1159" i="6" s="1"/>
  <c r="AA1175" i="6"/>
  <c r="AH1175" i="6" s="1"/>
  <c r="AA1191" i="6"/>
  <c r="AH1191" i="6" s="1"/>
  <c r="AA1239" i="6"/>
  <c r="AH1239" i="6" s="1"/>
  <c r="AA1255" i="6"/>
  <c r="AH1255" i="6" s="1"/>
  <c r="AA1287" i="6"/>
  <c r="AH1287" i="6" s="1"/>
  <c r="AA1319" i="6"/>
  <c r="AH1319" i="6" s="1"/>
  <c r="AA1351" i="6"/>
  <c r="AH1351" i="6" s="1"/>
  <c r="AA1383" i="6"/>
  <c r="AH1383" i="6" s="1"/>
  <c r="AA1415" i="6"/>
  <c r="AH1415" i="6" s="1"/>
  <c r="AA1447" i="6"/>
  <c r="AH1447" i="6" s="1"/>
  <c r="AA1495" i="6"/>
  <c r="AH1495" i="6" s="1"/>
  <c r="Z32" i="6"/>
  <c r="Z88" i="6"/>
  <c r="AG88" i="6" s="1"/>
  <c r="Z168" i="6"/>
  <c r="AG168" i="6" s="1"/>
  <c r="AA656" i="6"/>
  <c r="AH656" i="6" s="1"/>
  <c r="Z764" i="6"/>
  <c r="Z888" i="6"/>
  <c r="AA904" i="6"/>
  <c r="AH904" i="6" s="1"/>
  <c r="Z1076" i="6"/>
  <c r="Z1108" i="6"/>
  <c r="AA1152" i="6"/>
  <c r="AH1152" i="6" s="1"/>
  <c r="AA1292" i="6"/>
  <c r="AH1292" i="6" s="1"/>
  <c r="AA1448" i="6"/>
  <c r="AA1492" i="6"/>
  <c r="Z461" i="6"/>
  <c r="AG461" i="6" s="1"/>
  <c r="Z497" i="6"/>
  <c r="Z701" i="6"/>
  <c r="Z761" i="6"/>
  <c r="Z793" i="6"/>
  <c r="AG793" i="6" s="1"/>
  <c r="Z825" i="6"/>
  <c r="AG825" i="6" s="1"/>
  <c r="Z941" i="6"/>
  <c r="AG941" i="6" s="1"/>
  <c r="Z30" i="6"/>
  <c r="Z46" i="6"/>
  <c r="AG46" i="6" s="1"/>
  <c r="AA78" i="6"/>
  <c r="AH78" i="6" s="1"/>
  <c r="Z94" i="6"/>
  <c r="Z126" i="6"/>
  <c r="Z158" i="6"/>
  <c r="Z206" i="6"/>
  <c r="AG206" i="6" s="1"/>
  <c r="Z222" i="6"/>
  <c r="AG222" i="6" s="1"/>
  <c r="Z254" i="6"/>
  <c r="Z270" i="6"/>
  <c r="Z302" i="6"/>
  <c r="AG302" i="6" s="1"/>
  <c r="Z334" i="6"/>
  <c r="AG334" i="6" s="1"/>
  <c r="Z350" i="6"/>
  <c r="Z382" i="6"/>
  <c r="Z414" i="6"/>
  <c r="Z446" i="6"/>
  <c r="AA462" i="6"/>
  <c r="AH462" i="6" s="1"/>
  <c r="Z494" i="6"/>
  <c r="Z526" i="6"/>
  <c r="Z542" i="6"/>
  <c r="Z590" i="6"/>
  <c r="Z606" i="6"/>
  <c r="AG606" i="6" s="1"/>
  <c r="Z638" i="6"/>
  <c r="Z654" i="6"/>
  <c r="Z686" i="6"/>
  <c r="Z702" i="6"/>
  <c r="AG702" i="6" s="1"/>
  <c r="Z750" i="6"/>
  <c r="Z766" i="6"/>
  <c r="Z782" i="6"/>
  <c r="Z830" i="6"/>
  <c r="AG830" i="6" s="1"/>
  <c r="Z846" i="6"/>
  <c r="AG846" i="6" s="1"/>
  <c r="Z878" i="6"/>
  <c r="Z894" i="6"/>
  <c r="Z926" i="6"/>
  <c r="Z958" i="6"/>
  <c r="AG958" i="6" s="1"/>
  <c r="Z990" i="6"/>
  <c r="AG990" i="6" s="1"/>
  <c r="Z1006" i="6"/>
  <c r="Z1038" i="6"/>
  <c r="Z1070" i="6"/>
  <c r="AG1070" i="6" s="1"/>
  <c r="Z1086" i="6"/>
  <c r="AG1086" i="6" s="1"/>
  <c r="Z1118" i="6"/>
  <c r="Z1134" i="6"/>
  <c r="AG1134" i="6" s="1"/>
  <c r="Z1166" i="6"/>
  <c r="Z1198" i="6"/>
  <c r="Z1214" i="6"/>
  <c r="Z1246" i="6"/>
  <c r="Z1278" i="6"/>
  <c r="Z1326" i="6"/>
  <c r="AG1326" i="6" s="1"/>
  <c r="Z1358" i="6"/>
  <c r="Z1390" i="6"/>
  <c r="Z1406" i="6"/>
  <c r="AG1406" i="6" s="1"/>
  <c r="Z1438" i="6"/>
  <c r="Z1454" i="6"/>
  <c r="Z1486" i="6"/>
  <c r="Z200" i="6"/>
  <c r="AG200" i="6" s="1"/>
  <c r="Z216" i="6"/>
  <c r="Z268" i="6"/>
  <c r="AA336" i="6"/>
  <c r="AH336" i="6" s="1"/>
  <c r="Z468" i="6"/>
  <c r="Z500" i="6"/>
  <c r="AA584" i="6"/>
  <c r="AH584" i="6" s="1"/>
  <c r="AA620" i="6"/>
  <c r="AH620" i="6" s="1"/>
  <c r="AA652" i="6"/>
  <c r="AH652" i="6" s="1"/>
  <c r="AA684" i="6"/>
  <c r="AH684" i="6" s="1"/>
  <c r="AA704" i="6"/>
  <c r="AH704" i="6" s="1"/>
  <c r="AA800" i="6"/>
  <c r="AH800" i="6" s="1"/>
  <c r="Z868" i="6"/>
  <c r="Z900" i="6"/>
  <c r="Z964" i="6"/>
  <c r="Z996" i="6"/>
  <c r="AG996" i="6" s="1"/>
  <c r="Z1048" i="6"/>
  <c r="Z1112" i="6"/>
  <c r="AA1328" i="6"/>
  <c r="AH1328" i="6" s="1"/>
  <c r="AA1360" i="6"/>
  <c r="AH1360" i="6" s="1"/>
  <c r="AA1380" i="6"/>
  <c r="AH1380" i="6" s="1"/>
  <c r="Z485" i="6"/>
  <c r="AG485" i="6" s="1"/>
  <c r="Z501" i="6"/>
  <c r="Z533" i="6"/>
  <c r="Z601" i="6"/>
  <c r="Z633" i="6"/>
  <c r="AG633" i="6" s="1"/>
  <c r="Z697" i="6"/>
  <c r="Z765" i="6"/>
  <c r="Z797" i="6"/>
  <c r="Z829" i="6"/>
  <c r="Z861" i="6"/>
  <c r="Z921" i="6"/>
  <c r="Z1017" i="6"/>
  <c r="AG1017" i="6" s="1"/>
  <c r="Z1033" i="6"/>
  <c r="Z1065" i="6"/>
  <c r="Z1129" i="6"/>
  <c r="Z1161" i="6"/>
  <c r="AG1161" i="6" s="1"/>
  <c r="Z1177" i="6"/>
  <c r="AG1177" i="6" s="1"/>
  <c r="Z1305" i="6"/>
  <c r="Z1369" i="6"/>
  <c r="Z1417" i="6"/>
  <c r="AG1417" i="6" s="1"/>
  <c r="Z1449" i="6"/>
  <c r="Z1481" i="6"/>
  <c r="AA7" i="6"/>
  <c r="AH7" i="6" s="1"/>
  <c r="AA23" i="6"/>
  <c r="AH23" i="6" s="1"/>
  <c r="AA39" i="6"/>
  <c r="AH39" i="6" s="1"/>
  <c r="AA55" i="6"/>
  <c r="AH55" i="6" s="1"/>
  <c r="AA71" i="6"/>
  <c r="AH71" i="6" s="1"/>
  <c r="AA143" i="6"/>
  <c r="AH143" i="6" s="1"/>
  <c r="AA183" i="6"/>
  <c r="AH183" i="6" s="1"/>
  <c r="AA199" i="6"/>
  <c r="AH199" i="6" s="1"/>
  <c r="AA231" i="6"/>
  <c r="AH231" i="6" s="1"/>
  <c r="AA247" i="6"/>
  <c r="AH247" i="6" s="1"/>
  <c r="AA279" i="6"/>
  <c r="AH279" i="6" s="1"/>
  <c r="AA311" i="6"/>
  <c r="AH311" i="6" s="1"/>
  <c r="AA343" i="6"/>
  <c r="AH343" i="6" s="1"/>
  <c r="AA375" i="6"/>
  <c r="AH375" i="6" s="1"/>
  <c r="AA407" i="6"/>
  <c r="AH407" i="6" s="1"/>
  <c r="AA423" i="6"/>
  <c r="AH423" i="6" s="1"/>
  <c r="AA455" i="6"/>
  <c r="AH455" i="6" s="1"/>
  <c r="AA487" i="6"/>
  <c r="AH487" i="6" s="1"/>
  <c r="AA519" i="6"/>
  <c r="AH519" i="6" s="1"/>
  <c r="Z535" i="6"/>
  <c r="Z567" i="6"/>
  <c r="AA599" i="6"/>
  <c r="AH599" i="6" s="1"/>
  <c r="AA615" i="6"/>
  <c r="AH615" i="6" s="1"/>
  <c r="AA647" i="6"/>
  <c r="AH647" i="6" s="1"/>
  <c r="Z679" i="6"/>
  <c r="Z711" i="6"/>
  <c r="AG711" i="6" s="1"/>
  <c r="AA743" i="6"/>
  <c r="AH743" i="6" s="1"/>
  <c r="AA759" i="6"/>
  <c r="AH759" i="6" s="1"/>
  <c r="AA791" i="6"/>
  <c r="AH791" i="6" s="1"/>
  <c r="AA807" i="6"/>
  <c r="AH807" i="6" s="1"/>
  <c r="AA839" i="6"/>
  <c r="AH839" i="6" s="1"/>
  <c r="Z871" i="6"/>
  <c r="Z887" i="6"/>
  <c r="Z919" i="6"/>
  <c r="AA967" i="6"/>
  <c r="AH967" i="6" s="1"/>
  <c r="AA999" i="6"/>
  <c r="AH999" i="6" s="1"/>
  <c r="AA1031" i="6"/>
  <c r="AH1031" i="6" s="1"/>
  <c r="AA1047" i="6"/>
  <c r="AH1047" i="6" s="1"/>
  <c r="AA1079" i="6"/>
  <c r="AH1079" i="6" s="1"/>
  <c r="AA1111" i="6"/>
  <c r="AA1143" i="6"/>
  <c r="AH1143" i="6" s="1"/>
  <c r="Z1175" i="6"/>
  <c r="AG1175" i="6" s="1"/>
  <c r="Z1207" i="6"/>
  <c r="AG1207" i="6" s="1"/>
  <c r="Z1239" i="6"/>
  <c r="Z1271" i="6"/>
  <c r="Z1303" i="6"/>
  <c r="AG1303" i="6" s="1"/>
  <c r="Z1335" i="6"/>
  <c r="AG1335" i="6" s="1"/>
  <c r="Z1367" i="6"/>
  <c r="Z1383" i="6"/>
  <c r="Z1415" i="6"/>
  <c r="Z1447" i="6"/>
  <c r="Z1479" i="6"/>
  <c r="Z1495" i="6"/>
  <c r="AA24" i="6"/>
  <c r="AH24" i="6" s="1"/>
  <c r="AA32" i="6"/>
  <c r="AH32" i="6" s="1"/>
  <c r="Z48" i="6"/>
  <c r="Z256" i="6"/>
  <c r="AG256" i="6" s="1"/>
  <c r="AA316" i="6"/>
  <c r="AH316" i="6" s="1"/>
  <c r="AA408" i="6"/>
  <c r="AH408" i="6" s="1"/>
  <c r="AA548" i="6"/>
  <c r="AH548" i="6" s="1"/>
  <c r="Z656" i="6"/>
  <c r="Z672" i="6"/>
  <c r="AG672" i="6" s="1"/>
  <c r="Z700" i="6"/>
  <c r="AG700" i="6" s="1"/>
  <c r="Z732" i="6"/>
  <c r="AG732" i="6" s="1"/>
  <c r="Z812" i="6"/>
  <c r="AG812" i="6" s="1"/>
  <c r="AA828" i="6"/>
  <c r="AH828" i="6" s="1"/>
  <c r="AA888" i="6"/>
  <c r="AH888" i="6" s="1"/>
  <c r="Z952" i="6"/>
  <c r="Z968" i="6"/>
  <c r="AG968" i="6" s="1"/>
  <c r="Z1032" i="6"/>
  <c r="AG1032" i="6" s="1"/>
  <c r="AA1060" i="6"/>
  <c r="AH1060" i="6" s="1"/>
  <c r="AA1076" i="6"/>
  <c r="AH1076" i="6" s="1"/>
  <c r="AA1108" i="6"/>
  <c r="AH1108" i="6" s="1"/>
  <c r="Z1140" i="6"/>
  <c r="AG1140" i="6" s="1"/>
  <c r="Z1184" i="6"/>
  <c r="AG1184" i="6" s="1"/>
  <c r="Z1248" i="6"/>
  <c r="Z1280" i="6"/>
  <c r="AG1280" i="6" s="1"/>
  <c r="Z1292" i="6"/>
  <c r="Z1324" i="6"/>
  <c r="AG1324" i="6" s="1"/>
  <c r="Z1356" i="6"/>
  <c r="AG1356" i="6" s="1"/>
  <c r="Z1416" i="6"/>
  <c r="AG1416" i="6" s="1"/>
  <c r="Z10" i="6"/>
  <c r="Z18" i="6"/>
  <c r="Z26" i="6"/>
  <c r="AA34" i="6"/>
  <c r="AH34" i="6" s="1"/>
  <c r="Z42" i="6"/>
  <c r="AG42" i="6" s="1"/>
  <c r="Z50" i="6"/>
  <c r="Z58" i="6"/>
  <c r="Z66" i="6"/>
  <c r="AG66" i="6" s="1"/>
  <c r="Z74" i="6"/>
  <c r="Z82" i="6"/>
  <c r="AG82" i="6" s="1"/>
  <c r="Z90" i="6"/>
  <c r="AG90" i="6" s="1"/>
  <c r="Z98" i="6"/>
  <c r="AA106" i="6"/>
  <c r="AH106" i="6" s="1"/>
  <c r="Z114" i="6"/>
  <c r="AG114" i="6" s="1"/>
  <c r="Z122" i="6"/>
  <c r="Z130" i="6"/>
  <c r="AG130" i="6" s="1"/>
  <c r="Z138" i="6"/>
  <c r="AG138" i="6" s="1"/>
  <c r="Z146" i="6"/>
  <c r="Z154" i="6"/>
  <c r="AG154" i="6" s="1"/>
  <c r="Z162" i="6"/>
  <c r="AG162" i="6" s="1"/>
  <c r="AA170" i="6"/>
  <c r="AH170" i="6" s="1"/>
  <c r="Z178" i="6"/>
  <c r="AG178" i="6" s="1"/>
  <c r="AA186" i="6"/>
  <c r="Z194" i="6"/>
  <c r="AG194" i="6" s="1"/>
  <c r="Z202" i="6"/>
  <c r="Z210" i="6"/>
  <c r="AA218" i="6"/>
  <c r="AH218" i="6" s="1"/>
  <c r="Z226" i="6"/>
  <c r="Z234" i="6"/>
  <c r="AG234" i="6" s="1"/>
  <c r="Z242" i="6"/>
  <c r="AG242" i="6" s="1"/>
  <c r="AA250" i="6"/>
  <c r="AH250" i="6" s="1"/>
  <c r="Z258" i="6"/>
  <c r="AG258" i="6" s="1"/>
  <c r="Z266" i="6"/>
  <c r="AG266" i="6" s="1"/>
  <c r="AI266" i="6" s="1"/>
  <c r="Z274" i="6"/>
  <c r="AA282" i="6"/>
  <c r="AH282" i="6" s="1"/>
  <c r="Z290" i="6"/>
  <c r="AG290" i="6" s="1"/>
  <c r="Z298" i="6"/>
  <c r="AG298" i="6" s="1"/>
  <c r="Z306" i="6"/>
  <c r="AG306" i="6" s="1"/>
  <c r="AA314" i="6"/>
  <c r="AH314" i="6" s="1"/>
  <c r="Z322" i="6"/>
  <c r="AG322" i="6" s="1"/>
  <c r="Z330" i="6"/>
  <c r="Z338" i="6"/>
  <c r="Z346" i="6"/>
  <c r="AG346" i="6" s="1"/>
  <c r="Z354" i="6"/>
  <c r="AG354" i="6" s="1"/>
  <c r="Z362" i="6"/>
  <c r="AG362" i="6" s="1"/>
  <c r="Z370" i="6"/>
  <c r="AG370" i="6" s="1"/>
  <c r="Z378" i="6"/>
  <c r="Z386" i="6"/>
  <c r="AG386" i="6" s="1"/>
  <c r="AA394" i="6"/>
  <c r="AH394" i="6" s="1"/>
  <c r="Z402" i="6"/>
  <c r="AG402" i="6" s="1"/>
  <c r="Z410" i="6"/>
  <c r="AG410" i="6" s="1"/>
  <c r="Z418" i="6"/>
  <c r="AG418" i="6" s="1"/>
  <c r="Z426" i="6"/>
  <c r="AG426" i="6" s="1"/>
  <c r="Z434" i="6"/>
  <c r="AG434" i="6" s="1"/>
  <c r="AA442" i="6"/>
  <c r="Z450" i="6"/>
  <c r="AG450" i="6" s="1"/>
  <c r="Z458" i="6"/>
  <c r="Z466" i="6"/>
  <c r="Z474" i="6"/>
  <c r="AG474" i="6" s="1"/>
  <c r="Z482" i="6"/>
  <c r="AG482" i="6" s="1"/>
  <c r="Z490" i="6"/>
  <c r="AG490" i="6" s="1"/>
  <c r="Z498" i="6"/>
  <c r="AG498" i="6" s="1"/>
  <c r="Z506" i="6"/>
  <c r="Z514" i="6"/>
  <c r="AG514" i="6" s="1"/>
  <c r="Z522" i="6"/>
  <c r="AG522" i="6" s="1"/>
  <c r="Z530" i="6"/>
  <c r="Z538" i="6"/>
  <c r="AG538" i="6" s="1"/>
  <c r="Z546" i="6"/>
  <c r="AG546" i="6" s="1"/>
  <c r="Z554" i="6"/>
  <c r="AG554" i="6" s="1"/>
  <c r="Z562" i="6"/>
  <c r="AG562" i="6" s="1"/>
  <c r="Z570" i="6"/>
  <c r="Z578" i="6"/>
  <c r="AG578" i="6" s="1"/>
  <c r="Z586" i="6"/>
  <c r="Z594" i="6"/>
  <c r="AG594" i="6" s="1"/>
  <c r="AI594" i="6" s="1"/>
  <c r="Z602" i="6"/>
  <c r="AG602" i="6" s="1"/>
  <c r="Z610" i="6"/>
  <c r="Z618" i="6"/>
  <c r="AG618" i="6" s="1"/>
  <c r="Z626" i="6"/>
  <c r="AG626" i="6" s="1"/>
  <c r="Z634" i="6"/>
  <c r="Z642" i="6"/>
  <c r="AG642" i="6" s="1"/>
  <c r="Z650" i="6"/>
  <c r="AG650" i="6" s="1"/>
  <c r="Z658" i="6"/>
  <c r="Z666" i="6"/>
  <c r="AG666" i="6" s="1"/>
  <c r="Z674" i="6"/>
  <c r="AG674" i="6" s="1"/>
  <c r="Z682" i="6"/>
  <c r="AG682" i="6" s="1"/>
  <c r="Z690" i="6"/>
  <c r="AG690" i="6" s="1"/>
  <c r="Z698" i="6"/>
  <c r="Z706" i="6"/>
  <c r="AG706" i="6" s="1"/>
  <c r="Z714" i="6"/>
  <c r="Z722" i="6"/>
  <c r="Z730" i="6"/>
  <c r="AG730" i="6" s="1"/>
  <c r="Z738" i="6"/>
  <c r="Z746" i="6"/>
  <c r="AG746" i="6" s="1"/>
  <c r="Z754" i="6"/>
  <c r="AG754" i="6" s="1"/>
  <c r="Z762" i="6"/>
  <c r="Z770" i="6"/>
  <c r="AG770" i="6" s="1"/>
  <c r="Z778" i="6"/>
  <c r="AG778" i="6" s="1"/>
  <c r="Z786" i="6"/>
  <c r="Z794" i="6"/>
  <c r="AG794" i="6" s="1"/>
  <c r="Z802" i="6"/>
  <c r="AG802" i="6" s="1"/>
  <c r="Z810" i="6"/>
  <c r="AG810" i="6" s="1"/>
  <c r="Z818" i="6"/>
  <c r="AG818" i="6" s="1"/>
  <c r="Z826" i="6"/>
  <c r="Z834" i="6"/>
  <c r="AG834" i="6" s="1"/>
  <c r="Z842" i="6"/>
  <c r="Z850" i="6"/>
  <c r="Z858" i="6"/>
  <c r="AG858" i="6" s="1"/>
  <c r="Z866" i="6"/>
  <c r="AG866" i="6" s="1"/>
  <c r="Z874" i="6"/>
  <c r="AG874" i="6" s="1"/>
  <c r="Z882" i="6"/>
  <c r="AG882" i="6" s="1"/>
  <c r="Z890" i="6"/>
  <c r="Z898" i="6"/>
  <c r="AG898" i="6" s="1"/>
  <c r="Z906" i="6"/>
  <c r="AG906" i="6" s="1"/>
  <c r="Z914" i="6"/>
  <c r="AG914" i="6" s="1"/>
  <c r="Z922" i="6"/>
  <c r="AG922" i="6" s="1"/>
  <c r="Z930" i="6"/>
  <c r="AG930" i="6" s="1"/>
  <c r="Z938" i="6"/>
  <c r="AG938" i="6" s="1"/>
  <c r="Z946" i="6"/>
  <c r="AG946" i="6" s="1"/>
  <c r="Z954" i="6"/>
  <c r="Z962" i="6"/>
  <c r="AG962" i="6" s="1"/>
  <c r="Z970" i="6"/>
  <c r="Z978" i="6"/>
  <c r="Z986" i="6"/>
  <c r="AG986" i="6" s="1"/>
  <c r="Z994" i="6"/>
  <c r="AG994" i="6" s="1"/>
  <c r="Z1002" i="6"/>
  <c r="AG1002" i="6" s="1"/>
  <c r="Z1010" i="6"/>
  <c r="AG1010" i="6" s="1"/>
  <c r="Z1018" i="6"/>
  <c r="Z1026" i="6"/>
  <c r="AG1026" i="6" s="1"/>
  <c r="Z1034" i="6"/>
  <c r="AG1034" i="6" s="1"/>
  <c r="Z1042" i="6"/>
  <c r="Z1050" i="6"/>
  <c r="AG1050" i="6" s="1"/>
  <c r="Z1058" i="6"/>
  <c r="AG1058" i="6" s="1"/>
  <c r="Z1066" i="6"/>
  <c r="AG1066" i="6" s="1"/>
  <c r="Z1074" i="6"/>
  <c r="AG1074" i="6" s="1"/>
  <c r="Z1082" i="6"/>
  <c r="Z1090" i="6"/>
  <c r="AG1090" i="6" s="1"/>
  <c r="Z1098" i="6"/>
  <c r="Z1106" i="6"/>
  <c r="AG1106" i="6" s="1"/>
  <c r="AI1106" i="6" s="1"/>
  <c r="Z1114" i="6"/>
  <c r="AG1114" i="6" s="1"/>
  <c r="Z1122" i="6"/>
  <c r="Z1130" i="6"/>
  <c r="AG1130" i="6" s="1"/>
  <c r="Z1138" i="6"/>
  <c r="AG1138" i="6" s="1"/>
  <c r="Z1146" i="6"/>
  <c r="Z1154" i="6"/>
  <c r="AG1154" i="6" s="1"/>
  <c r="Z1162" i="6"/>
  <c r="AG1162" i="6" s="1"/>
  <c r="Z1170" i="6"/>
  <c r="Z1178" i="6"/>
  <c r="AG1178" i="6" s="1"/>
  <c r="Z1186" i="6"/>
  <c r="AG1186" i="6" s="1"/>
  <c r="Z1194" i="6"/>
  <c r="AG1194" i="6" s="1"/>
  <c r="Z1202" i="6"/>
  <c r="AG1202" i="6" s="1"/>
  <c r="Z1210" i="6"/>
  <c r="Z1218" i="6"/>
  <c r="AG1218" i="6" s="1"/>
  <c r="Z1226" i="6"/>
  <c r="Z1234" i="6"/>
  <c r="Z1242" i="6"/>
  <c r="AG1242" i="6" s="1"/>
  <c r="Z1250" i="6"/>
  <c r="Z1258" i="6"/>
  <c r="AG1258" i="6" s="1"/>
  <c r="Z1266" i="6"/>
  <c r="AG1266" i="6" s="1"/>
  <c r="Z1274" i="6"/>
  <c r="Z1282" i="6"/>
  <c r="AG1282" i="6" s="1"/>
  <c r="Z1290" i="6"/>
  <c r="AG1290" i="6" s="1"/>
  <c r="AI1290" i="6" s="1"/>
  <c r="Z1298" i="6"/>
  <c r="Z1306" i="6"/>
  <c r="AG1306" i="6" s="1"/>
  <c r="Z1314" i="6"/>
  <c r="AG1314" i="6" s="1"/>
  <c r="Z1322" i="6"/>
  <c r="AG1322" i="6" s="1"/>
  <c r="Z1330" i="6"/>
  <c r="AG1330" i="6" s="1"/>
  <c r="Z1338" i="6"/>
  <c r="Z1346" i="6"/>
  <c r="AG1346" i="6" s="1"/>
  <c r="Z1354" i="6"/>
  <c r="Z1362" i="6"/>
  <c r="Z1370" i="6"/>
  <c r="AG1370" i="6" s="1"/>
  <c r="Z1378" i="6"/>
  <c r="AG1378" i="6" s="1"/>
  <c r="Z1386" i="6"/>
  <c r="AG1386" i="6" s="1"/>
  <c r="Z1394" i="6"/>
  <c r="AG1394" i="6" s="1"/>
  <c r="Z1402" i="6"/>
  <c r="Z1410" i="6"/>
  <c r="AG1410" i="6" s="1"/>
  <c r="Z1418" i="6"/>
  <c r="AG1418" i="6" s="1"/>
  <c r="Z1426" i="6"/>
  <c r="AG1426" i="6" s="1"/>
  <c r="Z1434" i="6"/>
  <c r="AG1434" i="6" s="1"/>
  <c r="Z1442" i="6"/>
  <c r="AG1442" i="6" s="1"/>
  <c r="Z1450" i="6"/>
  <c r="AG1450" i="6" s="1"/>
  <c r="Z1458" i="6"/>
  <c r="AG1458" i="6" s="1"/>
  <c r="Z1466" i="6"/>
  <c r="Z1474" i="6"/>
  <c r="AG1474" i="6" s="1"/>
  <c r="Z1482" i="6"/>
  <c r="Z1490" i="6"/>
  <c r="Z1498" i="6"/>
  <c r="AG1498" i="6" s="1"/>
  <c r="AA176" i="6"/>
  <c r="AH176" i="6" s="1"/>
  <c r="AA192" i="6"/>
  <c r="AH192" i="6" s="1"/>
  <c r="AA208" i="6"/>
  <c r="AH208" i="6" s="1"/>
  <c r="AA228" i="6"/>
  <c r="Z244" i="6"/>
  <c r="AA260" i="6"/>
  <c r="AH260" i="6" s="1"/>
  <c r="Z276" i="6"/>
  <c r="AG276" i="6" s="1"/>
  <c r="AA292" i="6"/>
  <c r="Z308" i="6"/>
  <c r="AG308" i="6" s="1"/>
  <c r="Z328" i="6"/>
  <c r="AG328" i="6" s="1"/>
  <c r="Z344" i="6"/>
  <c r="AG344" i="6" s="1"/>
  <c r="Z360" i="6"/>
  <c r="Z376" i="6"/>
  <c r="AG376" i="6" s="1"/>
  <c r="Z396" i="6"/>
  <c r="Z412" i="6"/>
  <c r="AG412" i="6" s="1"/>
  <c r="Z428" i="6"/>
  <c r="Z444" i="6"/>
  <c r="AG444" i="6" s="1"/>
  <c r="Z460" i="6"/>
  <c r="AG460" i="6" s="1"/>
  <c r="Z476" i="6"/>
  <c r="AG476" i="6" s="1"/>
  <c r="Z492" i="6"/>
  <c r="Z508" i="6"/>
  <c r="AG508" i="6" s="1"/>
  <c r="Z524" i="6"/>
  <c r="AG524" i="6" s="1"/>
  <c r="AA544" i="6"/>
  <c r="AH544" i="6" s="1"/>
  <c r="AA560" i="6"/>
  <c r="AH560" i="6" s="1"/>
  <c r="AA576" i="6"/>
  <c r="AH576" i="6" s="1"/>
  <c r="AA592" i="6"/>
  <c r="AH592" i="6" s="1"/>
  <c r="Z612" i="6"/>
  <c r="Z628" i="6"/>
  <c r="AG628" i="6" s="1"/>
  <c r="Z644" i="6"/>
  <c r="AG644" i="6" s="1"/>
  <c r="Z660" i="6"/>
  <c r="AG660" i="6" s="1"/>
  <c r="Z676" i="6"/>
  <c r="AG676" i="6" s="1"/>
  <c r="Z696" i="6"/>
  <c r="AG696" i="6" s="1"/>
  <c r="Z708" i="6"/>
  <c r="AG708" i="6" s="1"/>
  <c r="AA728" i="6"/>
  <c r="AH728" i="6" s="1"/>
  <c r="Z744" i="6"/>
  <c r="AG744" i="6" s="1"/>
  <c r="Z760" i="6"/>
  <c r="AA776" i="6"/>
  <c r="AH776" i="6" s="1"/>
  <c r="Z792" i="6"/>
  <c r="AG792" i="6" s="1"/>
  <c r="Z808" i="6"/>
  <c r="AG808" i="6" s="1"/>
  <c r="AA824" i="6"/>
  <c r="AH824" i="6" s="1"/>
  <c r="AA844" i="6"/>
  <c r="AH844" i="6" s="1"/>
  <c r="Z860" i="6"/>
  <c r="Z876" i="6"/>
  <c r="AG876" i="6" s="1"/>
  <c r="AA892" i="6"/>
  <c r="AA908" i="6"/>
  <c r="AH908" i="6" s="1"/>
  <c r="AA924" i="6"/>
  <c r="AH924" i="6" s="1"/>
  <c r="AA940" i="6"/>
  <c r="AH940" i="6" s="1"/>
  <c r="AA956" i="6"/>
  <c r="AA972" i="6"/>
  <c r="AH972" i="6" s="1"/>
  <c r="AA988" i="6"/>
  <c r="AH988" i="6" s="1"/>
  <c r="AA1004" i="6"/>
  <c r="AH1004" i="6" s="1"/>
  <c r="AA1020" i="6"/>
  <c r="AH1020" i="6" s="1"/>
  <c r="Z1036" i="6"/>
  <c r="AA1056" i="6"/>
  <c r="AH1056" i="6" s="1"/>
  <c r="AA1072" i="6"/>
  <c r="AH1072" i="6" s="1"/>
  <c r="AA1088" i="6"/>
  <c r="AA1104" i="6"/>
  <c r="AH1104" i="6" s="1"/>
  <c r="AA1120" i="6"/>
  <c r="AH1120" i="6" s="1"/>
  <c r="AA1136" i="6"/>
  <c r="AH1136" i="6" s="1"/>
  <c r="AA1156" i="6"/>
  <c r="AH1156" i="6" s="1"/>
  <c r="Z1172" i="6"/>
  <c r="AA1188" i="6"/>
  <c r="AH1188" i="6" s="1"/>
  <c r="Z1204" i="6"/>
  <c r="AG1204" i="6" s="1"/>
  <c r="AA1220" i="6"/>
  <c r="AH1220" i="6" s="1"/>
  <c r="Z1236" i="6"/>
  <c r="AG1236" i="6" s="1"/>
  <c r="AA1252" i="6"/>
  <c r="AH1252" i="6" s="1"/>
  <c r="Z1272" i="6"/>
  <c r="AG1272" i="6" s="1"/>
  <c r="AA1284" i="6"/>
  <c r="AH1284" i="6" s="1"/>
  <c r="AA1304" i="6"/>
  <c r="AH1304" i="6" s="1"/>
  <c r="AA1320" i="6"/>
  <c r="AH1320" i="6" s="1"/>
  <c r="AA1336" i="6"/>
  <c r="AA1352" i="6"/>
  <c r="AH1352" i="6" s="1"/>
  <c r="AA1368" i="6"/>
  <c r="AH1368" i="6" s="1"/>
  <c r="AA1388" i="6"/>
  <c r="AH1388" i="6" s="1"/>
  <c r="AA1404" i="6"/>
  <c r="AH1404" i="6" s="1"/>
  <c r="AA1420" i="6"/>
  <c r="AH1420" i="6" s="1"/>
  <c r="AA1436" i="6"/>
  <c r="AH1436" i="6" s="1"/>
  <c r="AA1452" i="6"/>
  <c r="AH1452" i="6" s="1"/>
  <c r="AA1472" i="6"/>
  <c r="AH1472" i="6" s="1"/>
  <c r="AA1488" i="6"/>
  <c r="AA21" i="6"/>
  <c r="AH21" i="6" s="1"/>
  <c r="AA57" i="6"/>
  <c r="AH57" i="6" s="1"/>
  <c r="AA73" i="6"/>
  <c r="AH73" i="6" s="1"/>
  <c r="AA89" i="6"/>
  <c r="AH89" i="6" s="1"/>
  <c r="AA105" i="6"/>
  <c r="AH105" i="6" s="1"/>
  <c r="AA121" i="6"/>
  <c r="AH121" i="6" s="1"/>
  <c r="AA137" i="6"/>
  <c r="AH137" i="6" s="1"/>
  <c r="AA153" i="6"/>
  <c r="AA169" i="6"/>
  <c r="AH169" i="6" s="1"/>
  <c r="AA185" i="6"/>
  <c r="AH185" i="6" s="1"/>
  <c r="Z205" i="6"/>
  <c r="AG205" i="6" s="1"/>
  <c r="Z221" i="6"/>
  <c r="Z237" i="6"/>
  <c r="Z253" i="6"/>
  <c r="AG253" i="6" s="1"/>
  <c r="AI253" i="6" s="1"/>
  <c r="Z269" i="6"/>
  <c r="AG269" i="6" s="1"/>
  <c r="Z285" i="6"/>
  <c r="Z301" i="6"/>
  <c r="Z317" i="6"/>
  <c r="AG317" i="6" s="1"/>
  <c r="Z333" i="6"/>
  <c r="AG333" i="6" s="1"/>
  <c r="Z349" i="6"/>
  <c r="Z365" i="6"/>
  <c r="Z381" i="6"/>
  <c r="AG381" i="6" s="1"/>
  <c r="AI381" i="6" s="1"/>
  <c r="Z397" i="6"/>
  <c r="AG397" i="6" s="1"/>
  <c r="AI397" i="6" s="1"/>
  <c r="Z413" i="6"/>
  <c r="Z429" i="6"/>
  <c r="Z445" i="6"/>
  <c r="AG445" i="6" s="1"/>
  <c r="Z465" i="6"/>
  <c r="Z481" i="6"/>
  <c r="Z493" i="6"/>
  <c r="Z513" i="6"/>
  <c r="AG513" i="6" s="1"/>
  <c r="Z529" i="6"/>
  <c r="AG529" i="6" s="1"/>
  <c r="Z541" i="6"/>
  <c r="AG541" i="6" s="1"/>
  <c r="Z557" i="6"/>
  <c r="Z577" i="6"/>
  <c r="AG577" i="6" s="1"/>
  <c r="Z593" i="6"/>
  <c r="Z609" i="6"/>
  <c r="Z625" i="6"/>
  <c r="AG625" i="6" s="1"/>
  <c r="Z641" i="6"/>
  <c r="Z657" i="6"/>
  <c r="AG657" i="6" s="1"/>
  <c r="Z673" i="6"/>
  <c r="AG673" i="6" s="1"/>
  <c r="Z689" i="6"/>
  <c r="AG689" i="6" s="1"/>
  <c r="Z705" i="6"/>
  <c r="AG705" i="6" s="1"/>
  <c r="Z721" i="6"/>
  <c r="Z737" i="6"/>
  <c r="Z757" i="6"/>
  <c r="AG757" i="6" s="1"/>
  <c r="Z773" i="6"/>
  <c r="AG773" i="6" s="1"/>
  <c r="Z789" i="6"/>
  <c r="AG789" i="6" s="1"/>
  <c r="Z805" i="6"/>
  <c r="AG805" i="6" s="1"/>
  <c r="Z821" i="6"/>
  <c r="AG821" i="6" s="1"/>
  <c r="Z837" i="6"/>
  <c r="AG837" i="6" s="1"/>
  <c r="Z853" i="6"/>
  <c r="Z869" i="6"/>
  <c r="Z881" i="6"/>
  <c r="AG881" i="6" s="1"/>
  <c r="Z897" i="6"/>
  <c r="AG897" i="6" s="1"/>
  <c r="Z913" i="6"/>
  <c r="AG913" i="6" s="1"/>
  <c r="Z929" i="6"/>
  <c r="Z945" i="6"/>
  <c r="AG945" i="6" s="1"/>
  <c r="Z961" i="6"/>
  <c r="AG961" i="6" s="1"/>
  <c r="Z977" i="6"/>
  <c r="AG977" i="6" s="1"/>
  <c r="Z993" i="6"/>
  <c r="AG993" i="6" s="1"/>
  <c r="Z1009" i="6"/>
  <c r="AG1009" i="6" s="1"/>
  <c r="Z1025" i="6"/>
  <c r="AG1025" i="6" s="1"/>
  <c r="Z1041" i="6"/>
  <c r="Z1057" i="6"/>
  <c r="Z1073" i="6"/>
  <c r="AG1073" i="6" s="1"/>
  <c r="Z1089" i="6"/>
  <c r="Z1105" i="6"/>
  <c r="AG1105" i="6" s="1"/>
  <c r="Z1121" i="6"/>
  <c r="Z1137" i="6"/>
  <c r="AG1137" i="6" s="1"/>
  <c r="Z1153" i="6"/>
  <c r="AG1153" i="6" s="1"/>
  <c r="AI1153" i="6" s="1"/>
  <c r="Z1169" i="6"/>
  <c r="AG1169" i="6" s="1"/>
  <c r="Z1185" i="6"/>
  <c r="Z1201" i="6"/>
  <c r="AG1201" i="6" s="1"/>
  <c r="Z1217" i="6"/>
  <c r="AG1217" i="6" s="1"/>
  <c r="Z1233" i="6"/>
  <c r="Z1249" i="6"/>
  <c r="Z1265" i="6"/>
  <c r="AG1265" i="6" s="1"/>
  <c r="Z1281" i="6"/>
  <c r="AG1281" i="6" s="1"/>
  <c r="Z1297" i="6"/>
  <c r="AG1297" i="6" s="1"/>
  <c r="Z1313" i="6"/>
  <c r="AG1313" i="6" s="1"/>
  <c r="Z1329" i="6"/>
  <c r="Z1345" i="6"/>
  <c r="AG1345" i="6" s="1"/>
  <c r="Z1361" i="6"/>
  <c r="Z1377" i="6"/>
  <c r="AG1377" i="6" s="1"/>
  <c r="Z1393" i="6"/>
  <c r="AG1393" i="6" s="1"/>
  <c r="Z1409" i="6"/>
  <c r="Z1425" i="6"/>
  <c r="AG1425" i="6" s="1"/>
  <c r="Z1441" i="6"/>
  <c r="AG1441" i="6" s="1"/>
  <c r="Z1457" i="6"/>
  <c r="AG1457" i="6" s="1"/>
  <c r="Z1473" i="6"/>
  <c r="Z1489" i="6"/>
  <c r="AG1489" i="6" s="1"/>
  <c r="AA11" i="6"/>
  <c r="AA19" i="6"/>
  <c r="AH19" i="6" s="1"/>
  <c r="AA27" i="6"/>
  <c r="AH27" i="6" s="1"/>
  <c r="AA35" i="6"/>
  <c r="AH35" i="6" s="1"/>
  <c r="AA43" i="6"/>
  <c r="AA67" i="6"/>
  <c r="AH67" i="6" s="1"/>
  <c r="AA83" i="6"/>
  <c r="AH83" i="6" s="1"/>
  <c r="AA91" i="6"/>
  <c r="AA99" i="6"/>
  <c r="AA115" i="6"/>
  <c r="AH115" i="6" s="1"/>
  <c r="AA131" i="6"/>
  <c r="AH131" i="6" s="1"/>
  <c r="AA139" i="6"/>
  <c r="AH139" i="6" s="1"/>
  <c r="AA147" i="6"/>
  <c r="AH147" i="6" s="1"/>
  <c r="AA155" i="6"/>
  <c r="AH155" i="6" s="1"/>
  <c r="AA163" i="6"/>
  <c r="AH163" i="6" s="1"/>
  <c r="AA179" i="6"/>
  <c r="AH179" i="6" s="1"/>
  <c r="AA187" i="6"/>
  <c r="AH187" i="6" s="1"/>
  <c r="AA195" i="6"/>
  <c r="AH195" i="6" s="1"/>
  <c r="AA203" i="6"/>
  <c r="AH203" i="6" s="1"/>
  <c r="AA211" i="6"/>
  <c r="AH211" i="6" s="1"/>
  <c r="AA219" i="6"/>
  <c r="AH219" i="6" s="1"/>
  <c r="AA227" i="6"/>
  <c r="AH227" i="6" s="1"/>
  <c r="AA235" i="6"/>
  <c r="AH235" i="6" s="1"/>
  <c r="AA243" i="6"/>
  <c r="AH243" i="6" s="1"/>
  <c r="AA251" i="6"/>
  <c r="AH251" i="6" s="1"/>
  <c r="AA259" i="6"/>
  <c r="AH259" i="6" s="1"/>
  <c r="AA267" i="6"/>
  <c r="AH267" i="6" s="1"/>
  <c r="AA275" i="6"/>
  <c r="AH275" i="6" s="1"/>
  <c r="AA283" i="6"/>
  <c r="AH283" i="6" s="1"/>
  <c r="AA291" i="6"/>
  <c r="AH291" i="6" s="1"/>
  <c r="AA299" i="6"/>
  <c r="AH299" i="6" s="1"/>
  <c r="AA307" i="6"/>
  <c r="AH307" i="6" s="1"/>
  <c r="AA315" i="6"/>
  <c r="AH315" i="6" s="1"/>
  <c r="AA323" i="6"/>
  <c r="AH323" i="6" s="1"/>
  <c r="AA331" i="6"/>
  <c r="AH331" i="6" s="1"/>
  <c r="AA339" i="6"/>
  <c r="AH339" i="6" s="1"/>
  <c r="AA347" i="6"/>
  <c r="AH347" i="6" s="1"/>
  <c r="AA355" i="6"/>
  <c r="AH355" i="6" s="1"/>
  <c r="AA363" i="6"/>
  <c r="AH363" i="6" s="1"/>
  <c r="AA371" i="6"/>
  <c r="AH371" i="6" s="1"/>
  <c r="AA379" i="6"/>
  <c r="AH379" i="6" s="1"/>
  <c r="AA387" i="6"/>
  <c r="AH387" i="6" s="1"/>
  <c r="AA395" i="6"/>
  <c r="AH395" i="6" s="1"/>
  <c r="AA403" i="6"/>
  <c r="AH403" i="6" s="1"/>
  <c r="AA411" i="6"/>
  <c r="AH411" i="6" s="1"/>
  <c r="AA419" i="6"/>
  <c r="AH419" i="6" s="1"/>
  <c r="AA427" i="6"/>
  <c r="AH427" i="6" s="1"/>
  <c r="AA435" i="6"/>
  <c r="AH435" i="6" s="1"/>
  <c r="AA443" i="6"/>
  <c r="AH443" i="6" s="1"/>
  <c r="AA451" i="6"/>
  <c r="AH451" i="6" s="1"/>
  <c r="AA459" i="6"/>
  <c r="AH459" i="6" s="1"/>
  <c r="AA467" i="6"/>
  <c r="AH467" i="6" s="1"/>
  <c r="AA475" i="6"/>
  <c r="AH475" i="6" s="1"/>
  <c r="AA483" i="6"/>
  <c r="AH483" i="6" s="1"/>
  <c r="AA491" i="6"/>
  <c r="AH491" i="6" s="1"/>
  <c r="AA499" i="6"/>
  <c r="AH499" i="6" s="1"/>
  <c r="AA507" i="6"/>
  <c r="AH507" i="6" s="1"/>
  <c r="AA515" i="6"/>
  <c r="AH515" i="6" s="1"/>
  <c r="AA523" i="6"/>
  <c r="AH523" i="6" s="1"/>
  <c r="AA531" i="6"/>
  <c r="AH531" i="6" s="1"/>
  <c r="AA539" i="6"/>
  <c r="AH539" i="6" s="1"/>
  <c r="AA547" i="6"/>
  <c r="AH547" i="6" s="1"/>
  <c r="AA555" i="6"/>
  <c r="AH555" i="6" s="1"/>
  <c r="AA563" i="6"/>
  <c r="AH563" i="6" s="1"/>
  <c r="AA571" i="6"/>
  <c r="AH571" i="6" s="1"/>
  <c r="AA579" i="6"/>
  <c r="AH579" i="6" s="1"/>
  <c r="AA587" i="6"/>
  <c r="AH587" i="6" s="1"/>
  <c r="AA595" i="6"/>
  <c r="AH595" i="6" s="1"/>
  <c r="AA603" i="6"/>
  <c r="AH603" i="6" s="1"/>
  <c r="AA611" i="6"/>
  <c r="AH611" i="6" s="1"/>
  <c r="AA619" i="6"/>
  <c r="AH619" i="6" s="1"/>
  <c r="AA627" i="6"/>
  <c r="AH627" i="6" s="1"/>
  <c r="AA635" i="6"/>
  <c r="AH635" i="6" s="1"/>
  <c r="AA643" i="6"/>
  <c r="AH643" i="6" s="1"/>
  <c r="AA651" i="6"/>
  <c r="AH651" i="6" s="1"/>
  <c r="AA659" i="6"/>
  <c r="AH659" i="6" s="1"/>
  <c r="AA667" i="6"/>
  <c r="AH667" i="6" s="1"/>
  <c r="AA675" i="6"/>
  <c r="AH675" i="6" s="1"/>
  <c r="AA683" i="6"/>
  <c r="AH683" i="6" s="1"/>
  <c r="AA691" i="6"/>
  <c r="AH691" i="6" s="1"/>
  <c r="AA699" i="6"/>
  <c r="AH699" i="6" s="1"/>
  <c r="AA707" i="6"/>
  <c r="AH707" i="6" s="1"/>
  <c r="AA715" i="6"/>
  <c r="AH715" i="6" s="1"/>
  <c r="AA723" i="6"/>
  <c r="AH723" i="6" s="1"/>
  <c r="AA731" i="6"/>
  <c r="AH731" i="6" s="1"/>
  <c r="AA739" i="6"/>
  <c r="AH739" i="6" s="1"/>
  <c r="AA747" i="6"/>
  <c r="AH747" i="6" s="1"/>
  <c r="AA755" i="6"/>
  <c r="AH755" i="6" s="1"/>
  <c r="AA763" i="6"/>
  <c r="AH763" i="6" s="1"/>
  <c r="AA771" i="6"/>
  <c r="AH771" i="6" s="1"/>
  <c r="AA779" i="6"/>
  <c r="AH779" i="6" s="1"/>
  <c r="AA787" i="6"/>
  <c r="AH787" i="6" s="1"/>
  <c r="AA795" i="6"/>
  <c r="AH795" i="6" s="1"/>
  <c r="AA803" i="6"/>
  <c r="AH803" i="6" s="1"/>
  <c r="AA811" i="6"/>
  <c r="AH811" i="6" s="1"/>
  <c r="AA819" i="6"/>
  <c r="AH819" i="6" s="1"/>
  <c r="AA827" i="6"/>
  <c r="AH827" i="6" s="1"/>
  <c r="AA835" i="6"/>
  <c r="AH835" i="6" s="1"/>
  <c r="AA843" i="6"/>
  <c r="AH843" i="6" s="1"/>
  <c r="AA851" i="6"/>
  <c r="AH851" i="6" s="1"/>
  <c r="AA859" i="6"/>
  <c r="AH859" i="6" s="1"/>
  <c r="AA867" i="6"/>
  <c r="AH867" i="6" s="1"/>
  <c r="AA875" i="6"/>
  <c r="AH875" i="6" s="1"/>
  <c r="AA883" i="6"/>
  <c r="AH883" i="6" s="1"/>
  <c r="AA891" i="6"/>
  <c r="AH891" i="6" s="1"/>
  <c r="AA899" i="6"/>
  <c r="AH899" i="6" s="1"/>
  <c r="AA907" i="6"/>
  <c r="AH907" i="6" s="1"/>
  <c r="AA915" i="6"/>
  <c r="AH915" i="6" s="1"/>
  <c r="AA923" i="6"/>
  <c r="AH923" i="6" s="1"/>
  <c r="AA931" i="6"/>
  <c r="AH931" i="6" s="1"/>
  <c r="AA939" i="6"/>
  <c r="AH939" i="6" s="1"/>
  <c r="AA947" i="6"/>
  <c r="AH947" i="6" s="1"/>
  <c r="AA955" i="6"/>
  <c r="AH955" i="6" s="1"/>
  <c r="AA963" i="6"/>
  <c r="AH963" i="6" s="1"/>
  <c r="AA971" i="6"/>
  <c r="AH971" i="6" s="1"/>
  <c r="AA979" i="6"/>
  <c r="AH979" i="6" s="1"/>
  <c r="AA987" i="6"/>
  <c r="AH987" i="6" s="1"/>
  <c r="AA995" i="6"/>
  <c r="AH995" i="6" s="1"/>
  <c r="AA1003" i="6"/>
  <c r="AH1003" i="6" s="1"/>
  <c r="AA1011" i="6"/>
  <c r="AH1011" i="6" s="1"/>
  <c r="AA1019" i="6"/>
  <c r="AH1019" i="6" s="1"/>
  <c r="AA1027" i="6"/>
  <c r="AH1027" i="6" s="1"/>
  <c r="AA1035" i="6"/>
  <c r="AH1035" i="6" s="1"/>
  <c r="AA1043" i="6"/>
  <c r="AH1043" i="6" s="1"/>
  <c r="AA1051" i="6"/>
  <c r="AH1051" i="6" s="1"/>
  <c r="AA1059" i="6"/>
  <c r="AH1059" i="6" s="1"/>
  <c r="AA1067" i="6"/>
  <c r="AH1067" i="6" s="1"/>
  <c r="AA1075" i="6"/>
  <c r="AH1075" i="6" s="1"/>
  <c r="AA1083" i="6"/>
  <c r="AH1083" i="6" s="1"/>
  <c r="AA1091" i="6"/>
  <c r="AH1091" i="6" s="1"/>
  <c r="AA1099" i="6"/>
  <c r="AH1099" i="6" s="1"/>
  <c r="AA1107" i="6"/>
  <c r="AH1107" i="6" s="1"/>
  <c r="AA1115" i="6"/>
  <c r="AH1115" i="6" s="1"/>
  <c r="AA1123" i="6"/>
  <c r="AH1123" i="6" s="1"/>
  <c r="AA1131" i="6"/>
  <c r="AH1131" i="6" s="1"/>
  <c r="AA1139" i="6"/>
  <c r="AH1139" i="6" s="1"/>
  <c r="AA1147" i="6"/>
  <c r="AH1147" i="6" s="1"/>
  <c r="AA1155" i="6"/>
  <c r="AH1155" i="6" s="1"/>
  <c r="AA1163" i="6"/>
  <c r="AH1163" i="6" s="1"/>
  <c r="AA1171" i="6"/>
  <c r="AH1171" i="6" s="1"/>
  <c r="AA1179" i="6"/>
  <c r="AH1179" i="6" s="1"/>
  <c r="AA1187" i="6"/>
  <c r="AH1187" i="6" s="1"/>
  <c r="AA1195" i="6"/>
  <c r="AH1195" i="6" s="1"/>
  <c r="AA1203" i="6"/>
  <c r="AH1203" i="6" s="1"/>
  <c r="AA1211" i="6"/>
  <c r="AH1211" i="6" s="1"/>
  <c r="AA1219" i="6"/>
  <c r="AH1219" i="6" s="1"/>
  <c r="AA1227" i="6"/>
  <c r="AH1227" i="6" s="1"/>
  <c r="AA1235" i="6"/>
  <c r="AH1235" i="6" s="1"/>
  <c r="AA1243" i="6"/>
  <c r="AH1243" i="6" s="1"/>
  <c r="AA1251" i="6"/>
  <c r="AH1251" i="6" s="1"/>
  <c r="AA1259" i="6"/>
  <c r="AH1259" i="6" s="1"/>
  <c r="AA1267" i="6"/>
  <c r="AH1267" i="6" s="1"/>
  <c r="AA1275" i="6"/>
  <c r="AH1275" i="6" s="1"/>
  <c r="AA1283" i="6"/>
  <c r="AH1283" i="6" s="1"/>
  <c r="AA1291" i="6"/>
  <c r="AH1291" i="6" s="1"/>
  <c r="AA1299" i="6"/>
  <c r="AH1299" i="6" s="1"/>
  <c r="AA1307" i="6"/>
  <c r="AH1307" i="6" s="1"/>
  <c r="AA1315" i="6"/>
  <c r="AH1315" i="6" s="1"/>
  <c r="AA1323" i="6"/>
  <c r="AH1323" i="6" s="1"/>
  <c r="AA1331" i="6"/>
  <c r="AH1331" i="6" s="1"/>
  <c r="AA1339" i="6"/>
  <c r="AH1339" i="6" s="1"/>
  <c r="AA1347" i="6"/>
  <c r="AH1347" i="6" s="1"/>
  <c r="AA1355" i="6"/>
  <c r="AH1355" i="6" s="1"/>
  <c r="AA1363" i="6"/>
  <c r="AH1363" i="6" s="1"/>
  <c r="AA1371" i="6"/>
  <c r="AH1371" i="6" s="1"/>
  <c r="AA1379" i="6"/>
  <c r="AH1379" i="6" s="1"/>
  <c r="AA1387" i="6"/>
  <c r="AH1387" i="6" s="1"/>
  <c r="AA1395" i="6"/>
  <c r="AH1395" i="6" s="1"/>
  <c r="AA1403" i="6"/>
  <c r="AH1403" i="6" s="1"/>
  <c r="AA1411" i="6"/>
  <c r="AH1411" i="6" s="1"/>
  <c r="AA1419" i="6"/>
  <c r="AH1419" i="6" s="1"/>
  <c r="AA1427" i="6"/>
  <c r="AH1427" i="6" s="1"/>
  <c r="AA1435" i="6"/>
  <c r="AH1435" i="6" s="1"/>
  <c r="AA1443" i="6"/>
  <c r="AH1443" i="6" s="1"/>
  <c r="AA1451" i="6"/>
  <c r="AH1451" i="6" s="1"/>
  <c r="AA1459" i="6"/>
  <c r="AH1459" i="6" s="1"/>
  <c r="AA1467" i="6"/>
  <c r="AH1467" i="6" s="1"/>
  <c r="AA1475" i="6"/>
  <c r="AH1475" i="6" s="1"/>
  <c r="AA1483" i="6"/>
  <c r="AH1483" i="6" s="1"/>
  <c r="AA1491" i="6"/>
  <c r="AH1491" i="6" s="1"/>
  <c r="AA1499" i="6"/>
  <c r="AH1499" i="6" s="1"/>
  <c r="AA20" i="6"/>
  <c r="AH20" i="6" s="1"/>
  <c r="AA28" i="6"/>
  <c r="AH28" i="6" s="1"/>
  <c r="AA36" i="6"/>
  <c r="AH36" i="6" s="1"/>
  <c r="AA44" i="6"/>
  <c r="AH44" i="6" s="1"/>
  <c r="AA52" i="6"/>
  <c r="AH52" i="6" s="1"/>
  <c r="AA60" i="6"/>
  <c r="AH60" i="6" s="1"/>
  <c r="AA68" i="6"/>
  <c r="AH68" i="6" s="1"/>
  <c r="AA76" i="6"/>
  <c r="AH76" i="6" s="1"/>
  <c r="AA84" i="6"/>
  <c r="AH84" i="6" s="1"/>
  <c r="AA92" i="6"/>
  <c r="AH92" i="6" s="1"/>
  <c r="AA108" i="6"/>
  <c r="AH108" i="6" s="1"/>
  <c r="AA124" i="6"/>
  <c r="AH124" i="6" s="1"/>
  <c r="AA132" i="6"/>
  <c r="AH132" i="6" s="1"/>
  <c r="AA140" i="6"/>
  <c r="AH140" i="6" s="1"/>
  <c r="AA152" i="6"/>
  <c r="Z160" i="6"/>
  <c r="AA172" i="6"/>
  <c r="AA188" i="6"/>
  <c r="AH188" i="6" s="1"/>
  <c r="AA204" i="6"/>
  <c r="AA220" i="6"/>
  <c r="AA232" i="6"/>
  <c r="AH232" i="6" s="1"/>
  <c r="AA248" i="6"/>
  <c r="AH248" i="6" s="1"/>
  <c r="AA264" i="6"/>
  <c r="AA280" i="6"/>
  <c r="AA296" i="6"/>
  <c r="AH296" i="6" s="1"/>
  <c r="AA312" i="6"/>
  <c r="AH312" i="6" s="1"/>
  <c r="Z324" i="6"/>
  <c r="AG324" i="6" s="1"/>
  <c r="AA340" i="6"/>
  <c r="Z356" i="6"/>
  <c r="AG356" i="6" s="1"/>
  <c r="AA372" i="6"/>
  <c r="AH372" i="6" s="1"/>
  <c r="AA388" i="6"/>
  <c r="AH388" i="6" s="1"/>
  <c r="Z400" i="6"/>
  <c r="Z416" i="6"/>
  <c r="AG416" i="6" s="1"/>
  <c r="Z432" i="6"/>
  <c r="Z448" i="6"/>
  <c r="Z464" i="6"/>
  <c r="Z480" i="6"/>
  <c r="AG480" i="6" s="1"/>
  <c r="Z496" i="6"/>
  <c r="Z512" i="6"/>
  <c r="Z528" i="6"/>
  <c r="AA540" i="6"/>
  <c r="AH540" i="6" s="1"/>
  <c r="Z556" i="6"/>
  <c r="AG556" i="6" s="1"/>
  <c r="Z572" i="6"/>
  <c r="Z588" i="6"/>
  <c r="AA600" i="6"/>
  <c r="AH600" i="6" s="1"/>
  <c r="Z616" i="6"/>
  <c r="AA632" i="6"/>
  <c r="AH632" i="6" s="1"/>
  <c r="Z648" i="6"/>
  <c r="AA664" i="6"/>
  <c r="AH664" i="6" s="1"/>
  <c r="Z680" i="6"/>
  <c r="AA692" i="6"/>
  <c r="AH692" i="6" s="1"/>
  <c r="AA712" i="6"/>
  <c r="AH712" i="6" s="1"/>
  <c r="AA724" i="6"/>
  <c r="AH724" i="6" s="1"/>
  <c r="Z740" i="6"/>
  <c r="AG740" i="6" s="1"/>
  <c r="AA756" i="6"/>
  <c r="AH756" i="6" s="1"/>
  <c r="Z772" i="6"/>
  <c r="AA788" i="6"/>
  <c r="AH788" i="6" s="1"/>
  <c r="AA804" i="6"/>
  <c r="AH804" i="6" s="1"/>
  <c r="Z820" i="6"/>
  <c r="Z832" i="6"/>
  <c r="Z848" i="6"/>
  <c r="AG848" i="6" s="1"/>
  <c r="Z864" i="6"/>
  <c r="Z880" i="6"/>
  <c r="Z896" i="6"/>
  <c r="Z912" i="6"/>
  <c r="Z928" i="6"/>
  <c r="AG928" i="6" s="1"/>
  <c r="Z944" i="6"/>
  <c r="AG944" i="6" s="1"/>
  <c r="Z960" i="6"/>
  <c r="Z976" i="6"/>
  <c r="AG976" i="6" s="1"/>
  <c r="Z992" i="6"/>
  <c r="AG992" i="6" s="1"/>
  <c r="Z1008" i="6"/>
  <c r="Z1024" i="6"/>
  <c r="Z1040" i="6"/>
  <c r="AG1040" i="6" s="1"/>
  <c r="AA1052" i="6"/>
  <c r="AH1052" i="6" s="1"/>
  <c r="Z1068" i="6"/>
  <c r="Z1084" i="6"/>
  <c r="Z1100" i="6"/>
  <c r="AG1100" i="6" s="1"/>
  <c r="Z1116" i="6"/>
  <c r="AA1132" i="6"/>
  <c r="AH1132" i="6" s="1"/>
  <c r="AA1148" i="6"/>
  <c r="AH1148" i="6" s="1"/>
  <c r="Z1160" i="6"/>
  <c r="AG1160" i="6" s="1"/>
  <c r="Z1176" i="6"/>
  <c r="AA1192" i="6"/>
  <c r="AH1192" i="6" s="1"/>
  <c r="Z1208" i="6"/>
  <c r="Z1224" i="6"/>
  <c r="AA1240" i="6"/>
  <c r="AH1240" i="6" s="1"/>
  <c r="Z1256" i="6"/>
  <c r="AA1268" i="6"/>
  <c r="AH1268" i="6" s="1"/>
  <c r="Z1288" i="6"/>
  <c r="Z1300" i="6"/>
  <c r="AG1300" i="6" s="1"/>
  <c r="Z1316" i="6"/>
  <c r="AG1316" i="6" s="1"/>
  <c r="Z1332" i="6"/>
  <c r="Z1348" i="6"/>
  <c r="Z1364" i="6"/>
  <c r="AG1364" i="6" s="1"/>
  <c r="Z1376" i="6"/>
  <c r="Z1392" i="6"/>
  <c r="Z1408" i="6"/>
  <c r="Z1424" i="6"/>
  <c r="Z1440" i="6"/>
  <c r="Z1456" i="6"/>
  <c r="Z1468" i="6"/>
  <c r="Z1484" i="6"/>
  <c r="AG1484" i="6" s="1"/>
  <c r="Z1500" i="6"/>
  <c r="AA17" i="6"/>
  <c r="Z37" i="6"/>
  <c r="AA45" i="6"/>
  <c r="AH45" i="6" s="1"/>
  <c r="AA61" i="6"/>
  <c r="AH61" i="6" s="1"/>
  <c r="AA77" i="6"/>
  <c r="AA93" i="6"/>
  <c r="AH93" i="6" s="1"/>
  <c r="AA109" i="6"/>
  <c r="AH109" i="6" s="1"/>
  <c r="AA125" i="6"/>
  <c r="AA141" i="6"/>
  <c r="AA157" i="6"/>
  <c r="AA173" i="6"/>
  <c r="AH173" i="6" s="1"/>
  <c r="AA189" i="6"/>
  <c r="Z201" i="6"/>
  <c r="Z217" i="6"/>
  <c r="Z233" i="6"/>
  <c r="Z249" i="6"/>
  <c r="Z265" i="6"/>
  <c r="Z281" i="6"/>
  <c r="Z297" i="6"/>
  <c r="Z313" i="6"/>
  <c r="Z329" i="6"/>
  <c r="Z345" i="6"/>
  <c r="Z361" i="6"/>
  <c r="Z377" i="6"/>
  <c r="Z393" i="6"/>
  <c r="Z409" i="6"/>
  <c r="Z425" i="6"/>
  <c r="Z441" i="6"/>
  <c r="Z457" i="6"/>
  <c r="AA469" i="6"/>
  <c r="AH469" i="6" s="1"/>
  <c r="AA489" i="6"/>
  <c r="AH489" i="6" s="1"/>
  <c r="AA505" i="6"/>
  <c r="AH505" i="6" s="1"/>
  <c r="AA517" i="6"/>
  <c r="AA537" i="6"/>
  <c r="AH537" i="6" s="1"/>
  <c r="AA553" i="6"/>
  <c r="AH553" i="6" s="1"/>
  <c r="AA569" i="6"/>
  <c r="AA581" i="6"/>
  <c r="AA597" i="6"/>
  <c r="AH597" i="6" s="1"/>
  <c r="AA613" i="6"/>
  <c r="AH613" i="6" s="1"/>
  <c r="AA629" i="6"/>
  <c r="AH629" i="6" s="1"/>
  <c r="AA645" i="6"/>
  <c r="AH645" i="6" s="1"/>
  <c r="AA661" i="6"/>
  <c r="AH661" i="6" s="1"/>
  <c r="AA677" i="6"/>
  <c r="AH677" i="6" s="1"/>
  <c r="AA693" i="6"/>
  <c r="AH693" i="6" s="1"/>
  <c r="AA709" i="6"/>
  <c r="AH709" i="6" s="1"/>
  <c r="AA725" i="6"/>
  <c r="AH725" i="6" s="1"/>
  <c r="AA741" i="6"/>
  <c r="AH741" i="6" s="1"/>
  <c r="AA753" i="6"/>
  <c r="AH753" i="6" s="1"/>
  <c r="AA769" i="6"/>
  <c r="AH769" i="6" s="1"/>
  <c r="AA785" i="6"/>
  <c r="AH785" i="6" s="1"/>
  <c r="AA801" i="6"/>
  <c r="AH801" i="6" s="1"/>
  <c r="AA817" i="6"/>
  <c r="AH817" i="6" s="1"/>
  <c r="AA833" i="6"/>
  <c r="AA849" i="6"/>
  <c r="AH849" i="6" s="1"/>
  <c r="AA865" i="6"/>
  <c r="AH865" i="6" s="1"/>
  <c r="AA885" i="6"/>
  <c r="AH885" i="6" s="1"/>
  <c r="AA901" i="6"/>
  <c r="AA917" i="6"/>
  <c r="AH917" i="6" s="1"/>
  <c r="AA933" i="6"/>
  <c r="AH933" i="6" s="1"/>
  <c r="AA949" i="6"/>
  <c r="AH949" i="6" s="1"/>
  <c r="AA965" i="6"/>
  <c r="AH965" i="6" s="1"/>
  <c r="AA981" i="6"/>
  <c r="AH981" i="6" s="1"/>
  <c r="AA997" i="6"/>
  <c r="AH997" i="6" s="1"/>
  <c r="AA1013" i="6"/>
  <c r="AH1013" i="6" s="1"/>
  <c r="AA1029" i="6"/>
  <c r="AA1045" i="6"/>
  <c r="AH1045" i="6" s="1"/>
  <c r="AA1061" i="6"/>
  <c r="AH1061" i="6" s="1"/>
  <c r="AA1077" i="6"/>
  <c r="AH1077" i="6" s="1"/>
  <c r="AA1093" i="6"/>
  <c r="AA1109" i="6"/>
  <c r="AH1109" i="6" s="1"/>
  <c r="AA1125" i="6"/>
  <c r="AH1125" i="6" s="1"/>
  <c r="AA1141" i="6"/>
  <c r="AA1157" i="6"/>
  <c r="AH1157" i="6" s="1"/>
  <c r="AA1173" i="6"/>
  <c r="AH1173" i="6" s="1"/>
  <c r="AA1189" i="6"/>
  <c r="AH1189" i="6" s="1"/>
  <c r="AA1205" i="6"/>
  <c r="AH1205" i="6" s="1"/>
  <c r="AA1221" i="6"/>
  <c r="AA1237" i="6"/>
  <c r="AH1237" i="6" s="1"/>
  <c r="AA1253" i="6"/>
  <c r="AH1253" i="6" s="1"/>
  <c r="AA1269" i="6"/>
  <c r="AA1285" i="6"/>
  <c r="AA1301" i="6"/>
  <c r="AH1301" i="6" s="1"/>
  <c r="AA1317" i="6"/>
  <c r="AH1317" i="6" s="1"/>
  <c r="AA1333" i="6"/>
  <c r="AA1349" i="6"/>
  <c r="AH1349" i="6" s="1"/>
  <c r="AA1365" i="6"/>
  <c r="AH1365" i="6" s="1"/>
  <c r="AA1381" i="6"/>
  <c r="AH1381" i="6" s="1"/>
  <c r="AA1397" i="6"/>
  <c r="AA1413" i="6"/>
  <c r="AA1429" i="6"/>
  <c r="AH1429" i="6" s="1"/>
  <c r="AA1445" i="6"/>
  <c r="AH1445" i="6" s="1"/>
  <c r="AA1461" i="6"/>
  <c r="AH1461" i="6" s="1"/>
  <c r="AA1477" i="6"/>
  <c r="AA1493" i="6"/>
  <c r="AH1493" i="6" s="1"/>
  <c r="AA8" i="6"/>
  <c r="AH8" i="6" s="1"/>
  <c r="AA9" i="6"/>
  <c r="AH9" i="6" s="1"/>
  <c r="Z1421" i="6"/>
  <c r="Z1453" i="6"/>
  <c r="AG1453" i="6" s="1"/>
  <c r="Z4" i="6"/>
  <c r="AA5" i="6"/>
  <c r="AA13" i="6"/>
  <c r="AA193" i="6"/>
  <c r="AH193" i="6" s="1"/>
  <c r="AA209" i="6"/>
  <c r="AH209" i="6" s="1"/>
  <c r="AA225" i="6"/>
  <c r="AH225" i="6" s="1"/>
  <c r="AA241" i="6"/>
  <c r="AH241" i="6" s="1"/>
  <c r="AA257" i="6"/>
  <c r="AH257" i="6" s="1"/>
  <c r="AA273" i="6"/>
  <c r="AH273" i="6" s="1"/>
  <c r="AA289" i="6"/>
  <c r="AH289" i="6" s="1"/>
  <c r="AA305" i="6"/>
  <c r="AH305" i="6" s="1"/>
  <c r="AA321" i="6"/>
  <c r="AH321" i="6" s="1"/>
  <c r="AA337" i="6"/>
  <c r="AH337" i="6" s="1"/>
  <c r="AA353" i="6"/>
  <c r="AH353" i="6" s="1"/>
  <c r="AA369" i="6"/>
  <c r="AH369" i="6" s="1"/>
  <c r="AA385" i="6"/>
  <c r="AH385" i="6" s="1"/>
  <c r="AA401" i="6"/>
  <c r="AH401" i="6" s="1"/>
  <c r="AA417" i="6"/>
  <c r="AH417" i="6" s="1"/>
  <c r="AA433" i="6"/>
  <c r="AH433" i="6" s="1"/>
  <c r="AA449" i="6"/>
  <c r="AH449" i="6" s="1"/>
  <c r="AA461" i="6"/>
  <c r="AH461" i="6" s="1"/>
  <c r="AA497" i="6"/>
  <c r="AH497" i="6" s="1"/>
  <c r="AA545" i="6"/>
  <c r="AH545" i="6" s="1"/>
  <c r="AA561" i="6"/>
  <c r="AH561" i="6" s="1"/>
  <c r="AA573" i="6"/>
  <c r="AH573" i="6" s="1"/>
  <c r="AA589" i="6"/>
  <c r="AH589" i="6" s="1"/>
  <c r="AA605" i="6"/>
  <c r="AH605" i="6" s="1"/>
  <c r="AA621" i="6"/>
  <c r="AH621" i="6" s="1"/>
  <c r="AA637" i="6"/>
  <c r="AH637" i="6" s="1"/>
  <c r="AA669" i="6"/>
  <c r="AH669" i="6" s="1"/>
  <c r="AA685" i="6"/>
  <c r="AH685" i="6" s="1"/>
  <c r="AA701" i="6"/>
  <c r="AH701" i="6" s="1"/>
  <c r="AA717" i="6"/>
  <c r="AH717" i="6" s="1"/>
  <c r="AA733" i="6"/>
  <c r="AH733" i="6" s="1"/>
  <c r="AA761" i="6"/>
  <c r="AH761" i="6" s="1"/>
  <c r="AA777" i="6"/>
  <c r="AH777" i="6" s="1"/>
  <c r="AA793" i="6"/>
  <c r="AH793" i="6" s="1"/>
  <c r="AA825" i="6"/>
  <c r="AH825" i="6" s="1"/>
  <c r="AA841" i="6"/>
  <c r="AH841" i="6" s="1"/>
  <c r="AA873" i="6"/>
  <c r="AH873" i="6" s="1"/>
  <c r="AA893" i="6"/>
  <c r="AH893" i="6" s="1"/>
  <c r="AA909" i="6"/>
  <c r="AH909" i="6" s="1"/>
  <c r="AA941" i="6"/>
  <c r="AA957" i="6"/>
  <c r="AH957" i="6" s="1"/>
  <c r="AA973" i="6"/>
  <c r="AH973" i="6" s="1"/>
  <c r="AA989" i="6"/>
  <c r="AH989" i="6" s="1"/>
  <c r="AA1005" i="6"/>
  <c r="AH1005" i="6" s="1"/>
  <c r="AA1021" i="6"/>
  <c r="AH1021" i="6" s="1"/>
  <c r="AA1053" i="6"/>
  <c r="AH1053" i="6" s="1"/>
  <c r="AA1085" i="6"/>
  <c r="AH1085" i="6" s="1"/>
  <c r="AA1117" i="6"/>
  <c r="AH1117" i="6" s="1"/>
  <c r="AA1149" i="6"/>
  <c r="AH1149" i="6" s="1"/>
  <c r="AA1165" i="6"/>
  <c r="AH1165" i="6" s="1"/>
  <c r="AA1181" i="6"/>
  <c r="AH1181" i="6" s="1"/>
  <c r="AA1213" i="6"/>
  <c r="AH1213" i="6" s="1"/>
  <c r="AA1245" i="6"/>
  <c r="AH1245" i="6" s="1"/>
  <c r="AA1261" i="6"/>
  <c r="AA1277" i="6"/>
  <c r="AH1277" i="6" s="1"/>
  <c r="AA1293" i="6"/>
  <c r="AH1293" i="6" s="1"/>
  <c r="AA1325" i="6"/>
  <c r="AH1325" i="6" s="1"/>
  <c r="AA1337" i="6"/>
  <c r="AH1337" i="6" s="1"/>
  <c r="AA1357" i="6"/>
  <c r="AH1357" i="6" s="1"/>
  <c r="AA1373" i="6"/>
  <c r="AH1373" i="6" s="1"/>
  <c r="AA1389" i="6"/>
  <c r="AH1389" i="6" s="1"/>
  <c r="AA1405" i="6"/>
  <c r="AH1405" i="6" s="1"/>
  <c r="AA1421" i="6"/>
  <c r="AH1421" i="6" s="1"/>
  <c r="AA1453" i="6"/>
  <c r="AA4" i="6"/>
  <c r="AH4" i="6" s="1"/>
  <c r="Z5" i="6"/>
  <c r="AG5" i="6" s="1"/>
  <c r="Z13" i="6"/>
  <c r="AG13" i="6" s="1"/>
  <c r="Z192" i="6"/>
  <c r="Z228" i="6"/>
  <c r="AG228" i="6" s="1"/>
  <c r="Z292" i="6"/>
  <c r="AG292" i="6" s="1"/>
  <c r="AA444" i="6"/>
  <c r="AH444" i="6" s="1"/>
  <c r="Z576" i="6"/>
  <c r="AA760" i="6"/>
  <c r="AH760" i="6" s="1"/>
  <c r="Z956" i="6"/>
  <c r="AG956" i="6" s="1"/>
  <c r="Z988" i="6"/>
  <c r="AG988" i="6" s="1"/>
  <c r="Z1020" i="6"/>
  <c r="Z1056" i="6"/>
  <c r="AG1056" i="6" s="1"/>
  <c r="Z1088" i="6"/>
  <c r="AG1088" i="6" s="1"/>
  <c r="Z1156" i="6"/>
  <c r="Z1188" i="6"/>
  <c r="AA1236" i="6"/>
  <c r="AH1236" i="6" s="1"/>
  <c r="AA205" i="6"/>
  <c r="AH205" i="6" s="1"/>
  <c r="AA237" i="6"/>
  <c r="AH237" i="6" s="1"/>
  <c r="AA269" i="6"/>
  <c r="AA301" i="6"/>
  <c r="AH301" i="6" s="1"/>
  <c r="AA333" i="6"/>
  <c r="AH333" i="6" s="1"/>
  <c r="AA365" i="6"/>
  <c r="AH365" i="6" s="1"/>
  <c r="AA413" i="6"/>
  <c r="AH413" i="6" s="1"/>
  <c r="AA481" i="6"/>
  <c r="AH481" i="6" s="1"/>
  <c r="AA513" i="6"/>
  <c r="AH513" i="6" s="1"/>
  <c r="AI513" i="6" s="1"/>
  <c r="AA529" i="6"/>
  <c r="AH529" i="6" s="1"/>
  <c r="AA593" i="6"/>
  <c r="AH593" i="6" s="1"/>
  <c r="AA625" i="6"/>
  <c r="AH625" i="6" s="1"/>
  <c r="AA897" i="6"/>
  <c r="AH897" i="6" s="1"/>
  <c r="AA1089" i="6"/>
  <c r="AH1089" i="6" s="1"/>
  <c r="AA1121" i="6"/>
  <c r="AH1121" i="6" s="1"/>
  <c r="AA1473" i="6"/>
  <c r="AH1473" i="6" s="1"/>
  <c r="Z7" i="6"/>
  <c r="Z23" i="6"/>
  <c r="Z39" i="6"/>
  <c r="Z71" i="6"/>
  <c r="Z279" i="6"/>
  <c r="Z311" i="6"/>
  <c r="Z359" i="6"/>
  <c r="Z391" i="6"/>
  <c r="AG391" i="6" s="1"/>
  <c r="Z439" i="6"/>
  <c r="Z471" i="6"/>
  <c r="Z519" i="6"/>
  <c r="AA535" i="6"/>
  <c r="AH535" i="6" s="1"/>
  <c r="AA583" i="6"/>
  <c r="AH583" i="6" s="1"/>
  <c r="Z631" i="6"/>
  <c r="Z663" i="6"/>
  <c r="AA695" i="6"/>
  <c r="AH695" i="6" s="1"/>
  <c r="AA711" i="6"/>
  <c r="AH711" i="6" s="1"/>
  <c r="Z743" i="6"/>
  <c r="AG743" i="6" s="1"/>
  <c r="AI743" i="6" s="1"/>
  <c r="Z791" i="6"/>
  <c r="Z839" i="6"/>
  <c r="AA871" i="6"/>
  <c r="AH871" i="6" s="1"/>
  <c r="AA919" i="6"/>
  <c r="AH919" i="6" s="1"/>
  <c r="Z935" i="6"/>
  <c r="Z983" i="6"/>
  <c r="AG983" i="6" s="1"/>
  <c r="Z1015" i="6"/>
  <c r="Z1047" i="6"/>
  <c r="Z1079" i="6"/>
  <c r="Z1111" i="6"/>
  <c r="AG1111" i="6" s="1"/>
  <c r="Z1143" i="6"/>
  <c r="AA1207" i="6"/>
  <c r="AH1207" i="6" s="1"/>
  <c r="AA1223" i="6"/>
  <c r="AA1271" i="6"/>
  <c r="AH1271" i="6" s="1"/>
  <c r="AA1303" i="6"/>
  <c r="AH1303" i="6" s="1"/>
  <c r="AA1335" i="6"/>
  <c r="AH1335" i="6" s="1"/>
  <c r="AA1367" i="6"/>
  <c r="AH1367" i="6" s="1"/>
  <c r="AA1399" i="6"/>
  <c r="AH1399" i="6" s="1"/>
  <c r="AA1431" i="6"/>
  <c r="AH1431" i="6" s="1"/>
  <c r="AA1463" i="6"/>
  <c r="AH1463" i="6" s="1"/>
  <c r="AA1479" i="6"/>
  <c r="AH1479" i="6" s="1"/>
  <c r="Z24" i="6"/>
  <c r="Z56" i="6"/>
  <c r="AA64" i="6"/>
  <c r="Z72" i="6"/>
  <c r="Z104" i="6"/>
  <c r="AG104" i="6" s="1"/>
  <c r="AA256" i="6"/>
  <c r="AH256" i="6" s="1"/>
  <c r="Z408" i="6"/>
  <c r="Z456" i="6"/>
  <c r="Z548" i="6"/>
  <c r="AA952" i="6"/>
  <c r="AH952" i="6" s="1"/>
  <c r="AA1032" i="6"/>
  <c r="AH1032" i="6" s="1"/>
  <c r="Z1060" i="6"/>
  <c r="AA1216" i="6"/>
  <c r="AH1216" i="6" s="1"/>
  <c r="AA1248" i="6"/>
  <c r="AH1248" i="6" s="1"/>
  <c r="AA1432" i="6"/>
  <c r="AH1432" i="6" s="1"/>
  <c r="Z25" i="6"/>
  <c r="AA41" i="6"/>
  <c r="AH41" i="6" s="1"/>
  <c r="Z545" i="6"/>
  <c r="Z561" i="6"/>
  <c r="Z669" i="6"/>
  <c r="Z733" i="6"/>
  <c r="Z973" i="6"/>
  <c r="Z1181" i="6"/>
  <c r="AG1181" i="6" s="1"/>
  <c r="AI1181" i="6" s="1"/>
  <c r="Z1213" i="6"/>
  <c r="Z1389" i="6"/>
  <c r="AG1389" i="6" s="1"/>
  <c r="AI1389" i="6" s="1"/>
  <c r="Z14" i="6"/>
  <c r="Z62" i="6"/>
  <c r="Z110" i="6"/>
  <c r="AA142" i="6"/>
  <c r="AH142" i="6" s="1"/>
  <c r="Z174" i="6"/>
  <c r="AG174" i="6" s="1"/>
  <c r="Z190" i="6"/>
  <c r="Z238" i="6"/>
  <c r="Z286" i="6"/>
  <c r="Z318" i="6"/>
  <c r="AG318" i="6" s="1"/>
  <c r="Z366" i="6"/>
  <c r="AA398" i="6"/>
  <c r="AH398" i="6" s="1"/>
  <c r="Z430" i="6"/>
  <c r="AG430" i="6" s="1"/>
  <c r="Z478" i="6"/>
  <c r="AG478" i="6" s="1"/>
  <c r="Z510" i="6"/>
  <c r="Z558" i="6"/>
  <c r="Z574" i="6"/>
  <c r="AG574" i="6" s="1"/>
  <c r="Z622" i="6"/>
  <c r="Z670" i="6"/>
  <c r="Z718" i="6"/>
  <c r="Z734" i="6"/>
  <c r="AG734" i="6" s="1"/>
  <c r="Z798" i="6"/>
  <c r="Z814" i="6"/>
  <c r="Z862" i="6"/>
  <c r="Z910" i="6"/>
  <c r="Z942" i="6"/>
  <c r="AG942" i="6" s="1"/>
  <c r="Z974" i="6"/>
  <c r="AG974" i="6" s="1"/>
  <c r="Z1022" i="6"/>
  <c r="Z1054" i="6"/>
  <c r="Z1102" i="6"/>
  <c r="AG1102" i="6" s="1"/>
  <c r="Z1150" i="6"/>
  <c r="Z1182" i="6"/>
  <c r="Z1230" i="6"/>
  <c r="AG1230" i="6" s="1"/>
  <c r="Z1262" i="6"/>
  <c r="AG1262" i="6" s="1"/>
  <c r="Z1294" i="6"/>
  <c r="Z1310" i="6"/>
  <c r="Z1342" i="6"/>
  <c r="Z1374" i="6"/>
  <c r="AG1374" i="6" s="1"/>
  <c r="Z1422" i="6"/>
  <c r="Z1470" i="6"/>
  <c r="Z252" i="6"/>
  <c r="AA320" i="6"/>
  <c r="AH320" i="6" s="1"/>
  <c r="AA420" i="6"/>
  <c r="AH420" i="6" s="1"/>
  <c r="Z636" i="6"/>
  <c r="AA752" i="6"/>
  <c r="AH752" i="6" s="1"/>
  <c r="Z948" i="6"/>
  <c r="AG948" i="6" s="1"/>
  <c r="Z980" i="6"/>
  <c r="AG980" i="6" s="1"/>
  <c r="Z1212" i="6"/>
  <c r="AA1428" i="6"/>
  <c r="AH1428" i="6" s="1"/>
  <c r="AA1496" i="6"/>
  <c r="AH1496" i="6" s="1"/>
  <c r="Z177" i="6"/>
  <c r="Z473" i="6"/>
  <c r="Z549" i="6"/>
  <c r="Z649" i="6"/>
  <c r="Z665" i="6"/>
  <c r="Z729" i="6"/>
  <c r="Z905" i="6"/>
  <c r="AG905" i="6" s="1"/>
  <c r="Z969" i="6"/>
  <c r="Z1097" i="6"/>
  <c r="Z1209" i="6"/>
  <c r="Z1241" i="6"/>
  <c r="Z1257" i="6"/>
  <c r="Z1385" i="6"/>
  <c r="Z1497" i="6"/>
  <c r="AA15" i="6"/>
  <c r="AH15" i="6" s="1"/>
  <c r="AA31" i="6"/>
  <c r="AH31" i="6" s="1"/>
  <c r="AA47" i="6"/>
  <c r="AH47" i="6" s="1"/>
  <c r="AA63" i="6"/>
  <c r="AA79" i="6"/>
  <c r="AH79" i="6" s="1"/>
  <c r="AA119" i="6"/>
  <c r="AH119" i="6" s="1"/>
  <c r="AA135" i="6"/>
  <c r="AA151" i="6"/>
  <c r="AH151" i="6" s="1"/>
  <c r="AA167" i="6"/>
  <c r="AH167" i="6" s="1"/>
  <c r="AA215" i="6"/>
  <c r="AH215" i="6" s="1"/>
  <c r="AA263" i="6"/>
  <c r="AH263" i="6" s="1"/>
  <c r="AA295" i="6"/>
  <c r="AH295" i="6" s="1"/>
  <c r="AA327" i="6"/>
  <c r="AH327" i="6" s="1"/>
  <c r="AA359" i="6"/>
  <c r="AH359" i="6" s="1"/>
  <c r="AA391" i="6"/>
  <c r="AH391" i="6" s="1"/>
  <c r="AA439" i="6"/>
  <c r="AH439" i="6" s="1"/>
  <c r="AA471" i="6"/>
  <c r="AH471" i="6" s="1"/>
  <c r="AA503" i="6"/>
  <c r="AH503" i="6" s="1"/>
  <c r="AI503" i="6" s="1"/>
  <c r="Z551" i="6"/>
  <c r="Z583" i="6"/>
  <c r="AA631" i="6"/>
  <c r="AH631" i="6" s="1"/>
  <c r="AA663" i="6"/>
  <c r="AH663" i="6" s="1"/>
  <c r="Z695" i="6"/>
  <c r="Z727" i="6"/>
  <c r="AA775" i="6"/>
  <c r="AH775" i="6" s="1"/>
  <c r="AA823" i="6"/>
  <c r="AH823" i="6" s="1"/>
  <c r="Z855" i="6"/>
  <c r="AG855" i="6" s="1"/>
  <c r="Z903" i="6"/>
  <c r="AA935" i="6"/>
  <c r="AH935" i="6" s="1"/>
  <c r="AA951" i="6"/>
  <c r="AH951" i="6" s="1"/>
  <c r="AA983" i="6"/>
  <c r="AH983" i="6" s="1"/>
  <c r="AA1015" i="6"/>
  <c r="AH1015" i="6" s="1"/>
  <c r="AA1063" i="6"/>
  <c r="AH1063" i="6" s="1"/>
  <c r="AA1095" i="6"/>
  <c r="AH1095" i="6" s="1"/>
  <c r="AA1127" i="6"/>
  <c r="AH1127" i="6" s="1"/>
  <c r="Z1159" i="6"/>
  <c r="Z1191" i="6"/>
  <c r="AG1191" i="6" s="1"/>
  <c r="Z1223" i="6"/>
  <c r="AG1223" i="6" s="1"/>
  <c r="Z1255" i="6"/>
  <c r="Z1287" i="6"/>
  <c r="Z1319" i="6"/>
  <c r="AG1319" i="6" s="1"/>
  <c r="Z1351" i="6"/>
  <c r="AG1351" i="6" s="1"/>
  <c r="Z1399" i="6"/>
  <c r="Z1431" i="6"/>
  <c r="Z1463" i="6"/>
  <c r="AG1463" i="6" s="1"/>
  <c r="AA40" i="6"/>
  <c r="AH40" i="6" s="1"/>
  <c r="AA72" i="6"/>
  <c r="AH72" i="6" s="1"/>
  <c r="AA88" i="6"/>
  <c r="AA104" i="6"/>
  <c r="AH104" i="6" s="1"/>
  <c r="Z112" i="6"/>
  <c r="AG112" i="6" s="1"/>
  <c r="AA156" i="6"/>
  <c r="Z196" i="6"/>
  <c r="AG196" i="6" s="1"/>
  <c r="Z272" i="6"/>
  <c r="AG272" i="6" s="1"/>
  <c r="Z288" i="6"/>
  <c r="AG288" i="6" s="1"/>
  <c r="AA456" i="6"/>
  <c r="AH456" i="6" s="1"/>
  <c r="Z472" i="6"/>
  <c r="Z536" i="6"/>
  <c r="AG536" i="6" s="1"/>
  <c r="AA564" i="6"/>
  <c r="AH564" i="6" s="1"/>
  <c r="AA580" i="6"/>
  <c r="AH580" i="6" s="1"/>
  <c r="Z720" i="6"/>
  <c r="AG720" i="6" s="1"/>
  <c r="AA764" i="6"/>
  <c r="AH764" i="6" s="1"/>
  <c r="AA796" i="6"/>
  <c r="AH796" i="6" s="1"/>
  <c r="Z904" i="6"/>
  <c r="Z1124" i="6"/>
  <c r="AG1124" i="6" s="1"/>
  <c r="Z1152" i="6"/>
  <c r="AG1152" i="6" s="1"/>
  <c r="AI1152" i="6" s="1"/>
  <c r="Z1216" i="6"/>
  <c r="Z1372" i="6"/>
  <c r="AG1372" i="6" s="1"/>
  <c r="Z1432" i="6"/>
  <c r="Z1448" i="6"/>
  <c r="AG1448" i="6" s="1"/>
  <c r="Z1464" i="6"/>
  <c r="AG1464" i="6" s="1"/>
  <c r="Z1492" i="6"/>
  <c r="AG1492" i="6" s="1"/>
  <c r="AA25" i="6"/>
  <c r="AH25" i="6" s="1"/>
  <c r="AA33" i="6"/>
  <c r="AH33" i="6" s="1"/>
  <c r="Z53" i="6"/>
  <c r="AG53" i="6" s="1"/>
  <c r="Z69" i="6"/>
  <c r="AG69" i="6" s="1"/>
  <c r="Z85" i="6"/>
  <c r="Z101" i="6"/>
  <c r="Z117" i="6"/>
  <c r="AG117" i="6" s="1"/>
  <c r="Z133" i="6"/>
  <c r="AG133" i="6" s="1"/>
  <c r="Z149" i="6"/>
  <c r="Z165" i="6"/>
  <c r="AE644" i="6"/>
  <c r="AJ644" i="6" s="1"/>
  <c r="AA6" i="6"/>
  <c r="AH6" i="6" s="1"/>
  <c r="AA14" i="6"/>
  <c r="AH14" i="6" s="1"/>
  <c r="AA22" i="6"/>
  <c r="AA30" i="6"/>
  <c r="AH30" i="6" s="1"/>
  <c r="AA38" i="6"/>
  <c r="AA46" i="6"/>
  <c r="AA54" i="6"/>
  <c r="AH54" i="6" s="1"/>
  <c r="AA62" i="6"/>
  <c r="AH62" i="6" s="1"/>
  <c r="AA70" i="6"/>
  <c r="AH70" i="6" s="1"/>
  <c r="Z78" i="6"/>
  <c r="AA86" i="6"/>
  <c r="AH86" i="6" s="1"/>
  <c r="AA94" i="6"/>
  <c r="AH94" i="6" s="1"/>
  <c r="AA102" i="6"/>
  <c r="AH102" i="6" s="1"/>
  <c r="AA110" i="6"/>
  <c r="AH110" i="6" s="1"/>
  <c r="AA118" i="6"/>
  <c r="AH118" i="6" s="1"/>
  <c r="AA126" i="6"/>
  <c r="AH126" i="6" s="1"/>
  <c r="AA134" i="6"/>
  <c r="AH134" i="6" s="1"/>
  <c r="Z142" i="6"/>
  <c r="AA150" i="6"/>
  <c r="AH150" i="6" s="1"/>
  <c r="AA158" i="6"/>
  <c r="AH158" i="6" s="1"/>
  <c r="AA166" i="6"/>
  <c r="AH166" i="6" s="1"/>
  <c r="AA174" i="6"/>
  <c r="AA182" i="6"/>
  <c r="AH182" i="6" s="1"/>
  <c r="AA190" i="6"/>
  <c r="AH190" i="6" s="1"/>
  <c r="AA198" i="6"/>
  <c r="AH198" i="6" s="1"/>
  <c r="AA206" i="6"/>
  <c r="AA214" i="6"/>
  <c r="AH214" i="6" s="1"/>
  <c r="AA222" i="6"/>
  <c r="AH222" i="6" s="1"/>
  <c r="AA230" i="6"/>
  <c r="AH230" i="6" s="1"/>
  <c r="AA238" i="6"/>
  <c r="AH238" i="6" s="1"/>
  <c r="AA246" i="6"/>
  <c r="AH246" i="6" s="1"/>
  <c r="AA254" i="6"/>
  <c r="AH254" i="6" s="1"/>
  <c r="AA262" i="6"/>
  <c r="AH262" i="6" s="1"/>
  <c r="AA270" i="6"/>
  <c r="AH270" i="6" s="1"/>
  <c r="AA278" i="6"/>
  <c r="AH278" i="6" s="1"/>
  <c r="AA286" i="6"/>
  <c r="AH286" i="6" s="1"/>
  <c r="AA294" i="6"/>
  <c r="AH294" i="6" s="1"/>
  <c r="AA302" i="6"/>
  <c r="AA310" i="6"/>
  <c r="AH310" i="6" s="1"/>
  <c r="AA318" i="6"/>
  <c r="AH318" i="6" s="1"/>
  <c r="AA326" i="6"/>
  <c r="AH326" i="6" s="1"/>
  <c r="AA334" i="6"/>
  <c r="AA342" i="6"/>
  <c r="AH342" i="6" s="1"/>
  <c r="AA350" i="6"/>
  <c r="AH350" i="6" s="1"/>
  <c r="AA358" i="6"/>
  <c r="AH358" i="6" s="1"/>
  <c r="AA366" i="6"/>
  <c r="AH366" i="6" s="1"/>
  <c r="AA374" i="6"/>
  <c r="AH374" i="6" s="1"/>
  <c r="AA382" i="6"/>
  <c r="AH382" i="6" s="1"/>
  <c r="AA390" i="6"/>
  <c r="AH390" i="6" s="1"/>
  <c r="Z398" i="6"/>
  <c r="AA406" i="6"/>
  <c r="AH406" i="6" s="1"/>
  <c r="AA414" i="6"/>
  <c r="AH414" i="6" s="1"/>
  <c r="AA422" i="6"/>
  <c r="AH422" i="6" s="1"/>
  <c r="AA430" i="6"/>
  <c r="AA438" i="6"/>
  <c r="AH438" i="6" s="1"/>
  <c r="AA446" i="6"/>
  <c r="AH446" i="6" s="1"/>
  <c r="AA454" i="6"/>
  <c r="AH454" i="6" s="1"/>
  <c r="Z462" i="6"/>
  <c r="AA470" i="6"/>
  <c r="AH470" i="6" s="1"/>
  <c r="AA478" i="6"/>
  <c r="AH478" i="6" s="1"/>
  <c r="AA486" i="6"/>
  <c r="AH486" i="6" s="1"/>
  <c r="AA494" i="6"/>
  <c r="AH494" i="6" s="1"/>
  <c r="AA502" i="6"/>
  <c r="AH502" i="6" s="1"/>
  <c r="AA510" i="6"/>
  <c r="AH510" i="6" s="1"/>
  <c r="AA518" i="6"/>
  <c r="AH518" i="6" s="1"/>
  <c r="AA526" i="6"/>
  <c r="AH526" i="6" s="1"/>
  <c r="AA534" i="6"/>
  <c r="AH534" i="6" s="1"/>
  <c r="AA542" i="6"/>
  <c r="AH542" i="6" s="1"/>
  <c r="AA550" i="6"/>
  <c r="AH550" i="6" s="1"/>
  <c r="AA558" i="6"/>
  <c r="AH558" i="6" s="1"/>
  <c r="AA566" i="6"/>
  <c r="AH566" i="6" s="1"/>
  <c r="AA574" i="6"/>
  <c r="AH574" i="6" s="1"/>
  <c r="AA582" i="6"/>
  <c r="AH582" i="6" s="1"/>
  <c r="AA590" i="6"/>
  <c r="AH590" i="6" s="1"/>
  <c r="AA598" i="6"/>
  <c r="AH598" i="6" s="1"/>
  <c r="AA606" i="6"/>
  <c r="AH606" i="6" s="1"/>
  <c r="AA614" i="6"/>
  <c r="AH614" i="6" s="1"/>
  <c r="AA622" i="6"/>
  <c r="AH622" i="6" s="1"/>
  <c r="AA630" i="6"/>
  <c r="AH630" i="6" s="1"/>
  <c r="AA638" i="6"/>
  <c r="AH638" i="6" s="1"/>
  <c r="AA646" i="6"/>
  <c r="AH646" i="6" s="1"/>
  <c r="AA654" i="6"/>
  <c r="AH654" i="6" s="1"/>
  <c r="AA662" i="6"/>
  <c r="AH662" i="6" s="1"/>
  <c r="AA670" i="6"/>
  <c r="AH670" i="6" s="1"/>
  <c r="AA678" i="6"/>
  <c r="AH678" i="6" s="1"/>
  <c r="AA686" i="6"/>
  <c r="AH686" i="6" s="1"/>
  <c r="AA694" i="6"/>
  <c r="AH694" i="6" s="1"/>
  <c r="AA702" i="6"/>
  <c r="AH702" i="6" s="1"/>
  <c r="AA710" i="6"/>
  <c r="AH710" i="6" s="1"/>
  <c r="AA718" i="6"/>
  <c r="AH718" i="6" s="1"/>
  <c r="AA726" i="6"/>
  <c r="AH726" i="6" s="1"/>
  <c r="AA734" i="6"/>
  <c r="AH734" i="6" s="1"/>
  <c r="AA742" i="6"/>
  <c r="AH742" i="6" s="1"/>
  <c r="AA750" i="6"/>
  <c r="AH750" i="6" s="1"/>
  <c r="AA758" i="6"/>
  <c r="AH758" i="6" s="1"/>
  <c r="AA766" i="6"/>
  <c r="AH766" i="6" s="1"/>
  <c r="AA774" i="6"/>
  <c r="AH774" i="6" s="1"/>
  <c r="AA782" i="6"/>
  <c r="AH782" i="6" s="1"/>
  <c r="AA790" i="6"/>
  <c r="AH790" i="6" s="1"/>
  <c r="AA798" i="6"/>
  <c r="AH798" i="6" s="1"/>
  <c r="AA806" i="6"/>
  <c r="AH806" i="6" s="1"/>
  <c r="AA814" i="6"/>
  <c r="AH814" i="6" s="1"/>
  <c r="AA822" i="6"/>
  <c r="AH822" i="6" s="1"/>
  <c r="AA830" i="6"/>
  <c r="AH830" i="6" s="1"/>
  <c r="AA838" i="6"/>
  <c r="AH838" i="6" s="1"/>
  <c r="AA846" i="6"/>
  <c r="AA854" i="6"/>
  <c r="AH854" i="6" s="1"/>
  <c r="AA862" i="6"/>
  <c r="AH862" i="6" s="1"/>
  <c r="AA870" i="6"/>
  <c r="AH870" i="6" s="1"/>
  <c r="AA878" i="6"/>
  <c r="AH878" i="6" s="1"/>
  <c r="AA886" i="6"/>
  <c r="AH886" i="6" s="1"/>
  <c r="AA894" i="6"/>
  <c r="AH894" i="6" s="1"/>
  <c r="AA902" i="6"/>
  <c r="AH902" i="6" s="1"/>
  <c r="AA910" i="6"/>
  <c r="AH910" i="6" s="1"/>
  <c r="AA918" i="6"/>
  <c r="AH918" i="6" s="1"/>
  <c r="AA926" i="6"/>
  <c r="AH926" i="6" s="1"/>
  <c r="AA934" i="6"/>
  <c r="AH934" i="6" s="1"/>
  <c r="AA942" i="6"/>
  <c r="AA950" i="6"/>
  <c r="AH950" i="6" s="1"/>
  <c r="AA958" i="6"/>
  <c r="AH958" i="6" s="1"/>
  <c r="AA966" i="6"/>
  <c r="AH966" i="6" s="1"/>
  <c r="AA974" i="6"/>
  <c r="AA982" i="6"/>
  <c r="AH982" i="6" s="1"/>
  <c r="AA990" i="6"/>
  <c r="AH990" i="6" s="1"/>
  <c r="AA998" i="6"/>
  <c r="AH998" i="6" s="1"/>
  <c r="AA1006" i="6"/>
  <c r="AH1006" i="6" s="1"/>
  <c r="AA1014" i="6"/>
  <c r="AH1014" i="6" s="1"/>
  <c r="AA1022" i="6"/>
  <c r="AH1022" i="6" s="1"/>
  <c r="AA1030" i="6"/>
  <c r="AH1030" i="6" s="1"/>
  <c r="AA1038" i="6"/>
  <c r="AH1038" i="6" s="1"/>
  <c r="AA1046" i="6"/>
  <c r="AH1046" i="6" s="1"/>
  <c r="AA1054" i="6"/>
  <c r="AH1054" i="6" s="1"/>
  <c r="AA1062" i="6"/>
  <c r="AH1062" i="6" s="1"/>
  <c r="AA1070" i="6"/>
  <c r="AA1078" i="6"/>
  <c r="AH1078" i="6" s="1"/>
  <c r="AA1086" i="6"/>
  <c r="AH1086" i="6" s="1"/>
  <c r="AA1094" i="6"/>
  <c r="AH1094" i="6" s="1"/>
  <c r="AA1102" i="6"/>
  <c r="AA1110" i="6"/>
  <c r="AH1110" i="6" s="1"/>
  <c r="AA1118" i="6"/>
  <c r="AH1118" i="6" s="1"/>
  <c r="AA1126" i="6"/>
  <c r="AH1126" i="6" s="1"/>
  <c r="AA1134" i="6"/>
  <c r="AA1142" i="6"/>
  <c r="AH1142" i="6" s="1"/>
  <c r="AA1150" i="6"/>
  <c r="AH1150" i="6" s="1"/>
  <c r="AA1158" i="6"/>
  <c r="AH1158" i="6" s="1"/>
  <c r="AA1166" i="6"/>
  <c r="AH1166" i="6" s="1"/>
  <c r="AA1174" i="6"/>
  <c r="AH1174" i="6" s="1"/>
  <c r="AA1182" i="6"/>
  <c r="AH1182" i="6" s="1"/>
  <c r="AA1190" i="6"/>
  <c r="AH1190" i="6" s="1"/>
  <c r="AA1198" i="6"/>
  <c r="AH1198" i="6" s="1"/>
  <c r="AA1206" i="6"/>
  <c r="AH1206" i="6" s="1"/>
  <c r="AA1214" i="6"/>
  <c r="AH1214" i="6" s="1"/>
  <c r="AA1222" i="6"/>
  <c r="AH1222" i="6" s="1"/>
  <c r="AA1230" i="6"/>
  <c r="AA1238" i="6"/>
  <c r="AH1238" i="6" s="1"/>
  <c r="AA1246" i="6"/>
  <c r="AH1246" i="6" s="1"/>
  <c r="AA1254" i="6"/>
  <c r="AH1254" i="6" s="1"/>
  <c r="AA1262" i="6"/>
  <c r="AA1270" i="6"/>
  <c r="AH1270" i="6" s="1"/>
  <c r="AA1278" i="6"/>
  <c r="AH1278" i="6" s="1"/>
  <c r="AA1286" i="6"/>
  <c r="AH1286" i="6" s="1"/>
  <c r="AA1294" i="6"/>
  <c r="AH1294" i="6" s="1"/>
  <c r="AA1302" i="6"/>
  <c r="AH1302" i="6" s="1"/>
  <c r="AA1310" i="6"/>
  <c r="AH1310" i="6" s="1"/>
  <c r="AA1318" i="6"/>
  <c r="AH1318" i="6" s="1"/>
  <c r="AA1326" i="6"/>
  <c r="AA1334" i="6"/>
  <c r="AH1334" i="6" s="1"/>
  <c r="AA1342" i="6"/>
  <c r="AH1342" i="6" s="1"/>
  <c r="AA1350" i="6"/>
  <c r="AH1350" i="6" s="1"/>
  <c r="AA1358" i="6"/>
  <c r="AH1358" i="6" s="1"/>
  <c r="AA1366" i="6"/>
  <c r="AH1366" i="6" s="1"/>
  <c r="AA1374" i="6"/>
  <c r="AH1374" i="6" s="1"/>
  <c r="AA1382" i="6"/>
  <c r="AH1382" i="6" s="1"/>
  <c r="AA1390" i="6"/>
  <c r="AH1390" i="6" s="1"/>
  <c r="AA1398" i="6"/>
  <c r="AH1398" i="6" s="1"/>
  <c r="AA1406" i="6"/>
  <c r="AH1406" i="6" s="1"/>
  <c r="AA1414" i="6"/>
  <c r="AH1414" i="6" s="1"/>
  <c r="AA1422" i="6"/>
  <c r="AH1422" i="6" s="1"/>
  <c r="AA1430" i="6"/>
  <c r="AH1430" i="6" s="1"/>
  <c r="AA1438" i="6"/>
  <c r="AH1438" i="6" s="1"/>
  <c r="AA1446" i="6"/>
  <c r="AH1446" i="6" s="1"/>
  <c r="AA1454" i="6"/>
  <c r="AH1454" i="6" s="1"/>
  <c r="AA1462" i="6"/>
  <c r="AH1462" i="6" s="1"/>
  <c r="AA1470" i="6"/>
  <c r="AH1470" i="6" s="1"/>
  <c r="AA1478" i="6"/>
  <c r="AH1478" i="6" s="1"/>
  <c r="AA1486" i="6"/>
  <c r="AH1486" i="6" s="1"/>
  <c r="AA1494" i="6"/>
  <c r="AH1494" i="6" s="1"/>
  <c r="AA16" i="6"/>
  <c r="AH16" i="6" s="1"/>
  <c r="AI16" i="6" s="1"/>
  <c r="Z164" i="6"/>
  <c r="AA184" i="6"/>
  <c r="AH184" i="6" s="1"/>
  <c r="AA200" i="6"/>
  <c r="AH200" i="6" s="1"/>
  <c r="AA216" i="6"/>
  <c r="AH216" i="6" s="1"/>
  <c r="AA236" i="6"/>
  <c r="AH236" i="6" s="1"/>
  <c r="AA252" i="6"/>
  <c r="AH252" i="6" s="1"/>
  <c r="AA268" i="6"/>
  <c r="AH268" i="6" s="1"/>
  <c r="AA284" i="6"/>
  <c r="AH284" i="6" s="1"/>
  <c r="AA300" i="6"/>
  <c r="AH300" i="6" s="1"/>
  <c r="Z320" i="6"/>
  <c r="Z336" i="6"/>
  <c r="AG336" i="6" s="1"/>
  <c r="AI336" i="6" s="1"/>
  <c r="Z352" i="6"/>
  <c r="Z368" i="6"/>
  <c r="AG368" i="6" s="1"/>
  <c r="Z384" i="6"/>
  <c r="AA404" i="6"/>
  <c r="AH404" i="6" s="1"/>
  <c r="Z420" i="6"/>
  <c r="AG420" i="6" s="1"/>
  <c r="AA436" i="6"/>
  <c r="AH436" i="6" s="1"/>
  <c r="Z452" i="6"/>
  <c r="AA468" i="6"/>
  <c r="AH468" i="6" s="1"/>
  <c r="Z484" i="6"/>
  <c r="AG484" i="6" s="1"/>
  <c r="AA500" i="6"/>
  <c r="AH500" i="6" s="1"/>
  <c r="Z516" i="6"/>
  <c r="AG516" i="6" s="1"/>
  <c r="AA532" i="6"/>
  <c r="AH532" i="6" s="1"/>
  <c r="Z552" i="6"/>
  <c r="AG552" i="6" s="1"/>
  <c r="AA568" i="6"/>
  <c r="AH568" i="6" s="1"/>
  <c r="Z584" i="6"/>
  <c r="Z604" i="6"/>
  <c r="Z620" i="6"/>
  <c r="AG620" i="6" s="1"/>
  <c r="AA636" i="6"/>
  <c r="AH636" i="6" s="1"/>
  <c r="Z652" i="6"/>
  <c r="AA668" i="6"/>
  <c r="Z684" i="6"/>
  <c r="Z704" i="6"/>
  <c r="Z716" i="6"/>
  <c r="Z736" i="6"/>
  <c r="AG736" i="6" s="1"/>
  <c r="Z752" i="6"/>
  <c r="AG752" i="6" s="1"/>
  <c r="Z768" i="6"/>
  <c r="Z784" i="6"/>
  <c r="AG784" i="6" s="1"/>
  <c r="Z800" i="6"/>
  <c r="AG800" i="6" s="1"/>
  <c r="AI800" i="6" s="1"/>
  <c r="Z816" i="6"/>
  <c r="AA836" i="6"/>
  <c r="AH836" i="6" s="1"/>
  <c r="Z852" i="6"/>
  <c r="AA868" i="6"/>
  <c r="AH868" i="6" s="1"/>
  <c r="AA884" i="6"/>
  <c r="AH884" i="6" s="1"/>
  <c r="AA900" i="6"/>
  <c r="AH900" i="6" s="1"/>
  <c r="AA916" i="6"/>
  <c r="AH916" i="6" s="1"/>
  <c r="AA932" i="6"/>
  <c r="AH932" i="6" s="1"/>
  <c r="AA948" i="6"/>
  <c r="AH948" i="6" s="1"/>
  <c r="AA964" i="6"/>
  <c r="AH964" i="6" s="1"/>
  <c r="AA980" i="6"/>
  <c r="AA996" i="6"/>
  <c r="AH996" i="6" s="1"/>
  <c r="AA1012" i="6"/>
  <c r="AH1012" i="6" s="1"/>
  <c r="Z1028" i="6"/>
  <c r="AG1028" i="6" s="1"/>
  <c r="AA1048" i="6"/>
  <c r="AH1048" i="6" s="1"/>
  <c r="Z1064" i="6"/>
  <c r="AA1080" i="6"/>
  <c r="AH1080" i="6" s="1"/>
  <c r="Z1096" i="6"/>
  <c r="AA1112" i="6"/>
  <c r="AH1112" i="6" s="1"/>
  <c r="Z1128" i="6"/>
  <c r="AG1128" i="6" s="1"/>
  <c r="Z1144" i="6"/>
  <c r="AA1164" i="6"/>
  <c r="AH1164" i="6" s="1"/>
  <c r="AA1180" i="6"/>
  <c r="AH1180" i="6" s="1"/>
  <c r="AA1196" i="6"/>
  <c r="AH1196" i="6" s="1"/>
  <c r="AA1212" i="6"/>
  <c r="AH1212" i="6" s="1"/>
  <c r="AA1228" i="6"/>
  <c r="AH1228" i="6" s="1"/>
  <c r="AA1244" i="6"/>
  <c r="AH1244" i="6" s="1"/>
  <c r="Z1264" i="6"/>
  <c r="AG1264" i="6" s="1"/>
  <c r="AA1276" i="6"/>
  <c r="AH1276" i="6" s="1"/>
  <c r="Z1296" i="6"/>
  <c r="Z1312" i="6"/>
  <c r="AG1312" i="6" s="1"/>
  <c r="Z1328" i="6"/>
  <c r="Z1344" i="6"/>
  <c r="Z1360" i="6"/>
  <c r="Z1380" i="6"/>
  <c r="Z1396" i="6"/>
  <c r="Z1412" i="6"/>
  <c r="Z1428" i="6"/>
  <c r="Z1444" i="6"/>
  <c r="Z1460" i="6"/>
  <c r="AG1460" i="6" s="1"/>
  <c r="Z1480" i="6"/>
  <c r="AG1480" i="6" s="1"/>
  <c r="Z1496" i="6"/>
  <c r="AG1496" i="6" s="1"/>
  <c r="AA49" i="6"/>
  <c r="AH49" i="6" s="1"/>
  <c r="AA65" i="6"/>
  <c r="AH65" i="6" s="1"/>
  <c r="AA81" i="6"/>
  <c r="AH81" i="6" s="1"/>
  <c r="AA97" i="6"/>
  <c r="AH97" i="6" s="1"/>
  <c r="AA113" i="6"/>
  <c r="AH113" i="6" s="1"/>
  <c r="AA129" i="6"/>
  <c r="AH129" i="6" s="1"/>
  <c r="AA145" i="6"/>
  <c r="AA161" i="6"/>
  <c r="AA177" i="6"/>
  <c r="AH177" i="6" s="1"/>
  <c r="Z197" i="6"/>
  <c r="AG197" i="6" s="1"/>
  <c r="Z213" i="6"/>
  <c r="AG213" i="6" s="1"/>
  <c r="Z229" i="6"/>
  <c r="AG229" i="6" s="1"/>
  <c r="Z245" i="6"/>
  <c r="AG245" i="6" s="1"/>
  <c r="Z261" i="6"/>
  <c r="AG261" i="6" s="1"/>
  <c r="Z277" i="6"/>
  <c r="Z293" i="6"/>
  <c r="Z309" i="6"/>
  <c r="AG309" i="6" s="1"/>
  <c r="Z325" i="6"/>
  <c r="AG325" i="6" s="1"/>
  <c r="Z341" i="6"/>
  <c r="AG341" i="6" s="1"/>
  <c r="Z357" i="6"/>
  <c r="AG357" i="6" s="1"/>
  <c r="AI357" i="6" s="1"/>
  <c r="Z373" i="6"/>
  <c r="AG373" i="6" s="1"/>
  <c r="Z389" i="6"/>
  <c r="AG389" i="6" s="1"/>
  <c r="Z405" i="6"/>
  <c r="Z421" i="6"/>
  <c r="Z437" i="6"/>
  <c r="AG437" i="6" s="1"/>
  <c r="Z453" i="6"/>
  <c r="AG453" i="6" s="1"/>
  <c r="AA473" i="6"/>
  <c r="AH473" i="6" s="1"/>
  <c r="AA485" i="6"/>
  <c r="AH485" i="6" s="1"/>
  <c r="AA501" i="6"/>
  <c r="AH501" i="6" s="1"/>
  <c r="AA521" i="6"/>
  <c r="AH521" i="6" s="1"/>
  <c r="AA533" i="6"/>
  <c r="AH533" i="6" s="1"/>
  <c r="AA549" i="6"/>
  <c r="AH549" i="6" s="1"/>
  <c r="AA565" i="6"/>
  <c r="AA585" i="6"/>
  <c r="AH585" i="6" s="1"/>
  <c r="AA601" i="6"/>
  <c r="AH601" i="6" s="1"/>
  <c r="AA617" i="6"/>
  <c r="AA633" i="6"/>
  <c r="AA649" i="6"/>
  <c r="AH649" i="6" s="1"/>
  <c r="AA665" i="6"/>
  <c r="AH665" i="6" s="1"/>
  <c r="AA681" i="6"/>
  <c r="AH681" i="6" s="1"/>
  <c r="AA697" i="6"/>
  <c r="AH697" i="6" s="1"/>
  <c r="AA713" i="6"/>
  <c r="AH713" i="6" s="1"/>
  <c r="AA729" i="6"/>
  <c r="AH729" i="6" s="1"/>
  <c r="AA749" i="6"/>
  <c r="AH749" i="6" s="1"/>
  <c r="AA765" i="6"/>
  <c r="AH765" i="6" s="1"/>
  <c r="AA781" i="6"/>
  <c r="AH781" i="6" s="1"/>
  <c r="AA797" i="6"/>
  <c r="AH797" i="6" s="1"/>
  <c r="AA813" i="6"/>
  <c r="AH813" i="6" s="1"/>
  <c r="AA829" i="6"/>
  <c r="AH829" i="6" s="1"/>
  <c r="AA845" i="6"/>
  <c r="AH845" i="6" s="1"/>
  <c r="AA861" i="6"/>
  <c r="AH861" i="6" s="1"/>
  <c r="AA877" i="6"/>
  <c r="AH877" i="6" s="1"/>
  <c r="AA889" i="6"/>
  <c r="AH889" i="6" s="1"/>
  <c r="AA905" i="6"/>
  <c r="AH905" i="6" s="1"/>
  <c r="AA921" i="6"/>
  <c r="AH921" i="6" s="1"/>
  <c r="AA937" i="6"/>
  <c r="AH937" i="6" s="1"/>
  <c r="AA953" i="6"/>
  <c r="AH953" i="6" s="1"/>
  <c r="AA969" i="6"/>
  <c r="AH969" i="6" s="1"/>
  <c r="AA985" i="6"/>
  <c r="AH985" i="6" s="1"/>
  <c r="AA1001" i="6"/>
  <c r="AH1001" i="6" s="1"/>
  <c r="AA1017" i="6"/>
  <c r="AA1033" i="6"/>
  <c r="AH1033" i="6" s="1"/>
  <c r="AA1049" i="6"/>
  <c r="AH1049" i="6" s="1"/>
  <c r="AA1065" i="6"/>
  <c r="AH1065" i="6" s="1"/>
  <c r="AA1081" i="6"/>
  <c r="AH1081" i="6" s="1"/>
  <c r="AA1097" i="6"/>
  <c r="AH1097" i="6" s="1"/>
  <c r="AA1113" i="6"/>
  <c r="AH1113" i="6" s="1"/>
  <c r="AA1129" i="6"/>
  <c r="AH1129" i="6" s="1"/>
  <c r="AA1145" i="6"/>
  <c r="AH1145" i="6" s="1"/>
  <c r="AA1161" i="6"/>
  <c r="AH1161" i="6" s="1"/>
  <c r="AA1177" i="6"/>
  <c r="AH1177" i="6" s="1"/>
  <c r="AA1193" i="6"/>
  <c r="AH1193" i="6" s="1"/>
  <c r="AA1209" i="6"/>
  <c r="AH1209" i="6" s="1"/>
  <c r="AA1225" i="6"/>
  <c r="AH1225" i="6" s="1"/>
  <c r="AA1241" i="6"/>
  <c r="AH1241" i="6" s="1"/>
  <c r="AA1257" i="6"/>
  <c r="AH1257" i="6" s="1"/>
  <c r="AA1273" i="6"/>
  <c r="AA1289" i="6"/>
  <c r="AH1289" i="6" s="1"/>
  <c r="AA1305" i="6"/>
  <c r="AH1305" i="6" s="1"/>
  <c r="AA1321" i="6"/>
  <c r="AH1321" i="6" s="1"/>
  <c r="AA1341" i="6"/>
  <c r="AH1341" i="6" s="1"/>
  <c r="AA1353" i="6"/>
  <c r="AH1353" i="6" s="1"/>
  <c r="AA1369" i="6"/>
  <c r="AH1369" i="6" s="1"/>
  <c r="AA1385" i="6"/>
  <c r="AH1385" i="6" s="1"/>
  <c r="AA1401" i="6"/>
  <c r="AA1417" i="6"/>
  <c r="AH1417" i="6" s="1"/>
  <c r="AA1433" i="6"/>
  <c r="AH1433" i="6" s="1"/>
  <c r="AA1449" i="6"/>
  <c r="AH1449" i="6" s="1"/>
  <c r="AA1465" i="6"/>
  <c r="AH1465" i="6" s="1"/>
  <c r="AA1481" i="6"/>
  <c r="AH1481" i="6" s="1"/>
  <c r="AA1497" i="6"/>
  <c r="AH1497" i="6" s="1"/>
  <c r="Z19" i="6"/>
  <c r="AG19" i="6" s="1"/>
  <c r="Z27" i="6"/>
  <c r="Z35" i="6"/>
  <c r="Z43" i="6"/>
  <c r="AG43" i="6" s="1"/>
  <c r="Z51" i="6"/>
  <c r="AG51" i="6" s="1"/>
  <c r="Z59" i="6"/>
  <c r="Z67" i="6"/>
  <c r="Z83" i="6"/>
  <c r="Z99" i="6"/>
  <c r="AG99" i="6" s="1"/>
  <c r="Z107" i="6"/>
  <c r="Z115" i="6"/>
  <c r="Z123" i="6"/>
  <c r="AG123" i="6" s="1"/>
  <c r="Z131" i="6"/>
  <c r="AG131" i="6" s="1"/>
  <c r="Z147" i="6"/>
  <c r="Z163" i="6"/>
  <c r="Z171" i="6"/>
  <c r="Z179" i="6"/>
  <c r="Z187" i="6"/>
  <c r="Z195" i="6"/>
  <c r="Z203" i="6"/>
  <c r="AG203" i="6" s="1"/>
  <c r="AI203" i="6" s="1"/>
  <c r="Z211" i="6"/>
  <c r="Z219" i="6"/>
  <c r="Z227" i="6"/>
  <c r="AG227" i="6" s="1"/>
  <c r="AI227" i="6" s="1"/>
  <c r="Z235" i="6"/>
  <c r="Z243" i="6"/>
  <c r="Z251" i="6"/>
  <c r="Z259" i="6"/>
  <c r="Z267" i="6"/>
  <c r="AG267" i="6" s="1"/>
  <c r="AI267" i="6" s="1"/>
  <c r="Z275" i="6"/>
  <c r="Z283" i="6"/>
  <c r="Z291" i="6"/>
  <c r="AG291" i="6" s="1"/>
  <c r="AI291" i="6" s="1"/>
  <c r="Z299" i="6"/>
  <c r="Z307" i="6"/>
  <c r="Z315" i="6"/>
  <c r="Z323" i="6"/>
  <c r="Z331" i="6"/>
  <c r="AG331" i="6" s="1"/>
  <c r="AI331" i="6" s="1"/>
  <c r="Z339" i="6"/>
  <c r="Z347" i="6"/>
  <c r="Z355" i="6"/>
  <c r="AG355" i="6" s="1"/>
  <c r="AI355" i="6" s="1"/>
  <c r="Z363" i="6"/>
  <c r="Z371" i="6"/>
  <c r="Z379" i="6"/>
  <c r="Z387" i="6"/>
  <c r="Z395" i="6"/>
  <c r="AG395" i="6" s="1"/>
  <c r="AI395" i="6" s="1"/>
  <c r="Z403" i="6"/>
  <c r="Z411" i="6"/>
  <c r="Z419" i="6"/>
  <c r="AG419" i="6" s="1"/>
  <c r="AI419" i="6" s="1"/>
  <c r="Z427" i="6"/>
  <c r="Z435" i="6"/>
  <c r="Z443" i="6"/>
  <c r="Z451" i="6"/>
  <c r="Z459" i="6"/>
  <c r="AG459" i="6" s="1"/>
  <c r="AI459" i="6" s="1"/>
  <c r="Z467" i="6"/>
  <c r="Z475" i="6"/>
  <c r="Z483" i="6"/>
  <c r="AG483" i="6" s="1"/>
  <c r="AI483" i="6" s="1"/>
  <c r="Z491" i="6"/>
  <c r="Z499" i="6"/>
  <c r="Z507" i="6"/>
  <c r="Z515" i="6"/>
  <c r="Z523" i="6"/>
  <c r="AG523" i="6" s="1"/>
  <c r="AI523" i="6" s="1"/>
  <c r="Z531" i="6"/>
  <c r="Z539" i="6"/>
  <c r="Z547" i="6"/>
  <c r="AG547" i="6" s="1"/>
  <c r="AI547" i="6" s="1"/>
  <c r="Z555" i="6"/>
  <c r="Z563" i="6"/>
  <c r="Z571" i="6"/>
  <c r="Z579" i="6"/>
  <c r="Z587" i="6"/>
  <c r="AG587" i="6" s="1"/>
  <c r="AI587" i="6" s="1"/>
  <c r="Z595" i="6"/>
  <c r="Z603" i="6"/>
  <c r="Z611" i="6"/>
  <c r="AG611" i="6" s="1"/>
  <c r="AI611" i="6" s="1"/>
  <c r="Z619" i="6"/>
  <c r="Z627" i="6"/>
  <c r="Z635" i="6"/>
  <c r="Z643" i="6"/>
  <c r="Z651" i="6"/>
  <c r="AG651" i="6" s="1"/>
  <c r="AI651" i="6" s="1"/>
  <c r="Z659" i="6"/>
  <c r="Z667" i="6"/>
  <c r="Z675" i="6"/>
  <c r="AG675" i="6" s="1"/>
  <c r="AI675" i="6" s="1"/>
  <c r="Z683" i="6"/>
  <c r="Z691" i="6"/>
  <c r="Z699" i="6"/>
  <c r="Z707" i="6"/>
  <c r="Z715" i="6"/>
  <c r="AG715" i="6" s="1"/>
  <c r="AI715" i="6" s="1"/>
  <c r="Z723" i="6"/>
  <c r="Z731" i="6"/>
  <c r="Z739" i="6"/>
  <c r="AG739" i="6" s="1"/>
  <c r="AI739" i="6" s="1"/>
  <c r="Z747" i="6"/>
  <c r="Z755" i="6"/>
  <c r="Z763" i="6"/>
  <c r="Z771" i="6"/>
  <c r="Z779" i="6"/>
  <c r="AG779" i="6" s="1"/>
  <c r="AI779" i="6" s="1"/>
  <c r="Z787" i="6"/>
  <c r="Z795" i="6"/>
  <c r="Z803" i="6"/>
  <c r="AG803" i="6" s="1"/>
  <c r="AI803" i="6" s="1"/>
  <c r="Z811" i="6"/>
  <c r="Z819" i="6"/>
  <c r="Z827" i="6"/>
  <c r="Z835" i="6"/>
  <c r="Z843" i="6"/>
  <c r="AG843" i="6" s="1"/>
  <c r="AI843" i="6" s="1"/>
  <c r="Z851" i="6"/>
  <c r="Z859" i="6"/>
  <c r="Z867" i="6"/>
  <c r="AG867" i="6" s="1"/>
  <c r="AI867" i="6" s="1"/>
  <c r="Z875" i="6"/>
  <c r="Z883" i="6"/>
  <c r="Z891" i="6"/>
  <c r="Z899" i="6"/>
  <c r="Z907" i="6"/>
  <c r="AG907" i="6" s="1"/>
  <c r="AI907" i="6" s="1"/>
  <c r="Z915" i="6"/>
  <c r="Z923" i="6"/>
  <c r="Z931" i="6"/>
  <c r="AG931" i="6" s="1"/>
  <c r="AI931" i="6" s="1"/>
  <c r="Z939" i="6"/>
  <c r="Z947" i="6"/>
  <c r="Z955" i="6"/>
  <c r="Z963" i="6"/>
  <c r="Z971" i="6"/>
  <c r="AG971" i="6" s="1"/>
  <c r="AI971" i="6" s="1"/>
  <c r="Z979" i="6"/>
  <c r="Z987" i="6"/>
  <c r="Z995" i="6"/>
  <c r="AG995" i="6" s="1"/>
  <c r="AI995" i="6" s="1"/>
  <c r="Z1003" i="6"/>
  <c r="Z1011" i="6"/>
  <c r="Z1019" i="6"/>
  <c r="Z1027" i="6"/>
  <c r="Z1035" i="6"/>
  <c r="AG1035" i="6" s="1"/>
  <c r="AI1035" i="6" s="1"/>
  <c r="Z1043" i="6"/>
  <c r="Z1051" i="6"/>
  <c r="Z1059" i="6"/>
  <c r="AG1059" i="6" s="1"/>
  <c r="AI1059" i="6" s="1"/>
  <c r="Z1067" i="6"/>
  <c r="Z1075" i="6"/>
  <c r="Z1083" i="6"/>
  <c r="Z1091" i="6"/>
  <c r="Z1099" i="6"/>
  <c r="AG1099" i="6" s="1"/>
  <c r="AI1099" i="6" s="1"/>
  <c r="Z1107" i="6"/>
  <c r="Z1115" i="6"/>
  <c r="Z1123" i="6"/>
  <c r="AG1123" i="6" s="1"/>
  <c r="AI1123" i="6" s="1"/>
  <c r="Z1131" i="6"/>
  <c r="Z1139" i="6"/>
  <c r="Z1147" i="6"/>
  <c r="Z1155" i="6"/>
  <c r="Z1163" i="6"/>
  <c r="AG1163" i="6" s="1"/>
  <c r="AI1163" i="6" s="1"/>
  <c r="Z1171" i="6"/>
  <c r="Z1179" i="6"/>
  <c r="Z1187" i="6"/>
  <c r="AG1187" i="6" s="1"/>
  <c r="AI1187" i="6" s="1"/>
  <c r="Z1195" i="6"/>
  <c r="Z1203" i="6"/>
  <c r="Z1211" i="6"/>
  <c r="Z1219" i="6"/>
  <c r="Z1227" i="6"/>
  <c r="AG1227" i="6" s="1"/>
  <c r="AI1227" i="6" s="1"/>
  <c r="Z1235" i="6"/>
  <c r="Z1243" i="6"/>
  <c r="Z1251" i="6"/>
  <c r="AG1251" i="6" s="1"/>
  <c r="AI1251" i="6" s="1"/>
  <c r="Z1259" i="6"/>
  <c r="Z1267" i="6"/>
  <c r="Z1275" i="6"/>
  <c r="Z1283" i="6"/>
  <c r="Z1291" i="6"/>
  <c r="AG1291" i="6" s="1"/>
  <c r="AI1291" i="6" s="1"/>
  <c r="Z1299" i="6"/>
  <c r="Z1307" i="6"/>
  <c r="Z1315" i="6"/>
  <c r="AG1315" i="6" s="1"/>
  <c r="AI1315" i="6" s="1"/>
  <c r="Z1323" i="6"/>
  <c r="Z1331" i="6"/>
  <c r="Z1339" i="6"/>
  <c r="Z1347" i="6"/>
  <c r="Z1355" i="6"/>
  <c r="AG1355" i="6" s="1"/>
  <c r="AI1355" i="6" s="1"/>
  <c r="Z1363" i="6"/>
  <c r="Z1371" i="6"/>
  <c r="Z1379" i="6"/>
  <c r="AG1379" i="6" s="1"/>
  <c r="AI1379" i="6" s="1"/>
  <c r="Z1387" i="6"/>
  <c r="Z1395" i="6"/>
  <c r="Z1403" i="6"/>
  <c r="Z1411" i="6"/>
  <c r="Z1419" i="6"/>
  <c r="AG1419" i="6" s="1"/>
  <c r="AI1419" i="6" s="1"/>
  <c r="Z1427" i="6"/>
  <c r="Z1435" i="6"/>
  <c r="Z1443" i="6"/>
  <c r="AG1443" i="6" s="1"/>
  <c r="AI1443" i="6" s="1"/>
  <c r="Z1451" i="6"/>
  <c r="Z1459" i="6"/>
  <c r="Z1467" i="6"/>
  <c r="Z1475" i="6"/>
  <c r="Z1483" i="6"/>
  <c r="AG1483" i="6" s="1"/>
  <c r="AI1483" i="6" s="1"/>
  <c r="Z1491" i="6"/>
  <c r="Z1499" i="6"/>
  <c r="Z20" i="6"/>
  <c r="AG20" i="6" s="1"/>
  <c r="Z28" i="6"/>
  <c r="AG28" i="6" s="1"/>
  <c r="AI28" i="6" s="1"/>
  <c r="Z36" i="6"/>
  <c r="Z44" i="6"/>
  <c r="Z52" i="6"/>
  <c r="AG52" i="6" s="1"/>
  <c r="Z60" i="6"/>
  <c r="Z76" i="6"/>
  <c r="Z84" i="6"/>
  <c r="AA100" i="6"/>
  <c r="Z108" i="6"/>
  <c r="Z116" i="6"/>
  <c r="AG116" i="6" s="1"/>
  <c r="Z124" i="6"/>
  <c r="Z132" i="6"/>
  <c r="Z140" i="6"/>
  <c r="AA160" i="6"/>
  <c r="AH160" i="6" s="1"/>
  <c r="Z188" i="6"/>
  <c r="Z204" i="6"/>
  <c r="AG204" i="6" s="1"/>
  <c r="Z220" i="6"/>
  <c r="AG220" i="6" s="1"/>
  <c r="Z232" i="6"/>
  <c r="Z248" i="6"/>
  <c r="Z264" i="6"/>
  <c r="AG264" i="6" s="1"/>
  <c r="Z280" i="6"/>
  <c r="AG280" i="6" s="1"/>
  <c r="Z296" i="6"/>
  <c r="AG296" i="6" s="1"/>
  <c r="Z312" i="6"/>
  <c r="AA324" i="6"/>
  <c r="AH324" i="6" s="1"/>
  <c r="Z340" i="6"/>
  <c r="AG340" i="6" s="1"/>
  <c r="AA356" i="6"/>
  <c r="AH356" i="6" s="1"/>
  <c r="Z372" i="6"/>
  <c r="Z388" i="6"/>
  <c r="AA400" i="6"/>
  <c r="AH400" i="6" s="1"/>
  <c r="AA416" i="6"/>
  <c r="AA432" i="6"/>
  <c r="AH432" i="6" s="1"/>
  <c r="AA448" i="6"/>
  <c r="AH448" i="6" s="1"/>
  <c r="AA464" i="6"/>
  <c r="AH464" i="6" s="1"/>
  <c r="AA480" i="6"/>
  <c r="AH480" i="6" s="1"/>
  <c r="AA496" i="6"/>
  <c r="AH496" i="6" s="1"/>
  <c r="AA512" i="6"/>
  <c r="AH512" i="6" s="1"/>
  <c r="AA528" i="6"/>
  <c r="AH528" i="6" s="1"/>
  <c r="Z540" i="6"/>
  <c r="AA556" i="6"/>
  <c r="AA572" i="6"/>
  <c r="AH572" i="6" s="1"/>
  <c r="AA588" i="6"/>
  <c r="AH588" i="6" s="1"/>
  <c r="Z600" i="6"/>
  <c r="AA616" i="6"/>
  <c r="AH616" i="6" s="1"/>
  <c r="Z632" i="6"/>
  <c r="AG632" i="6" s="1"/>
  <c r="AA648" i="6"/>
  <c r="AH648" i="6" s="1"/>
  <c r="Z664" i="6"/>
  <c r="AA680" i="6"/>
  <c r="AH680" i="6" s="1"/>
  <c r="Z692" i="6"/>
  <c r="Z712" i="6"/>
  <c r="Z724" i="6"/>
  <c r="AA740" i="6"/>
  <c r="Z756" i="6"/>
  <c r="AA772" i="6"/>
  <c r="AH772" i="6" s="1"/>
  <c r="Z788" i="6"/>
  <c r="Z804" i="6"/>
  <c r="AA820" i="6"/>
  <c r="AH820" i="6" s="1"/>
  <c r="AA832" i="6"/>
  <c r="AH832" i="6" s="1"/>
  <c r="AA848" i="6"/>
  <c r="AA864" i="6"/>
  <c r="AH864" i="6" s="1"/>
  <c r="AA880" i="6"/>
  <c r="AH880" i="6" s="1"/>
  <c r="AA896" i="6"/>
  <c r="AH896" i="6" s="1"/>
  <c r="AA912" i="6"/>
  <c r="AH912" i="6" s="1"/>
  <c r="AA928" i="6"/>
  <c r="AA944" i="6"/>
  <c r="AH944" i="6" s="1"/>
  <c r="AA960" i="6"/>
  <c r="AH960" i="6" s="1"/>
  <c r="AA976" i="6"/>
  <c r="AA992" i="6"/>
  <c r="AA1008" i="6"/>
  <c r="AH1008" i="6" s="1"/>
  <c r="AA1024" i="6"/>
  <c r="AH1024" i="6" s="1"/>
  <c r="AA1040" i="6"/>
  <c r="AH1040" i="6" s="1"/>
  <c r="Z1052" i="6"/>
  <c r="AA1068" i="6"/>
  <c r="AH1068" i="6" s="1"/>
  <c r="AA1084" i="6"/>
  <c r="AH1084" i="6" s="1"/>
  <c r="AA1100" i="6"/>
  <c r="AA1116" i="6"/>
  <c r="AH1116" i="6" s="1"/>
  <c r="Z1132" i="6"/>
  <c r="AG1132" i="6" s="1"/>
  <c r="Z1148" i="6"/>
  <c r="AA1160" i="6"/>
  <c r="AH1160" i="6" s="1"/>
  <c r="AA1176" i="6"/>
  <c r="AH1176" i="6" s="1"/>
  <c r="Z1192" i="6"/>
  <c r="AA1208" i="6"/>
  <c r="AH1208" i="6" s="1"/>
  <c r="AA1224" i="6"/>
  <c r="AH1224" i="6" s="1"/>
  <c r="Z1240" i="6"/>
  <c r="AA1256" i="6"/>
  <c r="AH1256" i="6" s="1"/>
  <c r="Z1268" i="6"/>
  <c r="AA1288" i="6"/>
  <c r="AH1288" i="6" s="1"/>
  <c r="AA1300" i="6"/>
  <c r="AA1316" i="6"/>
  <c r="AH1316" i="6" s="1"/>
  <c r="AA1332" i="6"/>
  <c r="AH1332" i="6" s="1"/>
  <c r="AA1348" i="6"/>
  <c r="AH1348" i="6" s="1"/>
  <c r="AA1364" i="6"/>
  <c r="AA1376" i="6"/>
  <c r="AH1376" i="6" s="1"/>
  <c r="AA1392" i="6"/>
  <c r="AH1392" i="6" s="1"/>
  <c r="AA1408" i="6"/>
  <c r="AH1408" i="6" s="1"/>
  <c r="AA1424" i="6"/>
  <c r="AH1424" i="6" s="1"/>
  <c r="AA1440" i="6"/>
  <c r="AH1440" i="6" s="1"/>
  <c r="AA1456" i="6"/>
  <c r="AH1456" i="6" s="1"/>
  <c r="AA1468" i="6"/>
  <c r="AH1468" i="6" s="1"/>
  <c r="AA1484" i="6"/>
  <c r="AA1500" i="6"/>
  <c r="AH1500" i="6" s="1"/>
  <c r="AA29" i="6"/>
  <c r="AH29" i="6" s="1"/>
  <c r="AA37" i="6"/>
  <c r="AH37" i="6" s="1"/>
  <c r="Z173" i="6"/>
  <c r="Z189" i="6"/>
  <c r="AG189" i="6" s="1"/>
  <c r="AA201" i="6"/>
  <c r="AH201" i="6" s="1"/>
  <c r="AA217" i="6"/>
  <c r="AH217" i="6" s="1"/>
  <c r="AA233" i="6"/>
  <c r="AH233" i="6" s="1"/>
  <c r="AA249" i="6"/>
  <c r="AH249" i="6" s="1"/>
  <c r="AA265" i="6"/>
  <c r="AH265" i="6" s="1"/>
  <c r="AA281" i="6"/>
  <c r="AH281" i="6" s="1"/>
  <c r="AA297" i="6"/>
  <c r="AH297" i="6" s="1"/>
  <c r="AA313" i="6"/>
  <c r="AH313" i="6" s="1"/>
  <c r="AA329" i="6"/>
  <c r="AH329" i="6" s="1"/>
  <c r="AA345" i="6"/>
  <c r="AH345" i="6" s="1"/>
  <c r="AA361" i="6"/>
  <c r="AH361" i="6" s="1"/>
  <c r="AA377" i="6"/>
  <c r="AH377" i="6" s="1"/>
  <c r="AA393" i="6"/>
  <c r="AH393" i="6" s="1"/>
  <c r="AA409" i="6"/>
  <c r="AH409" i="6" s="1"/>
  <c r="AA425" i="6"/>
  <c r="AH425" i="6" s="1"/>
  <c r="AA441" i="6"/>
  <c r="AH441" i="6" s="1"/>
  <c r="AA457" i="6"/>
  <c r="AH457" i="6" s="1"/>
  <c r="Z469" i="6"/>
  <c r="Z489" i="6"/>
  <c r="Z505" i="6"/>
  <c r="Z517" i="6"/>
  <c r="AG517" i="6" s="1"/>
  <c r="Z537" i="6"/>
  <c r="Z553" i="6"/>
  <c r="Z569" i="6"/>
  <c r="AG569" i="6" s="1"/>
  <c r="Z581" i="6"/>
  <c r="AG581" i="6" s="1"/>
  <c r="Z597" i="6"/>
  <c r="AG597" i="6" s="1"/>
  <c r="Z613" i="6"/>
  <c r="Z629" i="6"/>
  <c r="Z645" i="6"/>
  <c r="Z661" i="6"/>
  <c r="Z677" i="6"/>
  <c r="Z693" i="6"/>
  <c r="AG693" i="6" s="1"/>
  <c r="Z709" i="6"/>
  <c r="Z725" i="6"/>
  <c r="AG725" i="6" s="1"/>
  <c r="Z741" i="6"/>
  <c r="Z753" i="6"/>
  <c r="Z769" i="6"/>
  <c r="Z785" i="6"/>
  <c r="Z801" i="6"/>
  <c r="Z817" i="6"/>
  <c r="Z833" i="6"/>
  <c r="AG833" i="6" s="1"/>
  <c r="Z849" i="6"/>
  <c r="Z865" i="6"/>
  <c r="Z885" i="6"/>
  <c r="Z901" i="6"/>
  <c r="AG901" i="6" s="1"/>
  <c r="Z917" i="6"/>
  <c r="Z933" i="6"/>
  <c r="Z949" i="6"/>
  <c r="Z965" i="6"/>
  <c r="Z981" i="6"/>
  <c r="AG981" i="6" s="1"/>
  <c r="Z997" i="6"/>
  <c r="Z1013" i="6"/>
  <c r="Z1029" i="6"/>
  <c r="AG1029" i="6" s="1"/>
  <c r="Z1045" i="6"/>
  <c r="AG1045" i="6" s="1"/>
  <c r="Z1061" i="6"/>
  <c r="Z1077" i="6"/>
  <c r="Z1093" i="6"/>
  <c r="AG1093" i="6" s="1"/>
  <c r="Z1109" i="6"/>
  <c r="Z1125" i="6"/>
  <c r="Z1141" i="6"/>
  <c r="AG1141" i="6" s="1"/>
  <c r="Z1157" i="6"/>
  <c r="Z1173" i="6"/>
  <c r="AG1173" i="6" s="1"/>
  <c r="Z1189" i="6"/>
  <c r="Z1205" i="6"/>
  <c r="Z1221" i="6"/>
  <c r="AG1221" i="6" s="1"/>
  <c r="Z1237" i="6"/>
  <c r="Z1253" i="6"/>
  <c r="Z1269" i="6"/>
  <c r="AG1269" i="6" s="1"/>
  <c r="Z1285" i="6"/>
  <c r="AG1285" i="6" s="1"/>
  <c r="Z1301" i="6"/>
  <c r="Z1317" i="6"/>
  <c r="Z1333" i="6"/>
  <c r="AG1333" i="6" s="1"/>
  <c r="Z1349" i="6"/>
  <c r="Z1365" i="6"/>
  <c r="AG1365" i="6" s="1"/>
  <c r="Z1381" i="6"/>
  <c r="Z1397" i="6"/>
  <c r="AG1397" i="6" s="1"/>
  <c r="Z1413" i="6"/>
  <c r="AG1413" i="6" s="1"/>
  <c r="Z1429" i="6"/>
  <c r="AG1429" i="6" s="1"/>
  <c r="Z1445" i="6"/>
  <c r="Z1461" i="6"/>
  <c r="AG1461" i="6" s="1"/>
  <c r="Z1477" i="6"/>
  <c r="AG1477" i="6" s="1"/>
  <c r="Z1493" i="6"/>
  <c r="Z9" i="6"/>
  <c r="AE1370" i="6"/>
  <c r="AJ1370" i="6" s="1"/>
  <c r="AE1164" i="6"/>
  <c r="AJ1164" i="6" s="1"/>
  <c r="AE1420" i="6"/>
  <c r="AJ1420" i="6" s="1"/>
  <c r="AE1178" i="6"/>
  <c r="AJ1178" i="6" s="1"/>
  <c r="AE1114" i="6"/>
  <c r="AJ1114" i="6" s="1"/>
  <c r="AE1012" i="6"/>
  <c r="AJ1012" i="6" s="1"/>
  <c r="AE1210" i="6"/>
  <c r="AJ1210" i="6" s="1"/>
  <c r="AE1146" i="6"/>
  <c r="AJ1146" i="6" s="1"/>
  <c r="AE1402" i="6"/>
  <c r="AJ1402" i="6" s="1"/>
  <c r="AE996" i="6"/>
  <c r="AJ996" i="6" s="1"/>
  <c r="AE244" i="6"/>
  <c r="AJ244" i="6" s="1"/>
  <c r="AC17" i="6"/>
  <c r="AE17" i="6" s="1"/>
  <c r="AC45" i="6"/>
  <c r="AE45" i="6" s="1"/>
  <c r="AC77" i="6"/>
  <c r="AE77" i="6" s="1"/>
  <c r="AC109" i="6"/>
  <c r="AE109" i="6" s="1"/>
  <c r="AJ109" i="6" s="1"/>
  <c r="AC129" i="6"/>
  <c r="AE129" i="6" s="1"/>
  <c r="AC145" i="6"/>
  <c r="AE145" i="6" s="1"/>
  <c r="AC161" i="6"/>
  <c r="AE161" i="6" s="1"/>
  <c r="AC55" i="6"/>
  <c r="AE55" i="6" s="1"/>
  <c r="AC119" i="6"/>
  <c r="AE119" i="6" s="1"/>
  <c r="AJ119" i="6" s="1"/>
  <c r="AK119" i="6" s="1"/>
  <c r="AC16" i="6"/>
  <c r="AE16" i="6" s="1"/>
  <c r="AC80" i="6"/>
  <c r="AC144" i="6"/>
  <c r="AC120" i="6"/>
  <c r="AE120" i="6" s="1"/>
  <c r="AJ120" i="6" s="1"/>
  <c r="AK120" i="6" s="1"/>
  <c r="AC136" i="6"/>
  <c r="AE136" i="6" s="1"/>
  <c r="AC152" i="6"/>
  <c r="AE152" i="6" s="1"/>
  <c r="AC75" i="6"/>
  <c r="AC100" i="6"/>
  <c r="AE100" i="6" s="1"/>
  <c r="AJ100" i="6" s="1"/>
  <c r="AE496" i="6"/>
  <c r="AJ496" i="6" s="1"/>
  <c r="AE524" i="6"/>
  <c r="AJ524" i="6" s="1"/>
  <c r="AE1056" i="6"/>
  <c r="AJ1056" i="6" s="1"/>
  <c r="AE1300" i="6"/>
  <c r="AJ1300" i="6" s="1"/>
  <c r="AE1428" i="6"/>
  <c r="AJ1428" i="6" s="1"/>
  <c r="AE1024" i="6"/>
  <c r="AJ1024" i="6" s="1"/>
  <c r="AE1120" i="6"/>
  <c r="AJ1120" i="6" s="1"/>
  <c r="AE1280" i="6"/>
  <c r="AJ1280" i="6" s="1"/>
  <c r="AE1216" i="6"/>
  <c r="AJ1216" i="6" s="1"/>
  <c r="AE1408" i="6"/>
  <c r="AJ1408" i="6" s="1"/>
  <c r="AE316" i="6"/>
  <c r="AJ316" i="6" s="1"/>
  <c r="AE516" i="6"/>
  <c r="AJ516" i="6" s="1"/>
  <c r="AC49" i="6"/>
  <c r="AE49" i="6" s="1"/>
  <c r="AC81" i="6"/>
  <c r="AE81" i="6" s="1"/>
  <c r="AC113" i="6"/>
  <c r="AE113" i="6" s="1"/>
  <c r="AC71" i="6"/>
  <c r="AE71" i="6" s="1"/>
  <c r="AJ71" i="6" s="1"/>
  <c r="AC96" i="6"/>
  <c r="AC139" i="6"/>
  <c r="AE139" i="6" s="1"/>
  <c r="AC11" i="6"/>
  <c r="AE11" i="6" s="1"/>
  <c r="AC68" i="6"/>
  <c r="AE68" i="6" s="1"/>
  <c r="AC23" i="6"/>
  <c r="AE23" i="6" s="1"/>
  <c r="AC8" i="6"/>
  <c r="AE8" i="6" s="1"/>
  <c r="AE1036" i="6"/>
  <c r="AJ1036" i="6" s="1"/>
  <c r="AE1292" i="6"/>
  <c r="AJ1292" i="6" s="1"/>
  <c r="AE1322" i="6"/>
  <c r="AJ1322" i="6" s="1"/>
  <c r="AC29" i="6"/>
  <c r="AE29" i="6" s="1"/>
  <c r="AJ29" i="6" s="1"/>
  <c r="AC65" i="6"/>
  <c r="AE65" i="6" s="1"/>
  <c r="AJ65" i="6" s="1"/>
  <c r="AC97" i="6"/>
  <c r="AE97" i="6" s="1"/>
  <c r="AJ97" i="6" s="1"/>
  <c r="AC135" i="6"/>
  <c r="AE135" i="6" s="1"/>
  <c r="AC32" i="6"/>
  <c r="AE32" i="6" s="1"/>
  <c r="AC33" i="6"/>
  <c r="AE33" i="6" s="1"/>
  <c r="AC61" i="6"/>
  <c r="AE61" i="6" s="1"/>
  <c r="AC93" i="6"/>
  <c r="AE93" i="6" s="1"/>
  <c r="AC87" i="6"/>
  <c r="AC151" i="6"/>
  <c r="AE151" i="6" s="1"/>
  <c r="AC48" i="6"/>
  <c r="AC112" i="6"/>
  <c r="AC172" i="6"/>
  <c r="AE172" i="6" s="1"/>
  <c r="AJ172" i="6" s="1"/>
  <c r="AC148" i="6"/>
  <c r="AC155" i="6"/>
  <c r="AE155" i="6" s="1"/>
  <c r="AE9" i="6"/>
  <c r="AE1194" i="6"/>
  <c r="AJ1194" i="6" s="1"/>
  <c r="AC125" i="6"/>
  <c r="AE125" i="6" s="1"/>
  <c r="AC141" i="6"/>
  <c r="AE141" i="6" s="1"/>
  <c r="AC157" i="6"/>
  <c r="AE157" i="6" s="1"/>
  <c r="AC39" i="6"/>
  <c r="AC103" i="6"/>
  <c r="AE103" i="6" s="1"/>
  <c r="AC167" i="6"/>
  <c r="AC12" i="6"/>
  <c r="AC64" i="6"/>
  <c r="AE64" i="6" s="1"/>
  <c r="AC128" i="6"/>
  <c r="AC92" i="6"/>
  <c r="AE92" i="6" s="1"/>
  <c r="AJ92" i="6" s="1"/>
  <c r="AK92" i="6" s="1"/>
  <c r="AC91" i="6"/>
  <c r="AE91" i="6" s="1"/>
  <c r="AE956" i="6"/>
  <c r="AJ956" i="6" s="1"/>
  <c r="AE200" i="6"/>
  <c r="AJ200" i="6" s="1"/>
  <c r="AE264" i="6"/>
  <c r="AJ264" i="6" s="1"/>
  <c r="AE1304" i="6"/>
  <c r="AJ1304" i="6" s="1"/>
  <c r="AE1432" i="6"/>
  <c r="AJ1432" i="6" s="1"/>
  <c r="AE13" i="6"/>
  <c r="AE436" i="6"/>
  <c r="AJ436" i="6" s="1"/>
  <c r="AE388" i="6"/>
  <c r="AJ388" i="6" s="1"/>
  <c r="AE896" i="6"/>
  <c r="AJ896" i="6" s="1"/>
  <c r="AE960" i="6"/>
  <c r="AJ960" i="6" s="1"/>
  <c r="AE920" i="6"/>
  <c r="AJ920" i="6" s="1"/>
  <c r="AE1212" i="6"/>
  <c r="AJ1212" i="6" s="1"/>
  <c r="AE1468" i="6"/>
  <c r="AJ1468" i="6" s="1"/>
  <c r="AE392" i="6"/>
  <c r="AJ392" i="6" s="1"/>
  <c r="AE648" i="6"/>
  <c r="AJ648" i="6" s="1"/>
  <c r="AE1128" i="6"/>
  <c r="AJ1128" i="6" s="1"/>
  <c r="AE1076" i="6"/>
  <c r="AJ1076" i="6" s="1"/>
  <c r="AE47" i="6"/>
  <c r="AJ47" i="6" s="1"/>
  <c r="AE131" i="6"/>
  <c r="AE612" i="6"/>
  <c r="AJ612" i="6" s="1"/>
  <c r="AE1098" i="6"/>
  <c r="AJ1098" i="6" s="1"/>
  <c r="AE1354" i="6"/>
  <c r="AJ1354" i="6" s="1"/>
  <c r="AE332" i="6"/>
  <c r="AJ332" i="6" s="1"/>
  <c r="AE1008" i="6"/>
  <c r="AJ1008" i="6" s="1"/>
  <c r="AE1148" i="6"/>
  <c r="AJ1148" i="6" s="1"/>
  <c r="AE1276" i="6"/>
  <c r="AJ1276" i="6" s="1"/>
  <c r="AE584" i="6"/>
  <c r="AJ584" i="6" s="1"/>
  <c r="AE1016" i="6"/>
  <c r="AJ1016" i="6" s="1"/>
  <c r="AE1284" i="6"/>
  <c r="AJ1284" i="6" s="1"/>
  <c r="AE1226" i="6"/>
  <c r="AJ1226" i="6" s="1"/>
  <c r="AE52" i="6"/>
  <c r="AE196" i="6"/>
  <c r="AJ196" i="6" s="1"/>
  <c r="AE676" i="6"/>
  <c r="AJ676" i="6" s="1"/>
  <c r="AE1200" i="6"/>
  <c r="AJ1200" i="6" s="1"/>
  <c r="AE1328" i="6"/>
  <c r="AJ1328" i="6" s="1"/>
  <c r="AE220" i="6"/>
  <c r="AJ220" i="6" s="1"/>
  <c r="AE828" i="6"/>
  <c r="AJ828" i="6" s="1"/>
  <c r="AE300" i="6"/>
  <c r="AJ300" i="6" s="1"/>
  <c r="AE1130" i="6"/>
  <c r="AJ1130" i="6" s="1"/>
  <c r="AE1258" i="6"/>
  <c r="AJ1258" i="6" s="1"/>
  <c r="AE1386" i="6"/>
  <c r="AJ1386" i="6" s="1"/>
  <c r="AE1492" i="6"/>
  <c r="AJ1492" i="6" s="1"/>
  <c r="AE224" i="6"/>
  <c r="AJ224" i="6" s="1"/>
  <c r="AE1184" i="6"/>
  <c r="AJ1184" i="6" s="1"/>
  <c r="AE592" i="6"/>
  <c r="AJ592" i="6" s="1"/>
  <c r="AE1424" i="6"/>
  <c r="AJ1424" i="6" s="1"/>
  <c r="AE356" i="6"/>
  <c r="AJ356" i="6" s="1"/>
  <c r="AE880" i="6"/>
  <c r="AJ880" i="6" s="1"/>
  <c r="AE932" i="6"/>
  <c r="AJ932" i="6" s="1"/>
  <c r="AE1456" i="6"/>
  <c r="AJ1456" i="6" s="1"/>
  <c r="AE284" i="6"/>
  <c r="AJ284" i="6" s="1"/>
  <c r="AE364" i="6"/>
  <c r="AJ364" i="6" s="1"/>
  <c r="AE412" i="6"/>
  <c r="AJ412" i="6" s="1"/>
  <c r="AE508" i="6"/>
  <c r="AJ508" i="6" s="1"/>
  <c r="AE732" i="6"/>
  <c r="AJ732" i="6" s="1"/>
  <c r="AE924" i="6"/>
  <c r="AJ924" i="6" s="1"/>
  <c r="AE552" i="6"/>
  <c r="AJ552" i="6" s="1"/>
  <c r="AE744" i="6"/>
  <c r="AJ744" i="6" s="1"/>
  <c r="AE936" i="6"/>
  <c r="AJ936" i="6" s="1"/>
  <c r="AE1144" i="6"/>
  <c r="AJ1144" i="6" s="1"/>
  <c r="AE1192" i="6"/>
  <c r="AJ1192" i="6" s="1"/>
  <c r="AE1274" i="6"/>
  <c r="AJ1274" i="6" s="1"/>
  <c r="AE1242" i="6"/>
  <c r="AJ1242" i="6" s="1"/>
  <c r="AE928" i="6"/>
  <c r="AJ928" i="6" s="1"/>
  <c r="AE724" i="6"/>
  <c r="AJ724" i="6" s="1"/>
  <c r="AE788" i="6"/>
  <c r="AJ788" i="6" s="1"/>
  <c r="AE820" i="6"/>
  <c r="AJ820" i="6" s="1"/>
  <c r="AE1220" i="6"/>
  <c r="AJ1220" i="6" s="1"/>
  <c r="AE1316" i="6"/>
  <c r="AJ1316" i="6" s="1"/>
  <c r="AE1440" i="6"/>
  <c r="AJ1440" i="6" s="1"/>
  <c r="AE1476" i="6"/>
  <c r="AJ1476" i="6" s="1"/>
  <c r="AE1152" i="6"/>
  <c r="AJ1152" i="6" s="1"/>
  <c r="AE1204" i="6"/>
  <c r="AJ1204" i="6" s="1"/>
  <c r="AE340" i="6"/>
  <c r="AJ340" i="6" s="1"/>
  <c r="AE5" i="6"/>
  <c r="AE228" i="6"/>
  <c r="AJ228" i="6" s="1"/>
  <c r="AE468" i="6"/>
  <c r="AJ468" i="6" s="1"/>
  <c r="AE756" i="6"/>
  <c r="AJ756" i="6" s="1"/>
  <c r="AE948" i="6"/>
  <c r="AJ948" i="6" s="1"/>
  <c r="AE1172" i="6"/>
  <c r="AJ1172" i="6" s="1"/>
  <c r="AE596" i="6"/>
  <c r="AJ596" i="6" s="1"/>
  <c r="AE336" i="6"/>
  <c r="AJ336" i="6" s="1"/>
  <c r="AE204" i="6"/>
  <c r="AJ204" i="6" s="1"/>
  <c r="AE1248" i="6"/>
  <c r="AJ1248" i="6" s="1"/>
  <c r="AE1412" i="6"/>
  <c r="AJ1412" i="6" s="1"/>
  <c r="AE1332" i="6"/>
  <c r="AJ1332" i="6" s="1"/>
  <c r="AE656" i="6"/>
  <c r="AJ656" i="6" s="1"/>
  <c r="AE784" i="6"/>
  <c r="AJ784" i="6" s="1"/>
  <c r="AE772" i="6"/>
  <c r="AJ772" i="6" s="1"/>
  <c r="AE868" i="6"/>
  <c r="AJ868" i="6" s="1"/>
  <c r="AE380" i="6"/>
  <c r="AJ380" i="6" s="1"/>
  <c r="AE700" i="6"/>
  <c r="AJ700" i="6" s="1"/>
  <c r="AE972" i="6"/>
  <c r="AJ972" i="6" s="1"/>
  <c r="AE1100" i="6"/>
  <c r="AJ1100" i="6" s="1"/>
  <c r="AE1228" i="6"/>
  <c r="AJ1228" i="6" s="1"/>
  <c r="AE1356" i="6"/>
  <c r="AJ1356" i="6" s="1"/>
  <c r="AE1484" i="6"/>
  <c r="AJ1484" i="6" s="1"/>
  <c r="AE472" i="6"/>
  <c r="AJ472" i="6" s="1"/>
  <c r="AE184" i="6"/>
  <c r="AJ184" i="6" s="1"/>
  <c r="AE376" i="6"/>
  <c r="AJ376" i="6" s="1"/>
  <c r="AE504" i="6"/>
  <c r="AJ504" i="6" s="1"/>
  <c r="AE760" i="6"/>
  <c r="AJ760" i="6" s="1"/>
  <c r="AE824" i="6"/>
  <c r="AJ824" i="6" s="1"/>
  <c r="AE1112" i="6"/>
  <c r="AJ1112" i="6" s="1"/>
  <c r="AE1160" i="6"/>
  <c r="AJ1160" i="6" s="1"/>
  <c r="AE1240" i="6"/>
  <c r="AJ1240" i="6" s="1"/>
  <c r="AE1352" i="6"/>
  <c r="AJ1352" i="6" s="1"/>
  <c r="AE1416" i="6"/>
  <c r="AJ1416" i="6" s="1"/>
  <c r="AE1082" i="6"/>
  <c r="AJ1082" i="6" s="1"/>
  <c r="AE1306" i="6"/>
  <c r="AJ1306" i="6" s="1"/>
  <c r="AE1338" i="6"/>
  <c r="AJ1338" i="6" s="1"/>
  <c r="AE992" i="6"/>
  <c r="AJ992" i="6" s="1"/>
  <c r="AE1252" i="6"/>
  <c r="AJ1252" i="6" s="1"/>
  <c r="AE1396" i="6"/>
  <c r="AJ1396" i="6" s="1"/>
  <c r="AE532" i="6"/>
  <c r="AJ532" i="6" s="1"/>
  <c r="AE548" i="6"/>
  <c r="AJ548" i="6" s="1"/>
  <c r="AE704" i="6"/>
  <c r="AJ704" i="6" s="1"/>
  <c r="AE836" i="6"/>
  <c r="AJ836" i="6" s="1"/>
  <c r="AE964" i="6"/>
  <c r="AJ964" i="6" s="1"/>
  <c r="AE1088" i="6"/>
  <c r="AJ1088" i="6" s="1"/>
  <c r="AE1224" i="6"/>
  <c r="AJ1224" i="6" s="1"/>
  <c r="AE1376" i="6"/>
  <c r="AJ1376" i="6" s="1"/>
  <c r="AE212" i="6"/>
  <c r="AJ212" i="6" s="1"/>
  <c r="AE1344" i="6"/>
  <c r="AJ1344" i="6" s="1"/>
  <c r="AE1360" i="6"/>
  <c r="AJ1360" i="6" s="1"/>
  <c r="AE236" i="6"/>
  <c r="AJ236" i="6" s="1"/>
  <c r="AE1324" i="6"/>
  <c r="AJ1324" i="6" s="1"/>
  <c r="AE192" i="6"/>
  <c r="AJ192" i="6" s="1"/>
  <c r="AE296" i="6"/>
  <c r="AJ296" i="6" s="1"/>
  <c r="AE308" i="6"/>
  <c r="AJ308" i="6" s="1"/>
  <c r="AE44" i="6"/>
  <c r="AE60" i="6"/>
  <c r="AJ60" i="6" s="1"/>
  <c r="AE35" i="6"/>
  <c r="AE83" i="6"/>
  <c r="AE95" i="6"/>
  <c r="AE240" i="6"/>
  <c r="AJ240" i="6" s="1"/>
  <c r="AE368" i="6"/>
  <c r="AJ368" i="6" s="1"/>
  <c r="AE624" i="6"/>
  <c r="AJ624" i="6" s="1"/>
  <c r="AE752" i="6"/>
  <c r="AJ752" i="6" s="1"/>
  <c r="AE260" i="6"/>
  <c r="AJ260" i="6" s="1"/>
  <c r="AE484" i="6"/>
  <c r="AJ484" i="6" s="1"/>
  <c r="AE1136" i="6"/>
  <c r="AJ1136" i="6" s="1"/>
  <c r="AE428" i="6"/>
  <c r="AJ428" i="6" s="1"/>
  <c r="AE572" i="6"/>
  <c r="AJ572" i="6" s="1"/>
  <c r="AE668" i="6"/>
  <c r="AJ668" i="6" s="1"/>
  <c r="AE748" i="6"/>
  <c r="AJ748" i="6" s="1"/>
  <c r="AE892" i="6"/>
  <c r="AJ892" i="6" s="1"/>
  <c r="AE664" i="6"/>
  <c r="AJ664" i="6" s="1"/>
  <c r="AE728" i="6"/>
  <c r="AJ728" i="6" s="1"/>
  <c r="AE1032" i="6"/>
  <c r="AJ1032" i="6" s="1"/>
  <c r="AE1096" i="6"/>
  <c r="AJ1096" i="6" s="1"/>
  <c r="AE692" i="6"/>
  <c r="AJ692" i="6" s="1"/>
  <c r="AE1296" i="6"/>
  <c r="AJ1296" i="6" s="1"/>
  <c r="AE276" i="6"/>
  <c r="AJ276" i="6" s="1"/>
  <c r="AE1348" i="6"/>
  <c r="AJ1348" i="6" s="1"/>
  <c r="AE1444" i="6"/>
  <c r="AJ1444" i="6" s="1"/>
  <c r="AE208" i="6"/>
  <c r="AJ208" i="6" s="1"/>
  <c r="AE464" i="6"/>
  <c r="AJ464" i="6" s="1"/>
  <c r="AE1232" i="6"/>
  <c r="AJ1232" i="6" s="1"/>
  <c r="AE1196" i="6"/>
  <c r="AJ1196" i="6" s="1"/>
  <c r="AE1452" i="6"/>
  <c r="AJ1452" i="6" s="1"/>
  <c r="AE328" i="6"/>
  <c r="AJ328" i="6" s="1"/>
  <c r="AE916" i="6"/>
  <c r="AJ916" i="6" s="1"/>
  <c r="AE221" i="6"/>
  <c r="AJ221" i="6" s="1"/>
  <c r="AE237" i="6"/>
  <c r="AJ237" i="6" s="1"/>
  <c r="AE253" i="6"/>
  <c r="AJ253" i="6" s="1"/>
  <c r="AE269" i="6"/>
  <c r="AJ269" i="6" s="1"/>
  <c r="AE285" i="6"/>
  <c r="AJ285" i="6" s="1"/>
  <c r="AE301" i="6"/>
  <c r="AJ301" i="6" s="1"/>
  <c r="AE317" i="6"/>
  <c r="AJ317" i="6" s="1"/>
  <c r="AE333" i="6"/>
  <c r="AJ333" i="6" s="1"/>
  <c r="AE349" i="6"/>
  <c r="AJ349" i="6" s="1"/>
  <c r="AE365" i="6"/>
  <c r="AJ365" i="6" s="1"/>
  <c r="AE381" i="6"/>
  <c r="AJ381" i="6" s="1"/>
  <c r="AE397" i="6"/>
  <c r="AJ397" i="6" s="1"/>
  <c r="AE413" i="6"/>
  <c r="AJ413" i="6" s="1"/>
  <c r="AE429" i="6"/>
  <c r="AJ429" i="6" s="1"/>
  <c r="AE445" i="6"/>
  <c r="AJ445" i="6" s="1"/>
  <c r="AE461" i="6"/>
  <c r="AJ461" i="6" s="1"/>
  <c r="AE541" i="6"/>
  <c r="AJ541" i="6" s="1"/>
  <c r="AE557" i="6"/>
  <c r="AJ557" i="6" s="1"/>
  <c r="AE573" i="6"/>
  <c r="AJ573" i="6" s="1"/>
  <c r="AE589" i="6"/>
  <c r="AJ589" i="6" s="1"/>
  <c r="AE605" i="6"/>
  <c r="AJ605" i="6" s="1"/>
  <c r="AE621" i="6"/>
  <c r="AJ621" i="6" s="1"/>
  <c r="AE637" i="6"/>
  <c r="AJ637" i="6" s="1"/>
  <c r="AE685" i="6"/>
  <c r="AJ685" i="6" s="1"/>
  <c r="AE701" i="6"/>
  <c r="AJ701" i="6" s="1"/>
  <c r="AE717" i="6"/>
  <c r="AJ717" i="6" s="1"/>
  <c r="AE733" i="6"/>
  <c r="AJ733" i="6" s="1"/>
  <c r="AE749" i="6"/>
  <c r="AJ749" i="6" s="1"/>
  <c r="AE765" i="6"/>
  <c r="AJ765" i="6" s="1"/>
  <c r="AE781" i="6"/>
  <c r="AJ781" i="6" s="1"/>
  <c r="AE797" i="6"/>
  <c r="AJ797" i="6" s="1"/>
  <c r="AE813" i="6"/>
  <c r="AJ813" i="6" s="1"/>
  <c r="AE1357" i="6"/>
  <c r="AJ1357" i="6" s="1"/>
  <c r="AE1373" i="6"/>
  <c r="AJ1373" i="6" s="1"/>
  <c r="AE28" i="6"/>
  <c r="AJ28" i="6" s="1"/>
  <c r="AE76" i="6"/>
  <c r="AE140" i="6"/>
  <c r="AE67" i="6"/>
  <c r="AJ67" i="6" s="1"/>
  <c r="AK67" i="6" s="1"/>
  <c r="AE400" i="6"/>
  <c r="AJ400" i="6" s="1"/>
  <c r="AE804" i="6"/>
  <c r="AJ804" i="6" s="1"/>
  <c r="AE856" i="6"/>
  <c r="AJ856" i="6" s="1"/>
  <c r="AE976" i="6"/>
  <c r="AJ976" i="6" s="1"/>
  <c r="AE1072" i="6"/>
  <c r="AJ1072" i="6" s="1"/>
  <c r="AE1168" i="6"/>
  <c r="AJ1168" i="6" s="1"/>
  <c r="AE268" i="6"/>
  <c r="AJ268" i="6" s="1"/>
  <c r="AE444" i="6"/>
  <c r="AJ444" i="6" s="1"/>
  <c r="AE492" i="6"/>
  <c r="AJ492" i="6" s="1"/>
  <c r="AE636" i="6"/>
  <c r="AJ636" i="6" s="1"/>
  <c r="AE716" i="6"/>
  <c r="AJ716" i="6" s="1"/>
  <c r="AE860" i="6"/>
  <c r="AJ860" i="6" s="1"/>
  <c r="AE852" i="6"/>
  <c r="AJ852" i="6" s="1"/>
  <c r="AE988" i="6"/>
  <c r="AJ988" i="6" s="1"/>
  <c r="AE1052" i="6"/>
  <c r="AJ1052" i="6" s="1"/>
  <c r="AE1308" i="6"/>
  <c r="AJ1308" i="6" s="1"/>
  <c r="AE1372" i="6"/>
  <c r="AJ1372" i="6" s="1"/>
  <c r="AE1436" i="6"/>
  <c r="AJ1436" i="6" s="1"/>
  <c r="AE1500" i="6"/>
  <c r="AJ1500" i="6" s="1"/>
  <c r="AE232" i="6"/>
  <c r="AJ232" i="6" s="1"/>
  <c r="AE360" i="6"/>
  <c r="AJ360" i="6" s="1"/>
  <c r="AE424" i="6"/>
  <c r="AJ424" i="6" s="1"/>
  <c r="AE488" i="6"/>
  <c r="AJ488" i="6" s="1"/>
  <c r="AE616" i="6"/>
  <c r="AJ616" i="6" s="1"/>
  <c r="AE680" i="6"/>
  <c r="AJ680" i="6" s="1"/>
  <c r="AE872" i="6"/>
  <c r="AJ872" i="6" s="1"/>
  <c r="AE984" i="6"/>
  <c r="AJ984" i="6" s="1"/>
  <c r="AE1048" i="6"/>
  <c r="AJ1048" i="6" s="1"/>
  <c r="AE1272" i="6"/>
  <c r="AJ1272" i="6" s="1"/>
  <c r="AE1400" i="6"/>
  <c r="AJ1400" i="6" s="1"/>
  <c r="AE1464" i="6"/>
  <c r="AJ1464" i="6" s="1"/>
  <c r="AE1312" i="6"/>
  <c r="AJ1312" i="6" s="1"/>
  <c r="AE180" i="6"/>
  <c r="AJ180" i="6" s="1"/>
  <c r="AE884" i="6"/>
  <c r="AJ884" i="6" s="1"/>
  <c r="AE1364" i="6"/>
  <c r="AJ1364" i="6" s="1"/>
  <c r="AE372" i="6"/>
  <c r="AJ372" i="6" s="1"/>
  <c r="AE384" i="6"/>
  <c r="AJ384" i="6" s="1"/>
  <c r="AE420" i="6"/>
  <c r="AJ420" i="6" s="1"/>
  <c r="AE452" i="6"/>
  <c r="AJ452" i="6" s="1"/>
  <c r="AE500" i="6"/>
  <c r="AJ500" i="6" s="1"/>
  <c r="AE580" i="6"/>
  <c r="AJ580" i="6" s="1"/>
  <c r="AE640" i="6"/>
  <c r="AJ640" i="6" s="1"/>
  <c r="AE660" i="6"/>
  <c r="AJ660" i="6" s="1"/>
  <c r="AE672" i="6"/>
  <c r="AJ672" i="6" s="1"/>
  <c r="AE808" i="6"/>
  <c r="AJ808" i="6" s="1"/>
  <c r="AE832" i="6"/>
  <c r="AJ832" i="6" s="1"/>
  <c r="AE848" i="6"/>
  <c r="AJ848" i="6" s="1"/>
  <c r="AE864" i="6"/>
  <c r="AJ864" i="6" s="1"/>
  <c r="AE900" i="6"/>
  <c r="AJ900" i="6" s="1"/>
  <c r="AE1028" i="6"/>
  <c r="AJ1028" i="6" s="1"/>
  <c r="AE1060" i="6"/>
  <c r="AJ1060" i="6" s="1"/>
  <c r="AE1092" i="6"/>
  <c r="AJ1092" i="6" s="1"/>
  <c r="AE1156" i="6"/>
  <c r="AJ1156" i="6" s="1"/>
  <c r="AE1188" i="6"/>
  <c r="AJ1188" i="6" s="1"/>
  <c r="AE1236" i="6"/>
  <c r="AJ1236" i="6" s="1"/>
  <c r="AE1268" i="6"/>
  <c r="AJ1268" i="6" s="1"/>
  <c r="AE1404" i="6"/>
  <c r="AJ1404" i="6" s="1"/>
  <c r="AE768" i="6"/>
  <c r="AJ768" i="6" s="1"/>
  <c r="AE1044" i="6"/>
  <c r="AJ1044" i="6" s="1"/>
  <c r="AE1460" i="6"/>
  <c r="AJ1460" i="6" s="1"/>
  <c r="AE1472" i="6"/>
  <c r="AJ1472" i="6" s="1"/>
  <c r="AE1380" i="6"/>
  <c r="AJ1380" i="6" s="1"/>
  <c r="AE1116" i="6"/>
  <c r="AJ1116" i="6" s="1"/>
  <c r="AE1180" i="6"/>
  <c r="AJ1180" i="6" s="1"/>
  <c r="AE1336" i="6"/>
  <c r="AJ1336" i="6" s="1"/>
  <c r="AE404" i="6"/>
  <c r="AJ404" i="6" s="1"/>
  <c r="AE968" i="6"/>
  <c r="AJ968" i="6" s="1"/>
  <c r="AE980" i="6"/>
  <c r="AJ980" i="6" s="1"/>
  <c r="AE1040" i="6"/>
  <c r="AJ1040" i="6" s="1"/>
  <c r="AE1108" i="6"/>
  <c r="AJ1108" i="6" s="1"/>
  <c r="AE1124" i="6"/>
  <c r="AJ1124" i="6" s="1"/>
  <c r="AE1140" i="6"/>
  <c r="AJ1140" i="6" s="1"/>
  <c r="AE540" i="6"/>
  <c r="AJ540" i="6" s="1"/>
  <c r="AE764" i="6"/>
  <c r="AJ764" i="6" s="1"/>
  <c r="AE812" i="6"/>
  <c r="AJ812" i="6" s="1"/>
  <c r="AE1244" i="6"/>
  <c r="AJ1244" i="6" s="1"/>
  <c r="AE189" i="6"/>
  <c r="AJ189" i="6" s="1"/>
  <c r="AE477" i="6"/>
  <c r="AJ477" i="6" s="1"/>
  <c r="AE509" i="6"/>
  <c r="AJ509" i="6" s="1"/>
  <c r="AE845" i="6"/>
  <c r="AJ845" i="6" s="1"/>
  <c r="AE861" i="6"/>
  <c r="AJ861" i="6" s="1"/>
  <c r="AE893" i="6"/>
  <c r="AJ893" i="6" s="1"/>
  <c r="AE925" i="6"/>
  <c r="AJ925" i="6" s="1"/>
  <c r="AE957" i="6"/>
  <c r="AJ957" i="6" s="1"/>
  <c r="AE989" i="6"/>
  <c r="AJ989" i="6" s="1"/>
  <c r="AE1021" i="6"/>
  <c r="AJ1021" i="6" s="1"/>
  <c r="AE1053" i="6"/>
  <c r="AJ1053" i="6" s="1"/>
  <c r="AE1085" i="6"/>
  <c r="AJ1085" i="6" s="1"/>
  <c r="AE1117" i="6"/>
  <c r="AJ1117" i="6" s="1"/>
  <c r="AE1149" i="6"/>
  <c r="AJ1149" i="6" s="1"/>
  <c r="AE1181" i="6"/>
  <c r="AJ1181" i="6" s="1"/>
  <c r="AE1213" i="6"/>
  <c r="AJ1213" i="6" s="1"/>
  <c r="AE1245" i="6"/>
  <c r="AJ1245" i="6" s="1"/>
  <c r="AE1277" i="6"/>
  <c r="AJ1277" i="6" s="1"/>
  <c r="AE1309" i="6"/>
  <c r="AJ1309" i="6" s="1"/>
  <c r="AE1341" i="6"/>
  <c r="AJ1341" i="6" s="1"/>
  <c r="AE1421" i="6"/>
  <c r="AJ1421" i="6" s="1"/>
  <c r="AE1453" i="6"/>
  <c r="AJ1453" i="6" s="1"/>
  <c r="AE528" i="6"/>
  <c r="AJ528" i="6" s="1"/>
  <c r="AE708" i="6"/>
  <c r="AJ708" i="6" s="1"/>
  <c r="AE1068" i="6"/>
  <c r="AJ1068" i="6" s="1"/>
  <c r="AE248" i="6"/>
  <c r="AJ248" i="6" s="1"/>
  <c r="AE632" i="6"/>
  <c r="AJ632" i="6" s="1"/>
  <c r="AE888" i="6"/>
  <c r="AJ888" i="6" s="1"/>
  <c r="AE1000" i="6"/>
  <c r="AJ1000" i="6" s="1"/>
  <c r="AE1480" i="6"/>
  <c r="AJ1480" i="6" s="1"/>
  <c r="AE416" i="6"/>
  <c r="AJ416" i="6" s="1"/>
  <c r="AE385" i="6"/>
  <c r="AJ385" i="6" s="1"/>
  <c r="AE401" i="6"/>
  <c r="AJ401" i="6" s="1"/>
  <c r="AE417" i="6"/>
  <c r="AJ417" i="6" s="1"/>
  <c r="AE433" i="6"/>
  <c r="AJ433" i="6" s="1"/>
  <c r="AE449" i="6"/>
  <c r="AJ449" i="6" s="1"/>
  <c r="AE465" i="6"/>
  <c r="AJ465" i="6" s="1"/>
  <c r="AE481" i="6"/>
  <c r="AJ481" i="6" s="1"/>
  <c r="AE497" i="6"/>
  <c r="AJ497" i="6" s="1"/>
  <c r="AE513" i="6"/>
  <c r="AJ513" i="6" s="1"/>
  <c r="AE529" i="6"/>
  <c r="AJ529" i="6" s="1"/>
  <c r="AE545" i="6"/>
  <c r="AJ545" i="6" s="1"/>
  <c r="AE561" i="6"/>
  <c r="AJ561" i="6" s="1"/>
  <c r="AE577" i="6"/>
  <c r="AJ577" i="6" s="1"/>
  <c r="AE593" i="6"/>
  <c r="AJ593" i="6" s="1"/>
  <c r="AE609" i="6"/>
  <c r="AJ609" i="6" s="1"/>
  <c r="AE673" i="6"/>
  <c r="AJ673" i="6" s="1"/>
  <c r="AE689" i="6"/>
  <c r="AJ689" i="6" s="1"/>
  <c r="AE705" i="6"/>
  <c r="AJ705" i="6" s="1"/>
  <c r="AE721" i="6"/>
  <c r="AJ721" i="6" s="1"/>
  <c r="AE737" i="6"/>
  <c r="AJ737" i="6" s="1"/>
  <c r="AE753" i="6"/>
  <c r="AJ753" i="6" s="1"/>
  <c r="AE769" i="6"/>
  <c r="AJ769" i="6" s="1"/>
  <c r="AE785" i="6"/>
  <c r="AJ785" i="6" s="1"/>
  <c r="AE801" i="6"/>
  <c r="AJ801" i="6" s="1"/>
  <c r="AE817" i="6"/>
  <c r="AJ817" i="6" s="1"/>
  <c r="AE833" i="6"/>
  <c r="AJ833" i="6" s="1"/>
  <c r="AE849" i="6"/>
  <c r="AJ849" i="6" s="1"/>
  <c r="AE865" i="6"/>
  <c r="AJ865" i="6" s="1"/>
  <c r="AE897" i="6"/>
  <c r="AJ897" i="6" s="1"/>
  <c r="AE913" i="6"/>
  <c r="AJ913" i="6" s="1"/>
  <c r="AE929" i="6"/>
  <c r="AJ929" i="6" s="1"/>
  <c r="AE945" i="6"/>
  <c r="AJ945" i="6" s="1"/>
  <c r="AE961" i="6"/>
  <c r="AJ961" i="6" s="1"/>
  <c r="AE977" i="6"/>
  <c r="AJ977" i="6" s="1"/>
  <c r="AE993" i="6"/>
  <c r="AJ993" i="6" s="1"/>
  <c r="AE1009" i="6"/>
  <c r="AJ1009" i="6" s="1"/>
  <c r="AE1073" i="6"/>
  <c r="AJ1073" i="6" s="1"/>
  <c r="AE1265" i="6"/>
  <c r="AJ1265" i="6" s="1"/>
  <c r="AE1281" i="6"/>
  <c r="AJ1281" i="6" s="1"/>
  <c r="AE1297" i="6"/>
  <c r="AJ1297" i="6" s="1"/>
  <c r="AE1313" i="6"/>
  <c r="AJ1313" i="6" s="1"/>
  <c r="AE1329" i="6"/>
  <c r="AJ1329" i="6" s="1"/>
  <c r="AE1345" i="6"/>
  <c r="AJ1345" i="6" s="1"/>
  <c r="AE1361" i="6"/>
  <c r="AJ1361" i="6" s="1"/>
  <c r="AE1377" i="6"/>
  <c r="AJ1377" i="6" s="1"/>
  <c r="AE1393" i="6"/>
  <c r="AJ1393" i="6" s="1"/>
  <c r="AE1409" i="6"/>
  <c r="AJ1409" i="6" s="1"/>
  <c r="AE1425" i="6"/>
  <c r="AJ1425" i="6" s="1"/>
  <c r="AE1441" i="6"/>
  <c r="AJ1441" i="6" s="1"/>
  <c r="AE1457" i="6"/>
  <c r="AJ1457" i="6" s="1"/>
  <c r="AE1473" i="6"/>
  <c r="AJ1473" i="6" s="1"/>
  <c r="AE1489" i="6"/>
  <c r="AJ1489" i="6" s="1"/>
  <c r="AE176" i="6"/>
  <c r="AJ176" i="6" s="1"/>
  <c r="AE304" i="6"/>
  <c r="AJ304" i="6" s="1"/>
  <c r="AE432" i="6"/>
  <c r="AJ432" i="6" s="1"/>
  <c r="AE560" i="6"/>
  <c r="AJ560" i="6" s="1"/>
  <c r="AE688" i="6"/>
  <c r="AJ688" i="6" s="1"/>
  <c r="AE324" i="6"/>
  <c r="AJ324" i="6" s="1"/>
  <c r="AE816" i="6"/>
  <c r="AJ816" i="6" s="1"/>
  <c r="AE1104" i="6"/>
  <c r="AJ1104" i="6" s="1"/>
  <c r="AE1488" i="6"/>
  <c r="AJ1488" i="6" s="1"/>
  <c r="AE460" i="6"/>
  <c r="AJ460" i="6" s="1"/>
  <c r="AE604" i="6"/>
  <c r="AJ604" i="6" s="1"/>
  <c r="AE796" i="6"/>
  <c r="AJ796" i="6" s="1"/>
  <c r="AE1020" i="6"/>
  <c r="AJ1020" i="6" s="1"/>
  <c r="AE1084" i="6"/>
  <c r="AJ1084" i="6" s="1"/>
  <c r="AE1340" i="6"/>
  <c r="AJ1340" i="6" s="1"/>
  <c r="AE456" i="6"/>
  <c r="AJ456" i="6" s="1"/>
  <c r="AE520" i="6"/>
  <c r="AJ520" i="6" s="1"/>
  <c r="AE712" i="6"/>
  <c r="AJ712" i="6" s="1"/>
  <c r="AE776" i="6"/>
  <c r="AJ776" i="6" s="1"/>
  <c r="AE904" i="6"/>
  <c r="AJ904" i="6" s="1"/>
  <c r="AE952" i="6"/>
  <c r="AJ952" i="6" s="1"/>
  <c r="AE1080" i="6"/>
  <c r="AJ1080" i="6" s="1"/>
  <c r="AE1208" i="6"/>
  <c r="AJ1208" i="6" s="1"/>
  <c r="AE1256" i="6"/>
  <c r="AJ1256" i="6" s="1"/>
  <c r="AE1368" i="6"/>
  <c r="AJ1368" i="6" s="1"/>
  <c r="AE1496" i="6"/>
  <c r="AJ1496" i="6" s="1"/>
  <c r="AE800" i="6"/>
  <c r="AJ800" i="6" s="1"/>
  <c r="AE256" i="6"/>
  <c r="AJ256" i="6" s="1"/>
  <c r="AE352" i="6"/>
  <c r="AJ352" i="6" s="1"/>
  <c r="AE448" i="6"/>
  <c r="AJ448" i="6" s="1"/>
  <c r="AE480" i="6"/>
  <c r="AJ480" i="6" s="1"/>
  <c r="AE576" i="6"/>
  <c r="AJ576" i="6" s="1"/>
  <c r="AE608" i="6"/>
  <c r="AJ608" i="6" s="1"/>
  <c r="AE288" i="6"/>
  <c r="AJ288" i="6" s="1"/>
  <c r="AE320" i="6"/>
  <c r="AJ320" i="6" s="1"/>
  <c r="AE173" i="6"/>
  <c r="AE493" i="6"/>
  <c r="AJ493" i="6" s="1"/>
  <c r="AE525" i="6"/>
  <c r="AJ525" i="6" s="1"/>
  <c r="AE653" i="6"/>
  <c r="AJ653" i="6" s="1"/>
  <c r="AE669" i="6"/>
  <c r="AJ669" i="6" s="1"/>
  <c r="AE829" i="6"/>
  <c r="AJ829" i="6" s="1"/>
  <c r="AE877" i="6"/>
  <c r="AJ877" i="6" s="1"/>
  <c r="AE909" i="6"/>
  <c r="AJ909" i="6" s="1"/>
  <c r="AE941" i="6"/>
  <c r="AJ941" i="6" s="1"/>
  <c r="AE973" i="6"/>
  <c r="AJ973" i="6" s="1"/>
  <c r="AE1005" i="6"/>
  <c r="AJ1005" i="6" s="1"/>
  <c r="AE1037" i="6"/>
  <c r="AJ1037" i="6" s="1"/>
  <c r="AE1069" i="6"/>
  <c r="AJ1069" i="6" s="1"/>
  <c r="AE1101" i="6"/>
  <c r="AJ1101" i="6" s="1"/>
  <c r="AE1133" i="6"/>
  <c r="AJ1133" i="6" s="1"/>
  <c r="AE1165" i="6"/>
  <c r="AJ1165" i="6" s="1"/>
  <c r="AE1197" i="6"/>
  <c r="AJ1197" i="6" s="1"/>
  <c r="AE1229" i="6"/>
  <c r="AJ1229" i="6" s="1"/>
  <c r="AE1261" i="6"/>
  <c r="AJ1261" i="6" s="1"/>
  <c r="AE1293" i="6"/>
  <c r="AJ1293" i="6" s="1"/>
  <c r="AE1325" i="6"/>
  <c r="AJ1325" i="6" s="1"/>
  <c r="AE1389" i="6"/>
  <c r="AJ1389" i="6" s="1"/>
  <c r="AE1405" i="6"/>
  <c r="AJ1405" i="6" s="1"/>
  <c r="AE1437" i="6"/>
  <c r="AJ1437" i="6" s="1"/>
  <c r="AE1469" i="6"/>
  <c r="AJ1469" i="6" s="1"/>
  <c r="AE1485" i="6"/>
  <c r="AJ1485" i="6" s="1"/>
  <c r="AE272" i="6"/>
  <c r="AJ272" i="6" s="1"/>
  <c r="AE588" i="6"/>
  <c r="AJ588" i="6" s="1"/>
  <c r="AE312" i="6"/>
  <c r="AJ312" i="6" s="1"/>
  <c r="AE440" i="6"/>
  <c r="AJ440" i="6" s="1"/>
  <c r="AE568" i="6"/>
  <c r="AJ568" i="6" s="1"/>
  <c r="AE696" i="6"/>
  <c r="AJ696" i="6" s="1"/>
  <c r="AE1064" i="6"/>
  <c r="AJ1064" i="6" s="1"/>
  <c r="AE1288" i="6"/>
  <c r="AJ1288" i="6" s="1"/>
  <c r="AE736" i="6"/>
  <c r="AJ736" i="6" s="1"/>
  <c r="AE213" i="6"/>
  <c r="AJ213" i="6" s="1"/>
  <c r="AE229" i="6"/>
  <c r="AJ229" i="6" s="1"/>
  <c r="AE245" i="6"/>
  <c r="AJ245" i="6" s="1"/>
  <c r="AE261" i="6"/>
  <c r="AJ261" i="6" s="1"/>
  <c r="AE277" i="6"/>
  <c r="AJ277" i="6" s="1"/>
  <c r="AE293" i="6"/>
  <c r="AJ293" i="6" s="1"/>
  <c r="AE309" i="6"/>
  <c r="AJ309" i="6" s="1"/>
  <c r="AE325" i="6"/>
  <c r="AJ325" i="6" s="1"/>
  <c r="AE341" i="6"/>
  <c r="AJ341" i="6" s="1"/>
  <c r="AE357" i="6"/>
  <c r="AJ357" i="6" s="1"/>
  <c r="AE373" i="6"/>
  <c r="AJ373" i="6" s="1"/>
  <c r="AE629" i="6"/>
  <c r="AJ629" i="6" s="1"/>
  <c r="AE720" i="6"/>
  <c r="AJ720" i="6" s="1"/>
  <c r="AE740" i="6"/>
  <c r="AJ740" i="6" s="1"/>
  <c r="AE944" i="6"/>
  <c r="AJ944" i="6" s="1"/>
  <c r="AE1264" i="6"/>
  <c r="AJ1264" i="6" s="1"/>
  <c r="AE1392" i="6"/>
  <c r="AJ1392" i="6" s="1"/>
  <c r="AE188" i="6"/>
  <c r="AJ188" i="6" s="1"/>
  <c r="AE252" i="6"/>
  <c r="AJ252" i="6" s="1"/>
  <c r="AE348" i="6"/>
  <c r="AJ348" i="6" s="1"/>
  <c r="AE476" i="6"/>
  <c r="AJ476" i="6" s="1"/>
  <c r="AE620" i="6"/>
  <c r="AJ620" i="6" s="1"/>
  <c r="AE132" i="6"/>
  <c r="AE1004" i="6"/>
  <c r="AJ1004" i="6" s="1"/>
  <c r="AE1132" i="6"/>
  <c r="AJ1132" i="6" s="1"/>
  <c r="AE1260" i="6"/>
  <c r="AJ1260" i="6" s="1"/>
  <c r="AE344" i="6"/>
  <c r="AJ344" i="6" s="1"/>
  <c r="AE792" i="6"/>
  <c r="AJ792" i="6" s="1"/>
  <c r="AE1176" i="6"/>
  <c r="AJ1176" i="6" s="1"/>
  <c r="AE1320" i="6"/>
  <c r="AJ1320" i="6" s="1"/>
  <c r="AE1384" i="6"/>
  <c r="AJ1384" i="6" s="1"/>
  <c r="AE1448" i="6"/>
  <c r="AJ1448" i="6" s="1"/>
  <c r="AE512" i="6"/>
  <c r="AJ512" i="6" s="1"/>
  <c r="AE544" i="6"/>
  <c r="AJ544" i="6" s="1"/>
  <c r="AE628" i="6"/>
  <c r="AJ628" i="6" s="1"/>
  <c r="AE912" i="6"/>
  <c r="AJ912" i="6" s="1"/>
  <c r="AD116" i="6"/>
  <c r="AE116" i="6" s="1"/>
  <c r="AD51" i="6"/>
  <c r="AE51" i="6" s="1"/>
  <c r="AD159" i="6"/>
  <c r="AE159" i="6" s="1"/>
  <c r="AD19" i="6"/>
  <c r="AE19" i="6" s="1"/>
  <c r="AJ19" i="6" s="1"/>
  <c r="AE556" i="6"/>
  <c r="AJ556" i="6" s="1"/>
  <c r="AE652" i="6"/>
  <c r="AJ652" i="6" s="1"/>
  <c r="AE876" i="6"/>
  <c r="AJ876" i="6" s="1"/>
  <c r="AE844" i="6"/>
  <c r="AJ844" i="6" s="1"/>
  <c r="AE940" i="6"/>
  <c r="AJ940" i="6" s="1"/>
  <c r="AE205" i="6"/>
  <c r="AJ205" i="6" s="1"/>
  <c r="AD43" i="6"/>
  <c r="AE43" i="6" s="1"/>
  <c r="AJ43" i="6" s="1"/>
  <c r="AD171" i="6"/>
  <c r="AE171" i="6" s="1"/>
  <c r="AJ171" i="6" s="1"/>
  <c r="AD148" i="6"/>
  <c r="AE645" i="6"/>
  <c r="AJ645" i="6" s="1"/>
  <c r="AE1045" i="6"/>
  <c r="AJ1045" i="6" s="1"/>
  <c r="AE1109" i="6"/>
  <c r="AJ1109" i="6" s="1"/>
  <c r="AE1141" i="6"/>
  <c r="AJ1141" i="6" s="1"/>
  <c r="AE1157" i="6"/>
  <c r="AJ1157" i="6" s="1"/>
  <c r="AE1189" i="6"/>
  <c r="AJ1189" i="6" s="1"/>
  <c r="AE1221" i="6"/>
  <c r="AJ1221" i="6" s="1"/>
  <c r="AE1237" i="6"/>
  <c r="AJ1237" i="6" s="1"/>
  <c r="AD59" i="6"/>
  <c r="AE59" i="6" s="1"/>
  <c r="AD123" i="6"/>
  <c r="AE123" i="6" s="1"/>
  <c r="AE115" i="6"/>
  <c r="AJ115" i="6" s="1"/>
  <c r="AE396" i="6"/>
  <c r="AJ396" i="6" s="1"/>
  <c r="AE1388" i="6"/>
  <c r="AJ1388" i="6" s="1"/>
  <c r="AE840" i="6"/>
  <c r="AJ840" i="6" s="1"/>
  <c r="AD107" i="6"/>
  <c r="AE107" i="6" s="1"/>
  <c r="AE181" i="6"/>
  <c r="AJ181" i="6" s="1"/>
  <c r="AE197" i="6"/>
  <c r="AJ197" i="6" s="1"/>
  <c r="AE661" i="6"/>
  <c r="AJ661" i="6" s="1"/>
  <c r="AE885" i="6"/>
  <c r="AJ885" i="6" s="1"/>
  <c r="AE1029" i="6"/>
  <c r="AJ1029" i="6" s="1"/>
  <c r="AE1061" i="6"/>
  <c r="AJ1061" i="6" s="1"/>
  <c r="AE1093" i="6"/>
  <c r="AJ1093" i="6" s="1"/>
  <c r="AE1125" i="6"/>
  <c r="AJ1125" i="6" s="1"/>
  <c r="AE1173" i="6"/>
  <c r="AJ1173" i="6" s="1"/>
  <c r="AE1205" i="6"/>
  <c r="AJ1205" i="6" s="1"/>
  <c r="AE1253" i="6"/>
  <c r="AJ1253" i="6" s="1"/>
  <c r="AE169" i="6"/>
  <c r="AE185" i="6"/>
  <c r="AJ185" i="6" s="1"/>
  <c r="AE201" i="6"/>
  <c r="AJ201" i="6" s="1"/>
  <c r="AE217" i="6"/>
  <c r="AJ217" i="6" s="1"/>
  <c r="AE233" i="6"/>
  <c r="AJ233" i="6" s="1"/>
  <c r="AE249" i="6"/>
  <c r="AJ249" i="6" s="1"/>
  <c r="AE265" i="6"/>
  <c r="AJ265" i="6" s="1"/>
  <c r="AE281" i="6"/>
  <c r="AJ281" i="6" s="1"/>
  <c r="AE297" i="6"/>
  <c r="AJ297" i="6" s="1"/>
  <c r="AE313" i="6"/>
  <c r="AJ313" i="6" s="1"/>
  <c r="AE329" i="6"/>
  <c r="AJ329" i="6" s="1"/>
  <c r="AE345" i="6"/>
  <c r="AJ345" i="6" s="1"/>
  <c r="AE361" i="6"/>
  <c r="AJ361" i="6" s="1"/>
  <c r="AE633" i="6"/>
  <c r="AJ633" i="6" s="1"/>
  <c r="AE649" i="6"/>
  <c r="AJ649" i="6" s="1"/>
  <c r="AE1017" i="6"/>
  <c r="AJ1017" i="6" s="1"/>
  <c r="AE1033" i="6"/>
  <c r="AJ1033" i="6" s="1"/>
  <c r="AE1049" i="6"/>
  <c r="AJ1049" i="6" s="1"/>
  <c r="AE1065" i="6"/>
  <c r="AJ1065" i="6" s="1"/>
  <c r="AE1097" i="6"/>
  <c r="AJ1097" i="6" s="1"/>
  <c r="AE1113" i="6"/>
  <c r="AJ1113" i="6" s="1"/>
  <c r="AE1129" i="6"/>
  <c r="AJ1129" i="6" s="1"/>
  <c r="AE1145" i="6"/>
  <c r="AJ1145" i="6" s="1"/>
  <c r="AE1161" i="6"/>
  <c r="AJ1161" i="6" s="1"/>
  <c r="AE1177" i="6"/>
  <c r="AJ1177" i="6" s="1"/>
  <c r="AE1193" i="6"/>
  <c r="AJ1193" i="6" s="1"/>
  <c r="AE1209" i="6"/>
  <c r="AJ1209" i="6" s="1"/>
  <c r="AE1225" i="6"/>
  <c r="AJ1225" i="6" s="1"/>
  <c r="AE1241" i="6"/>
  <c r="AJ1241" i="6" s="1"/>
  <c r="AD39" i="6"/>
  <c r="AD167" i="6"/>
  <c r="AD75" i="6"/>
  <c r="AE164" i="6"/>
  <c r="AE684" i="6"/>
  <c r="AJ684" i="6" s="1"/>
  <c r="AE780" i="6"/>
  <c r="AJ780" i="6" s="1"/>
  <c r="AE908" i="6"/>
  <c r="AJ908" i="6" s="1"/>
  <c r="AE216" i="6"/>
  <c r="AJ216" i="6" s="1"/>
  <c r="AE280" i="6"/>
  <c r="AJ280" i="6" s="1"/>
  <c r="AE408" i="6"/>
  <c r="AJ408" i="6" s="1"/>
  <c r="AE536" i="6"/>
  <c r="AJ536" i="6" s="1"/>
  <c r="AE600" i="6"/>
  <c r="AJ600" i="6" s="1"/>
  <c r="AE27" i="6"/>
  <c r="AJ27" i="6" s="1"/>
  <c r="AE4" i="6"/>
  <c r="AE20" i="6"/>
  <c r="AE160" i="6"/>
  <c r="AE147" i="6"/>
  <c r="AE56" i="6"/>
  <c r="AE72" i="6"/>
  <c r="AE104" i="6"/>
  <c r="AE124" i="6"/>
  <c r="AE24" i="6"/>
  <c r="AE88" i="6"/>
  <c r="AE133" i="6"/>
  <c r="AE108" i="6"/>
  <c r="AJ108" i="6" s="1"/>
  <c r="AE193" i="6"/>
  <c r="AJ193" i="6" s="1"/>
  <c r="AE225" i="6"/>
  <c r="AJ225" i="6" s="1"/>
  <c r="AE257" i="6"/>
  <c r="AJ257" i="6" s="1"/>
  <c r="AE289" i="6"/>
  <c r="AJ289" i="6" s="1"/>
  <c r="AE321" i="6"/>
  <c r="AJ321" i="6" s="1"/>
  <c r="AE353" i="6"/>
  <c r="AJ353" i="6" s="1"/>
  <c r="AE641" i="6"/>
  <c r="AJ641" i="6" s="1"/>
  <c r="AE657" i="6"/>
  <c r="AJ657" i="6" s="1"/>
  <c r="AE881" i="6"/>
  <c r="AJ881" i="6" s="1"/>
  <c r="AE1041" i="6"/>
  <c r="AJ1041" i="6" s="1"/>
  <c r="AE1105" i="6"/>
  <c r="AJ1105" i="6" s="1"/>
  <c r="AE1137" i="6"/>
  <c r="AJ1137" i="6" s="1"/>
  <c r="AE1153" i="6"/>
  <c r="AJ1153" i="6" s="1"/>
  <c r="AE1185" i="6"/>
  <c r="AJ1185" i="6" s="1"/>
  <c r="AE25" i="6"/>
  <c r="AE89" i="6"/>
  <c r="AE105" i="6"/>
  <c r="AJ105" i="6" s="1"/>
  <c r="AK105" i="6" s="1"/>
  <c r="AE377" i="6"/>
  <c r="AJ377" i="6" s="1"/>
  <c r="AE393" i="6"/>
  <c r="AJ393" i="6" s="1"/>
  <c r="AE409" i="6"/>
  <c r="AJ409" i="6" s="1"/>
  <c r="AE425" i="6"/>
  <c r="AJ425" i="6" s="1"/>
  <c r="AE441" i="6"/>
  <c r="AJ441" i="6" s="1"/>
  <c r="AE457" i="6"/>
  <c r="AJ457" i="6" s="1"/>
  <c r="AE473" i="6"/>
  <c r="AJ473" i="6" s="1"/>
  <c r="AE489" i="6"/>
  <c r="AJ489" i="6" s="1"/>
  <c r="AE505" i="6"/>
  <c r="AJ505" i="6" s="1"/>
  <c r="AE521" i="6"/>
  <c r="AJ521" i="6" s="1"/>
  <c r="AE537" i="6"/>
  <c r="AJ537" i="6" s="1"/>
  <c r="AE553" i="6"/>
  <c r="AJ553" i="6" s="1"/>
  <c r="AE569" i="6"/>
  <c r="AJ569" i="6" s="1"/>
  <c r="AE585" i="6"/>
  <c r="AJ585" i="6" s="1"/>
  <c r="AE601" i="6"/>
  <c r="AJ601" i="6" s="1"/>
  <c r="AE617" i="6"/>
  <c r="AJ617" i="6" s="1"/>
  <c r="AE665" i="6"/>
  <c r="AJ665" i="6" s="1"/>
  <c r="AE681" i="6"/>
  <c r="AJ681" i="6" s="1"/>
  <c r="AE697" i="6"/>
  <c r="AJ697" i="6" s="1"/>
  <c r="AE713" i="6"/>
  <c r="AJ713" i="6" s="1"/>
  <c r="AE729" i="6"/>
  <c r="AJ729" i="6" s="1"/>
  <c r="AE745" i="6"/>
  <c r="AJ745" i="6" s="1"/>
  <c r="AE761" i="6"/>
  <c r="AJ761" i="6" s="1"/>
  <c r="AE777" i="6"/>
  <c r="AJ777" i="6" s="1"/>
  <c r="AE793" i="6"/>
  <c r="AJ793" i="6" s="1"/>
  <c r="AE809" i="6"/>
  <c r="AJ809" i="6" s="1"/>
  <c r="AE825" i="6"/>
  <c r="AJ825" i="6" s="1"/>
  <c r="AE841" i="6"/>
  <c r="AJ841" i="6" s="1"/>
  <c r="AE857" i="6"/>
  <c r="AJ857" i="6" s="1"/>
  <c r="AE873" i="6"/>
  <c r="AJ873" i="6" s="1"/>
  <c r="AE889" i="6"/>
  <c r="AJ889" i="6" s="1"/>
  <c r="AE905" i="6"/>
  <c r="AJ905" i="6" s="1"/>
  <c r="AE921" i="6"/>
  <c r="AJ921" i="6" s="1"/>
  <c r="AE937" i="6"/>
  <c r="AJ937" i="6" s="1"/>
  <c r="AE953" i="6"/>
  <c r="AJ953" i="6" s="1"/>
  <c r="AE969" i="6"/>
  <c r="AJ969" i="6" s="1"/>
  <c r="AE985" i="6"/>
  <c r="AJ985" i="6" s="1"/>
  <c r="AE1001" i="6"/>
  <c r="AJ1001" i="6" s="1"/>
  <c r="AE1081" i="6"/>
  <c r="AJ1081" i="6" s="1"/>
  <c r="AE1257" i="6"/>
  <c r="AJ1257" i="6" s="1"/>
  <c r="AE1273" i="6"/>
  <c r="AJ1273" i="6" s="1"/>
  <c r="AE1289" i="6"/>
  <c r="AJ1289" i="6" s="1"/>
  <c r="AE1305" i="6"/>
  <c r="AJ1305" i="6" s="1"/>
  <c r="AE1321" i="6"/>
  <c r="AJ1321" i="6" s="1"/>
  <c r="AE1337" i="6"/>
  <c r="AJ1337" i="6" s="1"/>
  <c r="AE1353" i="6"/>
  <c r="AJ1353" i="6" s="1"/>
  <c r="AE1369" i="6"/>
  <c r="AJ1369" i="6" s="1"/>
  <c r="AE1385" i="6"/>
  <c r="AJ1385" i="6" s="1"/>
  <c r="AE1401" i="6"/>
  <c r="AJ1401" i="6" s="1"/>
  <c r="AE1417" i="6"/>
  <c r="AJ1417" i="6" s="1"/>
  <c r="AE1433" i="6"/>
  <c r="AJ1433" i="6" s="1"/>
  <c r="AE1449" i="6"/>
  <c r="AJ1449" i="6" s="1"/>
  <c r="AE1465" i="6"/>
  <c r="AJ1465" i="6" s="1"/>
  <c r="AE1481" i="6"/>
  <c r="AJ1481" i="6" s="1"/>
  <c r="AE1497" i="6"/>
  <c r="AJ1497" i="6" s="1"/>
  <c r="AE177" i="6"/>
  <c r="AJ177" i="6" s="1"/>
  <c r="AE209" i="6"/>
  <c r="AJ209" i="6" s="1"/>
  <c r="AE241" i="6"/>
  <c r="AJ241" i="6" s="1"/>
  <c r="AE273" i="6"/>
  <c r="AJ273" i="6" s="1"/>
  <c r="AE305" i="6"/>
  <c r="AJ305" i="6" s="1"/>
  <c r="AE337" i="6"/>
  <c r="AJ337" i="6" s="1"/>
  <c r="AE369" i="6"/>
  <c r="AJ369" i="6" s="1"/>
  <c r="AE625" i="6"/>
  <c r="AJ625" i="6" s="1"/>
  <c r="AE1025" i="6"/>
  <c r="AJ1025" i="6" s="1"/>
  <c r="AE1057" i="6"/>
  <c r="AJ1057" i="6" s="1"/>
  <c r="AE1089" i="6"/>
  <c r="AJ1089" i="6" s="1"/>
  <c r="AE1121" i="6"/>
  <c r="AJ1121" i="6" s="1"/>
  <c r="AE1169" i="6"/>
  <c r="AJ1169" i="6" s="1"/>
  <c r="AE1201" i="6"/>
  <c r="AJ1201" i="6" s="1"/>
  <c r="AE1217" i="6"/>
  <c r="AJ1217" i="6" s="1"/>
  <c r="AE1233" i="6"/>
  <c r="AJ1233" i="6" s="1"/>
  <c r="AE1249" i="6"/>
  <c r="AJ1249" i="6" s="1"/>
  <c r="AE21" i="6"/>
  <c r="AE37" i="6"/>
  <c r="AE85" i="6"/>
  <c r="AJ85" i="6" s="1"/>
  <c r="AK85" i="6" s="1"/>
  <c r="AE389" i="6"/>
  <c r="AJ389" i="6" s="1"/>
  <c r="AE405" i="6"/>
  <c r="AJ405" i="6" s="1"/>
  <c r="AE421" i="6"/>
  <c r="AJ421" i="6" s="1"/>
  <c r="AE437" i="6"/>
  <c r="AJ437" i="6" s="1"/>
  <c r="AE453" i="6"/>
  <c r="AJ453" i="6" s="1"/>
  <c r="AE469" i="6"/>
  <c r="AJ469" i="6" s="1"/>
  <c r="AE485" i="6"/>
  <c r="AJ485" i="6" s="1"/>
  <c r="AE501" i="6"/>
  <c r="AJ501" i="6" s="1"/>
  <c r="AE517" i="6"/>
  <c r="AJ517" i="6" s="1"/>
  <c r="AE533" i="6"/>
  <c r="AJ533" i="6" s="1"/>
  <c r="AE549" i="6"/>
  <c r="AJ549" i="6" s="1"/>
  <c r="AE565" i="6"/>
  <c r="AJ565" i="6" s="1"/>
  <c r="AE581" i="6"/>
  <c r="AJ581" i="6" s="1"/>
  <c r="AE597" i="6"/>
  <c r="AJ597" i="6" s="1"/>
  <c r="AE613" i="6"/>
  <c r="AJ613" i="6" s="1"/>
  <c r="AE677" i="6"/>
  <c r="AJ677" i="6" s="1"/>
  <c r="AE693" i="6"/>
  <c r="AJ693" i="6" s="1"/>
  <c r="AE709" i="6"/>
  <c r="AJ709" i="6" s="1"/>
  <c r="AE725" i="6"/>
  <c r="AJ725" i="6" s="1"/>
  <c r="AE741" i="6"/>
  <c r="AJ741" i="6" s="1"/>
  <c r="AE757" i="6"/>
  <c r="AJ757" i="6" s="1"/>
  <c r="AE773" i="6"/>
  <c r="AJ773" i="6" s="1"/>
  <c r="AE789" i="6"/>
  <c r="AJ789" i="6" s="1"/>
  <c r="AE805" i="6"/>
  <c r="AJ805" i="6" s="1"/>
  <c r="AE821" i="6"/>
  <c r="AJ821" i="6" s="1"/>
  <c r="AE837" i="6"/>
  <c r="AJ837" i="6" s="1"/>
  <c r="AE853" i="6"/>
  <c r="AJ853" i="6" s="1"/>
  <c r="AE869" i="6"/>
  <c r="AJ869" i="6" s="1"/>
  <c r="AE901" i="6"/>
  <c r="AJ901" i="6" s="1"/>
  <c r="AE917" i="6"/>
  <c r="AJ917" i="6" s="1"/>
  <c r="AE933" i="6"/>
  <c r="AJ933" i="6" s="1"/>
  <c r="AE949" i="6"/>
  <c r="AJ949" i="6" s="1"/>
  <c r="AE965" i="6"/>
  <c r="AJ965" i="6" s="1"/>
  <c r="AE981" i="6"/>
  <c r="AJ981" i="6" s="1"/>
  <c r="AE997" i="6"/>
  <c r="AJ997" i="6" s="1"/>
  <c r="AE1013" i="6"/>
  <c r="AJ1013" i="6" s="1"/>
  <c r="AE1077" i="6"/>
  <c r="AJ1077" i="6" s="1"/>
  <c r="AE1269" i="6"/>
  <c r="AJ1269" i="6" s="1"/>
  <c r="AE1285" i="6"/>
  <c r="AJ1285" i="6" s="1"/>
  <c r="AE1301" i="6"/>
  <c r="AJ1301" i="6" s="1"/>
  <c r="AE1317" i="6"/>
  <c r="AJ1317" i="6" s="1"/>
  <c r="AE1333" i="6"/>
  <c r="AJ1333" i="6" s="1"/>
  <c r="AE1349" i="6"/>
  <c r="AJ1349" i="6" s="1"/>
  <c r="AE1365" i="6"/>
  <c r="AJ1365" i="6" s="1"/>
  <c r="AE1381" i="6"/>
  <c r="AJ1381" i="6" s="1"/>
  <c r="AE1397" i="6"/>
  <c r="AJ1397" i="6" s="1"/>
  <c r="AE1413" i="6"/>
  <c r="AJ1413" i="6" s="1"/>
  <c r="AE1429" i="6"/>
  <c r="AJ1429" i="6" s="1"/>
  <c r="AE1445" i="6"/>
  <c r="AJ1445" i="6" s="1"/>
  <c r="AE1461" i="6"/>
  <c r="AJ1461" i="6" s="1"/>
  <c r="AE1477" i="6"/>
  <c r="AJ1477" i="6" s="1"/>
  <c r="AE1493" i="6"/>
  <c r="AJ1493" i="6" s="1"/>
  <c r="B13" i="14" l="1"/>
  <c r="AK1211" i="6"/>
  <c r="AK1381" i="6"/>
  <c r="AK1317" i="6"/>
  <c r="AK965" i="6"/>
  <c r="AK901" i="6"/>
  <c r="AK821" i="6"/>
  <c r="AK757" i="6"/>
  <c r="AK581" i="6"/>
  <c r="AK517" i="6"/>
  <c r="AK453" i="6"/>
  <c r="AK389" i="6"/>
  <c r="AK1249" i="6"/>
  <c r="AK1169" i="6"/>
  <c r="AK1025" i="6"/>
  <c r="AK305" i="6"/>
  <c r="AK177" i="6"/>
  <c r="AK1449" i="6"/>
  <c r="AK1385" i="6"/>
  <c r="AK1321" i="6"/>
  <c r="AK1257" i="6"/>
  <c r="AK841" i="6"/>
  <c r="AK713" i="6"/>
  <c r="AK617" i="6"/>
  <c r="AK489" i="6"/>
  <c r="AK881" i="6"/>
  <c r="AK193" i="6"/>
  <c r="AK408" i="6"/>
  <c r="AK780" i="6"/>
  <c r="AK1145" i="6"/>
  <c r="AK649" i="6"/>
  <c r="AK265" i="6"/>
  <c r="AK201" i="6"/>
  <c r="AK1061" i="6"/>
  <c r="AK1388" i="6"/>
  <c r="AK645" i="6"/>
  <c r="AK652" i="6"/>
  <c r="AK544" i="6"/>
  <c r="AK1260" i="6"/>
  <c r="AK620" i="6"/>
  <c r="AK740" i="6"/>
  <c r="AK357" i="6"/>
  <c r="AK229" i="6"/>
  <c r="AK312" i="6"/>
  <c r="AK1325" i="6"/>
  <c r="AK1069" i="6"/>
  <c r="AK669" i="6"/>
  <c r="AK576" i="6"/>
  <c r="AK1256" i="6"/>
  <c r="AK904" i="6"/>
  <c r="AK796" i="6"/>
  <c r="AK560" i="6"/>
  <c r="AK1425" i="6"/>
  <c r="AK1297" i="6"/>
  <c r="AK737" i="6"/>
  <c r="AK1477" i="6"/>
  <c r="AK1413" i="6"/>
  <c r="AK1349" i="6"/>
  <c r="AK1285" i="6"/>
  <c r="AK997" i="6"/>
  <c r="AK933" i="6"/>
  <c r="AK853" i="6"/>
  <c r="AK789" i="6"/>
  <c r="AK725" i="6"/>
  <c r="AK613" i="6"/>
  <c r="AK549" i="6"/>
  <c r="AK485" i="6"/>
  <c r="AK421" i="6"/>
  <c r="AK1217" i="6"/>
  <c r="AK1089" i="6"/>
  <c r="AK369" i="6"/>
  <c r="AK241" i="6"/>
  <c r="AK1481" i="6"/>
  <c r="AK1417" i="6"/>
  <c r="AK1353" i="6"/>
  <c r="AK1289" i="6"/>
  <c r="AK1001" i="6"/>
  <c r="AK937" i="6"/>
  <c r="AK873" i="6"/>
  <c r="AK809" i="6"/>
  <c r="AK745" i="6"/>
  <c r="AK681" i="6"/>
  <c r="AK585" i="6"/>
  <c r="AK521" i="6"/>
  <c r="AK457" i="6"/>
  <c r="AK393" i="6"/>
  <c r="AK1105" i="6"/>
  <c r="AK641" i="6"/>
  <c r="AK257" i="6"/>
  <c r="AK600" i="6"/>
  <c r="AK216" i="6"/>
  <c r="AK1241" i="6"/>
  <c r="AK1177" i="6"/>
  <c r="AK1113" i="6"/>
  <c r="AK1033" i="6"/>
  <c r="AK361" i="6"/>
  <c r="AK297" i="6"/>
  <c r="AK233" i="6"/>
  <c r="AK1125" i="6"/>
  <c r="AK885" i="6"/>
  <c r="AK115" i="6"/>
  <c r="AK1221" i="6"/>
  <c r="AK1109" i="6"/>
  <c r="AK171" i="6"/>
  <c r="AK844" i="6"/>
  <c r="AK19" i="6"/>
  <c r="AK912" i="6"/>
  <c r="AK1448" i="6"/>
  <c r="AK792" i="6"/>
  <c r="AK1004" i="6"/>
  <c r="AK348" i="6"/>
  <c r="AK1264" i="6"/>
  <c r="AK629" i="6"/>
  <c r="AK325" i="6"/>
  <c r="AK261" i="6"/>
  <c r="AK736" i="6"/>
  <c r="AK568" i="6"/>
  <c r="AK272" i="6"/>
  <c r="AK1405" i="6"/>
  <c r="AK1261" i="6"/>
  <c r="AK1133" i="6"/>
  <c r="AK1005" i="6"/>
  <c r="AK877" i="6"/>
  <c r="AK525" i="6"/>
  <c r="AK288" i="6"/>
  <c r="AK448" i="6"/>
  <c r="AK1496" i="6"/>
  <c r="AK1080" i="6"/>
  <c r="AK712" i="6"/>
  <c r="AK1084" i="6"/>
  <c r="AK460" i="6"/>
  <c r="AK324" i="6"/>
  <c r="AK304" i="6"/>
  <c r="AK1457" i="6"/>
  <c r="AK1393" i="6"/>
  <c r="AK1329" i="6"/>
  <c r="AK1265" i="6"/>
  <c r="AK977" i="6"/>
  <c r="AK913" i="6"/>
  <c r="AK833" i="6"/>
  <c r="AK769" i="6"/>
  <c r="AK705" i="6"/>
  <c r="AK593" i="6"/>
  <c r="AK529" i="6"/>
  <c r="AK465" i="6"/>
  <c r="AK401" i="6"/>
  <c r="AK1000" i="6"/>
  <c r="AK1068" i="6"/>
  <c r="AK1421" i="6"/>
  <c r="AK1245" i="6"/>
  <c r="AK1117" i="6"/>
  <c r="AK989" i="6"/>
  <c r="AK861" i="6"/>
  <c r="AK189" i="6"/>
  <c r="AK540" i="6"/>
  <c r="AK1040" i="6"/>
  <c r="AK1336" i="6"/>
  <c r="AK1472" i="6"/>
  <c r="AK1404" i="6"/>
  <c r="AK1156" i="6"/>
  <c r="AK900" i="6"/>
  <c r="AK808" i="6"/>
  <c r="AK580" i="6"/>
  <c r="AK384" i="6"/>
  <c r="AK180" i="6"/>
  <c r="AK1272" i="6"/>
  <c r="AK680" i="6"/>
  <c r="AK360" i="6"/>
  <c r="AK1372" i="6"/>
  <c r="AK852" i="6"/>
  <c r="AK492" i="6"/>
  <c r="AK1072" i="6"/>
  <c r="AK400" i="6"/>
  <c r="AK28" i="6"/>
  <c r="AK797" i="6"/>
  <c r="AK733" i="6"/>
  <c r="AK637" i="6"/>
  <c r="AK573" i="6"/>
  <c r="AK445" i="6"/>
  <c r="AK381" i="6"/>
  <c r="AK317" i="6"/>
  <c r="AK253" i="6"/>
  <c r="AK328" i="6"/>
  <c r="AK464" i="6"/>
  <c r="AK276" i="6"/>
  <c r="AK1032" i="6"/>
  <c r="AK748" i="6"/>
  <c r="AK1136" i="6"/>
  <c r="AK624" i="6"/>
  <c r="AK308" i="6"/>
  <c r="AK236" i="6"/>
  <c r="AK1376" i="6"/>
  <c r="AK836" i="6"/>
  <c r="AK1396" i="6"/>
  <c r="AK1306" i="6"/>
  <c r="AK1240" i="6"/>
  <c r="AK760" i="6"/>
  <c r="AK472" i="6"/>
  <c r="AK1100" i="6"/>
  <c r="AK868" i="6"/>
  <c r="AK1332" i="6"/>
  <c r="AK336" i="6"/>
  <c r="AK756" i="6"/>
  <c r="AK340" i="6"/>
  <c r="AK1440" i="6"/>
  <c r="AK788" i="6"/>
  <c r="AK1274" i="6"/>
  <c r="AK744" i="6"/>
  <c r="AK508" i="6"/>
  <c r="AK1456" i="6"/>
  <c r="AK1424" i="6"/>
  <c r="AK1492" i="6"/>
  <c r="AK300" i="6"/>
  <c r="AK1200" i="6"/>
  <c r="AK1226" i="6"/>
  <c r="AK1276" i="6"/>
  <c r="AK1354" i="6"/>
  <c r="AK47" i="6"/>
  <c r="AK392" i="6"/>
  <c r="AK960" i="6"/>
  <c r="AK200" i="6"/>
  <c r="AK65" i="6"/>
  <c r="AK1036" i="6"/>
  <c r="AK316" i="6"/>
  <c r="AK1120" i="6"/>
  <c r="AK1056" i="6"/>
  <c r="AK109" i="6"/>
  <c r="AK244" i="6"/>
  <c r="AK1210" i="6"/>
  <c r="AK1420" i="6"/>
  <c r="AK1171" i="6"/>
  <c r="AK3" i="6"/>
  <c r="AK1343" i="6"/>
  <c r="AK40" i="6"/>
  <c r="AK111" i="6"/>
  <c r="AK183" i="6"/>
  <c r="AK1290" i="6"/>
  <c r="AK1059" i="6"/>
  <c r="AK819" i="6"/>
  <c r="AK675" i="6"/>
  <c r="AK531" i="6"/>
  <c r="AK411" i="6"/>
  <c r="AK307" i="6"/>
  <c r="AK215" i="6"/>
  <c r="AK1407" i="6"/>
  <c r="AK1491" i="6"/>
  <c r="AK783" i="6"/>
  <c r="AK875" i="6"/>
  <c r="AK1107" i="6"/>
  <c r="AK955" i="6"/>
  <c r="AK859" i="6"/>
  <c r="AK735" i="6"/>
  <c r="AK619" i="6"/>
  <c r="AK491" i="6"/>
  <c r="AK343" i="6"/>
  <c r="AK1303" i="6"/>
  <c r="AK755" i="6"/>
  <c r="AK347" i="6"/>
  <c r="AK1335" i="6"/>
  <c r="AK547" i="6"/>
  <c r="AK1355" i="6"/>
  <c r="AK843" i="6"/>
  <c r="AK1267" i="6"/>
  <c r="AK779" i="6"/>
  <c r="AK951" i="6"/>
  <c r="AK1395" i="6"/>
  <c r="AK1051" i="6"/>
  <c r="AK1007" i="6"/>
  <c r="AK638" i="6"/>
  <c r="AK1399" i="6"/>
  <c r="AK594" i="6"/>
  <c r="AK574" i="6"/>
  <c r="AK1031" i="6"/>
  <c r="AK838" i="6"/>
  <c r="AK862" i="6"/>
  <c r="AK1323" i="6"/>
  <c r="AK466" i="6"/>
  <c r="AK1275" i="6"/>
  <c r="AK1426" i="6"/>
  <c r="AK227" i="6"/>
  <c r="AK895" i="6"/>
  <c r="AK1187" i="6"/>
  <c r="AK458" i="6"/>
  <c r="AK642" i="6"/>
  <c r="AK999" i="6"/>
  <c r="AK1378" i="6"/>
  <c r="AK355" i="6"/>
  <c r="AK1123" i="6"/>
  <c r="AK627" i="6"/>
  <c r="AK863" i="6"/>
  <c r="AK1487" i="6"/>
  <c r="AK1251" i="6"/>
  <c r="AK855" i="6"/>
  <c r="AK507" i="6"/>
  <c r="AK251" i="6"/>
  <c r="AK591" i="6"/>
  <c r="AK563" i="6"/>
  <c r="AK810" i="6"/>
  <c r="AK502" i="6"/>
  <c r="AK814" i="6"/>
  <c r="AK1182" i="6"/>
  <c r="AK462" i="6"/>
  <c r="AK246" i="6"/>
  <c r="AK950" i="6"/>
  <c r="AK818" i="6"/>
  <c r="AK562" i="6"/>
  <c r="AK918" i="6"/>
  <c r="AK1454" i="6"/>
  <c r="AK423" i="6"/>
  <c r="AK979" i="6"/>
  <c r="AK583" i="6"/>
  <c r="AK1419" i="6"/>
  <c r="AK719" i="6"/>
  <c r="AK534" i="6"/>
  <c r="AK1362" i="6"/>
  <c r="AK1170" i="6"/>
  <c r="AK586" i="6"/>
  <c r="AK294" i="6"/>
  <c r="AK1302" i="6"/>
  <c r="AK271" i="6"/>
  <c r="AK1474" i="6"/>
  <c r="AK1018" i="6"/>
  <c r="AK410" i="6"/>
  <c r="AK670" i="6"/>
  <c r="AK474" i="6"/>
  <c r="AK866" i="6"/>
  <c r="AK578" i="6"/>
  <c r="AK967" i="6"/>
  <c r="AK778" i="6"/>
  <c r="AK486" i="6"/>
  <c r="AK1030" i="6"/>
  <c r="AK1150" i="6"/>
  <c r="AK298" i="6"/>
  <c r="AK450" i="6"/>
  <c r="AK238" i="6"/>
  <c r="AK30" i="6"/>
  <c r="AK902" i="6"/>
  <c r="AK1151" i="6"/>
  <c r="AK1371" i="6"/>
  <c r="AK254" i="6"/>
  <c r="AK1246" i="6"/>
  <c r="AK334" i="6"/>
  <c r="AK210" i="6"/>
  <c r="AK822" i="6"/>
  <c r="AK1058" i="6"/>
  <c r="AK1134" i="6"/>
  <c r="AK582" i="6"/>
  <c r="AK706" i="6"/>
  <c r="AK615" i="6"/>
  <c r="AK1450" i="6"/>
  <c r="AK1498" i="6"/>
  <c r="AK975" i="6"/>
  <c r="AK1115" i="6"/>
  <c r="AK903" i="6"/>
  <c r="AK1158" i="6"/>
  <c r="AK767" i="6"/>
  <c r="AK330" i="6"/>
  <c r="AK1054" i="6"/>
  <c r="AK722" i="6"/>
  <c r="AK322" i="6"/>
  <c r="AK854" i="6"/>
  <c r="AK1470" i="6"/>
  <c r="AK199" i="6"/>
  <c r="AK1203" i="6"/>
  <c r="AK1027" i="6"/>
  <c r="AK1039" i="6"/>
  <c r="AK306" i="6"/>
  <c r="AK1414" i="6"/>
  <c r="AK1026" i="6"/>
  <c r="AK658" i="6"/>
  <c r="AK1346" i="6"/>
  <c r="AK1122" i="6"/>
  <c r="AK731" i="6"/>
  <c r="AK611" i="6"/>
  <c r="AK555" i="6"/>
  <c r="AK467" i="6"/>
  <c r="AK323" i="6"/>
  <c r="AK1074" i="6"/>
  <c r="AK394" i="6"/>
  <c r="AK190" i="6"/>
  <c r="AK678" i="6"/>
  <c r="AK1398" i="6"/>
  <c r="AK1442" i="6"/>
  <c r="AK487" i="6"/>
  <c r="AK770" i="6"/>
  <c r="AK882" i="6"/>
  <c r="AK1118" i="6"/>
  <c r="AK1461" i="6"/>
  <c r="AK1397" i="6"/>
  <c r="AK1333" i="6"/>
  <c r="AK1269" i="6"/>
  <c r="AK981" i="6"/>
  <c r="AK917" i="6"/>
  <c r="AK837" i="6"/>
  <c r="AK773" i="6"/>
  <c r="AK709" i="6"/>
  <c r="AK597" i="6"/>
  <c r="AK533" i="6"/>
  <c r="AK469" i="6"/>
  <c r="AK405" i="6"/>
  <c r="AK1201" i="6"/>
  <c r="AK1057" i="6"/>
  <c r="AK337" i="6"/>
  <c r="AK209" i="6"/>
  <c r="AK1465" i="6"/>
  <c r="AK1401" i="6"/>
  <c r="AK1337" i="6"/>
  <c r="AK1273" i="6"/>
  <c r="AK985" i="6"/>
  <c r="AK921" i="6"/>
  <c r="AK857" i="6"/>
  <c r="AK793" i="6"/>
  <c r="AK729" i="6"/>
  <c r="AK665" i="6"/>
  <c r="AK569" i="6"/>
  <c r="AK505" i="6"/>
  <c r="AK441" i="6"/>
  <c r="AK377" i="6"/>
  <c r="AK1185" i="6"/>
  <c r="AK1041" i="6"/>
  <c r="AK353" i="6"/>
  <c r="AK225" i="6"/>
  <c r="AK536" i="6"/>
  <c r="AK908" i="6"/>
  <c r="AK1225" i="6"/>
  <c r="AK1161" i="6"/>
  <c r="AK1097" i="6"/>
  <c r="AK1017" i="6"/>
  <c r="AK345" i="6"/>
  <c r="AK281" i="6"/>
  <c r="AK217" i="6"/>
  <c r="AK1253" i="6"/>
  <c r="AK1093" i="6"/>
  <c r="AK661" i="6"/>
  <c r="AK840" i="6"/>
  <c r="AK1189" i="6"/>
  <c r="AK1045" i="6"/>
  <c r="AK43" i="6"/>
  <c r="AK876" i="6"/>
  <c r="AK628" i="6"/>
  <c r="AK1384" i="6"/>
  <c r="AK344" i="6"/>
  <c r="AK252" i="6"/>
  <c r="AK944" i="6"/>
  <c r="AK373" i="6"/>
  <c r="AK309" i="6"/>
  <c r="AK245" i="6"/>
  <c r="AK1288" i="6"/>
  <c r="AK440" i="6"/>
  <c r="AK1485" i="6"/>
  <c r="AK1389" i="6"/>
  <c r="AK1229" i="6"/>
  <c r="AK1101" i="6"/>
  <c r="AK973" i="6"/>
  <c r="AK829" i="6"/>
  <c r="AK493" i="6"/>
  <c r="AK608" i="6"/>
  <c r="AK352" i="6"/>
  <c r="AK1368" i="6"/>
  <c r="AK952" i="6"/>
  <c r="AK520" i="6"/>
  <c r="AK1020" i="6"/>
  <c r="AK1488" i="6"/>
  <c r="AK688" i="6"/>
  <c r="AK176" i="6"/>
  <c r="AK1441" i="6"/>
  <c r="AK1377" i="6"/>
  <c r="AK1313" i="6"/>
  <c r="AK1073" i="6"/>
  <c r="AK961" i="6"/>
  <c r="AK897" i="6"/>
  <c r="AK817" i="6"/>
  <c r="AK753" i="6"/>
  <c r="AK689" i="6"/>
  <c r="AK577" i="6"/>
  <c r="AK513" i="6"/>
  <c r="AK449" i="6"/>
  <c r="AK385" i="6"/>
  <c r="AK888" i="6"/>
  <c r="AK708" i="6"/>
  <c r="AK1341" i="6"/>
  <c r="AK1213" i="6"/>
  <c r="AK1085" i="6"/>
  <c r="AK957" i="6"/>
  <c r="AK845" i="6"/>
  <c r="AK1244" i="6"/>
  <c r="AK1140" i="6"/>
  <c r="AK980" i="6"/>
  <c r="AK1180" i="6"/>
  <c r="AK1460" i="6"/>
  <c r="AK1268" i="6"/>
  <c r="AK1092" i="6"/>
  <c r="AK864" i="6"/>
  <c r="AK672" i="6"/>
  <c r="AK500" i="6"/>
  <c r="AK372" i="6"/>
  <c r="AK1312" i="6"/>
  <c r="AK1048" i="6"/>
  <c r="AK616" i="6"/>
  <c r="AK232" i="6"/>
  <c r="AK1308" i="6"/>
  <c r="AK860" i="6"/>
  <c r="AK444" i="6"/>
  <c r="AK976" i="6"/>
  <c r="AK1373" i="6"/>
  <c r="AK781" i="6"/>
  <c r="AK717" i="6"/>
  <c r="AK621" i="6"/>
  <c r="AK557" i="6"/>
  <c r="AK429" i="6"/>
  <c r="AK365" i="6"/>
  <c r="AK301" i="6"/>
  <c r="AK237" i="6"/>
  <c r="AK1452" i="6"/>
  <c r="AK208" i="6"/>
  <c r="AK1296" i="6"/>
  <c r="AK728" i="6"/>
  <c r="AK668" i="6"/>
  <c r="AK484" i="6"/>
  <c r="AK368" i="6"/>
  <c r="AK296" i="6"/>
  <c r="AK1360" i="6"/>
  <c r="AK1224" i="6"/>
  <c r="AK704" i="6"/>
  <c r="AK1252" i="6"/>
  <c r="AK1082" i="6"/>
  <c r="AK1160" i="6"/>
  <c r="AK504" i="6"/>
  <c r="AK1484" i="6"/>
  <c r="AK972" i="6"/>
  <c r="AK772" i="6"/>
  <c r="AK1412" i="6"/>
  <c r="AK596" i="6"/>
  <c r="AK468" i="6"/>
  <c r="AK1204" i="6"/>
  <c r="AK1316" i="6"/>
  <c r="AK724" i="6"/>
  <c r="AK1192" i="6"/>
  <c r="AK552" i="6"/>
  <c r="AK412" i="6"/>
  <c r="AK932" i="6"/>
  <c r="AK592" i="6"/>
  <c r="AK1386" i="6"/>
  <c r="AK828" i="6"/>
  <c r="AK676" i="6"/>
  <c r="AK1284" i="6"/>
  <c r="AK1148" i="6"/>
  <c r="AK1098" i="6"/>
  <c r="AK1076" i="6"/>
  <c r="AK1468" i="6"/>
  <c r="AK896" i="6"/>
  <c r="AK1432" i="6"/>
  <c r="AK956" i="6"/>
  <c r="AK1194" i="6"/>
  <c r="AK172" i="6"/>
  <c r="AK29" i="6"/>
  <c r="AK1408" i="6"/>
  <c r="AK1024" i="6"/>
  <c r="AK524" i="6"/>
  <c r="AK996" i="6"/>
  <c r="AK1012" i="6"/>
  <c r="AK1164" i="6"/>
  <c r="AK644" i="6"/>
  <c r="AK479" i="6"/>
  <c r="AK803" i="6"/>
  <c r="AK1155" i="6"/>
  <c r="AK179" i="6"/>
  <c r="AK1131" i="6"/>
  <c r="AK963" i="6"/>
  <c r="AK795" i="6"/>
  <c r="AK659" i="6"/>
  <c r="AK503" i="6"/>
  <c r="AK403" i="6"/>
  <c r="AK283" i="6"/>
  <c r="AK203" i="6"/>
  <c r="AK1375" i="6"/>
  <c r="AK383" i="6"/>
  <c r="AK1451" i="6"/>
  <c r="AK915" i="6"/>
  <c r="AK947" i="6"/>
  <c r="AK1023" i="6"/>
  <c r="AK923" i="6"/>
  <c r="AK771" i="6"/>
  <c r="AK715" i="6"/>
  <c r="AK587" i="6"/>
  <c r="AK375" i="6"/>
  <c r="AK259" i="6"/>
  <c r="AK695" i="6"/>
  <c r="AK299" i="6"/>
  <c r="AK1162" i="6"/>
  <c r="AK1455" i="6"/>
  <c r="AK1499" i="6"/>
  <c r="AK315" i="6"/>
  <c r="AK1447" i="6"/>
  <c r="AK1479" i="6"/>
  <c r="AK1227" i="6"/>
  <c r="AK311" i="6"/>
  <c r="AK811" i="6"/>
  <c r="AK1475" i="6"/>
  <c r="AK931" i="6"/>
  <c r="AK751" i="6"/>
  <c r="AK1387" i="6"/>
  <c r="AK1239" i="6"/>
  <c r="AK630" i="6"/>
  <c r="AK766" i="6"/>
  <c r="AK870" i="6"/>
  <c r="AK482" i="6"/>
  <c r="AK207" i="6"/>
  <c r="AK1126" i="6"/>
  <c r="AK1431" i="6"/>
  <c r="AK1202" i="6"/>
  <c r="AK195" i="6"/>
  <c r="AK750" i="6"/>
  <c r="AK927" i="6"/>
  <c r="AK362" i="6"/>
  <c r="AK434" i="6"/>
  <c r="AK1291" i="6"/>
  <c r="AK1314" i="6"/>
  <c r="AK707" i="6"/>
  <c r="AK634" i="6"/>
  <c r="AK526" i="6"/>
  <c r="AK746" i="6"/>
  <c r="AK1235" i="6"/>
  <c r="AK1099" i="6"/>
  <c r="AK683" i="6"/>
  <c r="AK451" i="6"/>
  <c r="AK1103" i="6"/>
  <c r="AK1438" i="6"/>
  <c r="AK1318" i="6"/>
  <c r="AK1342" i="6"/>
  <c r="AK646" i="6"/>
  <c r="AK994" i="6"/>
  <c r="AK426" i="6"/>
  <c r="AK230" i="6"/>
  <c r="AK1078" i="6"/>
  <c r="AK718" i="6"/>
  <c r="AK542" i="6"/>
  <c r="AK438" i="6"/>
  <c r="AK647" i="6"/>
  <c r="AK1043" i="6"/>
  <c r="AK1351" i="6"/>
  <c r="AK1383" i="6"/>
  <c r="AK1334" i="6"/>
  <c r="AK1423" i="6"/>
  <c r="AK1430" i="6"/>
  <c r="AK1330" i="6"/>
  <c r="AK1138" i="6"/>
  <c r="AK414" i="6"/>
  <c r="AK990" i="6"/>
  <c r="AK774" i="6"/>
  <c r="AK922" i="6"/>
  <c r="AK519" i="6"/>
  <c r="AK1218" i="6"/>
  <c r="AK1231" i="6"/>
  <c r="AK858" i="6"/>
  <c r="AK554" i="6"/>
  <c r="AK1478" i="6"/>
  <c r="AK1422" i="6"/>
  <c r="AK442" i="6"/>
  <c r="AK327" i="6"/>
  <c r="AK650" i="6"/>
  <c r="AK1278" i="6"/>
  <c r="AK610" i="6"/>
  <c r="AK894" i="6"/>
  <c r="AK386" i="6"/>
  <c r="AK226" i="6"/>
  <c r="AK1046" i="6"/>
  <c r="AK546" i="6"/>
  <c r="AK1347" i="6"/>
  <c r="AK687" i="6"/>
  <c r="AK558" i="6"/>
  <c r="AK314" i="6"/>
  <c r="AK186" i="6"/>
  <c r="AK666" i="6"/>
  <c r="AK871" i="6"/>
  <c r="AK958" i="6"/>
  <c r="AK1350" i="6"/>
  <c r="AK626" i="6"/>
  <c r="AK1223" i="6"/>
  <c r="AK1418" i="6"/>
  <c r="AK1466" i="6"/>
  <c r="AK263" i="6"/>
  <c r="AK690" i="6"/>
  <c r="AK295" i="6"/>
  <c r="AK1443" i="6"/>
  <c r="AK278" i="6"/>
  <c r="AK406" i="6"/>
  <c r="AK1034" i="6"/>
  <c r="AK478" i="6"/>
  <c r="AK890" i="6"/>
  <c r="AK514" i="6"/>
  <c r="AK679" i="6"/>
  <c r="AK842" i="6"/>
  <c r="AK1163" i="6"/>
  <c r="AK1050" i="6"/>
  <c r="AK575" i="6"/>
  <c r="AK1230" i="6"/>
  <c r="AK290" i="6"/>
  <c r="AK250" i="6"/>
  <c r="AK934" i="6"/>
  <c r="AK758" i="6"/>
  <c r="AK1327" i="6"/>
  <c r="AK1191" i="6"/>
  <c r="AK1282" i="6"/>
  <c r="AK831" i="6"/>
  <c r="AK723" i="6"/>
  <c r="AK595" i="6"/>
  <c r="AK543" i="6"/>
  <c r="AK427" i="6"/>
  <c r="AK287" i="6"/>
  <c r="AK991" i="6"/>
  <c r="AK42" i="6"/>
  <c r="AK1110" i="6"/>
  <c r="AK342" i="6"/>
  <c r="AK318" i="6"/>
  <c r="AK1427" i="6"/>
  <c r="AK399" i="6"/>
  <c r="AK1294" i="6"/>
  <c r="AK1494" i="6"/>
  <c r="AK382" i="6"/>
  <c r="AK1463" i="6"/>
  <c r="AK366" i="6"/>
  <c r="AK1445" i="6"/>
  <c r="AK1077" i="6"/>
  <c r="AK693" i="6"/>
  <c r="AK969" i="6"/>
  <c r="AK905" i="6"/>
  <c r="AK777" i="6"/>
  <c r="AK553" i="6"/>
  <c r="AK425" i="6"/>
  <c r="AK1153" i="6"/>
  <c r="AK321" i="6"/>
  <c r="AK1209" i="6"/>
  <c r="AK1065" i="6"/>
  <c r="AK329" i="6"/>
  <c r="AK1205" i="6"/>
  <c r="AK197" i="6"/>
  <c r="AK1157" i="6"/>
  <c r="AK205" i="6"/>
  <c r="AK1320" i="6"/>
  <c r="AK188" i="6"/>
  <c r="AK293" i="6"/>
  <c r="AK1064" i="6"/>
  <c r="AK1469" i="6"/>
  <c r="AK1197" i="6"/>
  <c r="AK941" i="6"/>
  <c r="AK256" i="6"/>
  <c r="AK456" i="6"/>
  <c r="AK1104" i="6"/>
  <c r="AK1489" i="6"/>
  <c r="AK1361" i="6"/>
  <c r="AK1009" i="6"/>
  <c r="AK945" i="6"/>
  <c r="AK865" i="6"/>
  <c r="AK801" i="6"/>
  <c r="AK673" i="6"/>
  <c r="AK561" i="6"/>
  <c r="AK497" i="6"/>
  <c r="AK433" i="6"/>
  <c r="AK416" i="6"/>
  <c r="AK632" i="6"/>
  <c r="AK528" i="6"/>
  <c r="AK1309" i="6"/>
  <c r="AK1181" i="6"/>
  <c r="AK1053" i="6"/>
  <c r="AK925" i="6"/>
  <c r="AK509" i="6"/>
  <c r="AK812" i="6"/>
  <c r="AK1124" i="6"/>
  <c r="AK968" i="6"/>
  <c r="AK1116" i="6"/>
  <c r="AK1044" i="6"/>
  <c r="AK1236" i="6"/>
  <c r="AK1060" i="6"/>
  <c r="AK848" i="6"/>
  <c r="AK660" i="6"/>
  <c r="AK452" i="6"/>
  <c r="AK1364" i="6"/>
  <c r="AK1464" i="6"/>
  <c r="AK984" i="6"/>
  <c r="AK488" i="6"/>
  <c r="AK1500" i="6"/>
  <c r="AK1052" i="6"/>
  <c r="AK716" i="6"/>
  <c r="AK268" i="6"/>
  <c r="AK856" i="6"/>
  <c r="AK1357" i="6"/>
  <c r="AK765" i="6"/>
  <c r="AK701" i="6"/>
  <c r="AK605" i="6"/>
  <c r="AK541" i="6"/>
  <c r="AK413" i="6"/>
  <c r="AK349" i="6"/>
  <c r="AK285" i="6"/>
  <c r="AK221" i="6"/>
  <c r="AK1196" i="6"/>
  <c r="AK1444" i="6"/>
  <c r="AK692" i="6"/>
  <c r="AK664" i="6"/>
  <c r="AK572" i="6"/>
  <c r="AK260" i="6"/>
  <c r="AK240" i="6"/>
  <c r="AK60" i="6"/>
  <c r="AK192" i="6"/>
  <c r="AK1344" i="6"/>
  <c r="AK1088" i="6"/>
  <c r="AK548" i="6"/>
  <c r="AK992" i="6"/>
  <c r="AK1416" i="6"/>
  <c r="AK1112" i="6"/>
  <c r="AK376" i="6"/>
  <c r="AK1356" i="6"/>
  <c r="AK700" i="6"/>
  <c r="AK784" i="6"/>
  <c r="AK1248" i="6"/>
  <c r="AK1172" i="6"/>
  <c r="AK228" i="6"/>
  <c r="AK1152" i="6"/>
  <c r="AK1220" i="6"/>
  <c r="AK928" i="6"/>
  <c r="AK1144" i="6"/>
  <c r="AK924" i="6"/>
  <c r="AK364" i="6"/>
  <c r="AK880" i="6"/>
  <c r="AK1184" i="6"/>
  <c r="AK1258" i="6"/>
  <c r="AK220" i="6"/>
  <c r="AK196" i="6"/>
  <c r="AK1016" i="6"/>
  <c r="AK1008" i="6"/>
  <c r="AK612" i="6"/>
  <c r="AK1128" i="6"/>
  <c r="AK1212" i="6"/>
  <c r="AK388" i="6"/>
  <c r="AK1304" i="6"/>
  <c r="AK1322" i="6"/>
  <c r="AK1216" i="6"/>
  <c r="AK1428" i="6"/>
  <c r="AK496" i="6"/>
  <c r="AK1402" i="6"/>
  <c r="AK1114" i="6"/>
  <c r="AK1370" i="6"/>
  <c r="AK1219" i="6"/>
  <c r="AK607" i="6"/>
  <c r="AK69" i="6"/>
  <c r="AK292" i="6"/>
  <c r="AK395" i="6"/>
  <c r="AK1091" i="6"/>
  <c r="AK835" i="6"/>
  <c r="AK787" i="6"/>
  <c r="AK631" i="6"/>
  <c r="AK459" i="6"/>
  <c r="AK387" i="6"/>
  <c r="AK275" i="6"/>
  <c r="AK187" i="6"/>
  <c r="AK1263" i="6"/>
  <c r="AK1315" i="6"/>
  <c r="AK1083" i="6"/>
  <c r="AK1259" i="6"/>
  <c r="AK995" i="6"/>
  <c r="AK899" i="6"/>
  <c r="AK759" i="6"/>
  <c r="AK699" i="6"/>
  <c r="AK571" i="6"/>
  <c r="AK363" i="6"/>
  <c r="AK247" i="6"/>
  <c r="AK851" i="6"/>
  <c r="AK651" i="6"/>
  <c r="AK219" i="6"/>
  <c r="AK911" i="6"/>
  <c r="AK1215" i="6"/>
  <c r="AK1287" i="6"/>
  <c r="AK1495" i="6"/>
  <c r="AK1127" i="6"/>
  <c r="AK887" i="6"/>
  <c r="AK267" i="6"/>
  <c r="AK1143" i="6"/>
  <c r="AK439" i="6"/>
  <c r="AK1011" i="6"/>
  <c r="AK867" i="6"/>
  <c r="AK1003" i="6"/>
  <c r="AK454" i="6"/>
  <c r="AK907" i="6"/>
  <c r="AK1111" i="6"/>
  <c r="AK598" i="6"/>
  <c r="AK935" i="6"/>
  <c r="AK498" i="6"/>
  <c r="AK662" i="6"/>
  <c r="AK446" i="6"/>
  <c r="AK710" i="6"/>
  <c r="AK1366" i="6"/>
  <c r="AK1207" i="6"/>
  <c r="AK1106" i="6"/>
  <c r="AK1295" i="6"/>
  <c r="AK639" i="6"/>
  <c r="AK874" i="6"/>
  <c r="AK726" i="6"/>
  <c r="AK978" i="6"/>
  <c r="AK599" i="6"/>
  <c r="AK1471" i="6"/>
  <c r="AK1119" i="6"/>
  <c r="AK799" i="6"/>
  <c r="AK938" i="6"/>
  <c r="AK350" i="6"/>
  <c r="AK1167" i="6"/>
  <c r="AK1067" i="6"/>
  <c r="AK603" i="6"/>
  <c r="AK379" i="6"/>
  <c r="AK943" i="6"/>
  <c r="AK790" i="6"/>
  <c r="AK711" i="6"/>
  <c r="AK1166" i="6"/>
  <c r="AK570" i="6"/>
  <c r="AK802" i="6"/>
  <c r="AK198" i="6"/>
  <c r="AK1270" i="6"/>
  <c r="AK970" i="6"/>
  <c r="AK698" i="6"/>
  <c r="AK494" i="6"/>
  <c r="AK274" i="6"/>
  <c r="AK839" i="6"/>
  <c r="AK743" i="6"/>
  <c r="AK1483" i="6"/>
  <c r="AK239" i="6"/>
  <c r="AK954" i="6"/>
  <c r="AK510" i="6"/>
  <c r="AK1458" i="6"/>
  <c r="AK1298" i="6"/>
  <c r="AK847" i="6"/>
  <c r="AK506" i="6"/>
  <c r="AK214" i="6"/>
  <c r="AK1299" i="6"/>
  <c r="AK643" i="6"/>
  <c r="AK1186" i="6"/>
  <c r="AK1390" i="6"/>
  <c r="AK830" i="6"/>
  <c r="AK490" i="6"/>
  <c r="AK1070" i="6"/>
  <c r="AK218" i="6"/>
  <c r="AK998" i="6"/>
  <c r="AK1435" i="6"/>
  <c r="AK898" i="6"/>
  <c r="AK338" i="6"/>
  <c r="AK1382" i="6"/>
  <c r="AK346" i="6"/>
  <c r="AK1446" i="6"/>
  <c r="AK326" i="6"/>
  <c r="AK194" i="6"/>
  <c r="AK754" i="6"/>
  <c r="AK374" i="6"/>
  <c r="AK1255" i="6"/>
  <c r="AK431" i="6"/>
  <c r="AK1326" i="6"/>
  <c r="AK834" i="6"/>
  <c r="AK538" i="6"/>
  <c r="AK302" i="6"/>
  <c r="AK1406" i="6"/>
  <c r="AK1247" i="6"/>
  <c r="AK566" i="6"/>
  <c r="AK702" i="6"/>
  <c r="AK1198" i="6"/>
  <c r="AK1358" i="6"/>
  <c r="AK1391" i="6"/>
  <c r="AK1066" i="6"/>
  <c r="AK1071" i="6"/>
  <c r="AK1319" i="6"/>
  <c r="AK730" i="6"/>
  <c r="AK359" i="6"/>
  <c r="AK1035" i="6"/>
  <c r="AK1486" i="6"/>
  <c r="AK1086" i="6"/>
  <c r="AK974" i="6"/>
  <c r="AK370" i="6"/>
  <c r="AK762" i="6"/>
  <c r="AK470" i="6"/>
  <c r="AK175" i="6"/>
  <c r="AK1199" i="6"/>
  <c r="AK1139" i="6"/>
  <c r="AK518" i="6"/>
  <c r="AK319" i="6"/>
  <c r="AK266" i="6"/>
  <c r="AK1254" i="6"/>
  <c r="AK206" i="6"/>
  <c r="AK906" i="6"/>
  <c r="AK674" i="6"/>
  <c r="AK258" i="6"/>
  <c r="AK391" i="6"/>
  <c r="AK463" i="6"/>
  <c r="AK1250" i="6"/>
  <c r="AK823" i="6"/>
  <c r="AK663" i="6"/>
  <c r="AK579" i="6"/>
  <c r="AK535" i="6"/>
  <c r="AK415" i="6"/>
  <c r="AK243" i="6"/>
  <c r="AK483" i="6"/>
  <c r="AK1079" i="6"/>
  <c r="AK1359" i="6"/>
  <c r="AK739" i="6"/>
  <c r="AK986" i="6"/>
  <c r="AK527" i="6"/>
  <c r="AK367" i="6"/>
  <c r="AK1147" i="6"/>
  <c r="AK1493" i="6"/>
  <c r="AK1429" i="6"/>
  <c r="AK1365" i="6"/>
  <c r="AK1301" i="6"/>
  <c r="AK1013" i="6"/>
  <c r="AK949" i="6"/>
  <c r="AK869" i="6"/>
  <c r="AK805" i="6"/>
  <c r="AK741" i="6"/>
  <c r="AK677" i="6"/>
  <c r="AK565" i="6"/>
  <c r="AK501" i="6"/>
  <c r="AK437" i="6"/>
  <c r="AK1233" i="6"/>
  <c r="AK1121" i="6"/>
  <c r="AK625" i="6"/>
  <c r="AK273" i="6"/>
  <c r="AK1497" i="6"/>
  <c r="AK1433" i="6"/>
  <c r="AK1369" i="6"/>
  <c r="AK1305" i="6"/>
  <c r="AK1081" i="6"/>
  <c r="AK953" i="6"/>
  <c r="AK889" i="6"/>
  <c r="AK825" i="6"/>
  <c r="AK761" i="6"/>
  <c r="AK697" i="6"/>
  <c r="AK601" i="6"/>
  <c r="AK537" i="6"/>
  <c r="AK473" i="6"/>
  <c r="AK409" i="6"/>
  <c r="AK1137" i="6"/>
  <c r="AK657" i="6"/>
  <c r="AK289" i="6"/>
  <c r="AK108" i="6"/>
  <c r="AK27" i="6"/>
  <c r="AK280" i="6"/>
  <c r="AK684" i="6"/>
  <c r="AK1193" i="6"/>
  <c r="AK1129" i="6"/>
  <c r="AK1049" i="6"/>
  <c r="AK633" i="6"/>
  <c r="AK313" i="6"/>
  <c r="AK249" i="6"/>
  <c r="AK185" i="6"/>
  <c r="AK1173" i="6"/>
  <c r="AK1029" i="6"/>
  <c r="AK181" i="6"/>
  <c r="AK396" i="6"/>
  <c r="AK1237" i="6"/>
  <c r="AK1141" i="6"/>
  <c r="AK940" i="6"/>
  <c r="AK556" i="6"/>
  <c r="AK512" i="6"/>
  <c r="AK1176" i="6"/>
  <c r="AK1132" i="6"/>
  <c r="AK476" i="6"/>
  <c r="AK1392" i="6"/>
  <c r="AK720" i="6"/>
  <c r="AK341" i="6"/>
  <c r="AK277" i="6"/>
  <c r="AK213" i="6"/>
  <c r="AK696" i="6"/>
  <c r="AK588" i="6"/>
  <c r="AK1437" i="6"/>
  <c r="AK1293" i="6"/>
  <c r="AK1165" i="6"/>
  <c r="AK1037" i="6"/>
  <c r="AK909" i="6"/>
  <c r="AK653" i="6"/>
  <c r="AK320" i="6"/>
  <c r="AK480" i="6"/>
  <c r="AK800" i="6"/>
  <c r="AK1208" i="6"/>
  <c r="AK776" i="6"/>
  <c r="AK1340" i="6"/>
  <c r="AK604" i="6"/>
  <c r="AK816" i="6"/>
  <c r="AK432" i="6"/>
  <c r="AK1473" i="6"/>
  <c r="AK1409" i="6"/>
  <c r="AK1345" i="6"/>
  <c r="AK1281" i="6"/>
  <c r="AK993" i="6"/>
  <c r="AK929" i="6"/>
  <c r="AK849" i="6"/>
  <c r="AK785" i="6"/>
  <c r="AK721" i="6"/>
  <c r="AK609" i="6"/>
  <c r="AK545" i="6"/>
  <c r="AK481" i="6"/>
  <c r="AK417" i="6"/>
  <c r="AK1480" i="6"/>
  <c r="AK248" i="6"/>
  <c r="AK1453" i="6"/>
  <c r="AK1277" i="6"/>
  <c r="AK1149" i="6"/>
  <c r="AK1021" i="6"/>
  <c r="AK893" i="6"/>
  <c r="AK477" i="6"/>
  <c r="AK764" i="6"/>
  <c r="AK1108" i="6"/>
  <c r="AK404" i="6"/>
  <c r="AK1380" i="6"/>
  <c r="AK768" i="6"/>
  <c r="AK1188" i="6"/>
  <c r="AK1028" i="6"/>
  <c r="AK832" i="6"/>
  <c r="AK640" i="6"/>
  <c r="AK420" i="6"/>
  <c r="AK884" i="6"/>
  <c r="AK1400" i="6"/>
  <c r="AK872" i="6"/>
  <c r="AK424" i="6"/>
  <c r="AK1436" i="6"/>
  <c r="AK988" i="6"/>
  <c r="AK636" i="6"/>
  <c r="AK1168" i="6"/>
  <c r="AK804" i="6"/>
  <c r="AK813" i="6"/>
  <c r="AK749" i="6"/>
  <c r="AK685" i="6"/>
  <c r="AK589" i="6"/>
  <c r="AK461" i="6"/>
  <c r="AK397" i="6"/>
  <c r="AK333" i="6"/>
  <c r="AK269" i="6"/>
  <c r="AK916" i="6"/>
  <c r="AK1232" i="6"/>
  <c r="AK1348" i="6"/>
  <c r="AK1096" i="6"/>
  <c r="AK892" i="6"/>
  <c r="AK428" i="6"/>
  <c r="AK752" i="6"/>
  <c r="AK1324" i="6"/>
  <c r="AK212" i="6"/>
  <c r="AK964" i="6"/>
  <c r="AK532" i="6"/>
  <c r="AK1338" i="6"/>
  <c r="AK1352" i="6"/>
  <c r="AK824" i="6"/>
  <c r="AK184" i="6"/>
  <c r="AK1228" i="6"/>
  <c r="AK380" i="6"/>
  <c r="AK656" i="6"/>
  <c r="AK204" i="6"/>
  <c r="AK948" i="6"/>
  <c r="AK1476" i="6"/>
  <c r="AK820" i="6"/>
  <c r="AK1242" i="6"/>
  <c r="AK936" i="6"/>
  <c r="AK732" i="6"/>
  <c r="AK284" i="6"/>
  <c r="AK356" i="6"/>
  <c r="AK224" i="6"/>
  <c r="AK1130" i="6"/>
  <c r="AK1328" i="6"/>
  <c r="AK584" i="6"/>
  <c r="AK332" i="6"/>
  <c r="AK648" i="6"/>
  <c r="AK920" i="6"/>
  <c r="AK436" i="6"/>
  <c r="AK264" i="6"/>
  <c r="AK97" i="6"/>
  <c r="AK1292" i="6"/>
  <c r="AK71" i="6"/>
  <c r="AK516" i="6"/>
  <c r="AK1280" i="6"/>
  <c r="AK1300" i="6"/>
  <c r="AK100" i="6"/>
  <c r="AK1146" i="6"/>
  <c r="AK1178" i="6"/>
  <c r="AK564" i="6"/>
  <c r="AK435" i="6"/>
  <c r="AK419" i="6"/>
  <c r="AK339" i="6"/>
  <c r="AK1075" i="6"/>
  <c r="AK827" i="6"/>
  <c r="AK691" i="6"/>
  <c r="AK539" i="6"/>
  <c r="AK443" i="6"/>
  <c r="AK331" i="6"/>
  <c r="AK223" i="6"/>
  <c r="AK1271" i="6"/>
  <c r="AK1331" i="6"/>
  <c r="AK1283" i="6"/>
  <c r="AK939" i="6"/>
  <c r="AK1195" i="6"/>
  <c r="AK987" i="6"/>
  <c r="AK891" i="6"/>
  <c r="AK747" i="6"/>
  <c r="AK667" i="6"/>
  <c r="AK515" i="6"/>
  <c r="AK351" i="6"/>
  <c r="AK235" i="6"/>
  <c r="AK919" i="6"/>
  <c r="AK475" i="6"/>
  <c r="AK211" i="6"/>
  <c r="AK1135" i="6"/>
  <c r="AK1311" i="6"/>
  <c r="AK511" i="6"/>
  <c r="AK1403" i="6"/>
  <c r="AK1015" i="6"/>
  <c r="AK791" i="6"/>
  <c r="AK1367" i="6"/>
  <c r="AK1019" i="6"/>
  <c r="AK1467" i="6"/>
  <c r="AK1159" i="6"/>
  <c r="AK1175" i="6"/>
  <c r="AK191" i="6"/>
  <c r="AK407" i="6"/>
  <c r="AK1179" i="6"/>
  <c r="AK390" i="6"/>
  <c r="AK798" i="6"/>
  <c r="AK422" i="6"/>
  <c r="AK878" i="6"/>
  <c r="AK786" i="6"/>
  <c r="AK1063" i="6"/>
  <c r="AK1490" i="6"/>
  <c r="AK1087" i="6"/>
  <c r="AK303" i="6"/>
  <c r="AK447" i="6"/>
  <c r="AK714" i="6"/>
  <c r="AK930" i="6"/>
  <c r="AK1411" i="6"/>
  <c r="AK1410" i="6"/>
  <c r="AK959" i="6"/>
  <c r="AK815" i="6"/>
  <c r="AK671" i="6"/>
  <c r="AK910" i="6"/>
  <c r="AK291" i="6"/>
  <c r="AK971" i="6"/>
  <c r="AK983" i="6"/>
  <c r="AK523" i="6"/>
  <c r="AK279" i="6"/>
  <c r="AK703" i="6"/>
  <c r="AK1102" i="6"/>
  <c r="AK1238" i="6"/>
  <c r="AK1006" i="6"/>
  <c r="AK682" i="6"/>
  <c r="AK262" i="6"/>
  <c r="AK1062" i="6"/>
  <c r="AK914" i="6"/>
  <c r="AK614" i="6"/>
  <c r="AK418" i="6"/>
  <c r="AK551" i="6"/>
  <c r="AK1047" i="6"/>
  <c r="AK1379" i="6"/>
  <c r="AK1459" i="6"/>
  <c r="AK738" i="6"/>
  <c r="AK1394" i="6"/>
  <c r="AK1266" i="6"/>
  <c r="AK846" i="6"/>
  <c r="AK734" i="6"/>
  <c r="AK310" i="6"/>
  <c r="AK1307" i="6"/>
  <c r="AK471" i="6"/>
  <c r="AK1090" i="6"/>
  <c r="AK794" i="6"/>
  <c r="AK602" i="6"/>
  <c r="AK926" i="6"/>
  <c r="AK1142" i="6"/>
  <c r="AK590" i="6"/>
  <c r="AK775" i="6"/>
  <c r="AK826" i="6"/>
  <c r="AK1262" i="6"/>
  <c r="AK1174" i="6"/>
  <c r="AK550" i="6"/>
  <c r="AK270" i="6"/>
  <c r="AK178" i="6"/>
  <c r="AK966" i="6"/>
  <c r="AK807" i="6"/>
  <c r="AK1279" i="6"/>
  <c r="AK286" i="6"/>
  <c r="AK1286" i="6"/>
  <c r="AK402" i="6"/>
  <c r="AK282" i="6"/>
  <c r="AK1222" i="6"/>
  <c r="AK242" i="6"/>
  <c r="AK1190" i="6"/>
  <c r="AK1310" i="6"/>
  <c r="AK1038" i="6"/>
  <c r="AK622" i="6"/>
  <c r="AK1482" i="6"/>
  <c r="AK378" i="6"/>
  <c r="AK655" i="6"/>
  <c r="AK559" i="6"/>
  <c r="AK202" i="6"/>
  <c r="AK231" i="6"/>
  <c r="AK1415" i="6"/>
  <c r="AK883" i="6"/>
  <c r="AK1002" i="6"/>
  <c r="AK742" i="6"/>
  <c r="AK358" i="6"/>
  <c r="AK806" i="6"/>
  <c r="AK886" i="6"/>
  <c r="AK455" i="6"/>
  <c r="AK1183" i="6"/>
  <c r="AK1055" i="6"/>
  <c r="AK495" i="6"/>
  <c r="AK1094" i="6"/>
  <c r="AK182" i="6"/>
  <c r="AK1206" i="6"/>
  <c r="AK1022" i="6"/>
  <c r="AK398" i="6"/>
  <c r="AK686" i="6"/>
  <c r="AK1439" i="6"/>
  <c r="AK1243" i="6"/>
  <c r="AK1154" i="6"/>
  <c r="AK763" i="6"/>
  <c r="AK635" i="6"/>
  <c r="AK567" i="6"/>
  <c r="AK499" i="6"/>
  <c r="AK371" i="6"/>
  <c r="AK1234" i="6"/>
  <c r="AK430" i="6"/>
  <c r="AK962" i="6"/>
  <c r="AK782" i="6"/>
  <c r="AK727" i="6"/>
  <c r="AK26" i="6"/>
  <c r="AK1095" i="6"/>
  <c r="AK1374" i="6"/>
  <c r="AK354" i="6"/>
  <c r="AK1363" i="6"/>
  <c r="AK522" i="6"/>
  <c r="AK222" i="6"/>
  <c r="AK606" i="6"/>
  <c r="AI133" i="6"/>
  <c r="AJ133" i="6" s="1"/>
  <c r="AI123" i="6"/>
  <c r="AJ123" i="6" s="1"/>
  <c r="AI168" i="6"/>
  <c r="AJ168" i="6" s="1"/>
  <c r="AI20" i="6"/>
  <c r="AJ20" i="6" s="1"/>
  <c r="AI82" i="6"/>
  <c r="AJ82" i="6" s="1"/>
  <c r="AK82" i="6" s="1"/>
  <c r="AJ16" i="6"/>
  <c r="AK16" i="6" s="1"/>
  <c r="AI52" i="6"/>
  <c r="AJ52" i="6" s="1"/>
  <c r="AK52" i="6" s="1"/>
  <c r="AI778" i="6"/>
  <c r="AI80" i="6"/>
  <c r="AI116" i="6"/>
  <c r="AJ116" i="6" s="1"/>
  <c r="AI806" i="6"/>
  <c r="AI678" i="6"/>
  <c r="AI550" i="6"/>
  <c r="AI1105" i="6"/>
  <c r="AI75" i="6"/>
  <c r="AI155" i="6"/>
  <c r="AI92" i="6"/>
  <c r="AI1279" i="6"/>
  <c r="AI1215" i="6"/>
  <c r="AE144" i="6"/>
  <c r="AI51" i="6"/>
  <c r="AJ51" i="6" s="1"/>
  <c r="AI19" i="6"/>
  <c r="AI934" i="6"/>
  <c r="AI1297" i="6"/>
  <c r="AI96" i="6"/>
  <c r="AI119" i="6"/>
  <c r="AE80" i="6"/>
  <c r="AJ80" i="6" s="1"/>
  <c r="AI341" i="6"/>
  <c r="AI620" i="6"/>
  <c r="AI117" i="6"/>
  <c r="AI961" i="6"/>
  <c r="AI445" i="6"/>
  <c r="AI1418" i="6"/>
  <c r="AI906" i="6"/>
  <c r="AI1175" i="6"/>
  <c r="AI159" i="6"/>
  <c r="AI990" i="6"/>
  <c r="AI222" i="6"/>
  <c r="AI1351" i="6"/>
  <c r="AI1345" i="6"/>
  <c r="AI615" i="6"/>
  <c r="AI420" i="6"/>
  <c r="AI1461" i="6"/>
  <c r="AI693" i="6"/>
  <c r="AI1316" i="6"/>
  <c r="AI1132" i="6"/>
  <c r="AI944" i="6"/>
  <c r="AI632" i="6"/>
  <c r="AI781" i="6"/>
  <c r="AI932" i="6"/>
  <c r="AI708" i="6"/>
  <c r="AI994" i="6"/>
  <c r="AI482" i="6"/>
  <c r="AI128" i="6"/>
  <c r="AI54" i="6"/>
  <c r="AI33" i="6"/>
  <c r="AE48" i="6"/>
  <c r="AI1318" i="6"/>
  <c r="AI229" i="6"/>
  <c r="AI1028" i="6"/>
  <c r="AI1426" i="6"/>
  <c r="AI752" i="6"/>
  <c r="AI1032" i="6"/>
  <c r="AI1417" i="6"/>
  <c r="AI1161" i="6"/>
  <c r="AI825" i="6"/>
  <c r="AI913" i="6"/>
  <c r="AI568" i="6"/>
  <c r="AI351" i="6"/>
  <c r="AI844" i="6"/>
  <c r="AI1270" i="6"/>
  <c r="AI758" i="6"/>
  <c r="AI246" i="6"/>
  <c r="AI1062" i="6"/>
  <c r="AI65" i="6"/>
  <c r="AI87" i="6"/>
  <c r="AI1308" i="6"/>
  <c r="AI294" i="6"/>
  <c r="AI1365" i="6"/>
  <c r="AI1173" i="6"/>
  <c r="AI981" i="6"/>
  <c r="AI597" i="6"/>
  <c r="AI296" i="6"/>
  <c r="AI479" i="6"/>
  <c r="AI773" i="6"/>
  <c r="AI166" i="6"/>
  <c r="AJ166" i="6" s="1"/>
  <c r="AI1446" i="6"/>
  <c r="AI131" i="6"/>
  <c r="AI1496" i="6"/>
  <c r="AI1190" i="6"/>
  <c r="AI422" i="6"/>
  <c r="AI69" i="6"/>
  <c r="AI855" i="6"/>
  <c r="AI988" i="6"/>
  <c r="AI324" i="6"/>
  <c r="AI529" i="6"/>
  <c r="AI333" i="6"/>
  <c r="AI205" i="6"/>
  <c r="AI914" i="6"/>
  <c r="AI402" i="6"/>
  <c r="AI1184" i="6"/>
  <c r="AI1335" i="6"/>
  <c r="AI1207" i="6"/>
  <c r="AI1177" i="6"/>
  <c r="AI485" i="6"/>
  <c r="AI1086" i="6"/>
  <c r="AI167" i="6"/>
  <c r="AI284" i="6"/>
  <c r="AI877" i="6"/>
  <c r="AI908" i="6"/>
  <c r="AI81" i="6"/>
  <c r="AJ81" i="6" s="1"/>
  <c r="AI948" i="6"/>
  <c r="AI897" i="6"/>
  <c r="AI1374" i="6"/>
  <c r="AI478" i="6"/>
  <c r="AI318" i="6"/>
  <c r="AI1303" i="6"/>
  <c r="AI711" i="6"/>
  <c r="AI1406" i="6"/>
  <c r="AI958" i="6"/>
  <c r="AI215" i="6"/>
  <c r="AE96" i="6"/>
  <c r="AI1264" i="6"/>
  <c r="AI200" i="6"/>
  <c r="AI1463" i="6"/>
  <c r="AI1319" i="6"/>
  <c r="AI1191" i="6"/>
  <c r="AI905" i="6"/>
  <c r="AI734" i="6"/>
  <c r="AI574" i="6"/>
  <c r="AI104" i="6"/>
  <c r="AI983" i="6"/>
  <c r="AI391" i="6"/>
  <c r="AI1056" i="6"/>
  <c r="AI873" i="6"/>
  <c r="AI193" i="6"/>
  <c r="AI1429" i="6"/>
  <c r="AI1045" i="6"/>
  <c r="AI725" i="6"/>
  <c r="AI1160" i="6"/>
  <c r="AI1040" i="6"/>
  <c r="AI480" i="6"/>
  <c r="AI356" i="6"/>
  <c r="AI1457" i="6"/>
  <c r="AI689" i="6"/>
  <c r="AI625" i="6"/>
  <c r="AI1236" i="6"/>
  <c r="AI444" i="6"/>
  <c r="AI308" i="6"/>
  <c r="AI256" i="6"/>
  <c r="AI996" i="6"/>
  <c r="AI830" i="6"/>
  <c r="AI702" i="6"/>
  <c r="AI606" i="6"/>
  <c r="AI793" i="6"/>
  <c r="AI461" i="6"/>
  <c r="AI1063" i="6"/>
  <c r="AI951" i="6"/>
  <c r="AI823" i="6"/>
  <c r="AI487" i="6"/>
  <c r="AI375" i="6"/>
  <c r="AI263" i="6"/>
  <c r="AI31" i="6"/>
  <c r="AJ31" i="6" s="1"/>
  <c r="AI1272" i="6"/>
  <c r="AI1004" i="6"/>
  <c r="AI592" i="6"/>
  <c r="AI394" i="6"/>
  <c r="AI745" i="6"/>
  <c r="AI511" i="6"/>
  <c r="AI175" i="6"/>
  <c r="AI121" i="6"/>
  <c r="AI41" i="6"/>
  <c r="AI589" i="6"/>
  <c r="AI703" i="6"/>
  <c r="AI105" i="6"/>
  <c r="AI1101" i="6"/>
  <c r="AI532" i="6"/>
  <c r="AI1142" i="6"/>
  <c r="AI630" i="6"/>
  <c r="AI118" i="6"/>
  <c r="AJ118" i="6" s="1"/>
  <c r="AE127" i="6"/>
  <c r="AG4" i="6"/>
  <c r="AI4" i="6" s="1"/>
  <c r="AJ4" i="6" s="1"/>
  <c r="AG425" i="6"/>
  <c r="AI425" i="6" s="1"/>
  <c r="AG361" i="6"/>
  <c r="AI361" i="6" s="1"/>
  <c r="AG297" i="6"/>
  <c r="AI297" i="6" s="1"/>
  <c r="AG233" i="6"/>
  <c r="AI233" i="6" s="1"/>
  <c r="AG1424" i="6"/>
  <c r="AI1424" i="6" s="1"/>
  <c r="AG1176" i="6"/>
  <c r="AI1176" i="6" s="1"/>
  <c r="AG1116" i="6"/>
  <c r="AI1116" i="6" s="1"/>
  <c r="AG864" i="6"/>
  <c r="AI864" i="6" s="1"/>
  <c r="AG680" i="6"/>
  <c r="AI680" i="6" s="1"/>
  <c r="AG616" i="6"/>
  <c r="AI616" i="6" s="1"/>
  <c r="AG496" i="6"/>
  <c r="AI496" i="6" s="1"/>
  <c r="AG432" i="6"/>
  <c r="AI432" i="6" s="1"/>
  <c r="AG1473" i="6"/>
  <c r="AI1473" i="6" s="1"/>
  <c r="AG1409" i="6"/>
  <c r="AI1409" i="6" s="1"/>
  <c r="AG1089" i="6"/>
  <c r="AI1089" i="6" s="1"/>
  <c r="AG641" i="6"/>
  <c r="AI641" i="6" s="1"/>
  <c r="AG860" i="6"/>
  <c r="AI860" i="6" s="1"/>
  <c r="AG396" i="6"/>
  <c r="AI396" i="6" s="1"/>
  <c r="AG1482" i="6"/>
  <c r="AI1482" i="6" s="1"/>
  <c r="AG1354" i="6"/>
  <c r="AI1354" i="6" s="1"/>
  <c r="AG1226" i="6"/>
  <c r="AI1226" i="6" s="1"/>
  <c r="AG1098" i="6"/>
  <c r="AI1098" i="6" s="1"/>
  <c r="AG970" i="6"/>
  <c r="AI970" i="6" s="1"/>
  <c r="AG842" i="6"/>
  <c r="AI842" i="6" s="1"/>
  <c r="AG714" i="6"/>
  <c r="AI714" i="6" s="1"/>
  <c r="AG586" i="6"/>
  <c r="AI586" i="6" s="1"/>
  <c r="AG458" i="6"/>
  <c r="AI458" i="6" s="1"/>
  <c r="AG330" i="6"/>
  <c r="AI330" i="6" s="1"/>
  <c r="AG202" i="6"/>
  <c r="AI202" i="6" s="1"/>
  <c r="AG74" i="6"/>
  <c r="AI74" i="6" s="1"/>
  <c r="AG10" i="6"/>
  <c r="AI10" i="6" s="1"/>
  <c r="AG1292" i="6"/>
  <c r="AI1292" i="6" s="1"/>
  <c r="AG1415" i="6"/>
  <c r="AI1415" i="6" s="1"/>
  <c r="AG919" i="6"/>
  <c r="AI919" i="6" s="1"/>
  <c r="AG797" i="6"/>
  <c r="AI797" i="6" s="1"/>
  <c r="AG601" i="6"/>
  <c r="AI601" i="6" s="1"/>
  <c r="AG1048" i="6"/>
  <c r="AI1048" i="6" s="1"/>
  <c r="AG868" i="6"/>
  <c r="AI868" i="6" s="1"/>
  <c r="AG468" i="6"/>
  <c r="AI468" i="6" s="1"/>
  <c r="AG1278" i="6"/>
  <c r="AI1278" i="6" s="1"/>
  <c r="AG1166" i="6"/>
  <c r="AI1166" i="6" s="1"/>
  <c r="AG750" i="6"/>
  <c r="AI750" i="6" s="1"/>
  <c r="AG638" i="6"/>
  <c r="AI638" i="6" s="1"/>
  <c r="AG526" i="6"/>
  <c r="AI526" i="6" s="1"/>
  <c r="AG414" i="6"/>
  <c r="AI414" i="6" s="1"/>
  <c r="AG497" i="6"/>
  <c r="AI497" i="6" s="1"/>
  <c r="AG1095" i="6"/>
  <c r="AI1095" i="6" s="1"/>
  <c r="AG967" i="6"/>
  <c r="AI967" i="6" s="1"/>
  <c r="AG759" i="6"/>
  <c r="AI759" i="6" s="1"/>
  <c r="AG407" i="6"/>
  <c r="AI407" i="6" s="1"/>
  <c r="AG295" i="6"/>
  <c r="AI295" i="6" s="1"/>
  <c r="AG47" i="6"/>
  <c r="AI47" i="6" s="1"/>
  <c r="AG1368" i="6"/>
  <c r="AI1368" i="6" s="1"/>
  <c r="AG580" i="6"/>
  <c r="AI580" i="6" s="1"/>
  <c r="AG1462" i="6"/>
  <c r="AI1462" i="6" s="1"/>
  <c r="AG950" i="6"/>
  <c r="AI950" i="6" s="1"/>
  <c r="AG438" i="6"/>
  <c r="AI438" i="6" s="1"/>
  <c r="AG93" i="6"/>
  <c r="AI93" i="6" s="1"/>
  <c r="AG139" i="6"/>
  <c r="AI139" i="6" s="1"/>
  <c r="AG940" i="6"/>
  <c r="AI940" i="6" s="1"/>
  <c r="AG250" i="6"/>
  <c r="AI250" i="6" s="1"/>
  <c r="AG73" i="6"/>
  <c r="AI73" i="6" s="1"/>
  <c r="AG223" i="6"/>
  <c r="AI223" i="6" s="1"/>
  <c r="AG1193" i="6"/>
  <c r="AI1193" i="6" s="1"/>
  <c r="AG404" i="6"/>
  <c r="AI404" i="6" s="1"/>
  <c r="AG1254" i="6"/>
  <c r="AI1254" i="6" s="1"/>
  <c r="AG742" i="6"/>
  <c r="AI742" i="6" s="1"/>
  <c r="AG230" i="6"/>
  <c r="AI230" i="6" s="1"/>
  <c r="AG70" i="6"/>
  <c r="AI70" i="6" s="1"/>
  <c r="AJ70" i="6" s="1"/>
  <c r="AG1343" i="6"/>
  <c r="AI1343" i="6" s="1"/>
  <c r="AG953" i="6"/>
  <c r="AI953" i="6" s="1"/>
  <c r="AG8" i="6"/>
  <c r="AI8" i="6" s="1"/>
  <c r="AJ8" i="6" s="1"/>
  <c r="AG129" i="6"/>
  <c r="AI129" i="6" s="1"/>
  <c r="AG1157" i="6"/>
  <c r="AI1157" i="6" s="1"/>
  <c r="AG965" i="6"/>
  <c r="AI965" i="6" s="1"/>
  <c r="AG769" i="6"/>
  <c r="AI769" i="6" s="1"/>
  <c r="AG1148" i="6"/>
  <c r="AI1148" i="6" s="1"/>
  <c r="AG140" i="6"/>
  <c r="AI140" i="6" s="1"/>
  <c r="AG1451" i="6"/>
  <c r="AI1451" i="6" s="1"/>
  <c r="AG1259" i="6"/>
  <c r="AI1259" i="6" s="1"/>
  <c r="AG1195" i="6"/>
  <c r="AI1195" i="6" s="1"/>
  <c r="AG1131" i="6"/>
  <c r="AI1131" i="6" s="1"/>
  <c r="AG1003" i="6"/>
  <c r="AI1003" i="6" s="1"/>
  <c r="AG939" i="6"/>
  <c r="AI939" i="6" s="1"/>
  <c r="AG811" i="6"/>
  <c r="AI811" i="6" s="1"/>
  <c r="AG747" i="6"/>
  <c r="AI747" i="6" s="1"/>
  <c r="AG683" i="6"/>
  <c r="AI683" i="6" s="1"/>
  <c r="AG491" i="6"/>
  <c r="AI491" i="6" s="1"/>
  <c r="AG363" i="6"/>
  <c r="AI363" i="6" s="1"/>
  <c r="AG299" i="6"/>
  <c r="AI299" i="6" s="1"/>
  <c r="AG235" i="6"/>
  <c r="AI235" i="6" s="1"/>
  <c r="AG83" i="6"/>
  <c r="AI83" i="6" s="1"/>
  <c r="AJ83" i="6" s="1"/>
  <c r="AG405" i="6"/>
  <c r="AI405" i="6" s="1"/>
  <c r="AG277" i="6"/>
  <c r="AI277" i="6" s="1"/>
  <c r="AG1412" i="6"/>
  <c r="AI1412" i="6" s="1"/>
  <c r="AG816" i="6"/>
  <c r="AI816" i="6" s="1"/>
  <c r="AG56" i="6"/>
  <c r="AI56" i="6" s="1"/>
  <c r="AG1205" i="6"/>
  <c r="AI1205" i="6" s="1"/>
  <c r="AG1077" i="6"/>
  <c r="AI1077" i="6" s="1"/>
  <c r="AG885" i="6"/>
  <c r="AI885" i="6" s="1"/>
  <c r="AG817" i="6"/>
  <c r="AI817" i="6" s="1"/>
  <c r="AG692" i="6"/>
  <c r="AI692" i="6" s="1"/>
  <c r="AG388" i="6"/>
  <c r="AI388" i="6" s="1"/>
  <c r="AG132" i="6"/>
  <c r="AI132" i="6" s="1"/>
  <c r="AG1411" i="6"/>
  <c r="AI1411" i="6" s="1"/>
  <c r="AG1347" i="6"/>
  <c r="AI1347" i="6" s="1"/>
  <c r="AG1219" i="6"/>
  <c r="AI1219" i="6" s="1"/>
  <c r="AG1091" i="6"/>
  <c r="AI1091" i="6" s="1"/>
  <c r="AG1027" i="6"/>
  <c r="AI1027" i="6" s="1"/>
  <c r="AG899" i="6"/>
  <c r="AI899" i="6" s="1"/>
  <c r="AG835" i="6"/>
  <c r="AI835" i="6" s="1"/>
  <c r="AG707" i="6"/>
  <c r="AI707" i="6" s="1"/>
  <c r="AG643" i="6"/>
  <c r="AI643" i="6" s="1"/>
  <c r="AG515" i="6"/>
  <c r="AI515" i="6" s="1"/>
  <c r="AG451" i="6"/>
  <c r="AI451" i="6" s="1"/>
  <c r="AG323" i="6"/>
  <c r="AI323" i="6" s="1"/>
  <c r="AG259" i="6"/>
  <c r="AI259" i="6" s="1"/>
  <c r="AG195" i="6"/>
  <c r="AI195" i="6" s="1"/>
  <c r="AG163" i="6"/>
  <c r="AI163" i="6" s="1"/>
  <c r="AJ163" i="6" s="1"/>
  <c r="AG35" i="6"/>
  <c r="AI35" i="6" s="1"/>
  <c r="AJ35" i="6" s="1"/>
  <c r="AG1396" i="6"/>
  <c r="AI1396" i="6" s="1"/>
  <c r="AG1328" i="6"/>
  <c r="AI1328" i="6" s="1"/>
  <c r="AH668" i="6"/>
  <c r="AI668" i="6" s="1"/>
  <c r="AH22" i="6"/>
  <c r="AI22" i="6" s="1"/>
  <c r="AG101" i="6"/>
  <c r="AI101" i="6" s="1"/>
  <c r="AJ101" i="6" s="1"/>
  <c r="AG252" i="6"/>
  <c r="AI252" i="6" s="1"/>
  <c r="AG1054" i="6"/>
  <c r="AI1054" i="6" s="1"/>
  <c r="AG733" i="6"/>
  <c r="AI733" i="6" s="1"/>
  <c r="AG548" i="6"/>
  <c r="AI548" i="6" s="1"/>
  <c r="AG839" i="6"/>
  <c r="AI839" i="6" s="1"/>
  <c r="AG71" i="6"/>
  <c r="AI71" i="6" s="1"/>
  <c r="AG409" i="6"/>
  <c r="AI409" i="6" s="1"/>
  <c r="AG345" i="6"/>
  <c r="AI345" i="6" s="1"/>
  <c r="AG217" i="6"/>
  <c r="AI217" i="6" s="1"/>
  <c r="AH157" i="6"/>
  <c r="AI157" i="6" s="1"/>
  <c r="AG37" i="6"/>
  <c r="AI37" i="6" s="1"/>
  <c r="AJ37" i="6" s="1"/>
  <c r="AG1468" i="6"/>
  <c r="AI1468" i="6" s="1"/>
  <c r="AG1348" i="6"/>
  <c r="AI1348" i="6" s="1"/>
  <c r="AG912" i="6"/>
  <c r="AI912" i="6" s="1"/>
  <c r="AH172" i="6"/>
  <c r="AI172" i="6" s="1"/>
  <c r="AG1329" i="6"/>
  <c r="AI1329" i="6" s="1"/>
  <c r="AG557" i="6"/>
  <c r="AI557" i="6" s="1"/>
  <c r="AG493" i="6"/>
  <c r="AI493" i="6" s="1"/>
  <c r="AG429" i="6"/>
  <c r="AI429" i="6" s="1"/>
  <c r="AG365" i="6"/>
  <c r="AI365" i="6" s="1"/>
  <c r="AG301" i="6"/>
  <c r="AI301" i="6" s="1"/>
  <c r="AG237" i="6"/>
  <c r="AI237" i="6" s="1"/>
  <c r="AG1172" i="6"/>
  <c r="AI1172" i="6" s="1"/>
  <c r="AG1036" i="6"/>
  <c r="AI1036" i="6" s="1"/>
  <c r="AG244" i="6"/>
  <c r="AI244" i="6" s="1"/>
  <c r="AG1250" i="6"/>
  <c r="AI1250" i="6" s="1"/>
  <c r="AG1122" i="6"/>
  <c r="AI1122" i="6" s="1"/>
  <c r="AG738" i="6"/>
  <c r="AI738" i="6" s="1"/>
  <c r="AG610" i="6"/>
  <c r="AI610" i="6" s="1"/>
  <c r="AG226" i="6"/>
  <c r="AI226" i="6" s="1"/>
  <c r="AG98" i="6"/>
  <c r="AI98" i="6" s="1"/>
  <c r="AJ98" i="6" s="1"/>
  <c r="AG656" i="6"/>
  <c r="AI656" i="6" s="1"/>
  <c r="AG1495" i="6"/>
  <c r="AI1495" i="6" s="1"/>
  <c r="AG1383" i="6"/>
  <c r="AI1383" i="6" s="1"/>
  <c r="AG1271" i="6"/>
  <c r="AI1271" i="6" s="1"/>
  <c r="AG887" i="6"/>
  <c r="AI887" i="6" s="1"/>
  <c r="AG679" i="6"/>
  <c r="AI679" i="6" s="1"/>
  <c r="AG567" i="6"/>
  <c r="AI567" i="6" s="1"/>
  <c r="AG1369" i="6"/>
  <c r="AI1369" i="6" s="1"/>
  <c r="AG1129" i="6"/>
  <c r="AI1129" i="6" s="1"/>
  <c r="AG921" i="6"/>
  <c r="AI921" i="6" s="1"/>
  <c r="AG765" i="6"/>
  <c r="AI765" i="6" s="1"/>
  <c r="AG533" i="6"/>
  <c r="AI533" i="6" s="1"/>
  <c r="AG1486" i="6"/>
  <c r="AI1486" i="6" s="1"/>
  <c r="AG1390" i="6"/>
  <c r="AI1390" i="6" s="1"/>
  <c r="AG1246" i="6"/>
  <c r="AI1246" i="6" s="1"/>
  <c r="AG1038" i="6"/>
  <c r="AI1038" i="6" s="1"/>
  <c r="AG926" i="6"/>
  <c r="AI926" i="6" s="1"/>
  <c r="AG494" i="6"/>
  <c r="AI494" i="6" s="1"/>
  <c r="AG382" i="6"/>
  <c r="AI382" i="6" s="1"/>
  <c r="AG270" i="6"/>
  <c r="AI270" i="6" s="1"/>
  <c r="AG158" i="6"/>
  <c r="AI158" i="6" s="1"/>
  <c r="AG888" i="6"/>
  <c r="AI888" i="6" s="1"/>
  <c r="AG599" i="6"/>
  <c r="AI599" i="6" s="1"/>
  <c r="AG199" i="6"/>
  <c r="AI199" i="6" s="1"/>
  <c r="AG151" i="6"/>
  <c r="AI151" i="6" s="1"/>
  <c r="AJ151" i="6" s="1"/>
  <c r="AG176" i="6"/>
  <c r="AI176" i="6" s="1"/>
  <c r="AG637" i="6"/>
  <c r="AI637" i="6" s="1"/>
  <c r="AH380" i="6"/>
  <c r="AI380" i="6" s="1"/>
  <c r="AH1151" i="6"/>
  <c r="AI1151" i="6" s="1"/>
  <c r="AG639" i="6"/>
  <c r="AI639" i="6" s="1"/>
  <c r="AG1341" i="6"/>
  <c r="AI1341" i="6" s="1"/>
  <c r="AG813" i="6"/>
  <c r="AI813" i="6" s="1"/>
  <c r="AG1078" i="6"/>
  <c r="AI1078" i="6" s="1"/>
  <c r="AG566" i="6"/>
  <c r="AI566" i="6" s="1"/>
  <c r="AH120" i="6"/>
  <c r="AI120" i="6" s="1"/>
  <c r="AG29" i="6"/>
  <c r="AI29" i="6" s="1"/>
  <c r="AG748" i="6"/>
  <c r="AI748" i="6" s="1"/>
  <c r="AG95" i="6"/>
  <c r="AI95" i="6" s="1"/>
  <c r="AG1304" i="6"/>
  <c r="AI1304" i="6" s="1"/>
  <c r="AG640" i="6"/>
  <c r="AI640" i="6" s="1"/>
  <c r="AG1164" i="6"/>
  <c r="AI1164" i="6" s="1"/>
  <c r="AG728" i="6"/>
  <c r="AI728" i="6" s="1"/>
  <c r="AG300" i="6"/>
  <c r="AI300" i="6" s="1"/>
  <c r="AG1382" i="6"/>
  <c r="AI1382" i="6" s="1"/>
  <c r="AG870" i="6"/>
  <c r="AI870" i="6" s="1"/>
  <c r="AG358" i="6"/>
  <c r="AI358" i="6" s="1"/>
  <c r="AG1087" i="6"/>
  <c r="AI1087" i="6" s="1"/>
  <c r="AH767" i="6"/>
  <c r="AI767" i="6" s="1"/>
  <c r="AG681" i="6"/>
  <c r="AI681" i="6" s="1"/>
  <c r="AG113" i="6"/>
  <c r="AI113" i="6" s="1"/>
  <c r="AG49" i="6"/>
  <c r="AI49" i="6" s="1"/>
  <c r="AJ49" i="6" s="1"/>
  <c r="AI290" i="6"/>
  <c r="AG1349" i="6"/>
  <c r="AI1349" i="6" s="1"/>
  <c r="AG645" i="6"/>
  <c r="AI645" i="6" s="1"/>
  <c r="AG712" i="6"/>
  <c r="AI712" i="6" s="1"/>
  <c r="AG60" i="6"/>
  <c r="AI60" i="6" s="1"/>
  <c r="AG1323" i="6"/>
  <c r="AI1323" i="6" s="1"/>
  <c r="AG1067" i="6"/>
  <c r="AI1067" i="6" s="1"/>
  <c r="AG555" i="6"/>
  <c r="AI555" i="6" s="1"/>
  <c r="AG427" i="6"/>
  <c r="AI427" i="6" s="1"/>
  <c r="AG171" i="6"/>
  <c r="AI171" i="6" s="1"/>
  <c r="AH145" i="6"/>
  <c r="AI145" i="6" s="1"/>
  <c r="AJ145" i="6" s="1"/>
  <c r="AG352" i="6"/>
  <c r="AI352" i="6" s="1"/>
  <c r="AG1216" i="6"/>
  <c r="AI1216" i="6" s="1"/>
  <c r="AG1257" i="6"/>
  <c r="AI1257" i="6" s="1"/>
  <c r="AG622" i="6"/>
  <c r="AI622" i="6" s="1"/>
  <c r="AG973" i="6"/>
  <c r="AI973" i="6" s="1"/>
  <c r="AG1015" i="6"/>
  <c r="AI1015" i="6" s="1"/>
  <c r="AG439" i="6"/>
  <c r="AI439" i="6" s="1"/>
  <c r="AG279" i="6"/>
  <c r="AI279" i="6" s="1"/>
  <c r="AG1013" i="6"/>
  <c r="AI1013" i="6" s="1"/>
  <c r="AG505" i="6"/>
  <c r="AI505" i="6" s="1"/>
  <c r="AG1283" i="6"/>
  <c r="AI1283" i="6" s="1"/>
  <c r="AG1155" i="6"/>
  <c r="AI1155" i="6" s="1"/>
  <c r="AG771" i="6"/>
  <c r="AI771" i="6" s="1"/>
  <c r="AG387" i="6"/>
  <c r="AI387" i="6" s="1"/>
  <c r="AG67" i="6"/>
  <c r="AI67" i="6" s="1"/>
  <c r="AG1064" i="6"/>
  <c r="AI1064" i="6" s="1"/>
  <c r="AG604" i="6"/>
  <c r="AI604" i="6" s="1"/>
  <c r="AG165" i="6"/>
  <c r="AI165" i="6" s="1"/>
  <c r="AJ165" i="6" s="1"/>
  <c r="AG1241" i="6"/>
  <c r="AI1241" i="6" s="1"/>
  <c r="AG549" i="6"/>
  <c r="AI549" i="6" s="1"/>
  <c r="AG9" i="6"/>
  <c r="AI9" i="6" s="1"/>
  <c r="AG1381" i="6"/>
  <c r="AI1381" i="6" s="1"/>
  <c r="AG1253" i="6"/>
  <c r="AI1253" i="6" s="1"/>
  <c r="AG1125" i="6"/>
  <c r="AI1125" i="6" s="1"/>
  <c r="AG997" i="6"/>
  <c r="AI997" i="6" s="1"/>
  <c r="AG865" i="6"/>
  <c r="AI865" i="6" s="1"/>
  <c r="AG741" i="6"/>
  <c r="AI741" i="6" s="1"/>
  <c r="AG613" i="6"/>
  <c r="AI613" i="6" s="1"/>
  <c r="AG489" i="6"/>
  <c r="AI489" i="6" s="1"/>
  <c r="AH1484" i="6"/>
  <c r="AI1484" i="6" s="1"/>
  <c r="AH1364" i="6"/>
  <c r="AI1364" i="6" s="1"/>
  <c r="AG1240" i="6"/>
  <c r="AI1240" i="6" s="1"/>
  <c r="AH992" i="6"/>
  <c r="AI992" i="6" s="1"/>
  <c r="AH928" i="6"/>
  <c r="AI928" i="6" s="1"/>
  <c r="AG804" i="6"/>
  <c r="AI804" i="6" s="1"/>
  <c r="AH556" i="6"/>
  <c r="AI556" i="6" s="1"/>
  <c r="AG312" i="6"/>
  <c r="AI312" i="6" s="1"/>
  <c r="AG188" i="6"/>
  <c r="AI188" i="6" s="1"/>
  <c r="AG84" i="6"/>
  <c r="AI84" i="6" s="1"/>
  <c r="AJ84" i="6" s="1"/>
  <c r="AG1499" i="6"/>
  <c r="AI1499" i="6" s="1"/>
  <c r="AG1435" i="6"/>
  <c r="AI1435" i="6" s="1"/>
  <c r="AG1371" i="6"/>
  <c r="AI1371" i="6" s="1"/>
  <c r="AG1307" i="6"/>
  <c r="AI1307" i="6" s="1"/>
  <c r="AG1243" i="6"/>
  <c r="AI1243" i="6" s="1"/>
  <c r="AG1179" i="6"/>
  <c r="AI1179" i="6" s="1"/>
  <c r="AG1115" i="6"/>
  <c r="AI1115" i="6" s="1"/>
  <c r="AG1051" i="6"/>
  <c r="AI1051" i="6" s="1"/>
  <c r="AG987" i="6"/>
  <c r="AI987" i="6" s="1"/>
  <c r="AG923" i="6"/>
  <c r="AI923" i="6" s="1"/>
  <c r="AG859" i="6"/>
  <c r="AI859" i="6" s="1"/>
  <c r="AG795" i="6"/>
  <c r="AI795" i="6" s="1"/>
  <c r="AG731" i="6"/>
  <c r="AI731" i="6" s="1"/>
  <c r="AG667" i="6"/>
  <c r="AI667" i="6" s="1"/>
  <c r="AG603" i="6"/>
  <c r="AI603" i="6" s="1"/>
  <c r="AG539" i="6"/>
  <c r="AI539" i="6" s="1"/>
  <c r="AG475" i="6"/>
  <c r="AI475" i="6" s="1"/>
  <c r="AG411" i="6"/>
  <c r="AI411" i="6" s="1"/>
  <c r="AG347" i="6"/>
  <c r="AI347" i="6" s="1"/>
  <c r="AG283" i="6"/>
  <c r="AI283" i="6" s="1"/>
  <c r="AG219" i="6"/>
  <c r="AI219" i="6" s="1"/>
  <c r="AG187" i="6"/>
  <c r="AI187" i="6" s="1"/>
  <c r="AG107" i="6"/>
  <c r="AI107" i="6" s="1"/>
  <c r="AJ107" i="6" s="1"/>
  <c r="AG27" i="6"/>
  <c r="AI27" i="6" s="1"/>
  <c r="AH1273" i="6"/>
  <c r="AI1273" i="6" s="1"/>
  <c r="AG1444" i="6"/>
  <c r="AI1444" i="6" s="1"/>
  <c r="AH980" i="6"/>
  <c r="AI980" i="6" s="1"/>
  <c r="AG652" i="6"/>
  <c r="AI652" i="6" s="1"/>
  <c r="AG584" i="6"/>
  <c r="AI584" i="6" s="1"/>
  <c r="AG452" i="6"/>
  <c r="AI452" i="6" s="1"/>
  <c r="AG320" i="6"/>
  <c r="AI320" i="6" s="1"/>
  <c r="AH1230" i="6"/>
  <c r="AI1230" i="6" s="1"/>
  <c r="AH1102" i="6"/>
  <c r="AI1102" i="6" s="1"/>
  <c r="AH1070" i="6"/>
  <c r="AI1070" i="6" s="1"/>
  <c r="AH942" i="6"/>
  <c r="AI942" i="6" s="1"/>
  <c r="AH99" i="6"/>
  <c r="AI99" i="6" s="1"/>
  <c r="AH43" i="6"/>
  <c r="AI43" i="6" s="1"/>
  <c r="AH11" i="6"/>
  <c r="AI11" i="6" s="1"/>
  <c r="AG1249" i="6"/>
  <c r="AI1249" i="6" s="1"/>
  <c r="AG1185" i="6"/>
  <c r="AI1185" i="6" s="1"/>
  <c r="AG1121" i="6"/>
  <c r="AI1121" i="6" s="1"/>
  <c r="AG1057" i="6"/>
  <c r="AI1057" i="6" s="1"/>
  <c r="AG929" i="6"/>
  <c r="AI929" i="6" s="1"/>
  <c r="AG869" i="6"/>
  <c r="AI869" i="6" s="1"/>
  <c r="AG737" i="6"/>
  <c r="AI737" i="6" s="1"/>
  <c r="AG609" i="6"/>
  <c r="AI609" i="6" s="1"/>
  <c r="AG481" i="6"/>
  <c r="AI481" i="6" s="1"/>
  <c r="AG413" i="6"/>
  <c r="AI413" i="6" s="1"/>
  <c r="AG349" i="6"/>
  <c r="AI349" i="6" s="1"/>
  <c r="AG285" i="6"/>
  <c r="AI285" i="6" s="1"/>
  <c r="AG221" i="6"/>
  <c r="AI221" i="6" s="1"/>
  <c r="AH153" i="6"/>
  <c r="AI153" i="6" s="1"/>
  <c r="AJ153" i="6" s="1"/>
  <c r="AH1488" i="6"/>
  <c r="AI1488" i="6" s="1"/>
  <c r="AH1088" i="6"/>
  <c r="AI1088" i="6" s="1"/>
  <c r="AH956" i="6"/>
  <c r="AI956" i="6" s="1"/>
  <c r="AH892" i="6"/>
  <c r="AI892" i="6" s="1"/>
  <c r="AG760" i="6"/>
  <c r="AI760" i="6" s="1"/>
  <c r="AG492" i="6"/>
  <c r="AI492" i="6" s="1"/>
  <c r="AG428" i="6"/>
  <c r="AI428" i="6" s="1"/>
  <c r="AG360" i="6"/>
  <c r="AI360" i="6" s="1"/>
  <c r="AH292" i="6"/>
  <c r="AI292" i="6" s="1"/>
  <c r="AH228" i="6"/>
  <c r="AI228" i="6" s="1"/>
  <c r="AG1466" i="6"/>
  <c r="AI1466" i="6" s="1"/>
  <c r="AG1402" i="6"/>
  <c r="AI1402" i="6" s="1"/>
  <c r="AG1338" i="6"/>
  <c r="AI1338" i="6" s="1"/>
  <c r="AG1274" i="6"/>
  <c r="AI1274" i="6" s="1"/>
  <c r="AG1210" i="6"/>
  <c r="AI1210" i="6" s="1"/>
  <c r="AG1146" i="6"/>
  <c r="AI1146" i="6" s="1"/>
  <c r="AG1082" i="6"/>
  <c r="AI1082" i="6" s="1"/>
  <c r="AG1018" i="6"/>
  <c r="AI1018" i="6" s="1"/>
  <c r="AG954" i="6"/>
  <c r="AI954" i="6" s="1"/>
  <c r="AG890" i="6"/>
  <c r="AI890" i="6" s="1"/>
  <c r="AG826" i="6"/>
  <c r="AI826" i="6" s="1"/>
  <c r="AG762" i="6"/>
  <c r="AI762" i="6" s="1"/>
  <c r="AG698" i="6"/>
  <c r="AI698" i="6" s="1"/>
  <c r="AG634" i="6"/>
  <c r="AI634" i="6" s="1"/>
  <c r="AG570" i="6"/>
  <c r="AI570" i="6" s="1"/>
  <c r="AG506" i="6"/>
  <c r="AI506" i="6" s="1"/>
  <c r="AH442" i="6"/>
  <c r="AI442" i="6" s="1"/>
  <c r="AG378" i="6"/>
  <c r="AI378" i="6" s="1"/>
  <c r="AH186" i="6"/>
  <c r="AI186" i="6" s="1"/>
  <c r="AG122" i="6"/>
  <c r="AI122" i="6" s="1"/>
  <c r="AG58" i="6"/>
  <c r="AI58" i="6" s="1"/>
  <c r="AJ58" i="6" s="1"/>
  <c r="AG26" i="6"/>
  <c r="AI26" i="6" s="1"/>
  <c r="AG1248" i="6"/>
  <c r="AI1248" i="6" s="1"/>
  <c r="AG952" i="6"/>
  <c r="AI952" i="6" s="1"/>
  <c r="AG48" i="6"/>
  <c r="AI48" i="6" s="1"/>
  <c r="AG1479" i="6"/>
  <c r="AI1479" i="6" s="1"/>
  <c r="AG1367" i="6"/>
  <c r="AI1367" i="6" s="1"/>
  <c r="AG1239" i="6"/>
  <c r="AI1239" i="6" s="1"/>
  <c r="AH1111" i="6"/>
  <c r="AI1111" i="6" s="1"/>
  <c r="AG871" i="6"/>
  <c r="AI871" i="6" s="1"/>
  <c r="AG535" i="6"/>
  <c r="AI535" i="6" s="1"/>
  <c r="AG1481" i="6"/>
  <c r="AI1481" i="6" s="1"/>
  <c r="AG1305" i="6"/>
  <c r="AI1305" i="6" s="1"/>
  <c r="AG1065" i="6"/>
  <c r="AI1065" i="6" s="1"/>
  <c r="AG861" i="6"/>
  <c r="AI861" i="6" s="1"/>
  <c r="AG697" i="6"/>
  <c r="AI697" i="6" s="1"/>
  <c r="AG501" i="6"/>
  <c r="AI501" i="6" s="1"/>
  <c r="AG964" i="6"/>
  <c r="AI964" i="6" s="1"/>
  <c r="AG268" i="6"/>
  <c r="AI268" i="6" s="1"/>
  <c r="AG1454" i="6"/>
  <c r="AI1454" i="6" s="1"/>
  <c r="AG1358" i="6"/>
  <c r="AI1358" i="6" s="1"/>
  <c r="AG1214" i="6"/>
  <c r="AI1214" i="6" s="1"/>
  <c r="AG1118" i="6"/>
  <c r="AI1118" i="6" s="1"/>
  <c r="AG1006" i="6"/>
  <c r="AI1006" i="6" s="1"/>
  <c r="AG894" i="6"/>
  <c r="AI894" i="6" s="1"/>
  <c r="AG782" i="6"/>
  <c r="AI782" i="6" s="1"/>
  <c r="AG686" i="6"/>
  <c r="AI686" i="6" s="1"/>
  <c r="AG590" i="6"/>
  <c r="AI590" i="6" s="1"/>
  <c r="AG350" i="6"/>
  <c r="AI350" i="6" s="1"/>
  <c r="AG254" i="6"/>
  <c r="AI254" i="6" s="1"/>
  <c r="AG126" i="6"/>
  <c r="AI126" i="6" s="1"/>
  <c r="AG30" i="6"/>
  <c r="AI30" i="6" s="1"/>
  <c r="AG761" i="6"/>
  <c r="AI761" i="6" s="1"/>
  <c r="AH1492" i="6"/>
  <c r="AI1492" i="6" s="1"/>
  <c r="AG1108" i="6"/>
  <c r="AI1108" i="6" s="1"/>
  <c r="AG764" i="6"/>
  <c r="AI764" i="6" s="1"/>
  <c r="AG32" i="6"/>
  <c r="AI32" i="6" s="1"/>
  <c r="AG1031" i="6"/>
  <c r="AI1031" i="6" s="1"/>
  <c r="AG807" i="6"/>
  <c r="AI807" i="6" s="1"/>
  <c r="AG455" i="6"/>
  <c r="AI455" i="6" s="1"/>
  <c r="AG343" i="6"/>
  <c r="AI343" i="6" s="1"/>
  <c r="AG247" i="6"/>
  <c r="AI247" i="6" s="1"/>
  <c r="AG183" i="6"/>
  <c r="AI183" i="6" s="1"/>
  <c r="AG79" i="6"/>
  <c r="AI79" i="6" s="1"/>
  <c r="AJ79" i="6" s="1"/>
  <c r="AG15" i="6"/>
  <c r="AI15" i="6" s="1"/>
  <c r="AH1281" i="6"/>
  <c r="AI1281" i="6" s="1"/>
  <c r="AH1009" i="6"/>
  <c r="AI1009" i="6" s="1"/>
  <c r="AH317" i="6"/>
  <c r="AI317" i="6" s="1"/>
  <c r="AG1452" i="6"/>
  <c r="AI1452" i="6" s="1"/>
  <c r="AG1373" i="6"/>
  <c r="AI1373" i="6" s="1"/>
  <c r="AG369" i="6"/>
  <c r="AI369" i="6" s="1"/>
  <c r="AH968" i="6"/>
  <c r="AI968" i="6" s="1"/>
  <c r="AG1023" i="6"/>
  <c r="AI1023" i="6" s="1"/>
  <c r="AH213" i="6"/>
  <c r="AI213" i="6" s="1"/>
  <c r="AG1252" i="6"/>
  <c r="AI1252" i="6" s="1"/>
  <c r="AH808" i="6"/>
  <c r="AI808" i="6" s="1"/>
  <c r="AH1378" i="6"/>
  <c r="AI1378" i="6" s="1"/>
  <c r="AG1206" i="6"/>
  <c r="AI1206" i="6" s="1"/>
  <c r="AH1034" i="6"/>
  <c r="AI1034" i="6" s="1"/>
  <c r="AH866" i="6"/>
  <c r="AI866" i="6" s="1"/>
  <c r="AG694" i="6"/>
  <c r="AI694" i="6" s="1"/>
  <c r="AH522" i="6"/>
  <c r="AI522" i="6" s="1"/>
  <c r="AH354" i="6"/>
  <c r="AI354" i="6" s="1"/>
  <c r="AG182" i="6"/>
  <c r="AI182" i="6" s="1"/>
  <c r="AG34" i="6"/>
  <c r="AI34" i="6" s="1"/>
  <c r="AI1437" i="6"/>
  <c r="AI1229" i="6"/>
  <c r="AI1000" i="6"/>
  <c r="AI212" i="6"/>
  <c r="AI1423" i="6"/>
  <c r="AI1327" i="6"/>
  <c r="AI1247" i="6"/>
  <c r="AI1167" i="6"/>
  <c r="AI1071" i="6"/>
  <c r="AI991" i="6"/>
  <c r="AI911" i="6"/>
  <c r="AI815" i="6"/>
  <c r="AI735" i="6"/>
  <c r="AI655" i="6"/>
  <c r="AI559" i="6"/>
  <c r="AI415" i="6"/>
  <c r="AI383" i="6"/>
  <c r="AI319" i="6"/>
  <c r="AI239" i="6"/>
  <c r="AI1476" i="6"/>
  <c r="AI1384" i="6"/>
  <c r="AI872" i="6"/>
  <c r="AI424" i="6"/>
  <c r="AI1478" i="6"/>
  <c r="AI1414" i="6"/>
  <c r="AI1350" i="6"/>
  <c r="AI1286" i="6"/>
  <c r="AI1222" i="6"/>
  <c r="AI1158" i="6"/>
  <c r="AI1094" i="6"/>
  <c r="AI1030" i="6"/>
  <c r="AI966" i="6"/>
  <c r="AI902" i="6"/>
  <c r="AI838" i="6"/>
  <c r="AI774" i="6"/>
  <c r="AI710" i="6"/>
  <c r="AI646" i="6"/>
  <c r="AI582" i="6"/>
  <c r="AI518" i="6"/>
  <c r="AI454" i="6"/>
  <c r="AI390" i="6"/>
  <c r="AI326" i="6"/>
  <c r="AI262" i="6"/>
  <c r="AI198" i="6"/>
  <c r="AI134" i="6"/>
  <c r="AI1388" i="6"/>
  <c r="AI920" i="6"/>
  <c r="AI440" i="6"/>
  <c r="AI1400" i="6"/>
  <c r="AI1276" i="6"/>
  <c r="AI260" i="6"/>
  <c r="AG148" i="6"/>
  <c r="AI148" i="6" s="1"/>
  <c r="AG61" i="6"/>
  <c r="AI61" i="6" s="1"/>
  <c r="AJ61" i="6" s="1"/>
  <c r="AI1196" i="6"/>
  <c r="AI504" i="6"/>
  <c r="AI884" i="6"/>
  <c r="AG321" i="6"/>
  <c r="AI321" i="6" s="1"/>
  <c r="AG564" i="6"/>
  <c r="AI564" i="6" s="1"/>
  <c r="AG1113" i="6"/>
  <c r="AI1113" i="6" s="1"/>
  <c r="AG169" i="6"/>
  <c r="AI169" i="6" s="1"/>
  <c r="AG1220" i="6"/>
  <c r="AI1220" i="6" s="1"/>
  <c r="AG544" i="6"/>
  <c r="AI544" i="6" s="1"/>
  <c r="AI1393" i="6"/>
  <c r="AI945" i="6"/>
  <c r="AI401" i="6"/>
  <c r="AI353" i="6"/>
  <c r="AI273" i="6"/>
  <c r="AI225" i="6"/>
  <c r="AI1120" i="6"/>
  <c r="AI796" i="6"/>
  <c r="AI328" i="6"/>
  <c r="AI1425" i="6"/>
  <c r="AI1277" i="6"/>
  <c r="AI1217" i="6"/>
  <c r="AI977" i="6"/>
  <c r="AI705" i="6"/>
  <c r="AI1464" i="6"/>
  <c r="AI1372" i="6"/>
  <c r="AI272" i="6"/>
  <c r="AH112" i="6"/>
  <c r="AI112" i="6" s="1"/>
  <c r="AG40" i="6"/>
  <c r="AI40" i="6" s="1"/>
  <c r="AI1260" i="6"/>
  <c r="AI364" i="6"/>
  <c r="AI624" i="6"/>
  <c r="AI368" i="6"/>
  <c r="AG111" i="6"/>
  <c r="AI111" i="6" s="1"/>
  <c r="AH12" i="6"/>
  <c r="AI12" i="6" s="1"/>
  <c r="AH103" i="6"/>
  <c r="AI103" i="6" s="1"/>
  <c r="AJ103" i="6" s="1"/>
  <c r="AG57" i="6"/>
  <c r="AI57" i="6" s="1"/>
  <c r="AG1021" i="6"/>
  <c r="AI1021" i="6" s="1"/>
  <c r="AG1044" i="6"/>
  <c r="AI1044" i="6" s="1"/>
  <c r="AH136" i="6"/>
  <c r="AI136" i="6" s="1"/>
  <c r="AJ136" i="6" s="1"/>
  <c r="AG575" i="6"/>
  <c r="AI575" i="6" s="1"/>
  <c r="AH1489" i="6"/>
  <c r="AI1489" i="6" s="1"/>
  <c r="AH1460" i="6"/>
  <c r="AI1460" i="6" s="1"/>
  <c r="AG998" i="6"/>
  <c r="AI998" i="6" s="1"/>
  <c r="AG486" i="6"/>
  <c r="AI486" i="6" s="1"/>
  <c r="AG314" i="6"/>
  <c r="AI314" i="6" s="1"/>
  <c r="AI857" i="6"/>
  <c r="AI525" i="6"/>
  <c r="AI1340" i="6"/>
  <c r="AI1080" i="6"/>
  <c r="AI676" i="6"/>
  <c r="AI476" i="6"/>
  <c r="AI304" i="6"/>
  <c r="AI1353" i="6"/>
  <c r="AI1289" i="6"/>
  <c r="AI1049" i="6"/>
  <c r="AI937" i="6"/>
  <c r="AI757" i="6"/>
  <c r="AI573" i="6"/>
  <c r="AI688" i="6"/>
  <c r="AI348" i="6"/>
  <c r="AI1450" i="6"/>
  <c r="AI1386" i="6"/>
  <c r="AI1322" i="6"/>
  <c r="AI1258" i="6"/>
  <c r="AI1194" i="6"/>
  <c r="AI1130" i="6"/>
  <c r="AI1066" i="6"/>
  <c r="AI1002" i="6"/>
  <c r="AI938" i="6"/>
  <c r="AI874" i="6"/>
  <c r="AI810" i="6"/>
  <c r="AI746" i="6"/>
  <c r="AI682" i="6"/>
  <c r="AI618" i="6"/>
  <c r="AI554" i="6"/>
  <c r="AI490" i="6"/>
  <c r="AI426" i="6"/>
  <c r="AI362" i="6"/>
  <c r="AI298" i="6"/>
  <c r="AI234" i="6"/>
  <c r="AG831" i="6"/>
  <c r="AI831" i="6" s="1"/>
  <c r="AG236" i="6"/>
  <c r="AI236" i="6" s="1"/>
  <c r="AG1014" i="6"/>
  <c r="AI1014" i="6" s="1"/>
  <c r="AG502" i="6"/>
  <c r="AI502" i="6" s="1"/>
  <c r="AG6" i="6"/>
  <c r="AI6" i="6" s="1"/>
  <c r="AG316" i="6"/>
  <c r="AI316" i="6" s="1"/>
  <c r="AG97" i="6"/>
  <c r="AI97" i="6" s="1"/>
  <c r="AG55" i="6"/>
  <c r="AI55" i="6" s="1"/>
  <c r="AI802" i="6"/>
  <c r="AH144" i="6"/>
  <c r="AI144" i="6" s="1"/>
  <c r="AG709" i="6"/>
  <c r="AI709" i="6" s="1"/>
  <c r="AG1268" i="6"/>
  <c r="AI1268" i="6" s="1"/>
  <c r="AG108" i="6"/>
  <c r="AI108" i="6" s="1"/>
  <c r="AG1387" i="6"/>
  <c r="AI1387" i="6" s="1"/>
  <c r="AG875" i="6"/>
  <c r="AI875" i="6" s="1"/>
  <c r="AG619" i="6"/>
  <c r="AI619" i="6" s="1"/>
  <c r="AG1344" i="6"/>
  <c r="AI1344" i="6" s="1"/>
  <c r="AG1144" i="6"/>
  <c r="AI1144" i="6" s="1"/>
  <c r="AG684" i="6"/>
  <c r="AI684" i="6" s="1"/>
  <c r="AG969" i="6"/>
  <c r="AI969" i="6" s="1"/>
  <c r="AG649" i="6"/>
  <c r="AI649" i="6" s="1"/>
  <c r="AG798" i="6"/>
  <c r="AI798" i="6" s="1"/>
  <c r="AG14" i="6"/>
  <c r="AI14" i="6" s="1"/>
  <c r="AG545" i="6"/>
  <c r="AI545" i="6" s="1"/>
  <c r="AG1143" i="6"/>
  <c r="AI1143" i="6" s="1"/>
  <c r="AG7" i="6"/>
  <c r="AI7" i="6" s="1"/>
  <c r="AH1261" i="6"/>
  <c r="AI1261" i="6" s="1"/>
  <c r="AG949" i="6"/>
  <c r="AI949" i="6" s="1"/>
  <c r="AG753" i="6"/>
  <c r="AI753" i="6" s="1"/>
  <c r="AG629" i="6"/>
  <c r="AI629" i="6" s="1"/>
  <c r="AG1192" i="6"/>
  <c r="AI1192" i="6" s="1"/>
  <c r="AG756" i="6"/>
  <c r="AI756" i="6" s="1"/>
  <c r="AH100" i="6"/>
  <c r="AI100" i="6" s="1"/>
  <c r="AG1475" i="6"/>
  <c r="AI1475" i="6" s="1"/>
  <c r="AG963" i="6"/>
  <c r="AI963" i="6" s="1"/>
  <c r="AG579" i="6"/>
  <c r="AI579" i="6" s="1"/>
  <c r="AG115" i="6"/>
  <c r="AI115" i="6" s="1"/>
  <c r="AG1342" i="6"/>
  <c r="AI1342" i="6" s="1"/>
  <c r="AG910" i="6"/>
  <c r="AI910" i="6" s="1"/>
  <c r="AG286" i="6"/>
  <c r="AI286" i="6" s="1"/>
  <c r="AG24" i="6"/>
  <c r="AI24" i="6" s="1"/>
  <c r="AJ24" i="6" s="1"/>
  <c r="AG281" i="6"/>
  <c r="AI281" i="6" s="1"/>
  <c r="AG1408" i="6"/>
  <c r="AI1408" i="6" s="1"/>
  <c r="AG1288" i="6"/>
  <c r="AI1288" i="6" s="1"/>
  <c r="AG1224" i="6"/>
  <c r="AI1224" i="6" s="1"/>
  <c r="AG1445" i="6"/>
  <c r="AI1445" i="6" s="1"/>
  <c r="AG1317" i="6"/>
  <c r="AI1317" i="6" s="1"/>
  <c r="AG1189" i="6"/>
  <c r="AI1189" i="6" s="1"/>
  <c r="AG1061" i="6"/>
  <c r="AI1061" i="6" s="1"/>
  <c r="AG933" i="6"/>
  <c r="AI933" i="6" s="1"/>
  <c r="AG801" i="6"/>
  <c r="AI801" i="6" s="1"/>
  <c r="AG677" i="6"/>
  <c r="AI677" i="6" s="1"/>
  <c r="AG553" i="6"/>
  <c r="AI553" i="6" s="1"/>
  <c r="AG173" i="6"/>
  <c r="AI173" i="6" s="1"/>
  <c r="AJ173" i="6" s="1"/>
  <c r="AH1300" i="6"/>
  <c r="AI1300" i="6" s="1"/>
  <c r="AG1052" i="6"/>
  <c r="AI1052" i="6" s="1"/>
  <c r="AH740" i="6"/>
  <c r="AI740" i="6" s="1"/>
  <c r="AG372" i="6"/>
  <c r="AI372" i="6" s="1"/>
  <c r="AG248" i="6"/>
  <c r="AI248" i="6" s="1"/>
  <c r="AG124" i="6"/>
  <c r="AI124" i="6" s="1"/>
  <c r="AG44" i="6"/>
  <c r="AI44" i="6" s="1"/>
  <c r="AJ44" i="6" s="1"/>
  <c r="AG1467" i="6"/>
  <c r="AI1467" i="6" s="1"/>
  <c r="AG1403" i="6"/>
  <c r="AI1403" i="6" s="1"/>
  <c r="AG1339" i="6"/>
  <c r="AI1339" i="6" s="1"/>
  <c r="AG1275" i="6"/>
  <c r="AI1275" i="6" s="1"/>
  <c r="AG1211" i="6"/>
  <c r="AI1211" i="6" s="1"/>
  <c r="AG1147" i="6"/>
  <c r="AI1147" i="6" s="1"/>
  <c r="AG1083" i="6"/>
  <c r="AI1083" i="6" s="1"/>
  <c r="AG1019" i="6"/>
  <c r="AI1019" i="6" s="1"/>
  <c r="AG955" i="6"/>
  <c r="AI955" i="6" s="1"/>
  <c r="AG891" i="6"/>
  <c r="AI891" i="6" s="1"/>
  <c r="AG827" i="6"/>
  <c r="AI827" i="6" s="1"/>
  <c r="AG763" i="6"/>
  <c r="AI763" i="6" s="1"/>
  <c r="AG699" i="6"/>
  <c r="AI699" i="6" s="1"/>
  <c r="AG635" i="6"/>
  <c r="AI635" i="6" s="1"/>
  <c r="AG571" i="6"/>
  <c r="AI571" i="6" s="1"/>
  <c r="AG507" i="6"/>
  <c r="AI507" i="6" s="1"/>
  <c r="AG443" i="6"/>
  <c r="AI443" i="6" s="1"/>
  <c r="AG379" i="6"/>
  <c r="AI379" i="6" s="1"/>
  <c r="AG315" i="6"/>
  <c r="AI315" i="6" s="1"/>
  <c r="AG251" i="6"/>
  <c r="AI251" i="6" s="1"/>
  <c r="AG147" i="6"/>
  <c r="AI147" i="6" s="1"/>
  <c r="AG59" i="6"/>
  <c r="AI59" i="6" s="1"/>
  <c r="AH1401" i="6"/>
  <c r="AI1401" i="6" s="1"/>
  <c r="AH1017" i="6"/>
  <c r="AI1017" i="6" s="1"/>
  <c r="AH633" i="6"/>
  <c r="AI633" i="6" s="1"/>
  <c r="AH565" i="6"/>
  <c r="AI565" i="6" s="1"/>
  <c r="AG1380" i="6"/>
  <c r="AI1380" i="6" s="1"/>
  <c r="AG852" i="6"/>
  <c r="AI852" i="6" s="1"/>
  <c r="AG716" i="6"/>
  <c r="AI716" i="6" s="1"/>
  <c r="AG384" i="6"/>
  <c r="AI384" i="6" s="1"/>
  <c r="AH1326" i="6"/>
  <c r="AI1326" i="6" s="1"/>
  <c r="AH1262" i="6"/>
  <c r="AI1262" i="6" s="1"/>
  <c r="AH1134" i="6"/>
  <c r="AI1134" i="6" s="1"/>
  <c r="AH974" i="6"/>
  <c r="AI974" i="6" s="1"/>
  <c r="AH846" i="6"/>
  <c r="AI846" i="6" s="1"/>
  <c r="AG462" i="6"/>
  <c r="AI462" i="6" s="1"/>
  <c r="AH430" i="6"/>
  <c r="AI430" i="6" s="1"/>
  <c r="AG398" i="6"/>
  <c r="AI398" i="6" s="1"/>
  <c r="AH334" i="6"/>
  <c r="AI334" i="6" s="1"/>
  <c r="AH302" i="6"/>
  <c r="AI302" i="6" s="1"/>
  <c r="AH206" i="6"/>
  <c r="AI206" i="6" s="1"/>
  <c r="AH174" i="6"/>
  <c r="AI174" i="6" s="1"/>
  <c r="AJ174" i="6" s="1"/>
  <c r="AG142" i="6"/>
  <c r="AI142" i="6" s="1"/>
  <c r="AJ142" i="6" s="1"/>
  <c r="AG78" i="6"/>
  <c r="AI78" i="6" s="1"/>
  <c r="AH46" i="6"/>
  <c r="AI46" i="6" s="1"/>
  <c r="AG149" i="6"/>
  <c r="AI149" i="6" s="1"/>
  <c r="AJ149" i="6" s="1"/>
  <c r="AG85" i="6"/>
  <c r="AI85" i="6" s="1"/>
  <c r="AG1432" i="6"/>
  <c r="AI1432" i="6" s="1"/>
  <c r="AG472" i="6"/>
  <c r="AI472" i="6" s="1"/>
  <c r="AH88" i="6"/>
  <c r="AI88" i="6" s="1"/>
  <c r="AG1431" i="6"/>
  <c r="AI1431" i="6" s="1"/>
  <c r="AG1287" i="6"/>
  <c r="AI1287" i="6" s="1"/>
  <c r="AG1159" i="6"/>
  <c r="AI1159" i="6" s="1"/>
  <c r="AG903" i="6"/>
  <c r="AI903" i="6" s="1"/>
  <c r="AG727" i="6"/>
  <c r="AI727" i="6" s="1"/>
  <c r="AG583" i="6"/>
  <c r="AI583" i="6" s="1"/>
  <c r="AH63" i="6"/>
  <c r="AI63" i="6" s="1"/>
  <c r="AG1497" i="6"/>
  <c r="AI1497" i="6" s="1"/>
  <c r="AG1209" i="6"/>
  <c r="AI1209" i="6" s="1"/>
  <c r="AG729" i="6"/>
  <c r="AI729" i="6" s="1"/>
  <c r="AG473" i="6"/>
  <c r="AI473" i="6" s="1"/>
  <c r="AG1212" i="6"/>
  <c r="AI1212" i="6" s="1"/>
  <c r="AG636" i="6"/>
  <c r="AI636" i="6" s="1"/>
  <c r="AG1470" i="6"/>
  <c r="AI1470" i="6" s="1"/>
  <c r="AG1310" i="6"/>
  <c r="AI1310" i="6" s="1"/>
  <c r="AG1182" i="6"/>
  <c r="AI1182" i="6" s="1"/>
  <c r="AG1022" i="6"/>
  <c r="AI1022" i="6" s="1"/>
  <c r="AG862" i="6"/>
  <c r="AI862" i="6" s="1"/>
  <c r="AG718" i="6"/>
  <c r="AI718" i="6" s="1"/>
  <c r="AG558" i="6"/>
  <c r="AI558" i="6" s="1"/>
  <c r="AG238" i="6"/>
  <c r="AI238" i="6" s="1"/>
  <c r="AG110" i="6"/>
  <c r="AI110" i="6" s="1"/>
  <c r="AJ110" i="6" s="1"/>
  <c r="AG1213" i="6"/>
  <c r="AI1213" i="6" s="1"/>
  <c r="AG669" i="6"/>
  <c r="AI669" i="6" s="1"/>
  <c r="AG25" i="6"/>
  <c r="AI25" i="6" s="1"/>
  <c r="AG1060" i="6"/>
  <c r="AI1060" i="6" s="1"/>
  <c r="AG456" i="6"/>
  <c r="AI456" i="6" s="1"/>
  <c r="AG72" i="6"/>
  <c r="AI72" i="6" s="1"/>
  <c r="AJ72" i="6" s="1"/>
  <c r="AH1223" i="6"/>
  <c r="AI1223" i="6" s="1"/>
  <c r="AG1079" i="6"/>
  <c r="AI1079" i="6" s="1"/>
  <c r="AG935" i="6"/>
  <c r="AI935" i="6" s="1"/>
  <c r="AG791" i="6"/>
  <c r="AI791" i="6" s="1"/>
  <c r="AG663" i="6"/>
  <c r="AI663" i="6" s="1"/>
  <c r="AG519" i="6"/>
  <c r="AI519" i="6" s="1"/>
  <c r="AG359" i="6"/>
  <c r="AI359" i="6" s="1"/>
  <c r="AG39" i="6"/>
  <c r="AI39" i="6" s="1"/>
  <c r="AH269" i="6"/>
  <c r="AI269" i="6" s="1"/>
  <c r="AG1188" i="6"/>
  <c r="AI1188" i="6" s="1"/>
  <c r="AG1020" i="6"/>
  <c r="AI1020" i="6" s="1"/>
  <c r="AG576" i="6"/>
  <c r="AI576" i="6" s="1"/>
  <c r="AG192" i="6"/>
  <c r="AI192" i="6" s="1"/>
  <c r="AH1453" i="6"/>
  <c r="AI1453" i="6" s="1"/>
  <c r="AH941" i="6"/>
  <c r="AI941" i="6" s="1"/>
  <c r="AH13" i="6"/>
  <c r="AI13" i="6" s="1"/>
  <c r="AG1421" i="6"/>
  <c r="AI1421" i="6" s="1"/>
  <c r="AH1477" i="6"/>
  <c r="AI1477" i="6" s="1"/>
  <c r="AH1413" i="6"/>
  <c r="AI1413" i="6" s="1"/>
  <c r="AH1285" i="6"/>
  <c r="AI1285" i="6" s="1"/>
  <c r="AH1221" i="6"/>
  <c r="AI1221" i="6" s="1"/>
  <c r="AH1093" i="6"/>
  <c r="AI1093" i="6" s="1"/>
  <c r="AH1029" i="6"/>
  <c r="AI1029" i="6" s="1"/>
  <c r="AH901" i="6"/>
  <c r="AI901" i="6" s="1"/>
  <c r="AH833" i="6"/>
  <c r="AI833" i="6" s="1"/>
  <c r="AH581" i="6"/>
  <c r="AI581" i="6" s="1"/>
  <c r="AH517" i="6"/>
  <c r="AI517" i="6" s="1"/>
  <c r="AG457" i="6"/>
  <c r="AI457" i="6" s="1"/>
  <c r="AG393" i="6"/>
  <c r="AI393" i="6" s="1"/>
  <c r="AG329" i="6"/>
  <c r="AI329" i="6" s="1"/>
  <c r="AG265" i="6"/>
  <c r="AI265" i="6" s="1"/>
  <c r="AG201" i="6"/>
  <c r="AI201" i="6" s="1"/>
  <c r="AH141" i="6"/>
  <c r="AI141" i="6" s="1"/>
  <c r="AH77" i="6"/>
  <c r="AI77" i="6" s="1"/>
  <c r="AJ77" i="6" s="1"/>
  <c r="AH17" i="6"/>
  <c r="AI17" i="6" s="1"/>
  <c r="AJ17" i="6" s="1"/>
  <c r="AG1456" i="6"/>
  <c r="AI1456" i="6" s="1"/>
  <c r="AG1392" i="6"/>
  <c r="AI1392" i="6" s="1"/>
  <c r="AG1332" i="6"/>
  <c r="AI1332" i="6" s="1"/>
  <c r="AG1208" i="6"/>
  <c r="AI1208" i="6" s="1"/>
  <c r="AG1084" i="6"/>
  <c r="AI1084" i="6" s="1"/>
  <c r="AG1024" i="6"/>
  <c r="AI1024" i="6" s="1"/>
  <c r="AG960" i="6"/>
  <c r="AI960" i="6" s="1"/>
  <c r="AG896" i="6"/>
  <c r="AI896" i="6" s="1"/>
  <c r="AG832" i="6"/>
  <c r="AI832" i="6" s="1"/>
  <c r="AG772" i="6"/>
  <c r="AI772" i="6" s="1"/>
  <c r="AG648" i="6"/>
  <c r="AI648" i="6" s="1"/>
  <c r="AG588" i="6"/>
  <c r="AI588" i="6" s="1"/>
  <c r="AG528" i="6"/>
  <c r="AI528" i="6" s="1"/>
  <c r="AG464" i="6"/>
  <c r="AI464" i="6" s="1"/>
  <c r="AG400" i="6"/>
  <c r="AI400" i="6" s="1"/>
  <c r="AH340" i="6"/>
  <c r="AI340" i="6" s="1"/>
  <c r="AH280" i="6"/>
  <c r="AI280" i="6" s="1"/>
  <c r="AH220" i="6"/>
  <c r="AI220" i="6" s="1"/>
  <c r="AG160" i="6"/>
  <c r="AI160" i="6" s="1"/>
  <c r="AJ160" i="6" s="1"/>
  <c r="AG1493" i="6"/>
  <c r="AI1493" i="6" s="1"/>
  <c r="AG1301" i="6"/>
  <c r="AI1301" i="6" s="1"/>
  <c r="AG1237" i="6"/>
  <c r="AI1237" i="6" s="1"/>
  <c r="AG1109" i="6"/>
  <c r="AI1109" i="6" s="1"/>
  <c r="AG917" i="6"/>
  <c r="AI917" i="6" s="1"/>
  <c r="AG849" i="6"/>
  <c r="AI849" i="6" s="1"/>
  <c r="AG785" i="6"/>
  <c r="AI785" i="6" s="1"/>
  <c r="AG661" i="6"/>
  <c r="AI661" i="6" s="1"/>
  <c r="AG537" i="6"/>
  <c r="AI537" i="6" s="1"/>
  <c r="AG469" i="6"/>
  <c r="AI469" i="6" s="1"/>
  <c r="AH1100" i="6"/>
  <c r="AI1100" i="6" s="1"/>
  <c r="AH976" i="6"/>
  <c r="AI976" i="6" s="1"/>
  <c r="AH848" i="6"/>
  <c r="AI848" i="6" s="1"/>
  <c r="AG788" i="6"/>
  <c r="AI788" i="6" s="1"/>
  <c r="AG724" i="6"/>
  <c r="AI724" i="6" s="1"/>
  <c r="AG664" i="6"/>
  <c r="AI664" i="6" s="1"/>
  <c r="AG600" i="6"/>
  <c r="AI600" i="6" s="1"/>
  <c r="AG540" i="6"/>
  <c r="AI540" i="6" s="1"/>
  <c r="AH416" i="6"/>
  <c r="AI416" i="6" s="1"/>
  <c r="AG232" i="6"/>
  <c r="AI232" i="6" s="1"/>
  <c r="AG76" i="6"/>
  <c r="AI76" i="6" s="1"/>
  <c r="AJ76" i="6" s="1"/>
  <c r="AG36" i="6"/>
  <c r="AI36" i="6" s="1"/>
  <c r="AG1491" i="6"/>
  <c r="AI1491" i="6" s="1"/>
  <c r="AG1459" i="6"/>
  <c r="AI1459" i="6" s="1"/>
  <c r="AG1427" i="6"/>
  <c r="AI1427" i="6" s="1"/>
  <c r="AG1395" i="6"/>
  <c r="AI1395" i="6" s="1"/>
  <c r="AG1363" i="6"/>
  <c r="AI1363" i="6" s="1"/>
  <c r="AG1331" i="6"/>
  <c r="AI1331" i="6" s="1"/>
  <c r="AG1299" i="6"/>
  <c r="AI1299" i="6" s="1"/>
  <c r="AG1267" i="6"/>
  <c r="AI1267" i="6" s="1"/>
  <c r="AG1235" i="6"/>
  <c r="AI1235" i="6" s="1"/>
  <c r="AG1203" i="6"/>
  <c r="AI1203" i="6" s="1"/>
  <c r="AG1171" i="6"/>
  <c r="AI1171" i="6" s="1"/>
  <c r="AG1139" i="6"/>
  <c r="AI1139" i="6" s="1"/>
  <c r="AG1107" i="6"/>
  <c r="AI1107" i="6" s="1"/>
  <c r="AG1075" i="6"/>
  <c r="AI1075" i="6" s="1"/>
  <c r="AG1043" i="6"/>
  <c r="AI1043" i="6" s="1"/>
  <c r="AG1011" i="6"/>
  <c r="AI1011" i="6" s="1"/>
  <c r="AG979" i="6"/>
  <c r="AI979" i="6" s="1"/>
  <c r="AG947" i="6"/>
  <c r="AI947" i="6" s="1"/>
  <c r="AG915" i="6"/>
  <c r="AI915" i="6" s="1"/>
  <c r="AG883" i="6"/>
  <c r="AI883" i="6" s="1"/>
  <c r="AG851" i="6"/>
  <c r="AI851" i="6" s="1"/>
  <c r="AG819" i="6"/>
  <c r="AI819" i="6" s="1"/>
  <c r="AG787" i="6"/>
  <c r="AI787" i="6" s="1"/>
  <c r="AG755" i="6"/>
  <c r="AI755" i="6" s="1"/>
  <c r="AG723" i="6"/>
  <c r="AI723" i="6" s="1"/>
  <c r="AG691" i="6"/>
  <c r="AI691" i="6" s="1"/>
  <c r="AG659" i="6"/>
  <c r="AI659" i="6" s="1"/>
  <c r="AG627" i="6"/>
  <c r="AI627" i="6" s="1"/>
  <c r="AG595" i="6"/>
  <c r="AI595" i="6" s="1"/>
  <c r="AG563" i="6"/>
  <c r="AI563" i="6" s="1"/>
  <c r="AG531" i="6"/>
  <c r="AI531" i="6" s="1"/>
  <c r="AG499" i="6"/>
  <c r="AI499" i="6" s="1"/>
  <c r="AG467" i="6"/>
  <c r="AI467" i="6" s="1"/>
  <c r="AG435" i="6"/>
  <c r="AI435" i="6" s="1"/>
  <c r="AG403" i="6"/>
  <c r="AI403" i="6" s="1"/>
  <c r="AG371" i="6"/>
  <c r="AI371" i="6" s="1"/>
  <c r="AG339" i="6"/>
  <c r="AI339" i="6" s="1"/>
  <c r="AG307" i="6"/>
  <c r="AI307" i="6" s="1"/>
  <c r="AG275" i="6"/>
  <c r="AI275" i="6" s="1"/>
  <c r="AG243" i="6"/>
  <c r="AI243" i="6" s="1"/>
  <c r="AG211" i="6"/>
  <c r="AI211" i="6" s="1"/>
  <c r="AG179" i="6"/>
  <c r="AI179" i="6" s="1"/>
  <c r="AH617" i="6"/>
  <c r="AI617" i="6" s="1"/>
  <c r="AG421" i="6"/>
  <c r="AI421" i="6" s="1"/>
  <c r="AG293" i="6"/>
  <c r="AI293" i="6" s="1"/>
  <c r="AH161" i="6"/>
  <c r="AI161" i="6" s="1"/>
  <c r="AJ161" i="6" s="1"/>
  <c r="AG1428" i="6"/>
  <c r="AI1428" i="6" s="1"/>
  <c r="AG1360" i="6"/>
  <c r="AI1360" i="6" s="1"/>
  <c r="AG1296" i="6"/>
  <c r="AI1296" i="6" s="1"/>
  <c r="AG1096" i="6"/>
  <c r="AI1096" i="6" s="1"/>
  <c r="AG768" i="6"/>
  <c r="AI768" i="6" s="1"/>
  <c r="AG704" i="6"/>
  <c r="AI704" i="6" s="1"/>
  <c r="AG164" i="6"/>
  <c r="AI164" i="6" s="1"/>
  <c r="AJ164" i="6" s="1"/>
  <c r="AH38" i="6"/>
  <c r="AI38" i="6" s="1"/>
  <c r="AG904" i="6"/>
  <c r="AI904" i="6" s="1"/>
  <c r="AH156" i="6"/>
  <c r="AI156" i="6" s="1"/>
  <c r="AG1399" i="6"/>
  <c r="AI1399" i="6" s="1"/>
  <c r="AG1255" i="6"/>
  <c r="AI1255" i="6" s="1"/>
  <c r="AG695" i="6"/>
  <c r="AI695" i="6" s="1"/>
  <c r="AG551" i="6"/>
  <c r="AI551" i="6" s="1"/>
  <c r="AH135" i="6"/>
  <c r="AI135" i="6" s="1"/>
  <c r="AG1385" i="6"/>
  <c r="AI1385" i="6" s="1"/>
  <c r="AG1097" i="6"/>
  <c r="AI1097" i="6" s="1"/>
  <c r="AG665" i="6"/>
  <c r="AI665" i="6" s="1"/>
  <c r="AG177" i="6"/>
  <c r="AI177" i="6" s="1"/>
  <c r="AG1422" i="6"/>
  <c r="AI1422" i="6" s="1"/>
  <c r="AG1294" i="6"/>
  <c r="AI1294" i="6" s="1"/>
  <c r="AG1150" i="6"/>
  <c r="AI1150" i="6" s="1"/>
  <c r="AG814" i="6"/>
  <c r="AI814" i="6" s="1"/>
  <c r="AG670" i="6"/>
  <c r="AI670" i="6" s="1"/>
  <c r="AG510" i="6"/>
  <c r="AI510" i="6" s="1"/>
  <c r="AG366" i="6"/>
  <c r="AI366" i="6" s="1"/>
  <c r="AG190" i="6"/>
  <c r="AI190" i="6" s="1"/>
  <c r="AG62" i="6"/>
  <c r="AI62" i="6" s="1"/>
  <c r="AG561" i="6"/>
  <c r="AI561" i="6" s="1"/>
  <c r="AG408" i="6"/>
  <c r="AI408" i="6" s="1"/>
  <c r="AH64" i="6"/>
  <c r="AI64" i="6" s="1"/>
  <c r="AG1047" i="6"/>
  <c r="AI1047" i="6" s="1"/>
  <c r="AG631" i="6"/>
  <c r="AI631" i="6" s="1"/>
  <c r="AG471" i="6"/>
  <c r="AI471" i="6" s="1"/>
  <c r="AG311" i="6"/>
  <c r="AI311" i="6" s="1"/>
  <c r="AG23" i="6"/>
  <c r="AI23" i="6" s="1"/>
  <c r="AG1156" i="6"/>
  <c r="AI1156" i="6" s="1"/>
  <c r="AH5" i="6"/>
  <c r="AI5" i="6" s="1"/>
  <c r="AH1397" i="6"/>
  <c r="AI1397" i="6" s="1"/>
  <c r="AH1333" i="6"/>
  <c r="AI1333" i="6" s="1"/>
  <c r="AH1269" i="6"/>
  <c r="AI1269" i="6" s="1"/>
  <c r="AH1141" i="6"/>
  <c r="AI1141" i="6" s="1"/>
  <c r="AH569" i="6"/>
  <c r="AI569" i="6" s="1"/>
  <c r="AG441" i="6"/>
  <c r="AI441" i="6" s="1"/>
  <c r="AG377" i="6"/>
  <c r="AI377" i="6" s="1"/>
  <c r="AG313" i="6"/>
  <c r="AI313" i="6" s="1"/>
  <c r="AG249" i="6"/>
  <c r="AI249" i="6" s="1"/>
  <c r="AH189" i="6"/>
  <c r="AI189" i="6" s="1"/>
  <c r="AH125" i="6"/>
  <c r="AI125" i="6" s="1"/>
  <c r="AG1500" i="6"/>
  <c r="AI1500" i="6" s="1"/>
  <c r="AG1440" i="6"/>
  <c r="AI1440" i="6" s="1"/>
  <c r="AG1376" i="6"/>
  <c r="AI1376" i="6" s="1"/>
  <c r="AG1256" i="6"/>
  <c r="AI1256" i="6" s="1"/>
  <c r="AG1068" i="6"/>
  <c r="AI1068" i="6" s="1"/>
  <c r="AG1008" i="6"/>
  <c r="AI1008" i="6" s="1"/>
  <c r="AG880" i="6"/>
  <c r="AI880" i="6" s="1"/>
  <c r="AG820" i="6"/>
  <c r="AI820" i="6" s="1"/>
  <c r="AG572" i="6"/>
  <c r="AI572" i="6" s="1"/>
  <c r="AG512" i="6"/>
  <c r="AI512" i="6" s="1"/>
  <c r="AG448" i="6"/>
  <c r="AI448" i="6" s="1"/>
  <c r="AH264" i="6"/>
  <c r="AI264" i="6" s="1"/>
  <c r="AH204" i="6"/>
  <c r="AI204" i="6" s="1"/>
  <c r="AH152" i="6"/>
  <c r="AI152" i="6" s="1"/>
  <c r="AH91" i="6"/>
  <c r="AI91" i="6" s="1"/>
  <c r="AJ91" i="6" s="1"/>
  <c r="AG1361" i="6"/>
  <c r="AI1361" i="6" s="1"/>
  <c r="AG1233" i="6"/>
  <c r="AI1233" i="6" s="1"/>
  <c r="AG1041" i="6"/>
  <c r="AI1041" i="6" s="1"/>
  <c r="AG853" i="6"/>
  <c r="AI853" i="6" s="1"/>
  <c r="AG721" i="6"/>
  <c r="AI721" i="6" s="1"/>
  <c r="AG593" i="6"/>
  <c r="AI593" i="6" s="1"/>
  <c r="AG465" i="6"/>
  <c r="AI465" i="6" s="1"/>
  <c r="AH1336" i="6"/>
  <c r="AI1336" i="6" s="1"/>
  <c r="AG612" i="6"/>
  <c r="AI612" i="6" s="1"/>
  <c r="AG1490" i="6"/>
  <c r="AI1490" i="6" s="1"/>
  <c r="AG1362" i="6"/>
  <c r="AI1362" i="6" s="1"/>
  <c r="AG1298" i="6"/>
  <c r="AI1298" i="6" s="1"/>
  <c r="AG1234" i="6"/>
  <c r="AI1234" i="6" s="1"/>
  <c r="AG1170" i="6"/>
  <c r="AI1170" i="6" s="1"/>
  <c r="AG1042" i="6"/>
  <c r="AI1042" i="6" s="1"/>
  <c r="AG978" i="6"/>
  <c r="AI978" i="6" s="1"/>
  <c r="AG850" i="6"/>
  <c r="AI850" i="6" s="1"/>
  <c r="AG786" i="6"/>
  <c r="AI786" i="6" s="1"/>
  <c r="AG722" i="6"/>
  <c r="AI722" i="6" s="1"/>
  <c r="AG658" i="6"/>
  <c r="AI658" i="6" s="1"/>
  <c r="AG530" i="6"/>
  <c r="AI530" i="6" s="1"/>
  <c r="AG466" i="6"/>
  <c r="AI466" i="6" s="1"/>
  <c r="AG338" i="6"/>
  <c r="AI338" i="6" s="1"/>
  <c r="AG274" i="6"/>
  <c r="AI274" i="6" s="1"/>
  <c r="AG210" i="6"/>
  <c r="AI210" i="6" s="1"/>
  <c r="AG146" i="6"/>
  <c r="AI146" i="6" s="1"/>
  <c r="AG50" i="6"/>
  <c r="AI50" i="6" s="1"/>
  <c r="AG18" i="6"/>
  <c r="AI18" i="6" s="1"/>
  <c r="AJ18" i="6" s="1"/>
  <c r="AG1447" i="6"/>
  <c r="AI1447" i="6" s="1"/>
  <c r="AG1449" i="6"/>
  <c r="AI1449" i="6" s="1"/>
  <c r="AG1033" i="6"/>
  <c r="AI1033" i="6" s="1"/>
  <c r="AG829" i="6"/>
  <c r="AI829" i="6" s="1"/>
  <c r="AG1112" i="6"/>
  <c r="AI1112" i="6" s="1"/>
  <c r="AG900" i="6"/>
  <c r="AI900" i="6" s="1"/>
  <c r="AG500" i="6"/>
  <c r="AI500" i="6" s="1"/>
  <c r="AG216" i="6"/>
  <c r="AI216" i="6" s="1"/>
  <c r="AG1438" i="6"/>
  <c r="AI1438" i="6" s="1"/>
  <c r="AG1198" i="6"/>
  <c r="AI1198" i="6" s="1"/>
  <c r="AG878" i="6"/>
  <c r="AI878" i="6" s="1"/>
  <c r="AG766" i="6"/>
  <c r="AI766" i="6" s="1"/>
  <c r="AG654" i="6"/>
  <c r="AI654" i="6" s="1"/>
  <c r="AG542" i="6"/>
  <c r="AI542" i="6" s="1"/>
  <c r="AG446" i="6"/>
  <c r="AI446" i="6" s="1"/>
  <c r="AG94" i="6"/>
  <c r="AI94" i="6" s="1"/>
  <c r="AG701" i="6"/>
  <c r="AI701" i="6" s="1"/>
  <c r="AH1448" i="6"/>
  <c r="AI1448" i="6" s="1"/>
  <c r="AG1076" i="6"/>
  <c r="AI1076" i="6" s="1"/>
  <c r="AG1127" i="6"/>
  <c r="AI1127" i="6" s="1"/>
  <c r="AG999" i="6"/>
  <c r="AI999" i="6" s="1"/>
  <c r="AG775" i="6"/>
  <c r="AI775" i="6" s="1"/>
  <c r="AG647" i="6"/>
  <c r="AI647" i="6" s="1"/>
  <c r="AG423" i="6"/>
  <c r="AI423" i="6" s="1"/>
  <c r="AG327" i="6"/>
  <c r="AI327" i="6" s="1"/>
  <c r="AG231" i="6"/>
  <c r="AI231" i="6" s="1"/>
  <c r="AG1404" i="6"/>
  <c r="AI1404" i="6" s="1"/>
  <c r="AG1136" i="6"/>
  <c r="AI1136" i="6" s="1"/>
  <c r="AG1407" i="6"/>
  <c r="AI1407" i="6" s="1"/>
  <c r="AG895" i="6"/>
  <c r="AI895" i="6" s="1"/>
  <c r="AG1001" i="6"/>
  <c r="AI1001" i="6" s="1"/>
  <c r="AG89" i="6"/>
  <c r="AI89" i="6" s="1"/>
  <c r="AJ89" i="6" s="1"/>
  <c r="AG1334" i="6"/>
  <c r="AI1334" i="6" s="1"/>
  <c r="AH1162" i="6"/>
  <c r="AI1162" i="6" s="1"/>
  <c r="AG822" i="6"/>
  <c r="AI822" i="6" s="1"/>
  <c r="AH650" i="6"/>
  <c r="AI650" i="6" s="1"/>
  <c r="AG310" i="6"/>
  <c r="AI310" i="6" s="1"/>
  <c r="AH138" i="6"/>
  <c r="AI138" i="6" s="1"/>
  <c r="AG137" i="6"/>
  <c r="AI137" i="6" s="1"/>
  <c r="AG109" i="6"/>
  <c r="AI109" i="6" s="1"/>
  <c r="AG45" i="6"/>
  <c r="AI45" i="6" s="1"/>
  <c r="AG68" i="6"/>
  <c r="AI68" i="6" s="1"/>
  <c r="AH127" i="6"/>
  <c r="AI127" i="6" s="1"/>
  <c r="AG1325" i="6"/>
  <c r="AI1325" i="6" s="1"/>
  <c r="AG21" i="6"/>
  <c r="AI21" i="6" s="1"/>
  <c r="AJ21" i="6" s="1"/>
  <c r="AG1104" i="6"/>
  <c r="AI1104" i="6" s="1"/>
  <c r="AH460" i="6"/>
  <c r="AI460" i="6" s="1"/>
  <c r="AH53" i="6"/>
  <c r="AI53" i="6" s="1"/>
  <c r="AG449" i="6"/>
  <c r="AI449" i="6" s="1"/>
  <c r="AH1471" i="6"/>
  <c r="AI1471" i="6" s="1"/>
  <c r="AH959" i="6"/>
  <c r="AI959" i="6" s="1"/>
  <c r="AH821" i="6"/>
  <c r="AI821" i="6" s="1"/>
  <c r="AH508" i="6"/>
  <c r="AI508" i="6" s="1"/>
  <c r="AG1126" i="6"/>
  <c r="AI1126" i="6" s="1"/>
  <c r="AG614" i="6"/>
  <c r="AI614" i="6" s="1"/>
  <c r="AG102" i="6"/>
  <c r="AI102" i="6" s="1"/>
  <c r="AJ102" i="6" s="1"/>
  <c r="AG1398" i="6"/>
  <c r="AI1398" i="6" s="1"/>
  <c r="AG886" i="6"/>
  <c r="AI886" i="6" s="1"/>
  <c r="AG374" i="6"/>
  <c r="AI374" i="6" s="1"/>
  <c r="AI1314" i="6"/>
  <c r="AI224" i="6"/>
  <c r="AI1117" i="6"/>
  <c r="AI433" i="6"/>
  <c r="AI1352" i="6"/>
  <c r="AI1145" i="6"/>
  <c r="AI1180" i="6"/>
  <c r="AI881" i="6"/>
  <c r="AI713" i="6"/>
  <c r="AI437" i="6"/>
  <c r="AI309" i="6"/>
  <c r="AI1128" i="6"/>
  <c r="AI1439" i="6"/>
  <c r="AI1263" i="6"/>
  <c r="AI1103" i="6"/>
  <c r="AI927" i="6"/>
  <c r="AI751" i="6"/>
  <c r="AI671" i="6"/>
  <c r="AI431" i="6"/>
  <c r="AI255" i="6"/>
  <c r="AI191" i="6"/>
  <c r="AI1433" i="6"/>
  <c r="AI1165" i="6"/>
  <c r="AI777" i="6"/>
  <c r="AI657" i="6"/>
  <c r="AI488" i="6"/>
  <c r="AI1016" i="6"/>
  <c r="AI596" i="6"/>
  <c r="AI1200" i="6"/>
  <c r="AI780" i="6"/>
  <c r="AI1394" i="6"/>
  <c r="AI1330" i="6"/>
  <c r="AI1202" i="6"/>
  <c r="AI1074" i="6"/>
  <c r="AI946" i="6"/>
  <c r="AI818" i="6"/>
  <c r="AI690" i="6"/>
  <c r="AI562" i="6"/>
  <c r="AI434" i="6"/>
  <c r="AI242" i="6"/>
  <c r="AI114" i="6"/>
  <c r="AI1280" i="6"/>
  <c r="AI1472" i="6"/>
  <c r="AI812" i="6"/>
  <c r="AI344" i="6"/>
  <c r="AI90" i="6"/>
  <c r="AJ90" i="6" s="1"/>
  <c r="AI516" i="6"/>
  <c r="AI916" i="6"/>
  <c r="AI1133" i="6"/>
  <c r="AI1037" i="6"/>
  <c r="AI541" i="6"/>
  <c r="AI477" i="6"/>
  <c r="AI824" i="6"/>
  <c r="AI1186" i="6"/>
  <c r="AI674" i="6"/>
  <c r="AI162" i="6"/>
  <c r="AJ162" i="6" s="1"/>
  <c r="AI1265" i="6"/>
  <c r="AI181" i="6"/>
  <c r="AI936" i="6"/>
  <c r="AI1455" i="6"/>
  <c r="AI1375" i="6"/>
  <c r="AI1295" i="6"/>
  <c r="AI1199" i="6"/>
  <c r="AI1119" i="6"/>
  <c r="AI1039" i="6"/>
  <c r="AI943" i="6"/>
  <c r="AI863" i="6"/>
  <c r="AI783" i="6"/>
  <c r="AI687" i="6"/>
  <c r="AI607" i="6"/>
  <c r="AI495" i="6"/>
  <c r="AI399" i="6"/>
  <c r="AI335" i="6"/>
  <c r="AI303" i="6"/>
  <c r="AI1436" i="6"/>
  <c r="AI736" i="6"/>
  <c r="AI276" i="6"/>
  <c r="AI1494" i="6"/>
  <c r="AI1430" i="6"/>
  <c r="AI1366" i="6"/>
  <c r="AI1302" i="6"/>
  <c r="AI1238" i="6"/>
  <c r="AI1174" i="6"/>
  <c r="AI1110" i="6"/>
  <c r="AI1046" i="6"/>
  <c r="AI982" i="6"/>
  <c r="AI918" i="6"/>
  <c r="AI854" i="6"/>
  <c r="AI790" i="6"/>
  <c r="AI726" i="6"/>
  <c r="AI662" i="6"/>
  <c r="AI598" i="6"/>
  <c r="AI534" i="6"/>
  <c r="AI470" i="6"/>
  <c r="AI406" i="6"/>
  <c r="AI342" i="6"/>
  <c r="AI278" i="6"/>
  <c r="AI214" i="6"/>
  <c r="AI150" i="6"/>
  <c r="AJ150" i="6" s="1"/>
  <c r="AI86" i="6"/>
  <c r="AI1228" i="6"/>
  <c r="AI644" i="6"/>
  <c r="AI184" i="6"/>
  <c r="AI1284" i="6"/>
  <c r="AI392" i="6"/>
  <c r="AI154" i="6"/>
  <c r="AI840" i="6"/>
  <c r="AI208" i="6"/>
  <c r="AI1357" i="6"/>
  <c r="AI1149" i="6"/>
  <c r="AI1085" i="6"/>
  <c r="AI837" i="6"/>
  <c r="AI673" i="6"/>
  <c r="AI417" i="6"/>
  <c r="AI385" i="6"/>
  <c r="AI337" i="6"/>
  <c r="AI289" i="6"/>
  <c r="AI257" i="6"/>
  <c r="AI209" i="6"/>
  <c r="AI1320" i="6"/>
  <c r="AI924" i="6"/>
  <c r="AI732" i="6"/>
  <c r="AI288" i="6"/>
  <c r="AI143" i="6"/>
  <c r="AJ143" i="6" s="1"/>
  <c r="AI1337" i="6"/>
  <c r="AI1245" i="6"/>
  <c r="AI1005" i="6"/>
  <c r="AI893" i="6"/>
  <c r="AI621" i="6"/>
  <c r="AI1416" i="6"/>
  <c r="AI1124" i="6"/>
  <c r="AI672" i="6"/>
  <c r="AI484" i="6"/>
  <c r="AI1377" i="6"/>
  <c r="AI1069" i="6"/>
  <c r="AI789" i="6"/>
  <c r="AI509" i="6"/>
  <c r="AI1244" i="6"/>
  <c r="AI836" i="6"/>
  <c r="AI628" i="6"/>
  <c r="AI412" i="6"/>
  <c r="AI1441" i="6"/>
  <c r="AI1321" i="6"/>
  <c r="AI1201" i="6"/>
  <c r="AI1081" i="6"/>
  <c r="AI989" i="6"/>
  <c r="AI909" i="6"/>
  <c r="AI605" i="6"/>
  <c r="AI1480" i="6"/>
  <c r="AI560" i="6"/>
  <c r="AI1498" i="6"/>
  <c r="AI1434" i="6"/>
  <c r="AI1370" i="6"/>
  <c r="AI1306" i="6"/>
  <c r="AI1242" i="6"/>
  <c r="AI1178" i="6"/>
  <c r="AI1114" i="6"/>
  <c r="AI1050" i="6"/>
  <c r="AI986" i="6"/>
  <c r="AI922" i="6"/>
  <c r="AI858" i="6"/>
  <c r="AI794" i="6"/>
  <c r="AI730" i="6"/>
  <c r="AI666" i="6"/>
  <c r="AI602" i="6"/>
  <c r="AI538" i="6"/>
  <c r="AI474" i="6"/>
  <c r="AI410" i="6"/>
  <c r="AI346" i="6"/>
  <c r="AI282" i="6"/>
  <c r="AI218" i="6"/>
  <c r="AI1058" i="6"/>
  <c r="AI546" i="6"/>
  <c r="AI660" i="6"/>
  <c r="AI1204" i="6"/>
  <c r="AI1465" i="6"/>
  <c r="AI1293" i="6"/>
  <c r="AI805" i="6"/>
  <c r="AI305" i="6"/>
  <c r="AI196" i="6"/>
  <c r="AI720" i="6"/>
  <c r="AI1025" i="6"/>
  <c r="AI809" i="6"/>
  <c r="AI521" i="6"/>
  <c r="AI373" i="6"/>
  <c r="AI245" i="6"/>
  <c r="AI1359" i="6"/>
  <c r="AI1183" i="6"/>
  <c r="AI1007" i="6"/>
  <c r="AI847" i="6"/>
  <c r="AI591" i="6"/>
  <c r="AI527" i="6"/>
  <c r="AI463" i="6"/>
  <c r="AI287" i="6"/>
  <c r="AI1313" i="6"/>
  <c r="AI1073" i="6"/>
  <c r="AI957" i="6"/>
  <c r="AI717" i="6"/>
  <c r="AI1012" i="6"/>
  <c r="AI608" i="6"/>
  <c r="AI972" i="6"/>
  <c r="AI1458" i="6"/>
  <c r="AI1266" i="6"/>
  <c r="AI1138" i="6"/>
  <c r="AI1010" i="6"/>
  <c r="AI882" i="6"/>
  <c r="AI754" i="6"/>
  <c r="AI626" i="6"/>
  <c r="AI498" i="6"/>
  <c r="AI370" i="6"/>
  <c r="AI306" i="6"/>
  <c r="AI178" i="6"/>
  <c r="AI1356" i="6"/>
  <c r="AI696" i="6"/>
  <c r="AI1140" i="6"/>
  <c r="AI536" i="6"/>
  <c r="AI170" i="6"/>
  <c r="AI1312" i="6"/>
  <c r="AI856" i="6"/>
  <c r="AI1309" i="6"/>
  <c r="AI889" i="6"/>
  <c r="AI653" i="6"/>
  <c r="AI1469" i="6"/>
  <c r="AI744" i="6"/>
  <c r="AI520" i="6"/>
  <c r="AE12" i="6"/>
  <c r="AE112" i="6"/>
  <c r="AJ112" i="6" s="1"/>
  <c r="AI1197" i="6"/>
  <c r="AI993" i="6"/>
  <c r="AI845" i="6"/>
  <c r="AI577" i="6"/>
  <c r="AI453" i="6"/>
  <c r="AI389" i="6"/>
  <c r="AI325" i="6"/>
  <c r="AI261" i="6"/>
  <c r="AI197" i="6"/>
  <c r="AI1485" i="6"/>
  <c r="AI1487" i="6"/>
  <c r="AI1391" i="6"/>
  <c r="AI1311" i="6"/>
  <c r="AI1231" i="6"/>
  <c r="AI1135" i="6"/>
  <c r="AI1055" i="6"/>
  <c r="AI975" i="6"/>
  <c r="AI879" i="6"/>
  <c r="AI799" i="6"/>
  <c r="AI719" i="6"/>
  <c r="AI623" i="6"/>
  <c r="AI543" i="6"/>
  <c r="AI447" i="6"/>
  <c r="AI367" i="6"/>
  <c r="AI271" i="6"/>
  <c r="AI207" i="6"/>
  <c r="AI1405" i="6"/>
  <c r="AI1225" i="6"/>
  <c r="AI1137" i="6"/>
  <c r="AI985" i="6"/>
  <c r="AI841" i="6"/>
  <c r="AI749" i="6"/>
  <c r="AI685" i="6"/>
  <c r="AI1092" i="6"/>
  <c r="AI552" i="6"/>
  <c r="AI1232" i="6"/>
  <c r="AI1072" i="6"/>
  <c r="AI436" i="6"/>
  <c r="AI180" i="6"/>
  <c r="AI1474" i="6"/>
  <c r="AI1410" i="6"/>
  <c r="AI1346" i="6"/>
  <c r="AI1282" i="6"/>
  <c r="AI1218" i="6"/>
  <c r="AI1154" i="6"/>
  <c r="AI1090" i="6"/>
  <c r="AI1026" i="6"/>
  <c r="AI962" i="6"/>
  <c r="AI898" i="6"/>
  <c r="AI834" i="6"/>
  <c r="AI770" i="6"/>
  <c r="AI706" i="6"/>
  <c r="AI642" i="6"/>
  <c r="AI578" i="6"/>
  <c r="AI514" i="6"/>
  <c r="AI450" i="6"/>
  <c r="AI386" i="6"/>
  <c r="AI322" i="6"/>
  <c r="AI258" i="6"/>
  <c r="AI194" i="6"/>
  <c r="AI130" i="6"/>
  <c r="AI66" i="6"/>
  <c r="AJ66" i="6" s="1"/>
  <c r="AI1324" i="6"/>
  <c r="AI828" i="6"/>
  <c r="AI524" i="6"/>
  <c r="AI1420" i="6"/>
  <c r="AI876" i="6"/>
  <c r="AI700" i="6"/>
  <c r="AI376" i="6"/>
  <c r="AI106" i="6"/>
  <c r="AI42" i="6"/>
  <c r="AI1168" i="6"/>
  <c r="AI792" i="6"/>
  <c r="AI240" i="6"/>
  <c r="AI332" i="6"/>
  <c r="AI1169" i="6"/>
  <c r="AI925" i="6"/>
  <c r="AI585" i="6"/>
  <c r="AI185" i="6"/>
  <c r="AI984" i="6"/>
  <c r="AI784" i="6"/>
  <c r="AI1053" i="6"/>
  <c r="AI1442" i="6"/>
  <c r="AI930" i="6"/>
  <c r="AI418" i="6"/>
  <c r="AI241" i="6"/>
  <c r="AI776" i="6"/>
  <c r="AE128" i="6"/>
  <c r="AE87" i="6"/>
  <c r="AE75" i="6"/>
  <c r="AE148" i="6"/>
  <c r="AE39" i="6"/>
  <c r="AE167" i="6"/>
  <c r="AK112" i="6" l="1"/>
  <c r="AK150" i="6"/>
  <c r="AK72" i="6"/>
  <c r="AK149" i="6"/>
  <c r="AK174" i="6"/>
  <c r="AK136" i="6"/>
  <c r="AK103" i="6"/>
  <c r="AK58" i="6"/>
  <c r="AK107" i="6"/>
  <c r="AK165" i="6"/>
  <c r="AK98" i="6"/>
  <c r="AK37" i="6"/>
  <c r="AK35" i="6"/>
  <c r="AK83" i="6"/>
  <c r="AK8" i="6"/>
  <c r="AK4" i="6"/>
  <c r="AK166" i="6"/>
  <c r="AK116" i="6"/>
  <c r="AK133" i="6"/>
  <c r="AK143" i="6"/>
  <c r="AK164" i="6"/>
  <c r="AK142" i="6"/>
  <c r="AK61" i="6"/>
  <c r="AK84" i="6"/>
  <c r="AK101" i="6"/>
  <c r="AK70" i="6"/>
  <c r="AK81" i="6"/>
  <c r="AK80" i="6"/>
  <c r="AK123" i="6"/>
  <c r="AK90" i="6"/>
  <c r="AK173" i="6"/>
  <c r="AK49" i="6"/>
  <c r="AK51" i="6"/>
  <c r="AK162" i="6"/>
  <c r="AK153" i="6"/>
  <c r="AK151" i="6"/>
  <c r="AK31" i="6"/>
  <c r="AK21" i="6"/>
  <c r="AK76" i="6"/>
  <c r="AK17" i="6"/>
  <c r="AK79" i="6"/>
  <c r="AK163" i="6"/>
  <c r="AK20" i="6"/>
  <c r="AK66" i="6"/>
  <c r="AK102" i="6"/>
  <c r="AK89" i="6"/>
  <c r="AK18" i="6"/>
  <c r="AK91" i="6"/>
  <c r="AK161" i="6"/>
  <c r="AK160" i="6"/>
  <c r="AK77" i="6"/>
  <c r="AK110" i="6"/>
  <c r="AK44" i="6"/>
  <c r="AK24" i="6"/>
  <c r="AK145" i="6"/>
  <c r="AK118" i="6"/>
  <c r="AK168" i="6"/>
  <c r="AJ75" i="6"/>
  <c r="AJ12" i="6"/>
  <c r="AJ96" i="6"/>
  <c r="AK96" i="6" s="1"/>
  <c r="AJ167" i="6"/>
  <c r="AJ39" i="6"/>
  <c r="AJ128" i="6"/>
  <c r="AK128" i="6" s="1"/>
  <c r="AJ87" i="6"/>
  <c r="AK87" i="6" s="1"/>
  <c r="AJ148" i="6"/>
  <c r="AK148" i="6" s="1"/>
  <c r="AJ48" i="6"/>
  <c r="AJ36" i="6"/>
  <c r="AK36" i="6" s="1"/>
  <c r="AJ114" i="6"/>
  <c r="AK114" i="6" s="1"/>
  <c r="AJ155" i="6"/>
  <c r="AK155" i="6" s="1"/>
  <c r="AJ5" i="6"/>
  <c r="AK5" i="6" s="1"/>
  <c r="AJ122" i="6"/>
  <c r="AK122" i="6" s="1"/>
  <c r="AJ113" i="6"/>
  <c r="AK113" i="6" s="1"/>
  <c r="AJ14" i="6"/>
  <c r="AK14" i="6" s="1"/>
  <c r="AJ93" i="6"/>
  <c r="AK93" i="6" s="1"/>
  <c r="AJ140" i="6"/>
  <c r="AK140" i="6" s="1"/>
  <c r="AJ139" i="6"/>
  <c r="AK139" i="6" s="1"/>
  <c r="AJ50" i="6"/>
  <c r="AK50" i="6" s="1"/>
  <c r="AJ10" i="6"/>
  <c r="AK10" i="6" s="1"/>
  <c r="AJ64" i="6"/>
  <c r="AK64" i="6" s="1"/>
  <c r="AJ7" i="6"/>
  <c r="AK7" i="6" s="1"/>
  <c r="AJ158" i="6"/>
  <c r="AK158" i="6" s="1"/>
  <c r="AJ170" i="6"/>
  <c r="AK170" i="6" s="1"/>
  <c r="AJ134" i="6"/>
  <c r="AK134" i="6" s="1"/>
  <c r="AJ41" i="6"/>
  <c r="AK41" i="6" s="1"/>
  <c r="AJ129" i="6"/>
  <c r="AK129" i="6" s="1"/>
  <c r="AJ141" i="6"/>
  <c r="AK141" i="6" s="1"/>
  <c r="AJ147" i="6"/>
  <c r="AK147" i="6" s="1"/>
  <c r="AJ59" i="6"/>
  <c r="AK59" i="6" s="1"/>
  <c r="AJ33" i="6"/>
  <c r="AK33" i="6" s="1"/>
  <c r="AJ104" i="6"/>
  <c r="AK104" i="6" s="1"/>
  <c r="AJ156" i="6"/>
  <c r="AK156" i="6" s="1"/>
  <c r="AJ9" i="6"/>
  <c r="AK9" i="6" s="1"/>
  <c r="AJ56" i="6"/>
  <c r="AK56" i="6" s="1"/>
  <c r="AJ54" i="6"/>
  <c r="AK54" i="6" s="1"/>
  <c r="AJ99" i="6"/>
  <c r="AK99" i="6" s="1"/>
  <c r="AJ159" i="6"/>
  <c r="AK159" i="6" s="1"/>
  <c r="AJ138" i="6"/>
  <c r="AK138" i="6" s="1"/>
  <c r="AJ86" i="6"/>
  <c r="AK86" i="6" s="1"/>
  <c r="AJ13" i="6"/>
  <c r="AK13" i="6" s="1"/>
  <c r="AJ127" i="6"/>
  <c r="AK127" i="6" s="1"/>
  <c r="AJ154" i="6"/>
  <c r="AK154" i="6" s="1"/>
  <c r="AJ135" i="6"/>
  <c r="AK135" i="6" s="1"/>
  <c r="AJ38" i="6"/>
  <c r="AK38" i="6" s="1"/>
  <c r="AJ78" i="6"/>
  <c r="AK78" i="6" s="1"/>
  <c r="AJ144" i="6"/>
  <c r="AJ6" i="6"/>
  <c r="AK6" i="6" s="1"/>
  <c r="AJ106" i="6"/>
  <c r="AK106" i="6" s="1"/>
  <c r="AJ22" i="6"/>
  <c r="AK22" i="6" s="1"/>
  <c r="AJ121" i="6"/>
  <c r="AK121" i="6" s="1"/>
  <c r="AJ68" i="6"/>
  <c r="AK68" i="6" s="1"/>
  <c r="AJ131" i="6"/>
  <c r="AK131" i="6" s="1"/>
  <c r="AJ95" i="6"/>
  <c r="AK95" i="6" s="1"/>
  <c r="AJ124" i="6"/>
  <c r="AK124" i="6" s="1"/>
  <c r="AJ57" i="6"/>
  <c r="AK57" i="6" s="1"/>
  <c r="AJ125" i="6"/>
  <c r="AK125" i="6" s="1"/>
  <c r="AJ25" i="6"/>
  <c r="AK25" i="6" s="1"/>
  <c r="AJ34" i="6"/>
  <c r="AK34" i="6" s="1"/>
  <c r="AJ15" i="6"/>
  <c r="AK15" i="6" s="1"/>
  <c r="AJ45" i="6"/>
  <c r="AK45" i="6" s="1"/>
  <c r="AJ23" i="6"/>
  <c r="AK23" i="6" s="1"/>
  <c r="AJ157" i="6"/>
  <c r="AK157" i="6" s="1"/>
  <c r="AJ132" i="6"/>
  <c r="AK132" i="6" s="1"/>
  <c r="AJ55" i="6"/>
  <c r="AK55" i="6" s="1"/>
  <c r="AJ146" i="6"/>
  <c r="AK146" i="6" s="1"/>
  <c r="AJ126" i="6"/>
  <c r="AK126" i="6" s="1"/>
  <c r="AJ137" i="6"/>
  <c r="AK137" i="6" s="1"/>
  <c r="AJ152" i="6"/>
  <c r="AK152" i="6" s="1"/>
  <c r="AJ32" i="6"/>
  <c r="AK32" i="6" s="1"/>
  <c r="AJ88" i="6"/>
  <c r="AK88" i="6" s="1"/>
  <c r="AJ130" i="6"/>
  <c r="AK130" i="6" s="1"/>
  <c r="AJ11" i="6"/>
  <c r="AK11" i="6" s="1"/>
  <c r="AJ169" i="6"/>
  <c r="AK169" i="6" s="1"/>
  <c r="AK12" i="6" l="1"/>
  <c r="AK48" i="6"/>
  <c r="AK39" i="6"/>
  <c r="AK75" i="6"/>
  <c r="AK144" i="6"/>
  <c r="AK167" i="6"/>
  <c r="B10" i="14" l="1"/>
  <c r="B12" i="14" s="1"/>
  <c r="B14" i="14" s="1"/>
  <c r="B16" i="14" s="1"/>
</calcChain>
</file>

<file path=xl/sharedStrings.xml><?xml version="1.0" encoding="utf-8"?>
<sst xmlns="http://schemas.openxmlformats.org/spreadsheetml/2006/main" count="276" uniqueCount="272">
  <si>
    <t>EmployeeId</t>
  </si>
  <si>
    <t>OvertimeWages</t>
  </si>
  <si>
    <t>OvertimeHours</t>
  </si>
  <si>
    <t>Unemployment Insurance</t>
  </si>
  <si>
    <t>Provider Name</t>
  </si>
  <si>
    <t>Provider PIN</t>
  </si>
  <si>
    <t>Notes</t>
  </si>
  <si>
    <t>Workers' Comp</t>
  </si>
  <si>
    <t xml:space="preserve">Employer Contribution to 401(k), 403(b) and 457 Plans </t>
  </si>
  <si>
    <t>Health Care (If tied to Pay Rates)</t>
  </si>
  <si>
    <t>Defined Benefit Pensions</t>
  </si>
  <si>
    <t>Vacancy Rate</t>
  </si>
  <si>
    <t>Other 1</t>
  </si>
  <si>
    <t>Other 2</t>
  </si>
  <si>
    <t>Other 3</t>
  </si>
  <si>
    <t>Other 4</t>
  </si>
  <si>
    <t>Other 5</t>
  </si>
  <si>
    <t>Direct Care</t>
  </si>
  <si>
    <t>Nursing</t>
  </si>
  <si>
    <t>Nursing Lpn</t>
  </si>
  <si>
    <t>Clinical</t>
  </si>
  <si>
    <t>Supervisor</t>
  </si>
  <si>
    <t>Admin</t>
  </si>
  <si>
    <t>Other</t>
  </si>
  <si>
    <t>Adult Day</t>
  </si>
  <si>
    <t>Allocated</t>
  </si>
  <si>
    <t>BEH</t>
  </si>
  <si>
    <t>CCH</t>
  </si>
  <si>
    <t>CLA</t>
  </si>
  <si>
    <t>CPS</t>
  </si>
  <si>
    <t>CRS</t>
  </si>
  <si>
    <t>DSO</t>
  </si>
  <si>
    <t>GSE</t>
  </si>
  <si>
    <t>HCC</t>
  </si>
  <si>
    <t>IHS</t>
  </si>
  <si>
    <t>Ind Day</t>
  </si>
  <si>
    <t>ISE</t>
  </si>
  <si>
    <t>Parent Supp</t>
  </si>
  <si>
    <t>Pers Supp</t>
  </si>
  <si>
    <t>Pre-Voc</t>
  </si>
  <si>
    <t>Shared Liv</t>
  </si>
  <si>
    <t>Snr Supp</t>
  </si>
  <si>
    <t>Trns Svc</t>
  </si>
  <si>
    <t>Respite</t>
  </si>
  <si>
    <t>Asleep</t>
  </si>
  <si>
    <t>Probationary</t>
  </si>
  <si>
    <t>Date $14.75 Min Wage Implemented</t>
  </si>
  <si>
    <t>DDS Funding Percent</t>
  </si>
  <si>
    <t>Regular Wages</t>
  </si>
  <si>
    <t>Regular Hours</t>
  </si>
  <si>
    <t>Holiday Wages</t>
  </si>
  <si>
    <t>Holiday Hours</t>
  </si>
  <si>
    <t>Position Title</t>
  </si>
  <si>
    <t>Starting Hourly Wage</t>
  </si>
  <si>
    <t>Amount</t>
  </si>
  <si>
    <t>Other Description</t>
  </si>
  <si>
    <t>ABILIS INC</t>
  </si>
  <si>
    <t>ABILITIES WITHOUT BOUNDARIES, INC. (COCO)</t>
  </si>
  <si>
    <t>ABILITY BEYOND DISABILTY, INC.</t>
  </si>
  <si>
    <t>AREA COOPERATIVE EDUCATION SERVICES (ACES)</t>
  </si>
  <si>
    <t>ASSOCIATION FOR COMMUNITY ORGANIZATIONS AND RESOURCE DEVELOPMENT, INC. (ACORD, INC.)</t>
  </si>
  <si>
    <t>ADELBROOK COMMUNITY SERVICES, INC</t>
  </si>
  <si>
    <t>ADULT VOCATIONAL. PROGRAM, INC.</t>
  </si>
  <si>
    <t>ALL CARE, LLC (THE DAY CLUB)</t>
  </si>
  <si>
    <t>ALL POINTE CARE LLC</t>
  </si>
  <si>
    <t>ALLIANCE HEALTHCARE SOLUTIONS, LLC</t>
  </si>
  <si>
    <t>ALLIED REHABILITATION CENTERS, INC.</t>
  </si>
  <si>
    <t>ALTERNATIVE SERVICES - CONNECTICUT, INC</t>
  </si>
  <si>
    <t>ALTERNATIVES, INC</t>
  </si>
  <si>
    <t>ARC OF GREATER NEW HAVEN, INC</t>
  </si>
  <si>
    <t>THE ARC OF LITCHFIELD COUNTY, INC. (LARC)</t>
  </si>
  <si>
    <t>THE ARC OF NEW LONDON COUNTY, INC.</t>
  </si>
  <si>
    <t>ARC OF SOUTHINGTON, INC. THE</t>
  </si>
  <si>
    <t>ARI OF CONNECTICUT, INC.</t>
  </si>
  <si>
    <t>ASCENSION HABILITATIVE SUPPORT SERVICES, LLC</t>
  </si>
  <si>
    <t>BAROCO CORPORATION (THE)</t>
  </si>
  <si>
    <t>BEHAVIORAL MANAGEMENT, LLC</t>
  </si>
  <si>
    <t>BENHAVEN INC.</t>
  </si>
  <si>
    <t>BRIAN HOUSE, INC.</t>
  </si>
  <si>
    <t>BRISTOL ADULT RESOURCE CENTER, INC.</t>
  </si>
  <si>
    <t>BUCKINGHAM COMMUNITY  SERVICES OF C.T. INC.</t>
  </si>
  <si>
    <t>C &amp; M HEALTH SERVICES CT, LLC DBA GUARDIAN ANAGELS</t>
  </si>
  <si>
    <t>CARING COMMUNITY OF CONNECTICUT, INC. THE</t>
  </si>
  <si>
    <t>CATHOLIC CHARITIES INC. - ARCHDIOCESE OF HARTFORD</t>
  </si>
  <si>
    <t>CCARC FOUNDATION, INC.</t>
  </si>
  <si>
    <t>CENTER OF HOPE FOUNDATION, INC (SWARC)</t>
  </si>
  <si>
    <t>CEREBRAL PALSY WESTCHESTER, INC.</t>
  </si>
  <si>
    <t>CHAPEL HAVEN SCHLEIFER CENTER, INC.</t>
  </si>
  <si>
    <t>CHILDREN'S CENTER OF HAMDEN, INC. THE</t>
  </si>
  <si>
    <t>CHEZ NOUS INC.</t>
  </si>
  <si>
    <t>CLASP HOMES INC.</t>
  </si>
  <si>
    <t>COMMUNITY RESIDENCES, INC</t>
  </si>
  <si>
    <t>COMMUNITY SOCIAL INTEGRATION LLC</t>
  </si>
  <si>
    <t>COMMUNITY SYSTEMS, INC (CSI)</t>
  </si>
  <si>
    <t>COMMUNITY VOCATIONAL SERVICES INCORPORATED</t>
  </si>
  <si>
    <t>CONNECTICUT INSTITUTE FOR THE BLIND, INC. DBA OAK HILL INDUSTRIES, INC.</t>
  </si>
  <si>
    <t>CONTINUUM OF CARE, INC.</t>
  </si>
  <si>
    <t>CORPORATION FOR  PUBLIC MANAGEMENT</t>
  </si>
  <si>
    <t>CAPITAL REGION EDUCATION COUNCIL FOUNDATION, INC (CREC)</t>
  </si>
  <si>
    <t>CONNECTICUT BEHAVIORAL HEALTH, LLC</t>
  </si>
  <si>
    <t>CW RESOURCES, INC.</t>
  </si>
  <si>
    <t>DISABILITY RESOURCE NETWORK, INC.</t>
  </si>
  <si>
    <t>DUNGARVIN CONNECTICUT, LLC</t>
  </si>
  <si>
    <t>EASTER SEAL REHABILITATION CENTER OF GREATER WATERBURY, INC</t>
  </si>
  <si>
    <t>EASTER SEALS CAPITAL REGION &amp; EASTERN CONNECTICUT, INC.</t>
  </si>
  <si>
    <t>EASTERN COMMUNITY DEVELOPMENT CORPORATION</t>
  </si>
  <si>
    <t>EDADVANCE (EDUCATION CONNECTION)</t>
  </si>
  <si>
    <t>EDUCATIONAL CONSULTANTS GROUP, INC.</t>
  </si>
  <si>
    <t>EMPLOYMENT OPTIONS, LLC</t>
  </si>
  <si>
    <t>FAMILY OPTIONS, INC.</t>
  </si>
  <si>
    <t>FAMILY PARTNERSHIPS OF CONNECTICUT, LLC</t>
  </si>
  <si>
    <t>FAMILY SUPPORT TEAM, LLC</t>
  </si>
  <si>
    <t>THE ARC OF FARMINGTON VALLEY, INC. (FAVARH)</t>
  </si>
  <si>
    <t>FRIENDS OF NEW MILFORD, INC</t>
  </si>
  <si>
    <t>FUTURES, INC.</t>
  </si>
  <si>
    <t>G.I.L. FOUNDATION, INC.</t>
  </si>
  <si>
    <t>G.R.O.W.E.R.S., INC</t>
  </si>
  <si>
    <t>GOOD LIFE RESIDENTIAL, LLC</t>
  </si>
  <si>
    <t>GOODWILL INDUSTRIES OF SOUTHERN NEW ENGLAND, INC.</t>
  </si>
  <si>
    <t>GOODWILL OF WESTERN AND NORTHERN CONNECTICUT, INC.</t>
  </si>
  <si>
    <t>GREEN CHIMNEYS CHILDREN'S SERVICES, INC.</t>
  </si>
  <si>
    <t>GUIDE INC.</t>
  </si>
  <si>
    <t>HARC, INC.</t>
  </si>
  <si>
    <t>HART UNITED, INC.</t>
  </si>
  <si>
    <t>HELPING PEOPLE EXCEL, INC.</t>
  </si>
  <si>
    <t>HISPANIC COALITION OF GREATER WATERBURY INC.</t>
  </si>
  <si>
    <t>HORIZONS PROGRAMS, INC.</t>
  </si>
  <si>
    <t>HUMANIDAD, INC.</t>
  </si>
  <si>
    <t>ICES, INC.</t>
  </si>
  <si>
    <t>INCLUSION FIRST L.L.C.</t>
  </si>
  <si>
    <t>INSTITUTE PROFESSIONAL PRACTICE, INC. THE</t>
  </si>
  <si>
    <t>JEWISH ASSOCIATION FOR COMMUNITY LIVING, INC. (JCL)</t>
  </si>
  <si>
    <t>JOURNEY FOUND, INC.</t>
  </si>
  <si>
    <t>KENCREST SERVICES, INC.</t>
  </si>
  <si>
    <t>KENNEDY CENTER, INC. THE</t>
  </si>
  <si>
    <t>KEY HUMAN SERVICES, INC</t>
  </si>
  <si>
    <t>KUHN EMPLOYMENT OPPORTUNITIES, INC.</t>
  </si>
  <si>
    <t>LIFE NEEDS COOP INC. (STANTON HOME)</t>
  </si>
  <si>
    <t>LIGHTHOUSE VOC-ED CENTER, INC. THE</t>
  </si>
  <si>
    <t>LIVING INNOVATIONS SUPPORT SERVICES, INC.</t>
  </si>
  <si>
    <t>MARC COMMUNITY RESOURCES, LTD</t>
  </si>
  <si>
    <t>MARC, INC. OF MANCHESTER</t>
  </si>
  <si>
    <t>MARCH, INC. OF MANCHESTER</t>
  </si>
  <si>
    <t>MARRAKECH HOUSING OPTIONS, INC.</t>
  </si>
  <si>
    <t>MIDSTATE ARC, INC.</t>
  </si>
  <si>
    <t>MILESTONES BEHAVIORAL SERVICES, INC. (FORMERLY CCCD)</t>
  </si>
  <si>
    <t>MOSAIC OF CONNECTICUT INC.</t>
  </si>
  <si>
    <t>NEW ENGLAND RESIDENTIAL SERVICES, INC. (NERS)</t>
  </si>
  <si>
    <t>NETWORK, INC.</t>
  </si>
  <si>
    <t>NEW BEGINNINGS FOR LIFE, LLC</t>
  </si>
  <si>
    <t>NEW CANAAN GROUP HOME, INC.</t>
  </si>
  <si>
    <t>NEW ENGLAND BUSINESS ASSOCIATES, INC.</t>
  </si>
  <si>
    <t>NEW FOUNDATIONS, INC</t>
  </si>
  <si>
    <t>NORTH AMERICAN FAMILY INSTITUTE, INC.</t>
  </si>
  <si>
    <t>NORTHEAST PLACEMENT SERVICES, INC.</t>
  </si>
  <si>
    <t>OPPORTUNITY HOUSE, INC.</t>
  </si>
  <si>
    <t>OPPORTUNITY WORKS CONNECTICUT INC.</t>
  </si>
  <si>
    <t>OPTIONS UNLIMITED, INC.</t>
  </si>
  <si>
    <t>PRIME CARE, INC</t>
  </si>
  <si>
    <t>RELIANCE HOUSE, INC.</t>
  </si>
  <si>
    <t>RESOURCES FOR HUMAN DEVELOPMENT, INC.</t>
  </si>
  <si>
    <t>RMS DEVELOPMENT, INC.</t>
  </si>
  <si>
    <t>ROBIN'S NEST INTERGENERNATIONAL DAYCARE, LLC</t>
  </si>
  <si>
    <t>S I S T E R S, LLC</t>
  </si>
  <si>
    <t>SARAH INC.</t>
  </si>
  <si>
    <t>SARAH SENECA RESIDENTIAL SERVICES, INC</t>
  </si>
  <si>
    <t>SARAH TUXIS RESIDENTIAL AND COMMUNITY RESOURCES, INC.</t>
  </si>
  <si>
    <t>SEABIRD ENTERPRISES, INC.</t>
  </si>
  <si>
    <t>SENIOR CARE CENTERS OF CONNECTICUT, INC.</t>
  </si>
  <si>
    <t>SHARP TRAINING, INC.</t>
  </si>
  <si>
    <t>SOUTHEASTERN EMPLOYMENT SERICECS, LLC</t>
  </si>
  <si>
    <t>ST CATHERINE CENTER FOR SPECIAL NEEDS INC.</t>
  </si>
  <si>
    <t>ST. VINCENTS SPECIAL NEEDS CENTER, INC.</t>
  </si>
  <si>
    <t>STAR, INC., LIGHTING THE WAY…</t>
  </si>
  <si>
    <t>SUNRISE NORTHEAST, INC.</t>
  </si>
  <si>
    <t>SUNSET HILL, INC.</t>
  </si>
  <si>
    <t>SUNSET SHORES OF MILFORD, INC.</t>
  </si>
  <si>
    <t>TRANSITIONAL EMPLOYMENT UNLIMITED, INC.</t>
  </si>
  <si>
    <t>TURNING LEAF AGENCY, CORP.</t>
  </si>
  <si>
    <t>UNITED CEREBRAL PALSY ASSOCIATION OF EASTERN CONNECTICUT, INC.</t>
  </si>
  <si>
    <t>VANTAGE GROUP, INC. THE</t>
  </si>
  <si>
    <t>VIABILITY, Inc. (formerly COMMUNITY ENTERPRISES)</t>
  </si>
  <si>
    <t>VINFEN CORPORATION OF CONNECTICUT, INC.</t>
  </si>
  <si>
    <t>VISTA VOCATIONAL INNOVATIONS, INC.</t>
  </si>
  <si>
    <t>WATERBURY ARC, INC.</t>
  </si>
  <si>
    <t>WEST HAVEN COMMUNITY HOUSE ASSOCIATION, INCORPORATED THE</t>
  </si>
  <si>
    <t>WHOLE LIFE, INC.</t>
  </si>
  <si>
    <t>WINDSOR INDEPENDENT LIVING ASSOCIATION (WILA)</t>
  </si>
  <si>
    <t>WINSTED SENIOR CENTER</t>
  </si>
  <si>
    <t>Enter Minimum Wage Revenue from DDS Payment Letter</t>
  </si>
  <si>
    <t>Pay Periods Prior to Implementation of $14.75 Minimum Wage</t>
  </si>
  <si>
    <t>Pay Periods After Implementation of $14.75 Minimum Wage</t>
  </si>
  <si>
    <t>Pre Min Wage at New Hours</t>
  </si>
  <si>
    <t>Regular</t>
  </si>
  <si>
    <t>Holiday</t>
  </si>
  <si>
    <t>Total</t>
  </si>
  <si>
    <t>Difference</t>
  </si>
  <si>
    <t>Pre Min Wage Average Wages</t>
  </si>
  <si>
    <t>Incentive Payments</t>
  </si>
  <si>
    <t>Regular Wages2</t>
  </si>
  <si>
    <t>Regular Hours3</t>
  </si>
  <si>
    <t>OvertimeWages4</t>
  </si>
  <si>
    <t>OvertimeHours5</t>
  </si>
  <si>
    <t>Holiday Wages6</t>
  </si>
  <si>
    <t>Holiday Hours7</t>
  </si>
  <si>
    <t>Incentive Payments8</t>
  </si>
  <si>
    <t>Regular10</t>
  </si>
  <si>
    <t>Overtime11</t>
  </si>
  <si>
    <t>Holiday12</t>
  </si>
  <si>
    <t>Regular Hourly Wage</t>
  </si>
  <si>
    <t>Overtime Hourly Wage</t>
  </si>
  <si>
    <t>Holiday Hourly Wage</t>
  </si>
  <si>
    <t>Wage Category</t>
  </si>
  <si>
    <t>Regular Wage Cap</t>
  </si>
  <si>
    <t>Overtime Wage Cap</t>
  </si>
  <si>
    <t>Holiday Wage Cap</t>
  </si>
  <si>
    <t>Capped Wages at New Hours</t>
  </si>
  <si>
    <t xml:space="preserve">Overtime </t>
  </si>
  <si>
    <t>Total2</t>
  </si>
  <si>
    <t>DDS Share</t>
  </si>
  <si>
    <t>Total Wages</t>
  </si>
  <si>
    <t>Fringe Percent</t>
  </si>
  <si>
    <t>Wage Cost of Implementing Min Wage Bill</t>
  </si>
  <si>
    <t>Fringe Cost of Implementing Min Wage Bill</t>
  </si>
  <si>
    <t>Total Cost to Implement Min Wage Bill</t>
  </si>
  <si>
    <t>Total Pre Min Wage Wages</t>
  </si>
  <si>
    <t>Total After Min Wage Wages</t>
  </si>
  <si>
    <t>Wage Difference</t>
  </si>
  <si>
    <t>DDS Share of Min Wage Vacation Accrual Expense</t>
  </si>
  <si>
    <t>SUMMARY:</t>
  </si>
  <si>
    <t>FY 2019 Minimum Wage Reconciliation</t>
  </si>
  <si>
    <t>Salary Category</t>
  </si>
  <si>
    <t>Salaries</t>
  </si>
  <si>
    <t>Explanation for Other Adjustments</t>
  </si>
  <si>
    <t>Total Salaries as Identified on Line 10.f of the Summary Employee Tab of FY19 Annual Report</t>
  </si>
  <si>
    <t>1.a</t>
  </si>
  <si>
    <t>(-) Non-DDS Administrative and General</t>
  </si>
  <si>
    <t>1.b</t>
  </si>
  <si>
    <t>(-) ICF Salaries</t>
  </si>
  <si>
    <t>1.c</t>
  </si>
  <si>
    <t>(-) Other Non-DDS Salaries</t>
  </si>
  <si>
    <t>1.d</t>
  </si>
  <si>
    <t>(-) Non DDS Fee for Service Salaries</t>
  </si>
  <si>
    <t>1.e</t>
  </si>
  <si>
    <t>(-) DDS Salary Accrual Adjustment</t>
  </si>
  <si>
    <t>1.f</t>
  </si>
  <si>
    <t>(-) Other Adjustment</t>
  </si>
  <si>
    <t>1.g</t>
  </si>
  <si>
    <t>1.h</t>
  </si>
  <si>
    <t>1.i</t>
  </si>
  <si>
    <t>(-)Accruals</t>
  </si>
  <si>
    <t xml:space="preserve">Total Annual Report DDS Salaries </t>
  </si>
  <si>
    <t>Total Salaries listed on Minimum Wage Schedule</t>
  </si>
  <si>
    <t xml:space="preserve">IT IS HEREBY CERTIFIED that I have reviewed the FY 2019 Minimum Wage Reporting Schedule and am familiar with the applicable regulations and operating guidelines governing its preparation.  I have inquired of appropriate personnel as to the possible inclusion in this report of expenses which are not reimbursable under the applicable regulations.  All non-reimbursable expenses of which I am aware as a result of an inquiry or other research are properly disclosed as such in this report.  To the best of my knowledge, under penalty of law, this filing represents accurate and complete information prepared from and reconciled to our books and records in accordance with instructions provided by the State of Connecticut, Department of Developmental Services. </t>
  </si>
  <si>
    <t>SIGNATURE BY AUTHORIZED INDIVIDUAL AT THE PARENT ORGANIZATION OF:</t>
  </si>
  <si>
    <t xml:space="preserve">Signature </t>
  </si>
  <si>
    <t xml:space="preserve">Date </t>
  </si>
  <si>
    <t xml:space="preserve">Title </t>
  </si>
  <si>
    <t xml:space="preserve">Printed Name </t>
  </si>
  <si>
    <t xml:space="preserve">Phone Number </t>
  </si>
  <si>
    <t xml:space="preserve">Email Address </t>
  </si>
  <si>
    <t>Subscribed and sworn before me</t>
  </si>
  <si>
    <t xml:space="preserve">State of </t>
  </si>
  <si>
    <t>Signed (Notary Public)</t>
  </si>
  <si>
    <t>Date</t>
  </si>
  <si>
    <t>Address of Notary Public</t>
  </si>
  <si>
    <t>Date Commission Expires</t>
  </si>
  <si>
    <t>Notary Seal</t>
  </si>
  <si>
    <t>Time Off Accrual Cost of Implementing Min Wage Bill</t>
  </si>
  <si>
    <t>Min Wage Time Off Accrual Expense</t>
  </si>
  <si>
    <t>Post Wage Increase Time Off Accruals (Hours)</t>
  </si>
  <si>
    <t>Total Salaries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</si>
</sst>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0;\(#,###,##0.00\)"/>
    <numFmt numFmtId="166" formatCode="General_)"/>
    <numFmt numFmtId="167" formatCode="_(* #,##0_);[Red]_(* \(#,##0\);_(* \-_);_(@_)"/>
    <numFmt numFmtId="168" formatCode="&quot;$&quot;#,##0.00"/>
    <numFmt numFmtId="169" formatCode="_(&quot;$&quot;* #,##0.00_);_(&quot;$&quot;* \(#,##0.00\);_(&quot;$&quot;* &quot;-&quot;_);_(@_)"/>
  </numFmts>
  <fonts count="44" x14ac:knownFonts="1">
    <font>
      <sz val="11"/>
      <color theme="1"/>
      <name val="Calibri"/>
      <family val="2"/>
      <scheme val="minor"/>
    </font>
    <font>
      <sz val="11"/>
      <color theme="1"/>
      <name val="Calibri"/>
      <family val="2"/>
      <scheme val="minor"/>
    </font>
    <font>
      <sz val="10"/>
      <color indexed="8"/>
      <name val="Arial"/>
    </font>
    <font>
      <sz val="11"/>
      <color indexed="8"/>
      <name val="Calibri"/>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11"/>
      <color indexed="8"/>
      <name val="Calibri"/>
      <family val="2"/>
      <scheme val="minor"/>
    </font>
    <font>
      <b/>
      <sz val="10"/>
      <name val="Arial Unicode MS"/>
      <family val="2"/>
    </font>
    <font>
      <sz val="10"/>
      <name val="MS Sans Serif"/>
      <family val="2"/>
    </font>
    <font>
      <sz val="11"/>
      <color theme="1"/>
      <name val="Calibri"/>
      <family val="2"/>
    </font>
    <font>
      <sz val="10"/>
      <name val="Arial Unicode MS"/>
      <family val="2"/>
    </font>
    <font>
      <sz val="14"/>
      <name val="Arial"/>
      <family val="2"/>
    </font>
    <font>
      <i/>
      <sz val="11"/>
      <color indexed="23"/>
      <name val="Calibri"/>
      <family val="2"/>
    </font>
    <font>
      <sz val="10"/>
      <color indexed="0"/>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theme="1"/>
      <name val="Arial"/>
      <family val="2"/>
    </font>
    <font>
      <sz val="10"/>
      <color rgb="FF000000"/>
      <name val="Arial"/>
      <family val="2"/>
    </font>
    <font>
      <sz val="12"/>
      <name val="Helv"/>
    </font>
    <font>
      <sz val="10"/>
      <name val="Times New Roman"/>
      <family val="1"/>
    </font>
    <font>
      <b/>
      <sz val="10"/>
      <color theme="1"/>
      <name val="Book Antiqua"/>
      <family val="1"/>
    </font>
    <font>
      <sz val="10"/>
      <color theme="1"/>
      <name val="Book Antiqua"/>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rgb="FF000000"/>
      <name val="Calibri"/>
      <family val="2"/>
    </font>
    <font>
      <sz val="11"/>
      <name val="Calibri"/>
      <family val="2"/>
    </font>
    <font>
      <sz val="12"/>
      <name val="Times New Roman"/>
      <family val="1"/>
    </font>
    <font>
      <b/>
      <sz val="12"/>
      <color theme="1"/>
      <name val="Tahoma"/>
      <family val="2"/>
    </font>
    <font>
      <b/>
      <sz val="10"/>
      <color indexed="9"/>
      <name val="Tahoma"/>
      <family val="2"/>
    </font>
    <font>
      <b/>
      <sz val="10"/>
      <color indexed="23"/>
      <name val="Tahoma"/>
      <family val="2"/>
    </font>
    <font>
      <sz val="10"/>
      <color indexed="23"/>
      <name val="Tahoma"/>
      <family val="2"/>
    </font>
    <font>
      <sz val="11"/>
      <color theme="1"/>
      <name val="Tahom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8" tint="0.59999389629810485"/>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indexed="23"/>
        <bgColor indexed="64"/>
      </patternFill>
    </fill>
    <fill>
      <patternFill patternType="solid">
        <fgColor indexed="9"/>
        <bgColor indexed="64"/>
      </patternFill>
    </fill>
    <fill>
      <patternFill patternType="solid">
        <fgColor theme="6" tint="0.39997558519241921"/>
        <bgColor indexed="64"/>
      </patternFill>
    </fill>
    <fill>
      <patternFill patternType="solid">
        <fgColor theme="0" tint="-0.249977111117893"/>
        <bgColor indexed="64"/>
      </patternFill>
    </fill>
  </fills>
  <borders count="5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theme="0" tint="-0.24994659260841701"/>
      </top>
      <bottom style="thin">
        <color theme="0" tint="-0.24994659260841701"/>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theme="8"/>
      </left>
      <right/>
      <top style="thin">
        <color theme="8"/>
      </top>
      <bottom style="medium">
        <color indexed="64"/>
      </bottom>
      <diagonal/>
    </border>
    <border>
      <left/>
      <right/>
      <top style="thin">
        <color theme="8"/>
      </top>
      <bottom style="medium">
        <color indexed="64"/>
      </bottom>
      <diagonal/>
    </border>
    <border>
      <left/>
      <right style="thin">
        <color theme="8"/>
      </right>
      <top style="thin">
        <color theme="8"/>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55"/>
      </left>
      <right/>
      <top style="medium">
        <color indexed="64"/>
      </top>
      <bottom style="thin">
        <color indexed="55"/>
      </bottom>
      <diagonal/>
    </border>
    <border>
      <left/>
      <right style="medium">
        <color indexed="64"/>
      </right>
      <top style="medium">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1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7" fillId="3" borderId="0" applyNumberFormat="0" applyBorder="0" applyAlignment="0" applyProtection="0"/>
    <xf numFmtId="0" fontId="8" fillId="8" borderId="2" applyNumberFormat="0" applyAlignment="0" applyProtection="0"/>
    <xf numFmtId="0" fontId="9" fillId="21" borderId="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6" fillId="0" borderId="0" applyFont="0" applyFill="0" applyBorder="0" applyAlignment="0" applyProtection="0"/>
    <xf numFmtId="42" fontId="10" fillId="0" borderId="0" applyFont="0" applyFill="0" applyBorder="0" applyAlignment="0" applyProtection="0"/>
    <xf numFmtId="44" fontId="1" fillId="0" borderId="0" applyFont="0" applyFill="0" applyBorder="0" applyAlignment="0" applyProtection="0"/>
    <xf numFmtId="5"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xf numFmtId="165" fontId="18" fillId="0" borderId="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7" borderId="2" applyNumberFormat="0" applyAlignment="0" applyProtection="0"/>
    <xf numFmtId="0" fontId="23" fillId="8" borderId="2" applyNumberFormat="0" applyAlignment="0" applyProtection="0"/>
    <xf numFmtId="0" fontId="24" fillId="0" borderId="7" applyNumberFormat="0" applyFill="0" applyAlignment="0" applyProtection="0"/>
    <xf numFmtId="0" fontId="25" fillId="22" borderId="0" applyNumberFormat="0" applyBorder="0" applyAlignment="0" applyProtection="0"/>
    <xf numFmtId="0" fontId="13" fillId="0" borderId="0"/>
    <xf numFmtId="0" fontId="4" fillId="0" borderId="0">
      <alignment vertical="top"/>
    </xf>
    <xf numFmtId="0" fontId="13" fillId="0" borderId="0"/>
    <xf numFmtId="0" fontId="4" fillId="0" borderId="0">
      <alignment vertical="top"/>
    </xf>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3" fillId="0" borderId="0"/>
    <xf numFmtId="0" fontId="13" fillId="0" borderId="0"/>
    <xf numFmtId="0" fontId="13" fillId="0" borderId="0"/>
    <xf numFmtId="0" fontId="1" fillId="0" borderId="0"/>
    <xf numFmtId="0" fontId="13" fillId="0" borderId="0"/>
    <xf numFmtId="0" fontId="10" fillId="0" borderId="0"/>
    <xf numFmtId="0" fontId="4" fillId="0" borderId="0">
      <alignment vertical="top"/>
    </xf>
    <xf numFmtId="0" fontId="1" fillId="0" borderId="0"/>
    <xf numFmtId="0" fontId="15" fillId="0" borderId="0"/>
    <xf numFmtId="0" fontId="10" fillId="0" borderId="0"/>
    <xf numFmtId="0" fontId="10" fillId="0" borderId="0"/>
    <xf numFmtId="0" fontId="1" fillId="0" borderId="0"/>
    <xf numFmtId="0" fontId="15" fillId="0" borderId="0"/>
    <xf numFmtId="0" fontId="1" fillId="0" borderId="0"/>
    <xf numFmtId="0" fontId="4" fillId="0" borderId="0"/>
    <xf numFmtId="0" fontId="15" fillId="0" borderId="0"/>
    <xf numFmtId="0" fontId="11" fillId="0" borderId="0"/>
    <xf numFmtId="0" fontId="11" fillId="0" borderId="0"/>
    <xf numFmtId="0" fontId="10" fillId="0" borderId="0"/>
    <xf numFmtId="0" fontId="1" fillId="0" borderId="0"/>
    <xf numFmtId="0" fontId="13" fillId="0" borderId="0"/>
    <xf numFmtId="0" fontId="10"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26" fillId="0" borderId="0"/>
    <xf numFmtId="0" fontId="15" fillId="0" borderId="0"/>
    <xf numFmtId="0" fontId="10" fillId="0" borderId="0"/>
    <xf numFmtId="0" fontId="11" fillId="0" borderId="0"/>
    <xf numFmtId="0" fontId="10" fillId="0" borderId="0"/>
    <xf numFmtId="0" fontId="15" fillId="0" borderId="0"/>
    <xf numFmtId="0" fontId="10" fillId="0" borderId="0"/>
    <xf numFmtId="0" fontId="1" fillId="0" borderId="0"/>
    <xf numFmtId="0" fontId="10" fillId="0" borderId="0"/>
    <xf numFmtId="0" fontId="10" fillId="0" borderId="0"/>
    <xf numFmtId="0" fontId="10" fillId="0" borderId="0"/>
    <xf numFmtId="0" fontId="26" fillId="0" borderId="0"/>
    <xf numFmtId="0" fontId="4" fillId="0" borderId="0">
      <alignment vertical="top"/>
    </xf>
    <xf numFmtId="0" fontId="10"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 fillId="0" borderId="0"/>
    <xf numFmtId="0" fontId="10" fillId="0" borderId="0"/>
    <xf numFmtId="0" fontId="15" fillId="0" borderId="0"/>
    <xf numFmtId="0" fontId="10" fillId="0" borderId="0"/>
    <xf numFmtId="0" fontId="10"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 fillId="0" borderId="0"/>
    <xf numFmtId="0" fontId="10" fillId="0" borderId="0"/>
    <xf numFmtId="0" fontId="4" fillId="0" borderId="0">
      <alignment vertical="top"/>
    </xf>
    <xf numFmtId="0" fontId="15" fillId="0" borderId="0"/>
    <xf numFmtId="0" fontId="10" fillId="0" borderId="0"/>
    <xf numFmtId="0" fontId="1" fillId="0" borderId="0"/>
    <xf numFmtId="0" fontId="1" fillId="0" borderId="0"/>
    <xf numFmtId="0" fontId="10" fillId="0" borderId="0"/>
    <xf numFmtId="0" fontId="1" fillId="0" borderId="0"/>
    <xf numFmtId="0" fontId="10"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0" fillId="0" borderId="0"/>
    <xf numFmtId="0" fontId="10" fillId="0" borderId="0"/>
    <xf numFmtId="0" fontId="10" fillId="0" borderId="0"/>
    <xf numFmtId="0" fontId="10" fillId="0" borderId="0"/>
    <xf numFmtId="0" fontId="15" fillId="0" borderId="0"/>
    <xf numFmtId="0" fontId="1" fillId="0" borderId="0"/>
    <xf numFmtId="0" fontId="10" fillId="0" borderId="0"/>
    <xf numFmtId="0" fontId="27" fillId="0" borderId="0"/>
    <xf numFmtId="0" fontId="27" fillId="0" borderId="0"/>
    <xf numFmtId="0" fontId="27" fillId="0" borderId="0"/>
    <xf numFmtId="0" fontId="13" fillId="0" borderId="0"/>
    <xf numFmtId="0" fontId="1" fillId="0" borderId="0"/>
    <xf numFmtId="0" fontId="10" fillId="0" borderId="0"/>
    <xf numFmtId="0" fontId="16" fillId="0" borderId="0"/>
    <xf numFmtId="0" fontId="14" fillId="0" borderId="0"/>
    <xf numFmtId="0" fontId="10" fillId="0" borderId="0"/>
    <xf numFmtId="0" fontId="10" fillId="0" borderId="0"/>
    <xf numFmtId="166" fontId="28" fillId="0" borderId="0"/>
    <xf numFmtId="0" fontId="10" fillId="0" borderId="0"/>
    <xf numFmtId="0" fontId="14" fillId="0" borderId="0"/>
    <xf numFmtId="0" fontId="10" fillId="0" borderId="0"/>
    <xf numFmtId="0" fontId="1" fillId="0" borderId="0"/>
    <xf numFmtId="0" fontId="10" fillId="0" borderId="0"/>
    <xf numFmtId="0" fontId="1" fillId="0" borderId="0"/>
    <xf numFmtId="0" fontId="10" fillId="0" borderId="0"/>
    <xf numFmtId="0" fontId="10" fillId="0" borderId="0"/>
    <xf numFmtId="0" fontId="10" fillId="0" borderId="0"/>
    <xf numFmtId="0" fontId="10" fillId="23" borderId="1" applyNumberFormat="0" applyFont="0" applyAlignment="0" applyProtection="0"/>
    <xf numFmtId="0" fontId="29" fillId="23" borderId="1" applyNumberFormat="0" applyFont="0" applyAlignment="0" applyProtection="0"/>
    <xf numFmtId="0" fontId="30" fillId="0" borderId="0" applyFill="0" applyBorder="0">
      <alignment horizontal="center" wrapText="1"/>
    </xf>
    <xf numFmtId="167" fontId="31" fillId="0" borderId="8" applyFill="0"/>
    <xf numFmtId="0" fontId="32" fillId="8" borderId="9" applyNumberFormat="0" applyAlignment="0" applyProtection="0"/>
    <xf numFmtId="9" fontId="1"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0" fontId="31" fillId="0" borderId="8" applyFill="0"/>
    <xf numFmtId="0" fontId="30" fillId="0" borderId="0" applyNumberFormat="0" applyFill="0" applyBorder="0">
      <alignment horizontal="left" wrapText="1"/>
    </xf>
    <xf numFmtId="0" fontId="33" fillId="0" borderId="0" applyNumberFormat="0" applyFill="0" applyBorder="0" applyAlignment="0" applyProtection="0"/>
    <xf numFmtId="0" fontId="34" fillId="0" borderId="10" applyNumberFormat="0" applyFill="0" applyAlignment="0" applyProtection="0"/>
    <xf numFmtId="0" fontId="35" fillId="0" borderId="0" applyNumberFormat="0" applyFill="0" applyBorder="0" applyAlignment="0" applyProtection="0"/>
    <xf numFmtId="0" fontId="4" fillId="0" borderId="0"/>
    <xf numFmtId="44" fontId="1" fillId="0" borderId="0" applyFont="0" applyFill="0" applyBorder="0" applyAlignment="0" applyProtection="0"/>
    <xf numFmtId="0" fontId="38" fillId="0" borderId="0"/>
    <xf numFmtId="0" fontId="38" fillId="0" borderId="0"/>
    <xf numFmtId="0" fontId="38" fillId="0" borderId="0"/>
  </cellStyleXfs>
  <cellXfs count="105">
    <xf numFmtId="0" fontId="0" fillId="0" borderId="0" xfId="0"/>
    <xf numFmtId="0" fontId="0" fillId="0" borderId="0" xfId="0" applyProtection="1">
      <protection locked="0"/>
    </xf>
    <xf numFmtId="9" fontId="0" fillId="0" borderId="0" xfId="2" applyFont="1" applyProtection="1">
      <protection locked="0"/>
    </xf>
    <xf numFmtId="0" fontId="0" fillId="0" borderId="0" xfId="0" applyFont="1" applyAlignment="1">
      <alignment horizontal="left" vertical="top"/>
    </xf>
    <xf numFmtId="0" fontId="36" fillId="0" borderId="0" xfId="0" applyFont="1" applyAlignment="1">
      <alignment vertical="center"/>
    </xf>
    <xf numFmtId="164" fontId="0" fillId="0" borderId="0" xfId="1" applyNumberFormat="1" applyFont="1" applyProtection="1">
      <protection locked="0"/>
    </xf>
    <xf numFmtId="0" fontId="5" fillId="0" borderId="16" xfId="307" applyFont="1" applyFill="1" applyBorder="1" applyAlignment="1"/>
    <xf numFmtId="0" fontId="0" fillId="0" borderId="21" xfId="0" applyBorder="1" applyAlignment="1">
      <alignment wrapText="1"/>
    </xf>
    <xf numFmtId="0" fontId="0" fillId="0" borderId="16" xfId="0" applyFont="1" applyFill="1" applyBorder="1" applyAlignment="1"/>
    <xf numFmtId="0" fontId="0" fillId="0" borderId="21" xfId="0" applyFill="1" applyBorder="1" applyAlignment="1">
      <alignment wrapText="1"/>
    </xf>
    <xf numFmtId="0" fontId="5" fillId="0" borderId="16" xfId="0" applyFont="1" applyBorder="1"/>
    <xf numFmtId="0" fontId="0" fillId="0" borderId="21" xfId="0" applyFont="1" applyBorder="1" applyAlignment="1">
      <alignment wrapText="1"/>
    </xf>
    <xf numFmtId="0" fontId="5" fillId="0" borderId="16" xfId="307" applyFont="1" applyFill="1" applyBorder="1" applyAlignment="1">
      <alignment wrapText="1"/>
    </xf>
    <xf numFmtId="0" fontId="5" fillId="0" borderId="16" xfId="307" applyFont="1" applyFill="1" applyBorder="1" applyAlignment="1">
      <alignment horizontal="right"/>
    </xf>
    <xf numFmtId="0" fontId="0" fillId="0" borderId="22" xfId="0" applyFill="1" applyBorder="1" applyAlignment="1"/>
    <xf numFmtId="0" fontId="0" fillId="0" borderId="16" xfId="0" applyBorder="1" applyAlignment="1"/>
    <xf numFmtId="0" fontId="0" fillId="0" borderId="16" xfId="0" applyBorder="1" applyAlignment="1">
      <alignment horizontal="right"/>
    </xf>
    <xf numFmtId="0" fontId="14" fillId="0" borderId="0" xfId="0" applyFont="1" applyBorder="1" applyProtection="1">
      <protection locked="0"/>
    </xf>
    <xf numFmtId="0" fontId="0" fillId="0" borderId="0" xfId="0" applyFill="1" applyBorder="1" applyProtection="1">
      <protection locked="0"/>
    </xf>
    <xf numFmtId="43" fontId="0" fillId="0" borderId="0" xfId="1" applyFont="1" applyProtection="1">
      <protection locked="0"/>
    </xf>
    <xf numFmtId="43" fontId="0" fillId="0" borderId="0" xfId="1" applyFont="1" applyProtection="1"/>
    <xf numFmtId="0" fontId="0" fillId="25" borderId="0" xfId="0" applyFill="1" applyBorder="1" applyAlignment="1" applyProtection="1">
      <alignment wrapText="1"/>
      <protection locked="0"/>
    </xf>
    <xf numFmtId="0" fontId="34" fillId="25" borderId="27" xfId="3" applyNumberFormat="1" applyFont="1" applyFill="1" applyBorder="1" applyAlignment="1">
      <alignment horizontal="center" wrapText="1"/>
    </xf>
    <xf numFmtId="0" fontId="34" fillId="25" borderId="28" xfId="3" applyNumberFormat="1" applyFont="1" applyFill="1" applyBorder="1" applyAlignment="1" applyProtection="1">
      <alignment horizontal="center" wrapText="1"/>
    </xf>
    <xf numFmtId="0" fontId="34" fillId="25" borderId="30" xfId="3" applyNumberFormat="1" applyFont="1" applyFill="1" applyBorder="1" applyAlignment="1">
      <alignment horizontal="center" wrapText="1"/>
    </xf>
    <xf numFmtId="0" fontId="34" fillId="25" borderId="31" xfId="3" applyNumberFormat="1" applyFont="1" applyFill="1" applyBorder="1" applyAlignment="1">
      <alignment horizontal="center" wrapText="1"/>
    </xf>
    <xf numFmtId="0" fontId="34" fillId="25" borderId="32" xfId="3" applyNumberFormat="1" applyFont="1" applyFill="1" applyBorder="1" applyAlignment="1">
      <alignment horizontal="center" wrapText="1"/>
    </xf>
    <xf numFmtId="43" fontId="0" fillId="24" borderId="33" xfId="0" applyNumberFormat="1" applyFont="1" applyFill="1" applyBorder="1" applyProtection="1"/>
    <xf numFmtId="0" fontId="0" fillId="0" borderId="0" xfId="0" applyBorder="1" applyProtection="1">
      <protection locked="0"/>
    </xf>
    <xf numFmtId="9" fontId="0" fillId="0" borderId="0" xfId="2" applyFont="1" applyBorder="1" applyProtection="1">
      <protection locked="0"/>
    </xf>
    <xf numFmtId="0" fontId="0" fillId="0" borderId="34" xfId="0" applyBorder="1" applyProtection="1">
      <protection locked="0"/>
    </xf>
    <xf numFmtId="43" fontId="0" fillId="24" borderId="35" xfId="0" applyNumberFormat="1" applyFont="1" applyFill="1" applyBorder="1" applyProtection="1"/>
    <xf numFmtId="0" fontId="0" fillId="0" borderId="13" xfId="0" applyBorder="1" applyProtection="1">
      <protection locked="0"/>
    </xf>
    <xf numFmtId="9" fontId="0" fillId="0" borderId="13" xfId="2" applyFont="1" applyBorder="1" applyProtection="1">
      <protection locked="0"/>
    </xf>
    <xf numFmtId="0" fontId="0" fillId="0" borderId="36" xfId="0" applyBorder="1" applyProtection="1">
      <protection locked="0"/>
    </xf>
    <xf numFmtId="43" fontId="34" fillId="25" borderId="27" xfId="1" applyFont="1" applyFill="1" applyBorder="1" applyAlignment="1">
      <alignment horizontal="center" wrapText="1"/>
    </xf>
    <xf numFmtId="43" fontId="3" fillId="25" borderId="23" xfId="1" applyFont="1" applyFill="1" applyBorder="1" applyAlignment="1" applyProtection="1">
      <alignment horizontal="center" wrapText="1"/>
    </xf>
    <xf numFmtId="43" fontId="37" fillId="0" borderId="0" xfId="1" applyFont="1" applyBorder="1" applyAlignment="1" applyProtection="1">
      <alignment vertical="top" wrapText="1"/>
      <protection locked="0"/>
    </xf>
    <xf numFmtId="43" fontId="3" fillId="0" borderId="0" xfId="1" applyFont="1" applyFill="1" applyBorder="1" applyAlignment="1" applyProtection="1">
      <alignment horizontal="right"/>
      <protection locked="0"/>
    </xf>
    <xf numFmtId="43" fontId="3" fillId="24" borderId="0" xfId="1" applyFont="1" applyFill="1" applyBorder="1" applyAlignment="1" applyProtection="1">
      <alignment horizontal="right"/>
    </xf>
    <xf numFmtId="43" fontId="14" fillId="0" borderId="0" xfId="1" applyFont="1" applyBorder="1" applyProtection="1">
      <protection locked="0"/>
    </xf>
    <xf numFmtId="43" fontId="0" fillId="24" borderId="0" xfId="1" applyFont="1" applyFill="1" applyProtection="1"/>
    <xf numFmtId="43" fontId="0" fillId="0" borderId="15" xfId="1" applyFont="1" applyBorder="1" applyProtection="1">
      <protection locked="0"/>
    </xf>
    <xf numFmtId="0" fontId="0" fillId="26" borderId="30" xfId="0" applyFill="1" applyBorder="1"/>
    <xf numFmtId="0" fontId="40" fillId="27" borderId="38" xfId="0" applyFont="1" applyFill="1" applyBorder="1" applyAlignment="1" applyProtection="1">
      <alignment vertical="center"/>
    </xf>
    <xf numFmtId="0" fontId="40" fillId="27" borderId="38" xfId="0" applyFont="1" applyFill="1" applyBorder="1" applyAlignment="1" applyProtection="1">
      <alignment horizontal="center" vertical="center"/>
    </xf>
    <xf numFmtId="0" fontId="40" fillId="27" borderId="39" xfId="0" applyFont="1" applyFill="1" applyBorder="1" applyAlignment="1" applyProtection="1">
      <alignment horizontal="center" vertical="center" wrapText="1"/>
    </xf>
    <xf numFmtId="0" fontId="41" fillId="28" borderId="40" xfId="0" applyFont="1" applyFill="1" applyBorder="1" applyAlignment="1" applyProtection="1">
      <alignment horizontal="left" vertical="center" wrapText="1"/>
    </xf>
    <xf numFmtId="0" fontId="41" fillId="28" borderId="41" xfId="0" applyFont="1" applyFill="1" applyBorder="1" applyAlignment="1" applyProtection="1">
      <alignment horizontal="left" vertical="center" wrapText="1"/>
    </xf>
    <xf numFmtId="44" fontId="42" fillId="29" borderId="42" xfId="308" applyFont="1" applyFill="1" applyBorder="1" applyAlignment="1" applyProtection="1">
      <alignment vertical="center" wrapText="1"/>
      <protection locked="0"/>
    </xf>
    <xf numFmtId="0" fontId="41" fillId="28" borderId="43" xfId="0" applyFont="1" applyFill="1" applyBorder="1" applyAlignment="1" applyProtection="1">
      <alignment horizontal="left" vertical="center" wrapText="1"/>
      <protection locked="0"/>
    </xf>
    <xf numFmtId="42" fontId="42" fillId="0" borderId="42" xfId="1" applyNumberFormat="1" applyFont="1" applyFill="1" applyBorder="1" applyAlignment="1" applyProtection="1">
      <alignment vertical="center" wrapText="1"/>
    </xf>
    <xf numFmtId="0" fontId="41" fillId="26" borderId="43" xfId="0" applyFont="1" applyFill="1" applyBorder="1" applyAlignment="1" applyProtection="1">
      <alignment horizontal="left" vertical="center" wrapText="1"/>
    </xf>
    <xf numFmtId="169" fontId="42" fillId="0" borderId="42" xfId="1" applyNumberFormat="1" applyFont="1" applyFill="1" applyBorder="1" applyAlignment="1" applyProtection="1">
      <alignment vertical="center" wrapText="1"/>
    </xf>
    <xf numFmtId="0" fontId="0" fillId="0" borderId="0" xfId="0" applyBorder="1" applyAlignment="1"/>
    <xf numFmtId="0" fontId="0" fillId="30" borderId="16" xfId="0" applyFill="1" applyBorder="1" applyAlignment="1">
      <alignment horizontal="center"/>
    </xf>
    <xf numFmtId="0" fontId="0" fillId="0" borderId="16" xfId="0" applyBorder="1" applyAlignment="1" applyProtection="1">
      <protection locked="0"/>
    </xf>
    <xf numFmtId="43" fontId="0" fillId="0" borderId="0" xfId="1" applyFont="1" applyBorder="1" applyProtection="1">
      <protection locked="0"/>
    </xf>
    <xf numFmtId="9" fontId="14" fillId="0" borderId="46" xfId="2" applyFont="1" applyBorder="1" applyProtection="1">
      <protection locked="0"/>
    </xf>
    <xf numFmtId="9" fontId="0" fillId="0" borderId="46" xfId="2" applyFont="1" applyBorder="1" applyProtection="1">
      <protection locked="0"/>
    </xf>
    <xf numFmtId="43" fontId="34" fillId="25" borderId="30" xfId="1" applyNumberFormat="1" applyFont="1" applyFill="1" applyBorder="1" applyAlignment="1">
      <alignment wrapText="1"/>
    </xf>
    <xf numFmtId="43" fontId="5" fillId="24" borderId="47" xfId="1" applyNumberFormat="1" applyFont="1" applyFill="1" applyBorder="1" applyAlignment="1">
      <alignment horizontal="right"/>
    </xf>
    <xf numFmtId="43" fontId="34" fillId="25" borderId="33" xfId="1" applyNumberFormat="1" applyFont="1" applyFill="1" applyBorder="1" applyAlignment="1">
      <alignment wrapText="1"/>
    </xf>
    <xf numFmtId="43" fontId="34" fillId="25" borderId="35" xfId="1" applyNumberFormat="1" applyFont="1" applyFill="1" applyBorder="1" applyAlignment="1">
      <alignment wrapText="1"/>
    </xf>
    <xf numFmtId="43" fontId="5" fillId="24" borderId="36" xfId="1" applyNumberFormat="1" applyFont="1" applyFill="1" applyBorder="1" applyAlignment="1">
      <alignment horizontal="right"/>
    </xf>
    <xf numFmtId="43" fontId="34" fillId="25" borderId="48" xfId="1" applyNumberFormat="1" applyFont="1" applyFill="1" applyBorder="1" applyAlignment="1">
      <alignment wrapText="1"/>
    </xf>
    <xf numFmtId="43" fontId="5" fillId="24" borderId="49" xfId="1" applyNumberFormat="1" applyFont="1" applyFill="1" applyBorder="1" applyAlignment="1">
      <alignment horizontal="right"/>
    </xf>
    <xf numFmtId="43" fontId="34" fillId="25" borderId="24" xfId="1" applyNumberFormat="1" applyFont="1" applyFill="1" applyBorder="1" applyAlignment="1">
      <alignment wrapText="1"/>
    </xf>
    <xf numFmtId="43" fontId="34" fillId="25" borderId="25" xfId="1" applyNumberFormat="1" applyFont="1" applyFill="1" applyBorder="1" applyAlignment="1">
      <alignment wrapText="1"/>
    </xf>
    <xf numFmtId="43" fontId="5" fillId="24" borderId="34" xfId="1" applyNumberFormat="1" applyFont="1" applyFill="1" applyBorder="1" applyAlignment="1">
      <alignment horizontal="right"/>
    </xf>
    <xf numFmtId="43" fontId="5" fillId="24" borderId="50" xfId="1" applyNumberFormat="1" applyFont="1" applyFill="1" applyBorder="1" applyAlignment="1">
      <alignment horizontal="right"/>
    </xf>
    <xf numFmtId="168" fontId="0" fillId="24" borderId="50" xfId="0" applyNumberFormat="1" applyFill="1" applyBorder="1"/>
    <xf numFmtId="43" fontId="5" fillId="0" borderId="50" xfId="1" applyNumberFormat="1" applyFont="1" applyBorder="1" applyAlignment="1" applyProtection="1">
      <alignment horizontal="right"/>
      <protection locked="0"/>
    </xf>
    <xf numFmtId="0" fontId="3" fillId="25" borderId="13" xfId="3" applyFont="1" applyFill="1" applyBorder="1" applyAlignment="1" applyProtection="1">
      <alignment horizontal="center" wrapText="1"/>
    </xf>
    <xf numFmtId="9" fontId="3" fillId="25" borderId="45" xfId="2" applyFont="1" applyFill="1" applyBorder="1" applyAlignment="1" applyProtection="1">
      <alignment horizontal="center" wrapText="1"/>
    </xf>
    <xf numFmtId="43" fontId="3" fillId="25" borderId="13" xfId="1" applyFont="1" applyFill="1" applyBorder="1" applyAlignment="1" applyProtection="1">
      <alignment horizontal="center" wrapText="1"/>
    </xf>
    <xf numFmtId="43" fontId="3" fillId="25" borderId="14" xfId="1" applyFont="1" applyFill="1" applyBorder="1" applyAlignment="1" applyProtection="1">
      <alignment horizontal="center" wrapText="1"/>
    </xf>
    <xf numFmtId="43" fontId="5" fillId="0" borderId="31" xfId="1" applyNumberFormat="1" applyFont="1" applyFill="1" applyBorder="1" applyAlignment="1" applyProtection="1">
      <alignment horizontal="center"/>
      <protection locked="0"/>
    </xf>
    <xf numFmtId="43" fontId="5" fillId="0" borderId="32" xfId="1" applyNumberFormat="1" applyFont="1" applyFill="1" applyBorder="1" applyAlignment="1" applyProtection="1">
      <alignment horizontal="center"/>
      <protection locked="0"/>
    </xf>
    <xf numFmtId="164" fontId="5" fillId="24" borderId="11" xfId="1" applyNumberFormat="1" applyFont="1" applyFill="1" applyBorder="1" applyAlignment="1">
      <alignment horizontal="center"/>
    </xf>
    <xf numFmtId="164" fontId="5" fillId="24" borderId="12" xfId="1" applyNumberFormat="1" applyFont="1" applyFill="1" applyBorder="1" applyAlignment="1">
      <alignment horizontal="center"/>
    </xf>
    <xf numFmtId="14" fontId="5" fillId="0" borderId="51" xfId="1" applyNumberFormat="1" applyFont="1" applyBorder="1" applyAlignment="1" applyProtection="1">
      <alignment horizontal="center"/>
      <protection locked="0"/>
    </xf>
    <xf numFmtId="43" fontId="5" fillId="0" borderId="51" xfId="1" applyNumberFormat="1" applyFont="1" applyBorder="1" applyAlignment="1" applyProtection="1">
      <alignment horizontal="center"/>
      <protection locked="0"/>
    </xf>
    <xf numFmtId="43" fontId="5" fillId="0" borderId="52" xfId="1" applyNumberFormat="1" applyFont="1" applyBorder="1" applyAlignment="1" applyProtection="1">
      <alignment horizontal="center"/>
      <protection locked="0"/>
    </xf>
    <xf numFmtId="43" fontId="34" fillId="25" borderId="27" xfId="1" applyFont="1" applyFill="1" applyBorder="1" applyAlignment="1">
      <alignment horizontal="center" wrapText="1"/>
    </xf>
    <xf numFmtId="43" fontId="34" fillId="25" borderId="28" xfId="1" applyFont="1" applyFill="1" applyBorder="1" applyAlignment="1">
      <alignment horizontal="center" wrapText="1"/>
    </xf>
    <xf numFmtId="43" fontId="34" fillId="25" borderId="29" xfId="1" applyFont="1" applyFill="1" applyBorder="1" applyAlignment="1">
      <alignment horizontal="center" wrapText="1"/>
    </xf>
    <xf numFmtId="0" fontId="0" fillId="0" borderId="16" xfId="0" applyBorder="1" applyAlignment="1">
      <alignment horizontal="right" vertical="top"/>
    </xf>
    <xf numFmtId="0" fontId="39" fillId="0" borderId="37" xfId="0" applyFont="1" applyBorder="1" applyAlignment="1">
      <alignment horizontal="center"/>
    </xf>
    <xf numFmtId="0" fontId="39" fillId="0" borderId="31" xfId="0" applyFont="1" applyBorder="1" applyAlignment="1">
      <alignment horizontal="center"/>
    </xf>
    <xf numFmtId="0" fontId="39" fillId="0" borderId="32" xfId="0" applyFont="1" applyBorder="1" applyAlignment="1">
      <alignment horizontal="center"/>
    </xf>
    <xf numFmtId="0" fontId="43" fillId="0" borderId="0" xfId="0" applyFont="1" applyBorder="1" applyAlignment="1">
      <alignment horizontal="left" vertical="center" wrapText="1"/>
    </xf>
    <xf numFmtId="0" fontId="43" fillId="0" borderId="17" xfId="0" applyFont="1" applyBorder="1" applyAlignment="1">
      <alignment horizontal="center" vertical="center"/>
    </xf>
    <xf numFmtId="0" fontId="43" fillId="0" borderId="44" xfId="0" applyFont="1" applyBorder="1" applyAlignment="1">
      <alignment horizontal="center" vertical="center"/>
    </xf>
    <xf numFmtId="0" fontId="43" fillId="0" borderId="19" xfId="0" applyFont="1" applyBorder="1" applyAlignment="1">
      <alignment horizontal="center" vertical="center"/>
    </xf>
    <xf numFmtId="0" fontId="43" fillId="0" borderId="26" xfId="0" applyFont="1" applyBorder="1" applyAlignment="1">
      <alignment horizontal="center" vertical="center"/>
    </xf>
    <xf numFmtId="43" fontId="0" fillId="0" borderId="18" xfId="0" applyNumberFormat="1" applyBorder="1" applyAlignment="1">
      <alignment horizontal="center" vertical="center" wrapText="1"/>
    </xf>
    <xf numFmtId="0" fontId="0" fillId="0" borderId="20" xfId="0" applyBorder="1" applyAlignment="1">
      <alignment horizontal="center" vertical="center" wrapText="1"/>
    </xf>
    <xf numFmtId="0" fontId="0" fillId="0" borderId="16" xfId="0" applyBorder="1" applyAlignment="1" applyProtection="1">
      <alignment horizontal="center"/>
      <protection locked="0"/>
    </xf>
    <xf numFmtId="0" fontId="0" fillId="30" borderId="21" xfId="0" applyFill="1" applyBorder="1" applyAlignment="1">
      <alignment horizontal="center"/>
    </xf>
    <xf numFmtId="0" fontId="0" fillId="30" borderId="53" xfId="0" applyFill="1" applyBorder="1" applyAlignment="1">
      <alignment horizontal="center"/>
    </xf>
    <xf numFmtId="0" fontId="0" fillId="0" borderId="54" xfId="0" applyBorder="1" applyAlignment="1" applyProtection="1">
      <alignment horizontal="center"/>
      <protection locked="0"/>
    </xf>
    <xf numFmtId="0" fontId="0" fillId="0" borderId="55" xfId="0" applyBorder="1" applyAlignment="1" applyProtection="1">
      <alignment horizontal="center"/>
      <protection locked="0"/>
    </xf>
    <xf numFmtId="0" fontId="0" fillId="0" borderId="56" xfId="0" applyBorder="1" applyAlignment="1" applyProtection="1">
      <alignment horizontal="center"/>
      <protection locked="0"/>
    </xf>
    <xf numFmtId="0" fontId="0" fillId="0" borderId="57" xfId="0" applyBorder="1" applyAlignment="1" applyProtection="1">
      <alignment horizontal="center"/>
      <protection locked="0"/>
    </xf>
  </cellXfs>
  <cellStyles count="312">
    <cellStyle name="20% - Accent1 2" xfId="4"/>
    <cellStyle name="20% - Accent2 2" xfId="5"/>
    <cellStyle name="20% - Accent3 2" xfId="6"/>
    <cellStyle name="20% - Accent4 2" xfId="7"/>
    <cellStyle name="20% - Accent5 2" xfId="8"/>
    <cellStyle name="20% - Accent6 2" xfId="9"/>
    <cellStyle name="20% - Accent6 2 2" xfId="10"/>
    <cellStyle name="40% - Accent1 2" xfId="11"/>
    <cellStyle name="40% - Accent2 2" xfId="12"/>
    <cellStyle name="40% - Accent3 2" xfId="13"/>
    <cellStyle name="40% - Accent4 2" xfId="14"/>
    <cellStyle name="40% - Accent5 2" xfId="15"/>
    <cellStyle name="40% - Accent6 2" xfId="16"/>
    <cellStyle name="60% - Accent1 2" xfId="17"/>
    <cellStyle name="60% - Accent2 2" xfId="18"/>
    <cellStyle name="60% - Accent3 2" xfId="19"/>
    <cellStyle name="60% - Accent4 2" xfId="20"/>
    <cellStyle name="60% - Accent5 2" xfId="21"/>
    <cellStyle name="60% - Accent6 2" xfId="22"/>
    <cellStyle name="Accent1 2" xfId="23"/>
    <cellStyle name="Accent2 2" xfId="24"/>
    <cellStyle name="Accent3 2" xfId="25"/>
    <cellStyle name="Accent4 2" xfId="26"/>
    <cellStyle name="Accent5 2" xfId="27"/>
    <cellStyle name="Accent6 2" xfId="28"/>
    <cellStyle name="Bad 2" xfId="29"/>
    <cellStyle name="Calculation 2" xfId="30"/>
    <cellStyle name="Check Cell 2" xfId="31"/>
    <cellStyle name="Comma" xfId="1" builtinId="3"/>
    <cellStyle name="Comma 10" xfId="32"/>
    <cellStyle name="Comma 11" xfId="33"/>
    <cellStyle name="Comma 12" xfId="34"/>
    <cellStyle name="Comma 13" xfId="35"/>
    <cellStyle name="Comma 14" xfId="36"/>
    <cellStyle name="Comma 15" xfId="37"/>
    <cellStyle name="Comma 16" xfId="38"/>
    <cellStyle name="Comma 17" xfId="39"/>
    <cellStyle name="Comma 18" xfId="40"/>
    <cellStyle name="Comma 19" xfId="41"/>
    <cellStyle name="Comma 2" xfId="42"/>
    <cellStyle name="Comma 2 2" xfId="43"/>
    <cellStyle name="Comma 2 2 2" xfId="44"/>
    <cellStyle name="Comma 2 2 3" xfId="45"/>
    <cellStyle name="Comma 2 3" xfId="46"/>
    <cellStyle name="Comma 20" xfId="47"/>
    <cellStyle name="Comma 21" xfId="48"/>
    <cellStyle name="Comma 22" xfId="49"/>
    <cellStyle name="Comma 23" xfId="50"/>
    <cellStyle name="Comma 24" xfId="51"/>
    <cellStyle name="Comma 25" xfId="52"/>
    <cellStyle name="Comma 26" xfId="53"/>
    <cellStyle name="Comma 27" xfId="54"/>
    <cellStyle name="Comma 28" xfId="55"/>
    <cellStyle name="Comma 29" xfId="56"/>
    <cellStyle name="Comma 3" xfId="57"/>
    <cellStyle name="Comma 3 2" xfId="58"/>
    <cellStyle name="Comma 3 3" xfId="59"/>
    <cellStyle name="Comma 3 4" xfId="60"/>
    <cellStyle name="Comma 30" xfId="61"/>
    <cellStyle name="Comma 31" xfId="62"/>
    <cellStyle name="Comma 32" xfId="63"/>
    <cellStyle name="Comma 4" xfId="64"/>
    <cellStyle name="Comma 4 2" xfId="65"/>
    <cellStyle name="Comma 5" xfId="66"/>
    <cellStyle name="Comma 5 2" xfId="67"/>
    <cellStyle name="Comma 6" xfId="68"/>
    <cellStyle name="Comma 6 2" xfId="69"/>
    <cellStyle name="Comma 7" xfId="70"/>
    <cellStyle name="Comma 8" xfId="71"/>
    <cellStyle name="Comma 9" xfId="72"/>
    <cellStyle name="Currency" xfId="308" builtinId="4"/>
    <cellStyle name="Currency 10" xfId="73"/>
    <cellStyle name="Currency 11" xfId="74"/>
    <cellStyle name="Currency 12" xfId="75"/>
    <cellStyle name="Currency 13" xfId="76"/>
    <cellStyle name="Currency 14" xfId="77"/>
    <cellStyle name="Currency 15" xfId="78"/>
    <cellStyle name="Currency 16" xfId="79"/>
    <cellStyle name="Currency 17" xfId="80"/>
    <cellStyle name="Currency 18" xfId="81"/>
    <cellStyle name="Currency 19" xfId="82"/>
    <cellStyle name="Currency 2" xfId="83"/>
    <cellStyle name="Currency 2 2" xfId="84"/>
    <cellStyle name="Currency 2 3" xfId="85"/>
    <cellStyle name="Currency 20" xfId="86"/>
    <cellStyle name="Currency 21" xfId="87"/>
    <cellStyle name="Currency 22" xfId="88"/>
    <cellStyle name="Currency 23" xfId="89"/>
    <cellStyle name="Currency 24" xfId="90"/>
    <cellStyle name="Currency 25" xfId="91"/>
    <cellStyle name="Currency 26" xfId="92"/>
    <cellStyle name="Currency 27" xfId="93"/>
    <cellStyle name="Currency 28" xfId="94"/>
    <cellStyle name="Currency 29" xfId="95"/>
    <cellStyle name="Currency 3" xfId="96"/>
    <cellStyle name="Currency 3 2" xfId="97"/>
    <cellStyle name="Currency 3 2 2" xfId="98"/>
    <cellStyle name="Currency 3 3" xfId="99"/>
    <cellStyle name="Currency 30" xfId="100"/>
    <cellStyle name="Currency 31" xfId="101"/>
    <cellStyle name="Currency 32" xfId="102"/>
    <cellStyle name="Currency 33" xfId="103"/>
    <cellStyle name="Currency 34" xfId="104"/>
    <cellStyle name="Currency 4" xfId="105"/>
    <cellStyle name="Currency 4 2" xfId="106"/>
    <cellStyle name="Currency 5" xfId="107"/>
    <cellStyle name="Currency 5 2" xfId="108"/>
    <cellStyle name="Currency 6" xfId="109"/>
    <cellStyle name="Currency 7" xfId="110"/>
    <cellStyle name="Currency 8" xfId="111"/>
    <cellStyle name="Currency 9" xfId="112"/>
    <cellStyle name="Explanatory Text 2" xfId="113"/>
    <cellStyle name="FRxAmtStyle" xfId="114"/>
    <cellStyle name="Good 2" xfId="115"/>
    <cellStyle name="Heading 1 2" xfId="116"/>
    <cellStyle name="Heading 2 2" xfId="117"/>
    <cellStyle name="Heading 3 2" xfId="118"/>
    <cellStyle name="Heading 4 2" xfId="119"/>
    <cellStyle name="Input 2" xfId="120"/>
    <cellStyle name="Input 2 2" xfId="121"/>
    <cellStyle name="Linked Cell 2" xfId="122"/>
    <cellStyle name="Neutral 2" xfId="123"/>
    <cellStyle name="Normal" xfId="0" builtinId="0"/>
    <cellStyle name="Normal 10" xfId="124"/>
    <cellStyle name="Normal 10 2" xfId="125"/>
    <cellStyle name="Normal 10 3" xfId="126"/>
    <cellStyle name="Normal 10_Sheet1" xfId="127"/>
    <cellStyle name="Normal 11" xfId="128"/>
    <cellStyle name="Normal 12" xfId="129"/>
    <cellStyle name="Normal 12 2" xfId="130"/>
    <cellStyle name="Normal 12 2 2" xfId="131"/>
    <cellStyle name="Normal 12 2 2 2" xfId="132"/>
    <cellStyle name="Normal 12 2 2 2 2" xfId="133"/>
    <cellStyle name="Normal 12 2 2 2 2 2" xfId="134"/>
    <cellStyle name="Normal 12 2 2 2 2 2 2" xfId="135"/>
    <cellStyle name="Normal 12 2 2 2 2 2 2 2" xfId="136"/>
    <cellStyle name="Normal 12 2 2 2 2 2 2 2 2" xfId="137"/>
    <cellStyle name="Normal 12 2 2 2 2 2 2 2 2 2" xfId="138"/>
    <cellStyle name="Normal 12 2 2 2 2 2 2 2 2 2 2" xfId="139"/>
    <cellStyle name="Normal 12 2 2 2 2 2 2 2 2 2 2 2" xfId="140"/>
    <cellStyle name="Normal 12 2 2 2 2 2 2 2 2 2 2 2 2" xfId="141"/>
    <cellStyle name="Normal 12 2 2 2 2 2 2 2 2 2 2 2 2 2" xfId="142"/>
    <cellStyle name="Normal 12 2 2 2 2 2 2 2 2 2 2 2 2 2 2" xfId="143"/>
    <cellStyle name="Normal 12 2 2 2 2 2 2 2 2 2 2 2 2 2 2 2" xfId="144"/>
    <cellStyle name="Normal 12 2 2 2 2 2 2 2 2 2 2 2 2 2 2 2 2" xfId="145"/>
    <cellStyle name="Normal 12 2 2 2 2 2 2 2 2 2 2 2 2 2 2 2 2 2" xfId="146"/>
    <cellStyle name="Normal 12 2 2 2 2 2 2 2 2 2 2 2 2 2 2 2 2 2 2" xfId="147"/>
    <cellStyle name="Normal 12 2 2 2 2 2 2 2 2 2 2 2 2 2 2 2 2 2 2 2" xfId="148"/>
    <cellStyle name="Normal 12 2 2 2 2 2 2 2 2 2 2 2 2 2 2 2 2 2 2 2 2" xfId="149"/>
    <cellStyle name="Normal 12 2 2 2 2 2 2 2 2 2 2 2 2 2 2 2 2 2 2 2 2 2" xfId="150"/>
    <cellStyle name="Normal 12 2 2 2 2 2 2 2 2 2 2 2 2 2 2 2 2 2 2 2 2 2 2" xfId="151"/>
    <cellStyle name="Normal 12 2 2 2 2 2 2 2 2 2 2 2 2 2 2 2 2 2 2 2 2 2 2 2" xfId="152"/>
    <cellStyle name="Normal 12 2 2 2 2 2 2 2 2 2 2 2 2 2 2 2 2 2 2 2 2 2 2 2 2" xfId="153"/>
    <cellStyle name="Normal 12 2 2 2 2 2 2 2 2 2 2 2 2 2 2 2 2 2 2 2 2 2 2 2 2 2" xfId="154"/>
    <cellStyle name="Normal 12 2 2 2 2 2 2 2 2 2 2 2 2 2 2 2 2 2 2 2 2 2 2 2 2 2 2" xfId="155"/>
    <cellStyle name="Normal 12 2 2 2 2 2 2 2 2 2 2 2 2 2 2 2 2 2 2 2 2 2 2 2 2 2 2 2" xfId="156"/>
    <cellStyle name="Normal 12 2 2 2 2 2 2 2 2 2 2 2 2 2 2 2 2 2 2 2 2 2 2 2 2 2 3" xfId="157"/>
    <cellStyle name="Normal 12 2 2 2 2 2 2 2 2 2 2 2 2 2 2 2 2 2 2 2 2 2 2 2 2 3" xfId="158"/>
    <cellStyle name="Normal 13" xfId="159"/>
    <cellStyle name="Normal 13 2" xfId="160"/>
    <cellStyle name="Normal 14" xfId="161"/>
    <cellStyle name="Normal 14 2" xfId="162"/>
    <cellStyle name="Normal 14 2 2" xfId="163"/>
    <cellStyle name="Normal 15" xfId="164"/>
    <cellStyle name="Normal 16" xfId="165"/>
    <cellStyle name="Normal 17" xfId="166"/>
    <cellStyle name="Normal 18" xfId="167"/>
    <cellStyle name="Normal 19" xfId="168"/>
    <cellStyle name="Normal 2" xfId="169"/>
    <cellStyle name="Normal 2 2" xfId="170"/>
    <cellStyle name="Normal 2 2 2" xfId="171"/>
    <cellStyle name="Normal 2 2 2 2" xfId="172"/>
    <cellStyle name="Normal 2 2 3" xfId="173"/>
    <cellStyle name="Normal 2 2 4" xfId="174"/>
    <cellStyle name="Normal 2 2_Sheet2" xfId="175"/>
    <cellStyle name="Normal 2 3" xfId="176"/>
    <cellStyle name="Normal 2 3 2" xfId="177"/>
    <cellStyle name="Normal 2 3 3" xfId="178"/>
    <cellStyle name="Normal 2 4" xfId="179"/>
    <cellStyle name="Normal 2 5" xfId="180"/>
    <cellStyle name="Normal 2 6" xfId="181"/>
    <cellStyle name="Normal 2 7" xfId="182"/>
    <cellStyle name="Normal 20" xfId="183"/>
    <cellStyle name="Normal 20 2" xfId="184"/>
    <cellStyle name="Normal 21" xfId="185"/>
    <cellStyle name="Normal 21 2" xfId="186"/>
    <cellStyle name="Normal 22" xfId="187"/>
    <cellStyle name="Normal 23" xfId="188"/>
    <cellStyle name="Normal 23 2" xfId="189"/>
    <cellStyle name="Normal 23 2 2" xfId="190"/>
    <cellStyle name="Normal 23 2 3" xfId="191"/>
    <cellStyle name="Normal 23 2 4" xfId="192"/>
    <cellStyle name="Normal 23 2 5" xfId="193"/>
    <cellStyle name="Normal 24" xfId="194"/>
    <cellStyle name="Normal 24 2" xfId="195"/>
    <cellStyle name="Normal 25" xfId="196"/>
    <cellStyle name="Normal 26" xfId="197"/>
    <cellStyle name="Normal 27" xfId="198"/>
    <cellStyle name="Normal 28" xfId="199"/>
    <cellStyle name="Normal 29" xfId="200"/>
    <cellStyle name="Normal 3" xfId="201"/>
    <cellStyle name="Normal 3 2" xfId="202"/>
    <cellStyle name="Normal 3 2 2" xfId="203"/>
    <cellStyle name="Normal 3 3" xfId="204"/>
    <cellStyle name="Normal 3 3 2" xfId="205"/>
    <cellStyle name="Normal 3 4" xfId="206"/>
    <cellStyle name="Normal 3 4 2" xfId="207"/>
    <cellStyle name="Normal 3 5" xfId="208"/>
    <cellStyle name="Normal 3 5 2" xfId="209"/>
    <cellStyle name="Normal 3 6" xfId="210"/>
    <cellStyle name="Normal 3 7" xfId="211"/>
    <cellStyle name="Normal 3 8" xfId="212"/>
    <cellStyle name="Normal 3_Sheet1" xfId="213"/>
    <cellStyle name="Normal 30" xfId="214"/>
    <cellStyle name="Normal 31" xfId="215"/>
    <cellStyle name="Normal 32" xfId="216"/>
    <cellStyle name="Normal 33" xfId="217"/>
    <cellStyle name="Normal 34" xfId="218"/>
    <cellStyle name="Normal 35" xfId="219"/>
    <cellStyle name="Normal 36" xfId="220"/>
    <cellStyle name="Normal 37" xfId="221"/>
    <cellStyle name="Normal 38" xfId="222"/>
    <cellStyle name="Normal 39" xfId="223"/>
    <cellStyle name="Normal 4" xfId="224"/>
    <cellStyle name="Normal 4 2" xfId="225"/>
    <cellStyle name="Normal 4 3" xfId="226"/>
    <cellStyle name="Normal 40" xfId="227"/>
    <cellStyle name="Normal 41" xfId="228"/>
    <cellStyle name="Normal 42" xfId="229"/>
    <cellStyle name="Normal 43" xfId="230"/>
    <cellStyle name="Normal 44" xfId="231"/>
    <cellStyle name="Normal 45" xfId="232"/>
    <cellStyle name="Normal 46" xfId="233"/>
    <cellStyle name="Normal 47" xfId="234"/>
    <cellStyle name="Normal 48" xfId="235"/>
    <cellStyle name="Normal 49" xfId="236"/>
    <cellStyle name="Normal 5" xfId="237"/>
    <cellStyle name="Normal 5 2" xfId="238"/>
    <cellStyle name="Normal 50" xfId="239"/>
    <cellStyle name="Normal 51" xfId="240"/>
    <cellStyle name="Normal 52" xfId="241"/>
    <cellStyle name="Normal 53" xfId="242"/>
    <cellStyle name="Normal 54" xfId="243"/>
    <cellStyle name="Normal 55" xfId="244"/>
    <cellStyle name="Normal 56" xfId="245"/>
    <cellStyle name="Normal 56 2" xfId="246"/>
    <cellStyle name="Normal 57" xfId="247"/>
    <cellStyle name="Normal 57 2" xfId="248"/>
    <cellStyle name="Normal 58" xfId="249"/>
    <cellStyle name="Normal 59" xfId="250"/>
    <cellStyle name="Normal 59 2" xfId="251"/>
    <cellStyle name="Normal 6" xfId="252"/>
    <cellStyle name="Normal 6 2" xfId="253"/>
    <cellStyle name="Normal 60" xfId="254"/>
    <cellStyle name="Normal 61" xfId="255"/>
    <cellStyle name="Normal 61 2" xfId="256"/>
    <cellStyle name="Normal 62" xfId="257"/>
    <cellStyle name="Normal 63" xfId="258"/>
    <cellStyle name="Normal 64" xfId="259"/>
    <cellStyle name="Normal 65" xfId="260"/>
    <cellStyle name="Normal 66" xfId="261"/>
    <cellStyle name="Normal 67" xfId="262"/>
    <cellStyle name="Normal 68" xfId="263"/>
    <cellStyle name="Normal 69" xfId="264"/>
    <cellStyle name="Normal 7" xfId="265"/>
    <cellStyle name="Normal 7 2" xfId="266"/>
    <cellStyle name="Normal 70" xfId="267"/>
    <cellStyle name="Normal 71" xfId="268"/>
    <cellStyle name="Normal 72" xfId="269"/>
    <cellStyle name="Normal 73" xfId="270"/>
    <cellStyle name="Normal 74" xfId="271"/>
    <cellStyle name="Normal 75" xfId="272"/>
    <cellStyle name="Normal 76" xfId="273"/>
    <cellStyle name="Normal 77" xfId="274"/>
    <cellStyle name="Normal 78" xfId="275"/>
    <cellStyle name="Normal 79" xfId="276"/>
    <cellStyle name="Normal 8" xfId="277"/>
    <cellStyle name="Normal 8 2" xfId="278"/>
    <cellStyle name="Normal 8 3" xfId="279"/>
    <cellStyle name="Normal 80" xfId="280"/>
    <cellStyle name="Normal 81" xfId="309"/>
    <cellStyle name="Normal 82" xfId="310"/>
    <cellStyle name="Normal 83" xfId="311"/>
    <cellStyle name="Normal 86" xfId="281"/>
    <cellStyle name="Normal 9" xfId="282"/>
    <cellStyle name="Normal 9 2" xfId="283"/>
    <cellStyle name="Normal 9 2 2" xfId="284"/>
    <cellStyle name="Normal 92" xfId="285"/>
    <cellStyle name="Normal 93" xfId="286"/>
    <cellStyle name="Normal 94" xfId="287"/>
    <cellStyle name="Normal_data" xfId="3"/>
    <cellStyle name="Normal_Sheet1" xfId="307"/>
    <cellStyle name="Note 2" xfId="288"/>
    <cellStyle name="Note 2 2" xfId="289"/>
    <cellStyle name="Number Headers" xfId="290"/>
    <cellStyle name="Numbers" xfId="291"/>
    <cellStyle name="Output 2" xfId="292"/>
    <cellStyle name="Percent" xfId="2" builtinId="5"/>
    <cellStyle name="Percent 2" xfId="293"/>
    <cellStyle name="Percent 2 2" xfId="294"/>
    <cellStyle name="Percent 2 3" xfId="295"/>
    <cellStyle name="Percent 3" xfId="296"/>
    <cellStyle name="Percent 3 2" xfId="297"/>
    <cellStyle name="Percent 4" xfId="298"/>
    <cellStyle name="Percent 4 2" xfId="299"/>
    <cellStyle name="Percent 4 3" xfId="300"/>
    <cellStyle name="Percent 5" xfId="301"/>
    <cellStyle name="Text" xfId="302"/>
    <cellStyle name="Text Headers" xfId="303"/>
    <cellStyle name="Title 2" xfId="304"/>
    <cellStyle name="Total 2" xfId="305"/>
    <cellStyle name="Warning Text 2" xfId="306"/>
  </cellStyles>
  <dxfs count="43">
    <dxf>
      <numFmt numFmtId="35" formatCode="_(* #,##0.00_);_(* \(#,##0.00\);_(* &quot;-&quot;??_);_(@_)"/>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ont>
        <color indexed="8"/>
      </font>
      <fill>
        <patternFill patternType="none">
          <fgColor indexed="64"/>
          <bgColor indexed="65"/>
        </patternFill>
      </fill>
      <alignment horizontal="right" vertical="bottom" textRotation="0" wrapText="0" indent="0" justifyLastLine="0" shrinkToFit="0" readingOrder="0"/>
      <protection locked="0" hidden="0"/>
    </dxf>
    <dxf>
      <fill>
        <patternFill patternType="solid">
          <fgColor indexed="64"/>
          <bgColor theme="8" tint="0.59999389629810485"/>
        </patternFill>
      </fill>
      <protection locked="1" hidden="0"/>
    </dxf>
    <dxf>
      <font>
        <b val="0"/>
        <i val="0"/>
        <strike val="0"/>
        <condense val="0"/>
        <extend val="0"/>
        <outline val="0"/>
        <shadow val="0"/>
        <u val="none"/>
        <vertAlign val="baseline"/>
        <sz val="11"/>
        <color theme="1"/>
        <name val="Calibri"/>
        <scheme val="minor"/>
      </font>
      <numFmt numFmtId="35" formatCode="_(* #,##0.00_);_(* \(#,##0.00\);_(* &quot;-&quot;??_);_(@_)"/>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ill>
        <patternFill patternType="solid">
          <fgColor indexed="64"/>
          <bgColor theme="8" tint="0.59999389629810485"/>
        </patternFill>
      </fill>
      <protection locked="1" hidden="0"/>
    </dxf>
    <dxf>
      <fill>
        <patternFill patternType="solid">
          <fgColor indexed="64"/>
          <bgColor theme="8" tint="0.59999389629810485"/>
        </patternFill>
      </fill>
      <border diagonalUp="0" diagonalDown="0">
        <left style="thin">
          <color indexed="64"/>
        </left>
        <right style="thin">
          <color indexed="64"/>
        </right>
        <top/>
        <bottom/>
      </border>
      <protection locked="1" hidden="0"/>
    </dxf>
    <dxf>
      <fill>
        <patternFill patternType="solid">
          <fgColor indexed="64"/>
          <bgColor theme="8" tint="0.59999389629810485"/>
        </patternFill>
      </fill>
      <border diagonalUp="0" diagonalDown="0">
        <left/>
        <right style="thin">
          <color indexed="64"/>
        </right>
        <top/>
        <bottom/>
      </border>
      <protection locked="1" hidden="0"/>
    </dxf>
    <dxf>
      <font>
        <color indexed="8"/>
      </font>
      <numFmt numFmtId="35" formatCode="_(* #,##0.00_);_(* \(#,##0.00\);_(* &quot;-&quot;??_);_(@_)"/>
      <fill>
        <patternFill patternType="none">
          <fgColor indexed="64"/>
          <bgColor indexed="65"/>
        </patternFill>
      </fill>
      <alignment horizontal="right" vertical="bottom" textRotation="0" wrapText="0" indent="0" justifyLastLine="0" shrinkToFit="0" readingOrder="0"/>
      <protection locked="0" hidden="0"/>
    </dxf>
    <dxf>
      <font>
        <color indexed="8"/>
      </font>
      <fill>
        <patternFill patternType="none">
          <fgColor indexed="64"/>
          <bgColor indexed="65"/>
        </patternFill>
      </fill>
      <alignment horizontal="right" vertical="bottom" textRotation="0" wrapText="0" indent="0" justifyLastLine="0" shrinkToFit="0" readingOrder="0"/>
      <protection locked="0" hidden="0"/>
    </dxf>
    <dxf>
      <font>
        <color indexed="8"/>
      </font>
      <numFmt numFmtId="35" formatCode="_(* #,##0.00_);_(* \(#,##0.00\);_(* &quot;-&quot;??_);_(@_)"/>
      <fill>
        <patternFill patternType="none">
          <fgColor indexed="64"/>
          <bgColor indexed="65"/>
        </patternFill>
      </fill>
      <alignment horizontal="right" vertical="bottom" textRotation="0" wrapText="0" indent="0" justifyLastLine="0" shrinkToFit="0" readingOrder="0"/>
      <protection locked="0" hidden="0"/>
    </dxf>
    <dxf>
      <font>
        <color indexed="8"/>
      </font>
      <fill>
        <patternFill patternType="none">
          <fgColor indexed="64"/>
          <bgColor indexed="65"/>
        </patternFill>
      </fill>
      <alignment horizontal="right" vertical="bottom" textRotation="0" wrapText="0" indent="0" justifyLastLine="0" shrinkToFit="0" readingOrder="0"/>
      <protection locked="0" hidden="0"/>
    </dxf>
    <dxf>
      <font>
        <color indexed="8"/>
      </font>
      <numFmt numFmtId="35" formatCode="_(* #,##0.00_);_(* \(#,##0.00\);_(* &quot;-&quot;??_);_(@_)"/>
      <fill>
        <patternFill patternType="none">
          <fgColor indexed="64"/>
          <bgColor indexed="65"/>
        </patternFill>
      </fill>
      <alignment horizontal="right" vertical="bottom" textRotation="0" wrapText="0" indent="0" justifyLastLine="0" shrinkToFit="0" readingOrder="0"/>
      <protection locked="0" hidden="0"/>
    </dxf>
    <dxf>
      <font>
        <color indexed="8"/>
      </font>
      <fill>
        <patternFill patternType="none">
          <fgColor indexed="64"/>
          <bgColor indexed="65"/>
        </patternFill>
      </fill>
      <alignment horizontal="right" vertical="bottom" textRotation="0" wrapText="0" indent="0" justifyLastLine="0" shrinkToFit="0" readingOrder="0"/>
      <protection locked="0" hidden="0"/>
    </dxf>
    <dxf>
      <font>
        <color indexed="8"/>
      </font>
      <numFmt numFmtId="35" formatCode="_(* #,##0.00_);_(* \(#,##0.00\);_(* &quot;-&quot;??_);_(@_)"/>
      <fill>
        <patternFill patternType="none">
          <fgColor indexed="64"/>
          <bgColor indexed="65"/>
        </patternFill>
      </fill>
      <alignment horizontal="right" vertical="bottom" textRotation="0" wrapText="0" indent="0" justifyLastLine="0" shrinkToFit="0" readingOrder="0"/>
      <protection locked="0" hidden="0"/>
    </dxf>
    <dxf>
      <fill>
        <patternFill patternType="solid">
          <fgColor indexed="64"/>
          <bgColor theme="8" tint="0.59999389629810485"/>
        </patternFill>
      </fill>
      <protection locked="1" hidden="0"/>
    </dxf>
    <dxf>
      <protection locked="0" hidden="0"/>
    </dxf>
    <dxf>
      <protection locked="0" hidden="0"/>
    </dxf>
    <dxf>
      <numFmt numFmtId="35" formatCode="_(* #,##0.00_);_(* \(#,##0.00\);_(* &quot;-&quot;??_);_(@_)"/>
      <protection locked="0" hidden="0"/>
    </dxf>
    <dxf>
      <protection locked="0" hidden="0"/>
    </dxf>
    <dxf>
      <numFmt numFmtId="35" formatCode="_(* #,##0.00_);_(* \(#,##0.00\);_(* &quot;-&quot;??_);_(@_)"/>
      <protection locked="0" hidden="0"/>
    </dxf>
    <dxf>
      <protection locked="0" hidden="0"/>
    </dxf>
    <dxf>
      <numFmt numFmtId="35" formatCode="_(* #,##0.00_);_(* \(#,##0.00\);_(* &quot;-&quot;??_);_(@_)"/>
      <border diagonalUp="0" diagonalDown="0">
        <left style="thin">
          <color indexed="64"/>
        </left>
        <right/>
        <top/>
        <bottom/>
        <vertical/>
        <horizontal/>
      </border>
      <protection locked="0" hidden="0"/>
    </dxf>
    <dxf>
      <font>
        <b val="0"/>
        <i val="0"/>
        <strike val="0"/>
        <condense val="0"/>
        <extend val="0"/>
        <outline val="0"/>
        <shadow val="0"/>
        <u val="none"/>
        <vertAlign val="baseline"/>
        <sz val="11"/>
        <color theme="1"/>
        <name val="Calibri"/>
        <scheme val="minor"/>
      </font>
      <border diagonalUp="0" diagonalDown="0">
        <left/>
        <right style="thin">
          <color indexed="64"/>
        </right>
        <top style="medium">
          <color auto="1"/>
        </top>
        <bottom style="medium">
          <color auto="1"/>
        </bottom>
        <vertical/>
        <horizontal style="medium">
          <color auto="1"/>
        </horizontal>
      </border>
      <protection locked="0" hidden="0"/>
    </dxf>
    <dxf>
      <protection locked="0" hidden="0"/>
    </dxf>
    <dxf>
      <protection locked="0" hidden="0"/>
    </dxf>
    <dxf>
      <protection locked="0" hidden="0"/>
    </dxf>
    <dxf>
      <font>
        <b val="0"/>
        <i val="0"/>
        <strike val="0"/>
        <condense val="0"/>
        <extend val="0"/>
        <outline val="0"/>
        <shadow val="0"/>
        <u val="none"/>
        <vertAlign val="baseline"/>
        <sz val="11"/>
        <color indexed="8"/>
        <name val="Calibri"/>
        <scheme val="none"/>
      </font>
      <fill>
        <patternFill patternType="solid">
          <fgColor indexed="64"/>
          <bgColor theme="8" tint="-0.249977111117893"/>
        </patternFill>
      </fill>
      <alignment horizontal="center" vertical="bottom"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oks\AppData\Local\Temp\Content.Outlook\H31LUORK\Retirement%20Schedule%20July%201%202016%20to%20June%201%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McWilliamsS\Local%20Settings\Temporary%20Internet%20Files\Content.Outlook\H7JOO5TI\NP-4%20Sample%20Cost%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 '17 non-retirem est payouts"/>
      <sheetName val="FY '17 Retirement Est. Payouts"/>
      <sheetName val="DROP DOWN VALUES"/>
    </sheetNames>
    <sheetDataSet>
      <sheetData sheetId="0" refreshError="1"/>
      <sheetData sheetId="1" refreshError="1"/>
      <sheetData sheetId="2">
        <row r="4">
          <cell r="A4" t="str">
            <v>CO</v>
          </cell>
          <cell r="B4" t="str">
            <v>Service</v>
          </cell>
          <cell r="C4" t="str">
            <v>Accountant</v>
          </cell>
          <cell r="E4" t="str">
            <v>CO Autism</v>
          </cell>
        </row>
        <row r="5">
          <cell r="A5" t="str">
            <v>NR</v>
          </cell>
          <cell r="B5" t="str">
            <v>Voluntary</v>
          </cell>
          <cell r="C5" t="str">
            <v>AccountingCareersTrainee</v>
          </cell>
          <cell r="E5" t="str">
            <v>CO Case Management &amp; Aging</v>
          </cell>
        </row>
        <row r="6">
          <cell r="A6" t="str">
            <v>SR</v>
          </cell>
          <cell r="B6" t="str">
            <v>Vested Rights</v>
          </cell>
          <cell r="C6" t="str">
            <v>AccountsExaminer</v>
          </cell>
          <cell r="E6" t="str">
            <v>CO Commissioner's Office</v>
          </cell>
        </row>
        <row r="7">
          <cell r="A7" t="str">
            <v>WR</v>
          </cell>
          <cell r="B7" t="str">
            <v>Disability (non-Service Connected)</v>
          </cell>
          <cell r="C7" t="str">
            <v>AdministrativeAssistant</v>
          </cell>
          <cell r="E7" t="str">
            <v>CO Communications</v>
          </cell>
        </row>
        <row r="8">
          <cell r="A8" t="str">
            <v>STS</v>
          </cell>
          <cell r="B8" t="str">
            <v>Disability (Service Connected</v>
          </cell>
          <cell r="C8" t="str">
            <v>Agency Legal Director</v>
          </cell>
          <cell r="E8" t="str">
            <v>CO Council on Dev Disabilities</v>
          </cell>
        </row>
        <row r="9">
          <cell r="B9" t="str">
            <v>Hazardous Duty</v>
          </cell>
          <cell r="C9" t="str">
            <v>AssocFscl/AdminOfcr</v>
          </cell>
          <cell r="E9" t="str">
            <v>CO Dep Commissioner's Office</v>
          </cell>
        </row>
        <row r="10">
          <cell r="B10" t="str">
            <v>Service Pending Disability</v>
          </cell>
          <cell r="C10" t="str">
            <v>AssociateAccountsExaminer</v>
          </cell>
          <cell r="E10" t="str">
            <v>CO EducSupport/Staff Dev</v>
          </cell>
        </row>
        <row r="11">
          <cell r="B11" t="str">
            <v>Voluntary Pending Disability</v>
          </cell>
          <cell r="C11" t="str">
            <v>AssociateHealthCareAnalyst</v>
          </cell>
          <cell r="E11" t="str">
            <v>CO Equal Employment Opport.</v>
          </cell>
        </row>
        <row r="12">
          <cell r="B12" t="str">
            <v>Other</v>
          </cell>
          <cell r="C12" t="str">
            <v>AsstHumResAdmin3</v>
          </cell>
          <cell r="E12" t="str">
            <v>CO Executive Office</v>
          </cell>
        </row>
        <row r="13">
          <cell r="C13" t="str">
            <v>Audiologist</v>
          </cell>
          <cell r="E13" t="str">
            <v>CO Family &amp; Community Services</v>
          </cell>
        </row>
        <row r="14">
          <cell r="C14" t="str">
            <v>BhvrModPrgmSpec</v>
          </cell>
          <cell r="E14" t="str">
            <v>CO Health &amp; Clinical Services</v>
          </cell>
        </row>
        <row r="15">
          <cell r="C15" t="str">
            <v>BldgMaintSupv</v>
          </cell>
          <cell r="E15" t="str">
            <v>CO Human Resources</v>
          </cell>
        </row>
        <row r="16">
          <cell r="C16" t="str">
            <v>BoilerTender</v>
          </cell>
          <cell r="E16" t="str">
            <v>CO Information Technology</v>
          </cell>
        </row>
        <row r="17">
          <cell r="C17" t="str">
            <v>CertOTAsst</v>
          </cell>
          <cell r="E17" t="str">
            <v>CO Investigations</v>
          </cell>
        </row>
        <row r="18">
          <cell r="C18" t="str">
            <v>Chaplain</v>
          </cell>
          <cell r="E18" t="str">
            <v>CO Legal &amp; Government Affairs</v>
          </cell>
        </row>
        <row r="19">
          <cell r="C19" t="str">
            <v>ChfOfFscl/AdmSvcs2</v>
          </cell>
          <cell r="E19" t="str">
            <v>CO Legislative Affairs</v>
          </cell>
        </row>
        <row r="20">
          <cell r="C20" t="str">
            <v>Clerk</v>
          </cell>
          <cell r="E20" t="str">
            <v>CO Money Follows the Person</v>
          </cell>
        </row>
        <row r="21">
          <cell r="C21" t="str">
            <v>ClerkTypist</v>
          </cell>
          <cell r="E21" t="str">
            <v>CO Off of Admin Services</v>
          </cell>
        </row>
        <row r="22">
          <cell r="C22" t="str">
            <v>ClinNurCoord(Genl)</v>
          </cell>
          <cell r="E22" t="str">
            <v>CO Off of Financial Serv</v>
          </cell>
        </row>
        <row r="23">
          <cell r="C23" t="str">
            <v>CmmrOfDevServ</v>
          </cell>
          <cell r="E23" t="str">
            <v>CO Operations Center</v>
          </cell>
        </row>
        <row r="24">
          <cell r="C24" t="str">
            <v>CommunicationsTherapist(RC)</v>
          </cell>
          <cell r="E24" t="str">
            <v>CO Plant Facilities</v>
          </cell>
        </row>
        <row r="25">
          <cell r="C25" t="str">
            <v>ConversionNoAPS</v>
          </cell>
          <cell r="E25" t="str">
            <v>CO Quality Mgt Services</v>
          </cell>
        </row>
        <row r="26">
          <cell r="C26" t="str">
            <v>Cook</v>
          </cell>
          <cell r="E26" t="str">
            <v>CO Rate Setting &amp; Audit</v>
          </cell>
        </row>
        <row r="27">
          <cell r="C27" t="str">
            <v>Cook-Attendant</v>
          </cell>
          <cell r="E27" t="str">
            <v>CO Waiver Management</v>
          </cell>
        </row>
        <row r="28">
          <cell r="C28" t="str">
            <v>Custodian</v>
          </cell>
          <cell r="E28" t="str">
            <v>NR Beelzebub Road</v>
          </cell>
        </row>
        <row r="29">
          <cell r="C29" t="str">
            <v>DataEntryOperator2</v>
          </cell>
          <cell r="E29" t="str">
            <v>NR Brown Street</v>
          </cell>
        </row>
        <row r="30">
          <cell r="C30" t="str">
            <v>Dental Asst (Per Diem)</v>
          </cell>
          <cell r="E30" t="str">
            <v>NR Business Office EH</v>
          </cell>
        </row>
        <row r="31">
          <cell r="C31" t="str">
            <v>DentalAssistant</v>
          </cell>
          <cell r="E31" t="str">
            <v>NR CO Alvord Park Road</v>
          </cell>
        </row>
        <row r="32">
          <cell r="C32" t="str">
            <v>DentalHygienist2</v>
          </cell>
          <cell r="E32" t="str">
            <v>NR Camp Quinebaug</v>
          </cell>
        </row>
        <row r="33">
          <cell r="C33" t="str">
            <v>DentalSvsCoordinator</v>
          </cell>
          <cell r="E33" t="str">
            <v>NR Card Street</v>
          </cell>
        </row>
        <row r="34">
          <cell r="C34" t="str">
            <v>Dentist</v>
          </cell>
          <cell r="E34" t="str">
            <v>NR Church Street</v>
          </cell>
        </row>
        <row r="35">
          <cell r="C35" t="str">
            <v>Dev Svcs Transition Advisor</v>
          </cell>
          <cell r="E35" t="str">
            <v>NR Com Trn Hme Team Ptnm</v>
          </cell>
        </row>
        <row r="36">
          <cell r="C36" t="str">
            <v>DevelopmentalServicesWorker1</v>
          </cell>
          <cell r="E36" t="str">
            <v>NR Community Comp Homes EH</v>
          </cell>
        </row>
        <row r="37">
          <cell r="C37" t="str">
            <v>DevelopmentalServicesWorker2</v>
          </cell>
          <cell r="E37" t="str">
            <v>NR Community Comp Homes Putnam</v>
          </cell>
        </row>
        <row r="38">
          <cell r="C38" t="str">
            <v>DevelopmentalSpecialist1</v>
          </cell>
          <cell r="E38" t="str">
            <v>NR Community Comp Homes Willim</v>
          </cell>
        </row>
        <row r="39">
          <cell r="C39" t="str">
            <v>DevelopmentalSpecialist2</v>
          </cell>
          <cell r="E39" t="str">
            <v>NR East Hartford Office</v>
          </cell>
        </row>
        <row r="40">
          <cell r="C40" t="str">
            <v>DevelopServAdultServSupvr</v>
          </cell>
          <cell r="E40" t="str">
            <v>NR Farmington Avenue</v>
          </cell>
        </row>
        <row r="41">
          <cell r="C41" t="str">
            <v>DevServSupportLivWrkr</v>
          </cell>
          <cell r="E41" t="str">
            <v>NR Flagler Street</v>
          </cell>
        </row>
        <row r="42">
          <cell r="C42" t="str">
            <v>DevSvcsDirInvestigations</v>
          </cell>
          <cell r="E42" t="str">
            <v>NR Goodwin Street</v>
          </cell>
        </row>
        <row r="43">
          <cell r="C43" t="str">
            <v>DevSvcsProvdrSpec</v>
          </cell>
          <cell r="E43" t="str">
            <v>NR Great Pond Road</v>
          </cell>
        </row>
        <row r="44">
          <cell r="C44" t="str">
            <v>DevSvcsResComplianceCoord</v>
          </cell>
          <cell r="E44" t="str">
            <v>NR Human Resources EH</v>
          </cell>
        </row>
        <row r="45">
          <cell r="C45" t="str">
            <v>DevSvcsResMgmtSpec</v>
          </cell>
          <cell r="E45" t="str">
            <v>NR IFS CM Grants &amp; Respite New</v>
          </cell>
        </row>
        <row r="46">
          <cell r="C46" t="str">
            <v>Dietitian</v>
          </cell>
          <cell r="E46" t="str">
            <v>NR IFS CM, Grants &amp; Res Willim</v>
          </cell>
        </row>
        <row r="47">
          <cell r="C47" t="str">
            <v>Dir Family Srvcs Strategy</v>
          </cell>
          <cell r="E47" t="str">
            <v>NR IFS CM, Grants &amp; Resp Put</v>
          </cell>
        </row>
        <row r="48">
          <cell r="C48" t="str">
            <v>Director of Communications 2</v>
          </cell>
          <cell r="E48" t="str">
            <v>NR IFS CM, Grants &amp; Respite EH</v>
          </cell>
        </row>
        <row r="49">
          <cell r="C49" t="str">
            <v>DirectorOfStaffDevelopment</v>
          </cell>
          <cell r="E49" t="str">
            <v>NR IFS East Hartford</v>
          </cell>
        </row>
        <row r="50">
          <cell r="C50" t="str">
            <v>DirOfCnclOnDevDsblty</v>
          </cell>
          <cell r="E50" t="str">
            <v>NR IFS Putnam</v>
          </cell>
        </row>
        <row r="51">
          <cell r="C51" t="str">
            <v>DirOfPsyclSvcs(Cnsltn)</v>
          </cell>
          <cell r="E51" t="str">
            <v>NR IFS Willimantic</v>
          </cell>
        </row>
        <row r="52">
          <cell r="C52" t="str">
            <v>Disability Policy Specialist</v>
          </cell>
          <cell r="E52" t="str">
            <v>NR Ifs Leisure Wllmntc</v>
          </cell>
        </row>
        <row r="53">
          <cell r="C53" t="str">
            <v>DptyCmmrDevServ</v>
          </cell>
          <cell r="E53" t="str">
            <v>NR Ind Supp Bristol EH</v>
          </cell>
        </row>
        <row r="54">
          <cell r="C54" t="str">
            <v>DSAdltSvcsInstr</v>
          </cell>
          <cell r="E54" t="str">
            <v>NR Ind Supp Hartford EH</v>
          </cell>
        </row>
        <row r="55">
          <cell r="C55" t="str">
            <v>DSAdltSvcsSpec</v>
          </cell>
          <cell r="E55" t="str">
            <v>NR Ind Supp Manchester EH</v>
          </cell>
        </row>
        <row r="56">
          <cell r="C56" t="str">
            <v>DSAdltSvcsSupv</v>
          </cell>
          <cell r="E56" t="str">
            <v>NR Individual Supports Putnam</v>
          </cell>
        </row>
        <row r="57">
          <cell r="C57" t="str">
            <v>DSAsstReglDir(Admin)</v>
          </cell>
          <cell r="E57" t="str">
            <v>NR John Dempsey Center</v>
          </cell>
        </row>
        <row r="58">
          <cell r="C58" t="str">
            <v>DSAsstReglDir(PrgmSvcs)</v>
          </cell>
          <cell r="E58" t="str">
            <v>NR Liberty Highway (Putn Hght)</v>
          </cell>
        </row>
        <row r="59">
          <cell r="C59" t="str">
            <v>DSAsstReglRsdlMgr</v>
          </cell>
          <cell r="E59" t="str">
            <v>NR Loomis Drive</v>
          </cell>
        </row>
        <row r="60">
          <cell r="C60" t="str">
            <v>DSCaseMgr</v>
          </cell>
          <cell r="E60" t="str">
            <v>NR Main Street</v>
          </cell>
        </row>
        <row r="61">
          <cell r="C61" t="str">
            <v>DSDirOfNurSvcs</v>
          </cell>
          <cell r="E61" t="str">
            <v>NR Maple Hill Ave 515</v>
          </cell>
        </row>
        <row r="62">
          <cell r="C62" t="str">
            <v>DSDirOfQA</v>
          </cell>
          <cell r="E62" t="str">
            <v>NR Maple Hill Ave 521</v>
          </cell>
        </row>
        <row r="63">
          <cell r="C63" t="str">
            <v>DSEduPrgmSupv(Fnctl)</v>
          </cell>
          <cell r="E63" t="str">
            <v>NR Maple Street</v>
          </cell>
        </row>
        <row r="64">
          <cell r="C64" t="str">
            <v>DSEduPrgmSupv(Vocl)</v>
          </cell>
          <cell r="E64" t="str">
            <v>NR Maple Street 1021</v>
          </cell>
        </row>
        <row r="65">
          <cell r="C65" t="str">
            <v>DSFacilUnPrgmMgr</v>
          </cell>
          <cell r="E65" t="str">
            <v>NR Maple Street 1069</v>
          </cell>
        </row>
        <row r="66">
          <cell r="C66" t="str">
            <v>DSPrgmDevCoord(RC)</v>
          </cell>
          <cell r="E66" t="str">
            <v>NR Mashamoquet Road</v>
          </cell>
        </row>
        <row r="67">
          <cell r="C67" t="str">
            <v>DSPrgmMgr(Genl)</v>
          </cell>
          <cell r="E67" t="str">
            <v>NR Middle Turnpike</v>
          </cell>
        </row>
        <row r="68">
          <cell r="C68" t="str">
            <v>DSReglDir</v>
          </cell>
          <cell r="E68" t="str">
            <v>NR Mountain Rd 318</v>
          </cell>
        </row>
        <row r="69">
          <cell r="C69" t="str">
            <v>DSReglRsdlMgr</v>
          </cell>
          <cell r="E69" t="str">
            <v>NR Mountain Road 242</v>
          </cell>
        </row>
        <row r="70">
          <cell r="C70" t="str">
            <v>DSRsdlFacilUnDir</v>
          </cell>
          <cell r="E70" t="str">
            <v>NR Mountain Road 67</v>
          </cell>
        </row>
        <row r="71">
          <cell r="C71" t="str">
            <v>DSRsdlPrgmSupv1</v>
          </cell>
          <cell r="E71" t="str">
            <v>NR Mountain Road 69</v>
          </cell>
        </row>
        <row r="72">
          <cell r="C72" t="str">
            <v>DSSupvOfCaseMgmt</v>
          </cell>
          <cell r="E72" t="str">
            <v>NR Mountain Road 73</v>
          </cell>
        </row>
        <row r="73">
          <cell r="C73" t="str">
            <v>DSTrngSchDir</v>
          </cell>
          <cell r="E73" t="str">
            <v>NR Mountain Road 77</v>
          </cell>
        </row>
        <row r="74">
          <cell r="C74" t="str">
            <v>EqualEmployOppDir</v>
          </cell>
          <cell r="E74" t="str">
            <v>NR Mountain Road 79</v>
          </cell>
        </row>
        <row r="75">
          <cell r="C75" t="str">
            <v>EqualEmployOppSpec2</v>
          </cell>
          <cell r="E75" t="str">
            <v>NR Mountain Road 81</v>
          </cell>
        </row>
        <row r="76">
          <cell r="C76" t="str">
            <v>ExecutiveAssistant1</v>
          </cell>
          <cell r="E76" t="str">
            <v>NR Mountain Road 83</v>
          </cell>
        </row>
        <row r="77">
          <cell r="C77" t="str">
            <v>ExecutiveAssistant2</v>
          </cell>
          <cell r="E77" t="str">
            <v>NR Mountain Road 85</v>
          </cell>
        </row>
        <row r="78">
          <cell r="C78" t="str">
            <v>ExecutiveSecretary</v>
          </cell>
          <cell r="E78" t="str">
            <v>NR Mountain Road 87</v>
          </cell>
        </row>
        <row r="79">
          <cell r="C79" t="str">
            <v>FinancialClerk</v>
          </cell>
          <cell r="E79" t="str">
            <v>NR Newington Fam.Respite Ctr.</v>
          </cell>
        </row>
        <row r="80">
          <cell r="C80" t="str">
            <v>Firefighter</v>
          </cell>
          <cell r="E80" t="str">
            <v>NR Newington Office</v>
          </cell>
        </row>
        <row r="81">
          <cell r="C81" t="str">
            <v>Fiscal/AdministrativeOfficer</v>
          </cell>
          <cell r="E81" t="str">
            <v>NR North Street</v>
          </cell>
        </row>
        <row r="82">
          <cell r="C82" t="str">
            <v>Fscl/AdminAsst</v>
          </cell>
          <cell r="E82" t="str">
            <v>NR Parkwood Drive</v>
          </cell>
        </row>
        <row r="83">
          <cell r="C83" t="str">
            <v>Fscl/AdminMgr1</v>
          </cell>
          <cell r="E83" t="str">
            <v>NR Pine Street (Velvet Mills)</v>
          </cell>
        </row>
        <row r="84">
          <cell r="C84" t="str">
            <v>Fscl/AdminMgr2</v>
          </cell>
          <cell r="E84" t="str">
            <v>NR Pleasant Road</v>
          </cell>
        </row>
        <row r="85">
          <cell r="C85" t="str">
            <v>Fscl/AdmSupv</v>
          </cell>
          <cell r="E85" t="str">
            <v>NR Pomfret Street 380</v>
          </cell>
        </row>
        <row r="86">
          <cell r="C86" t="str">
            <v>GeneralTradesWorker</v>
          </cell>
          <cell r="E86" t="str">
            <v>NR Pomfret Street 555</v>
          </cell>
        </row>
        <row r="87">
          <cell r="C87" t="str">
            <v>GeneralWorker</v>
          </cell>
          <cell r="E87" t="str">
            <v>NR Pomfret Workshop (JDC)</v>
          </cell>
        </row>
        <row r="88">
          <cell r="C88" t="str">
            <v>HeadCook</v>
          </cell>
          <cell r="E88" t="str">
            <v>NR Private CM Willimantic</v>
          </cell>
        </row>
        <row r="89">
          <cell r="C89" t="str">
            <v>HeadNurse</v>
          </cell>
          <cell r="E89" t="str">
            <v>NR Private Services CM EH</v>
          </cell>
        </row>
        <row r="90">
          <cell r="C90" t="str">
            <v>HealthProgramAssociate</v>
          </cell>
          <cell r="E90" t="str">
            <v>NR Private Services EH</v>
          </cell>
        </row>
        <row r="91">
          <cell r="C91" t="str">
            <v>HumanResourcesAssistant</v>
          </cell>
          <cell r="E91" t="str">
            <v>NR Private Services Willimntc</v>
          </cell>
        </row>
        <row r="92">
          <cell r="C92" t="str">
            <v>HumanResourcesAssociate</v>
          </cell>
          <cell r="E92" t="str">
            <v>NR Private Svcs Willimantic</v>
          </cell>
        </row>
        <row r="93">
          <cell r="C93" t="str">
            <v>HumanResourcesSpecialist</v>
          </cell>
          <cell r="E93" t="str">
            <v>NR Public CM Newington</v>
          </cell>
        </row>
        <row r="94">
          <cell r="C94" t="str">
            <v>HumanServicesAdvocate</v>
          </cell>
          <cell r="E94" t="str">
            <v>NR Public CM Putnam</v>
          </cell>
        </row>
        <row r="95">
          <cell r="C95" t="str">
            <v>HumResAdmin3</v>
          </cell>
          <cell r="E95" t="str">
            <v>NR Public CM Willimantic</v>
          </cell>
        </row>
        <row r="96">
          <cell r="C96" t="str">
            <v>HumResManager</v>
          </cell>
          <cell r="E96" t="str">
            <v>NR Public Day Services EH</v>
          </cell>
        </row>
        <row r="97">
          <cell r="C97" t="str">
            <v>InformationTechnologyManager1</v>
          </cell>
          <cell r="E97" t="str">
            <v>NR Public Newington</v>
          </cell>
        </row>
        <row r="98">
          <cell r="C98" t="str">
            <v>InformationTechnologyManager2</v>
          </cell>
          <cell r="E98" t="str">
            <v>NR Public Programs CM EH</v>
          </cell>
        </row>
        <row r="99">
          <cell r="C99" t="str">
            <v>InstitutionFireChief</v>
          </cell>
          <cell r="E99" t="str">
            <v>NR Public Programs EH</v>
          </cell>
        </row>
        <row r="100">
          <cell r="C100" t="str">
            <v>InstsFirePrsnl(428-Q)</v>
          </cell>
          <cell r="E100" t="str">
            <v>NR Public Programs Putnam</v>
          </cell>
        </row>
        <row r="101">
          <cell r="C101" t="str">
            <v>IT Analyst 1</v>
          </cell>
          <cell r="E101" t="str">
            <v>NR Public Programs Willimantic</v>
          </cell>
        </row>
        <row r="102">
          <cell r="C102" t="str">
            <v>IT Analyst 2</v>
          </cell>
          <cell r="E102" t="str">
            <v>NR Public Putnam</v>
          </cell>
        </row>
        <row r="103">
          <cell r="C103" t="str">
            <v>IT Analyst 3</v>
          </cell>
          <cell r="E103" t="str">
            <v>NR Public Willimantic</v>
          </cell>
        </row>
        <row r="104">
          <cell r="C104" t="str">
            <v>IT SubjMatterExpert</v>
          </cell>
          <cell r="E104" t="str">
            <v>NR Putnam Family Respite Ctr.</v>
          </cell>
        </row>
        <row r="105">
          <cell r="C105" t="str">
            <v>IT Supervisor</v>
          </cell>
          <cell r="E105" t="str">
            <v>NR Regional Director - EH</v>
          </cell>
        </row>
        <row r="106">
          <cell r="C106" t="str">
            <v>LdSpecInv(Genl)</v>
          </cell>
          <cell r="E106" t="str">
            <v>NR Regional Director's Off</v>
          </cell>
        </row>
        <row r="107">
          <cell r="C107" t="str">
            <v>LeadCustodian</v>
          </cell>
          <cell r="E107" t="str">
            <v>NR Ridgewood Road</v>
          </cell>
        </row>
        <row r="108">
          <cell r="C108" t="str">
            <v>LeadDentalAssistant</v>
          </cell>
          <cell r="E108" t="str">
            <v>NR Route 66</v>
          </cell>
        </row>
        <row r="109">
          <cell r="C109" t="str">
            <v>LeadDentist</v>
          </cell>
          <cell r="E109" t="str">
            <v>NR Salmon Brook Road</v>
          </cell>
        </row>
        <row r="110">
          <cell r="C110" t="str">
            <v>LeadDevelopmentalServicesWkr</v>
          </cell>
          <cell r="E110" t="str">
            <v>NR Scalise Drive 16 (Deerhill)</v>
          </cell>
        </row>
        <row r="111">
          <cell r="C111" t="str">
            <v>LeadershipAssociate(Conf)</v>
          </cell>
          <cell r="E111" t="str">
            <v>NR Scalise Drive 4A</v>
          </cell>
        </row>
        <row r="112">
          <cell r="C112" t="str">
            <v>Leg&amp;RegsSpec</v>
          </cell>
          <cell r="E112" t="str">
            <v>NR South Main Street</v>
          </cell>
        </row>
        <row r="113">
          <cell r="C113" t="str">
            <v>LegPrgmMgr(RC)</v>
          </cell>
          <cell r="E113" t="str">
            <v>NR Spring Street</v>
          </cell>
        </row>
        <row r="114">
          <cell r="C114" t="str">
            <v>LicensedPracticalNurse</v>
          </cell>
          <cell r="E114" t="str">
            <v>NR Stafford Road 1279</v>
          </cell>
        </row>
        <row r="115">
          <cell r="C115" t="str">
            <v>LPN(PerDiem)</v>
          </cell>
          <cell r="E115" t="str">
            <v>NR Stafford Road 1327 (Birch)</v>
          </cell>
        </row>
        <row r="116">
          <cell r="C116" t="str">
            <v>MailHandler</v>
          </cell>
          <cell r="E116" t="str">
            <v>NR Stafford Road 1340 (Stonwl)</v>
          </cell>
        </row>
        <row r="117">
          <cell r="C117" t="str">
            <v>MaintSupv1(Carpy)</v>
          </cell>
          <cell r="E117" t="str">
            <v>NR Taos Drive 50</v>
          </cell>
        </row>
        <row r="118">
          <cell r="C118" t="str">
            <v>MaintSupv1(Genl)</v>
          </cell>
          <cell r="E118" t="str">
            <v>NR Taos Drive 52 (Raven Lawn)</v>
          </cell>
        </row>
        <row r="119">
          <cell r="C119" t="str">
            <v>MaintSupv2(Elecl)</v>
          </cell>
          <cell r="E119" t="str">
            <v>NR Tunnel Road</v>
          </cell>
        </row>
        <row r="120">
          <cell r="C120" t="str">
            <v>MaintSupv2(Genl)</v>
          </cell>
          <cell r="E120" t="str">
            <v>NR Village 1</v>
          </cell>
        </row>
        <row r="121">
          <cell r="C121" t="str">
            <v>MaterialStorageSpec</v>
          </cell>
          <cell r="E121" t="str">
            <v>NR Village 3</v>
          </cell>
        </row>
        <row r="122">
          <cell r="C122" t="str">
            <v>MaterialStorageSupervisor1</v>
          </cell>
          <cell r="E122" t="str">
            <v>NR Wappingwood Road</v>
          </cell>
        </row>
        <row r="123">
          <cell r="C123" t="str">
            <v>MaterialStorageSupervisor3RC</v>
          </cell>
          <cell r="E123" t="str">
            <v>NR Waterford Commons</v>
          </cell>
        </row>
        <row r="124">
          <cell r="C124" t="str">
            <v>NurClinInstr(Genl)</v>
          </cell>
          <cell r="E124" t="str">
            <v>NR West Center Street</v>
          </cell>
        </row>
        <row r="125">
          <cell r="C125" t="str">
            <v>NurCnslt(DS)</v>
          </cell>
          <cell r="E125" t="str">
            <v>NR Wetherell Street</v>
          </cell>
        </row>
        <row r="126">
          <cell r="C126" t="str">
            <v>Nurse</v>
          </cell>
          <cell r="E126" t="str">
            <v>NR Willimantic Office</v>
          </cell>
        </row>
        <row r="127">
          <cell r="C127" t="str">
            <v>OccupationalTherapist</v>
          </cell>
          <cell r="E127" t="str">
            <v>NR Wilson St Apts</v>
          </cell>
        </row>
        <row r="128">
          <cell r="C128" t="str">
            <v>OfficeAssistant</v>
          </cell>
          <cell r="E128" t="str">
            <v>NR Windham Road</v>
          </cell>
        </row>
        <row r="129">
          <cell r="C129" t="str">
            <v>Ombudsperson-DS RC</v>
          </cell>
          <cell r="E129" t="str">
            <v>NR Windsor Family Respite Cntr</v>
          </cell>
        </row>
        <row r="130">
          <cell r="C130" t="str">
            <v>OrgDevSpec</v>
          </cell>
          <cell r="E130" t="str">
            <v>NR Woodbridge Avenue</v>
          </cell>
        </row>
        <row r="131">
          <cell r="C131" t="str">
            <v>OT(PerDiem)</v>
          </cell>
          <cell r="E131" t="str">
            <v>NR/CO Quality Mngt - Newington</v>
          </cell>
        </row>
        <row r="132">
          <cell r="C132" t="str">
            <v>OTSupv</v>
          </cell>
          <cell r="E132" t="str">
            <v>NR/CO Quality Mngt - Putnam</v>
          </cell>
        </row>
        <row r="133">
          <cell r="C133" t="str">
            <v>P&amp;AAsstPrgmDir</v>
          </cell>
          <cell r="E133" t="str">
            <v>SR  Meriden Rc Health</v>
          </cell>
        </row>
        <row r="134">
          <cell r="C134" t="str">
            <v>Paralegal Specialist</v>
          </cell>
          <cell r="E134" t="str">
            <v>SR Activity Building</v>
          </cell>
        </row>
        <row r="135">
          <cell r="C135" t="str">
            <v>PayrollClerk</v>
          </cell>
          <cell r="E135" t="str">
            <v>SR B3T Birth To Three</v>
          </cell>
        </row>
        <row r="136">
          <cell r="C136" t="str">
            <v>PayrollOfficer1</v>
          </cell>
          <cell r="E136" t="str">
            <v>SR Birth To Three</v>
          </cell>
        </row>
        <row r="137">
          <cell r="C137" t="str">
            <v>PayrollOfficer2</v>
          </cell>
          <cell r="E137" t="str">
            <v>SR Broad Street CLA</v>
          </cell>
        </row>
        <row r="138">
          <cell r="C138" t="str">
            <v>PhysicalTherapist</v>
          </cell>
          <cell r="E138" t="str">
            <v>SR Broadway CLA</v>
          </cell>
        </row>
        <row r="139">
          <cell r="C139" t="str">
            <v>PhysicalTherapySupervisor</v>
          </cell>
          <cell r="E139" t="str">
            <v>SR Brook Street     .</v>
          </cell>
        </row>
        <row r="140">
          <cell r="C140" t="str">
            <v>PhysicianAssistant</v>
          </cell>
          <cell r="E140" t="str">
            <v>SR Camp Street 145</v>
          </cell>
        </row>
        <row r="141">
          <cell r="C141" t="str">
            <v>PlanningSpecialist</v>
          </cell>
          <cell r="E141" t="str">
            <v>SR Camp Street 221-223</v>
          </cell>
        </row>
        <row r="142">
          <cell r="C142" t="str">
            <v>PlntFacilsEngr1(Mgrl)</v>
          </cell>
          <cell r="E142" t="str">
            <v>SR Camp Street 227</v>
          </cell>
        </row>
        <row r="143">
          <cell r="C143" t="str">
            <v>PlntFacilsEngr2(Mgrl)</v>
          </cell>
          <cell r="E143" t="str">
            <v>SR Center Groton CLA</v>
          </cell>
        </row>
        <row r="144">
          <cell r="C144" t="str">
            <v>Podiatrist (Per Diem)</v>
          </cell>
          <cell r="E144" t="str">
            <v>SR Choices</v>
          </cell>
        </row>
        <row r="145">
          <cell r="C145" t="str">
            <v>PostdFelw-PsyclDept(Cnsltn)</v>
          </cell>
          <cell r="E145" t="str">
            <v>SR Choices - Middlesex</v>
          </cell>
        </row>
        <row r="146">
          <cell r="C146" t="str">
            <v>PrincipalHRSpecialist</v>
          </cell>
          <cell r="E146" t="str">
            <v>SR Church Street</v>
          </cell>
        </row>
        <row r="147">
          <cell r="C147" t="str">
            <v>PrincipalPhysician</v>
          </cell>
          <cell r="E147" t="str">
            <v>SR Clinical Services</v>
          </cell>
        </row>
        <row r="148">
          <cell r="C148" t="str">
            <v>Psychiatrist(PerDiem)</v>
          </cell>
          <cell r="E148" t="str">
            <v>SR Com Liv Clster 1 Cs Tl</v>
          </cell>
        </row>
        <row r="149">
          <cell r="C149" t="str">
            <v>Psychologist(Consulting)</v>
          </cell>
          <cell r="E149" t="str">
            <v>SR Com Liv Clster 2 Cs Tl</v>
          </cell>
        </row>
        <row r="150">
          <cell r="C150" t="str">
            <v>Psychologist(PerDiem)</v>
          </cell>
          <cell r="E150" t="str">
            <v>SR Com Liv Clster 3 Cs Tl</v>
          </cell>
        </row>
        <row r="151">
          <cell r="C151" t="str">
            <v>PT(PerDiem)</v>
          </cell>
          <cell r="E151" t="str">
            <v>SR Com Trn Hme Team Nrwc</v>
          </cell>
        </row>
        <row r="152">
          <cell r="C152" t="str">
            <v>PyrlClrk(ThreeShftOps)</v>
          </cell>
          <cell r="E152" t="str">
            <v>SR Community Comp Homes - Nrwh</v>
          </cell>
        </row>
        <row r="153">
          <cell r="C153" t="str">
            <v>QCW(Auto&amp;MechEquip)</v>
          </cell>
          <cell r="E153" t="str">
            <v>SR Community Comp Homes - Wlfd</v>
          </cell>
        </row>
        <row r="154">
          <cell r="C154" t="str">
            <v>QCW(Carpy)</v>
          </cell>
          <cell r="E154" t="str">
            <v>SR Community Living Admin</v>
          </cell>
        </row>
        <row r="155">
          <cell r="C155" t="str">
            <v>QCW(Elecl)</v>
          </cell>
          <cell r="E155" t="str">
            <v>SR Connecticut Blvd</v>
          </cell>
        </row>
        <row r="156">
          <cell r="C156" t="str">
            <v>QCW(HVACR)</v>
          </cell>
          <cell r="E156" t="str">
            <v>SR Contract Management</v>
          </cell>
        </row>
        <row r="157">
          <cell r="C157" t="str">
            <v>QCW(Plmn&amp;Stmfr)</v>
          </cell>
          <cell r="E157" t="str">
            <v>SR Cooper Lane</v>
          </cell>
        </row>
        <row r="158">
          <cell r="C158" t="str">
            <v>QCW(Pntg)</v>
          </cell>
          <cell r="E158" t="str">
            <v>SR Cottage Road 10</v>
          </cell>
        </row>
        <row r="159">
          <cell r="C159" t="str">
            <v>QCW(Tin)</v>
          </cell>
          <cell r="E159" t="str">
            <v>SR Cottage Road 11</v>
          </cell>
        </row>
        <row r="160">
          <cell r="C160" t="str">
            <v>Quality of Life Monitor</v>
          </cell>
          <cell r="E160" t="str">
            <v>SR Cottage Road 12</v>
          </cell>
        </row>
        <row r="161">
          <cell r="C161" t="str">
            <v>QualityReviewSpecialist</v>
          </cell>
          <cell r="E161" t="str">
            <v>SR Cottage Road 9</v>
          </cell>
        </row>
        <row r="162">
          <cell r="C162" t="str">
            <v>QualityReviewSpecSupvr</v>
          </cell>
          <cell r="E162" t="str">
            <v>SR Cth Program</v>
          </cell>
        </row>
        <row r="163">
          <cell r="C163" t="str">
            <v>QualLifeMonitor(RC)</v>
          </cell>
          <cell r="E163" t="str">
            <v>SR Diamond St. Apartments</v>
          </cell>
        </row>
        <row r="164">
          <cell r="C164" t="str">
            <v>RehabThpySupv1</v>
          </cell>
          <cell r="E164" t="str">
            <v>SR Director's Office - Wlfd</v>
          </cell>
        </row>
        <row r="165">
          <cell r="C165" t="str">
            <v>RehabThpySupv2</v>
          </cell>
          <cell r="E165" t="str">
            <v>SR Dixwell Avenue CLA</v>
          </cell>
        </row>
        <row r="166">
          <cell r="C166" t="str">
            <v>RehabThrpst2(Music)</v>
          </cell>
          <cell r="E166" t="str">
            <v>SR Dsc 1A Eco Program</v>
          </cell>
        </row>
        <row r="167">
          <cell r="C167" t="str">
            <v>RehabThrpst2(TheraRec)</v>
          </cell>
          <cell r="E167" t="str">
            <v>SR Dsc 1C Twn Hill Opport</v>
          </cell>
        </row>
        <row r="168">
          <cell r="C168" t="str">
            <v>RehabThrpyAsst2</v>
          </cell>
          <cell r="E168" t="str">
            <v>SR Dsc 1X General Workers</v>
          </cell>
        </row>
        <row r="169">
          <cell r="C169" t="str">
            <v>ResearchAnalyst</v>
          </cell>
          <cell r="E169" t="str">
            <v>SR Dsc 2C Home Bsd Nrwch</v>
          </cell>
        </row>
        <row r="170">
          <cell r="C170" t="str">
            <v>RespiratoryTherapist</v>
          </cell>
          <cell r="E170" t="str">
            <v>SR Durant Apartments</v>
          </cell>
        </row>
        <row r="171">
          <cell r="C171" t="str">
            <v>RN(PerDiem)</v>
          </cell>
          <cell r="E171" t="str">
            <v>SR Durant General Workers</v>
          </cell>
        </row>
        <row r="172">
          <cell r="C172" t="str">
            <v>Secretary1</v>
          </cell>
          <cell r="E172" t="str">
            <v>SR Early Connection Mystc</v>
          </cell>
        </row>
        <row r="173">
          <cell r="C173" t="str">
            <v>Secretary2</v>
          </cell>
          <cell r="E173" t="str">
            <v>SR Early Connections</v>
          </cell>
        </row>
        <row r="174">
          <cell r="C174" t="str">
            <v>SkilledMaintainer</v>
          </cell>
          <cell r="E174" t="str">
            <v>SR Early Connections Meriden</v>
          </cell>
        </row>
        <row r="175">
          <cell r="C175" t="str">
            <v>SpecialInvestigator(General)</v>
          </cell>
          <cell r="E175" t="str">
            <v>SR Early Connections New Haven</v>
          </cell>
        </row>
        <row r="176">
          <cell r="C176" t="str">
            <v>SpeechPathologist</v>
          </cell>
          <cell r="E176" t="str">
            <v>SR Early Connections Norwich</v>
          </cell>
        </row>
        <row r="177">
          <cell r="C177" t="str">
            <v>SpeechPathologist(PerDiem)</v>
          </cell>
          <cell r="E177" t="str">
            <v>SR Education Support Inst</v>
          </cell>
        </row>
        <row r="178">
          <cell r="C178" t="str">
            <v>SSMdclAdminMgr</v>
          </cell>
          <cell r="E178" t="str">
            <v>SR Ellsworth Avenue</v>
          </cell>
        </row>
        <row r="179">
          <cell r="C179" t="str">
            <v>Staff Attorney 2</v>
          </cell>
          <cell r="E179" t="str">
            <v>SR Fac Mgmt Tm Transport</v>
          </cell>
        </row>
        <row r="180">
          <cell r="C180" t="str">
            <v>StaffPhysician</v>
          </cell>
          <cell r="E180" t="str">
            <v>SR Facilities Management- Mrdn</v>
          </cell>
        </row>
        <row r="181">
          <cell r="C181" t="str">
            <v>StateSchoolTeacher(12Month)</v>
          </cell>
          <cell r="E181" t="str">
            <v>SR Facilities Management- Nrwh</v>
          </cell>
        </row>
        <row r="182">
          <cell r="C182" t="str">
            <v>StationaryEngineer</v>
          </cell>
          <cell r="E182" t="str">
            <v>SR Facilities Management- Wlfd</v>
          </cell>
        </row>
        <row r="183">
          <cell r="C183" t="str">
            <v>StfRadiolTechst</v>
          </cell>
          <cell r="E183" t="str">
            <v>SR Family Support Admin</v>
          </cell>
        </row>
        <row r="184">
          <cell r="C184" t="str">
            <v>Storekeeper</v>
          </cell>
          <cell r="E184" t="str">
            <v>SR Family Support Meriden</v>
          </cell>
        </row>
        <row r="185">
          <cell r="C185" t="str">
            <v>StSchTchr(208Days)</v>
          </cell>
          <cell r="E185" t="str">
            <v>SR Family Support New Hvn</v>
          </cell>
        </row>
        <row r="186">
          <cell r="C186" t="str">
            <v>Supervising Nurse</v>
          </cell>
          <cell r="E186" t="str">
            <v>SR Family Support Team</v>
          </cell>
        </row>
        <row r="187">
          <cell r="C187" t="str">
            <v>SupervisingChef</v>
          </cell>
          <cell r="E187" t="str">
            <v>SR Fiscal Admin Services</v>
          </cell>
        </row>
        <row r="188">
          <cell r="C188" t="str">
            <v>SupOfFoodSvcs</v>
          </cell>
          <cell r="E188" t="str">
            <v>SR Fiscal Business Office-Wlfd</v>
          </cell>
        </row>
        <row r="189">
          <cell r="C189" t="str">
            <v>SupvsngCommsThrpst</v>
          </cell>
          <cell r="E189" t="str">
            <v>SR Fiscal Services</v>
          </cell>
        </row>
        <row r="190">
          <cell r="C190" t="str">
            <v>SupvsngDSWkr1</v>
          </cell>
          <cell r="E190" t="str">
            <v>SR Fogerty Road CLA</v>
          </cell>
        </row>
        <row r="191">
          <cell r="C191" t="str">
            <v>SupvsngDSWkr2</v>
          </cell>
          <cell r="E191" t="str">
            <v>SR Health Services</v>
          </cell>
        </row>
        <row r="192">
          <cell r="C192" t="str">
            <v>SupvsngPsycl1(Clin)</v>
          </cell>
          <cell r="E192" t="str">
            <v>SR Hempstead Street Apts</v>
          </cell>
        </row>
        <row r="193">
          <cell r="C193" t="str">
            <v>SupvsngPsycl1(Cnslt)</v>
          </cell>
          <cell r="E193" t="str">
            <v>SR Hidden Pond Road</v>
          </cell>
        </row>
        <row r="194">
          <cell r="C194" t="str">
            <v>SupvsngPsycl2(Clin)</v>
          </cell>
          <cell r="E194" t="str">
            <v>SR Hinkley Street CLA</v>
          </cell>
        </row>
        <row r="195">
          <cell r="C195" t="str">
            <v>SupvsngPsycl2(Cnsltn)MgrlRC</v>
          </cell>
          <cell r="E195" t="str">
            <v>SR Holton Road CLA</v>
          </cell>
        </row>
        <row r="196">
          <cell r="C196" t="str">
            <v>SupvsngSpecInv</v>
          </cell>
          <cell r="E196" t="str">
            <v>SR Home Based Norwich G W</v>
          </cell>
        </row>
        <row r="197">
          <cell r="C197" t="str">
            <v>SupvsngStnyEngr</v>
          </cell>
          <cell r="E197" t="str">
            <v>SR Human Resources - Wlfd</v>
          </cell>
        </row>
        <row r="198">
          <cell r="C198" t="str">
            <v>SW-HlthCareProf</v>
          </cell>
          <cell r="E198" t="str">
            <v>SR Human Resources Svcs</v>
          </cell>
        </row>
        <row r="199">
          <cell r="C199" t="str">
            <v>Trainer</v>
          </cell>
          <cell r="E199" t="str">
            <v>SR Human Resources Team</v>
          </cell>
        </row>
        <row r="200">
          <cell r="C200" t="str">
            <v>Transitional Nurse (RC)</v>
          </cell>
          <cell r="E200" t="str">
            <v>SR IFS Case Mgmt - Mrdn</v>
          </cell>
        </row>
        <row r="201">
          <cell r="C201" t="str">
            <v>UtilizationReviewNurse</v>
          </cell>
          <cell r="E201" t="str">
            <v>SR IFS Case Mgmt - NH</v>
          </cell>
        </row>
        <row r="202">
          <cell r="C202" t="str">
            <v>UtilizatnRevNurCoord</v>
          </cell>
          <cell r="E202" t="str">
            <v>SR IFS Case Mgmt - Nrwh</v>
          </cell>
        </row>
        <row r="203">
          <cell r="C203" t="str">
            <v>WstwtrTreatPlntSupv1</v>
          </cell>
          <cell r="E203" t="str">
            <v>SR If Res Camp Harkness</v>
          </cell>
        </row>
        <row r="204">
          <cell r="C204" t="str">
            <v>WstwtrTreatPlntTech</v>
          </cell>
          <cell r="E204" t="str">
            <v>SR Ifs #2 Mystic</v>
          </cell>
        </row>
        <row r="205">
          <cell r="E205" t="str">
            <v>SR Ifs Administration</v>
          </cell>
        </row>
        <row r="206">
          <cell r="E206" t="str">
            <v>SR Ifs Cluster 2</v>
          </cell>
        </row>
        <row r="207">
          <cell r="E207" t="str">
            <v>SR Ifs Leisure Norwich</v>
          </cell>
        </row>
        <row r="208">
          <cell r="E208" t="str">
            <v>SR Individual Family Supt-Mrdn</v>
          </cell>
        </row>
        <row r="209">
          <cell r="E209" t="str">
            <v>SR Individual Family Supt-NH</v>
          </cell>
        </row>
        <row r="210">
          <cell r="E210" t="str">
            <v>SR Individual Family Supt-Nrwh</v>
          </cell>
        </row>
        <row r="211">
          <cell r="E211" t="str">
            <v>SR Individual Family Supt-Wlfd</v>
          </cell>
        </row>
        <row r="212">
          <cell r="E212" t="str">
            <v>SR Joseph Lane CLA</v>
          </cell>
        </row>
        <row r="213">
          <cell r="E213" t="str">
            <v>SR Ledyard</v>
          </cell>
        </row>
        <row r="214">
          <cell r="E214" t="str">
            <v>SR Leisure Services</v>
          </cell>
        </row>
        <row r="215">
          <cell r="E215" t="str">
            <v>SR Little Meadows</v>
          </cell>
        </row>
        <row r="216">
          <cell r="E216" t="str">
            <v>SR Long Wharf Office Bldg</v>
          </cell>
        </row>
        <row r="217">
          <cell r="E217" t="str">
            <v>SR Lowe Avenue CLA</v>
          </cell>
        </row>
        <row r="218">
          <cell r="E218" t="str">
            <v>SR Maintenance</v>
          </cell>
        </row>
        <row r="219">
          <cell r="E219" t="str">
            <v>SR Maintenance Support Tm</v>
          </cell>
        </row>
        <row r="220">
          <cell r="E220" t="str">
            <v>SR Management Team</v>
          </cell>
        </row>
        <row r="221">
          <cell r="E221" t="str">
            <v>SR Marilyn Road CLA</v>
          </cell>
        </row>
        <row r="222">
          <cell r="E222" t="str">
            <v>SR Marion Avenue (Back)</v>
          </cell>
        </row>
        <row r="223">
          <cell r="E223" t="str">
            <v>SR Meriden Rc (A &amp; B)</v>
          </cell>
        </row>
        <row r="224">
          <cell r="E224" t="str">
            <v>SR Meriden Rc Maintenance</v>
          </cell>
        </row>
        <row r="225">
          <cell r="E225" t="str">
            <v>SR Meriden Rc Unit C</v>
          </cell>
        </row>
        <row r="226">
          <cell r="E226" t="str">
            <v>SR Mystic Copy Center</v>
          </cell>
        </row>
        <row r="227">
          <cell r="E227" t="str">
            <v>SR Mystic Supported Lvng</v>
          </cell>
        </row>
        <row r="228">
          <cell r="E228" t="str">
            <v>SR North High St</v>
          </cell>
        </row>
        <row r="229">
          <cell r="E229" t="str">
            <v>SR North Road CLA</v>
          </cell>
        </row>
        <row r="230">
          <cell r="E230" t="str">
            <v>SR North Street</v>
          </cell>
        </row>
        <row r="231">
          <cell r="E231" t="str">
            <v>SR Oak Hill Road</v>
          </cell>
        </row>
        <row r="232">
          <cell r="E232" t="str">
            <v>SR Oak Street 128 CLA</v>
          </cell>
        </row>
        <row r="233">
          <cell r="E233" t="str">
            <v>SR Oakridge CLA</v>
          </cell>
        </row>
        <row r="234">
          <cell r="E234" t="str">
            <v>SR Old Mill</v>
          </cell>
        </row>
        <row r="235">
          <cell r="E235" t="str">
            <v>SR Olympus Parkway</v>
          </cell>
        </row>
        <row r="236">
          <cell r="E236" t="str">
            <v>SR Orient Lane</v>
          </cell>
        </row>
        <row r="237">
          <cell r="E237" t="str">
            <v>SR Parkway South</v>
          </cell>
        </row>
        <row r="238">
          <cell r="E238" t="str">
            <v>SR Pelham Avenue</v>
          </cell>
        </row>
        <row r="239">
          <cell r="E239" t="str">
            <v>SR Pepperbox CLA</v>
          </cell>
        </row>
        <row r="240">
          <cell r="E240" t="str">
            <v>SR Private - Health Svcs -NH</v>
          </cell>
        </row>
        <row r="241">
          <cell r="E241" t="str">
            <v>SR Private - Health Svcs -Nrwh</v>
          </cell>
        </row>
        <row r="242">
          <cell r="E242" t="str">
            <v>SR Private - Health Svcs -Wlfd</v>
          </cell>
        </row>
        <row r="243">
          <cell r="E243" t="str">
            <v>SR Private Case Mgmt - Mrdn</v>
          </cell>
        </row>
        <row r="244">
          <cell r="E244" t="str">
            <v>SR Private Case Mgmt - NH</v>
          </cell>
        </row>
        <row r="245">
          <cell r="E245" t="str">
            <v>SR Private Case Mgmt - Nrwh</v>
          </cell>
        </row>
        <row r="246">
          <cell r="E246" t="str">
            <v>SR Private Case Mgmt - Wlfd</v>
          </cell>
        </row>
        <row r="247">
          <cell r="E247" t="str">
            <v>SR Private Division - Nrwh</v>
          </cell>
        </row>
        <row r="248">
          <cell r="E248" t="str">
            <v>SR Private Division - Wlfd</v>
          </cell>
        </row>
        <row r="249">
          <cell r="E249" t="str">
            <v>SR Private Svcs Clust 1</v>
          </cell>
        </row>
        <row r="250">
          <cell r="E250" t="str">
            <v>SR Private- Clinical Svcs-NH</v>
          </cell>
        </row>
        <row r="251">
          <cell r="E251" t="str">
            <v>SR Private- Clinical Svcs-Nrwh</v>
          </cell>
        </row>
        <row r="252">
          <cell r="E252" t="str">
            <v>SR Private- Clinical Svcs-Wlfd</v>
          </cell>
        </row>
        <row r="253">
          <cell r="E253" t="str">
            <v>SR Psf Prvte Svc Fisc Op</v>
          </cell>
        </row>
        <row r="254">
          <cell r="E254" t="str">
            <v>SR Public - Clinical Svcs-Wlfd</v>
          </cell>
        </row>
        <row r="255">
          <cell r="E255" t="str">
            <v>SR Public - Clncl Svcs -Nrwh</v>
          </cell>
        </row>
        <row r="256">
          <cell r="E256" t="str">
            <v>SR Public - Clncl Svcs-Mrdn</v>
          </cell>
        </row>
        <row r="257">
          <cell r="E257" t="str">
            <v>SR Public - Health Svcs -Mrdn</v>
          </cell>
        </row>
        <row r="258">
          <cell r="E258" t="str">
            <v>SR Public - Health Svcs -Nrwh</v>
          </cell>
        </row>
        <row r="259">
          <cell r="E259" t="str">
            <v>SR Public - Health Svcs -Wlfd</v>
          </cell>
        </row>
        <row r="260">
          <cell r="E260" t="str">
            <v>SR Public Allied Health - Nrwh</v>
          </cell>
        </row>
        <row r="261">
          <cell r="E261" t="str">
            <v>SR Public Allied Health - Wlfd</v>
          </cell>
        </row>
        <row r="262">
          <cell r="E262" t="str">
            <v>SR Public Case Management-Mrdn</v>
          </cell>
        </row>
        <row r="263">
          <cell r="E263" t="str">
            <v>SR Public Case Management-NH</v>
          </cell>
        </row>
        <row r="264">
          <cell r="E264" t="str">
            <v>SR Public Case Management-Nrwh</v>
          </cell>
        </row>
        <row r="265">
          <cell r="E265" t="str">
            <v>SR Public Case Management-Wlfd</v>
          </cell>
        </row>
        <row r="266">
          <cell r="E266" t="str">
            <v>SR Public Resdential Supt-Nrwh</v>
          </cell>
        </row>
        <row r="267">
          <cell r="E267" t="str">
            <v>SR Public Resdential Supt-Wlfd</v>
          </cell>
        </row>
        <row r="268">
          <cell r="E268" t="str">
            <v>SR Quality Improvement</v>
          </cell>
        </row>
        <row r="269">
          <cell r="E269" t="str">
            <v>SR Quality Improvemt Div</v>
          </cell>
        </row>
        <row r="270">
          <cell r="E270" t="str">
            <v>SR Rainbow House</v>
          </cell>
        </row>
        <row r="271">
          <cell r="E271" t="str">
            <v>SR Reg. Dir. Off. Wlfd</v>
          </cell>
        </row>
        <row r="272">
          <cell r="E272" t="str">
            <v>SR Regional Dir Office</v>
          </cell>
        </row>
        <row r="273">
          <cell r="E273" t="str">
            <v>SR Regional Director - Wlfd</v>
          </cell>
        </row>
        <row r="274">
          <cell r="E274" t="str">
            <v>SR Residential Support</v>
          </cell>
        </row>
        <row r="275">
          <cell r="E275" t="str">
            <v>SR Respite Center-Meriden</v>
          </cell>
        </row>
        <row r="276">
          <cell r="E276" t="str">
            <v>SR Respite Ctr-New Haven</v>
          </cell>
        </row>
        <row r="277">
          <cell r="E277" t="str">
            <v>SR Ridge Road</v>
          </cell>
        </row>
        <row r="278">
          <cell r="E278" t="str">
            <v>SR Riverview</v>
          </cell>
        </row>
        <row r="279">
          <cell r="E279" t="str">
            <v>SR Rogers House</v>
          </cell>
        </row>
        <row r="280">
          <cell r="E280" t="str">
            <v>SR Rogers Road CLA</v>
          </cell>
        </row>
        <row r="281">
          <cell r="E281" t="str">
            <v>SR Route 16</v>
          </cell>
        </row>
        <row r="282">
          <cell r="E282" t="str">
            <v>SR Route 289</v>
          </cell>
        </row>
        <row r="283">
          <cell r="E283" t="str">
            <v>SR Russell Hall</v>
          </cell>
        </row>
        <row r="284">
          <cell r="E284" t="str">
            <v>SR SLP New London</v>
          </cell>
        </row>
        <row r="285">
          <cell r="E285" t="str">
            <v>SR SLP Nrwch Thames River</v>
          </cell>
        </row>
        <row r="286">
          <cell r="E286" t="str">
            <v>SR Sandquist Cir</v>
          </cell>
        </row>
        <row r="287">
          <cell r="E287" t="str">
            <v>SR School Street 148-150</v>
          </cell>
        </row>
        <row r="288">
          <cell r="E288" t="str">
            <v>SR Seaview Apts.</v>
          </cell>
        </row>
        <row r="289">
          <cell r="E289" t="str">
            <v>SR Self Determination - NH</v>
          </cell>
        </row>
        <row r="290">
          <cell r="E290" t="str">
            <v>SR Self Determination - Nrwh</v>
          </cell>
        </row>
        <row r="291">
          <cell r="E291" t="str">
            <v>SR Self Determination-Wlfd</v>
          </cell>
        </row>
        <row r="292">
          <cell r="E292" t="str">
            <v>SR Seramonte Apartments</v>
          </cell>
        </row>
        <row r="293">
          <cell r="E293" t="str">
            <v>SR Sherman Street</v>
          </cell>
        </row>
        <row r="294">
          <cell r="E294" t="str">
            <v>SR Shore Road</v>
          </cell>
        </row>
        <row r="295">
          <cell r="E295" t="str">
            <v>SR Shunpike Road</v>
          </cell>
        </row>
        <row r="296">
          <cell r="E296" t="str">
            <v>SR South Avenue Apartments</v>
          </cell>
        </row>
        <row r="297">
          <cell r="E297" t="str">
            <v>SR Staff Development - NH</v>
          </cell>
        </row>
        <row r="298">
          <cell r="E298" t="str">
            <v>SR Staff Development - Nrwh</v>
          </cell>
        </row>
        <row r="299">
          <cell r="E299" t="str">
            <v>SR Stevens Lane</v>
          </cell>
        </row>
        <row r="300">
          <cell r="E300" t="str">
            <v>SR Stony Brook Village CLA</v>
          </cell>
        </row>
        <row r="301">
          <cell r="E301" t="str">
            <v>SR Stuart Ave CLA</v>
          </cell>
        </row>
        <row r="302">
          <cell r="E302" t="str">
            <v>SR Summit Woods #18</v>
          </cell>
        </row>
        <row r="303">
          <cell r="E303" t="str">
            <v>SR Summit Woods #24</v>
          </cell>
        </row>
        <row r="304">
          <cell r="E304" t="str">
            <v>SR Summit Woods #62</v>
          </cell>
        </row>
        <row r="305">
          <cell r="E305" t="str">
            <v>SR Supported Employment MEC</v>
          </cell>
        </row>
        <row r="306">
          <cell r="E306" t="str">
            <v>SR Supported Living North</v>
          </cell>
        </row>
        <row r="307">
          <cell r="E307" t="str">
            <v>SR Supported Living South</v>
          </cell>
        </row>
        <row r="308">
          <cell r="E308" t="str">
            <v>SR Townhill General Wrkrs</v>
          </cell>
        </row>
        <row r="309">
          <cell r="E309" t="str">
            <v>SR Transitional Unit</v>
          </cell>
        </row>
        <row r="310">
          <cell r="E310" t="str">
            <v>SR Unassigned</v>
          </cell>
        </row>
        <row r="311">
          <cell r="E311" t="str">
            <v>SR Uncas House</v>
          </cell>
        </row>
        <row r="312">
          <cell r="E312" t="str">
            <v>SR Walnut Hill</v>
          </cell>
        </row>
        <row r="313">
          <cell r="E313" t="str">
            <v>SR Waterford Respite</v>
          </cell>
        </row>
        <row r="314">
          <cell r="E314" t="str">
            <v>SR Wawecus Hill CLA</v>
          </cell>
        </row>
        <row r="315">
          <cell r="E315" t="str">
            <v>SR West Main Street</v>
          </cell>
        </row>
        <row r="316">
          <cell r="E316" t="str">
            <v>SR Westfield Street</v>
          </cell>
        </row>
        <row r="317">
          <cell r="E317" t="str">
            <v>SR Wintergreen Ave 580</v>
          </cell>
        </row>
        <row r="318">
          <cell r="E318" t="str">
            <v>SR Woodin Street</v>
          </cell>
        </row>
        <row r="319">
          <cell r="E319" t="str">
            <v>SR/CO Quality Mngt - Norwich</v>
          </cell>
        </row>
        <row r="320">
          <cell r="E320" t="str">
            <v>WR  Regional Office-Clinical</v>
          </cell>
        </row>
        <row r="321">
          <cell r="E321" t="str">
            <v>WR Admin Bldg Etg</v>
          </cell>
        </row>
        <row r="322">
          <cell r="E322" t="str">
            <v>WR Admin Bldg Lfc A</v>
          </cell>
        </row>
        <row r="323">
          <cell r="E323" t="str">
            <v>WR Admin Bldg Lfc B</v>
          </cell>
        </row>
        <row r="324">
          <cell r="E324" t="str">
            <v>WR Admin Bldg Nwc</v>
          </cell>
        </row>
        <row r="325">
          <cell r="E325" t="str">
            <v>WR Administrative Bldg</v>
          </cell>
        </row>
        <row r="326">
          <cell r="E326" t="str">
            <v>WR Auxil Bldg  Dc</v>
          </cell>
        </row>
        <row r="327">
          <cell r="E327" t="str">
            <v>WR Beach St G H</v>
          </cell>
        </row>
        <row r="328">
          <cell r="E328" t="str">
            <v>WR Bldg 1  Lfc Apt C &amp; D</v>
          </cell>
        </row>
        <row r="329">
          <cell r="E329" t="str">
            <v>WR Bldg 1 Lfc Apt A &amp; B</v>
          </cell>
        </row>
        <row r="330">
          <cell r="E330" t="str">
            <v>WR Bldg 2  Lfc Apt G &amp; H</v>
          </cell>
        </row>
        <row r="331">
          <cell r="E331" t="str">
            <v>WR Bldg 2 Lfc Apt E &amp; F</v>
          </cell>
        </row>
        <row r="332">
          <cell r="E332" t="str">
            <v>WR Bldg 3  Lfc Apt K &amp; L</v>
          </cell>
        </row>
        <row r="333">
          <cell r="E333" t="str">
            <v>WR Bldg 3 Lfc Apt I &amp; J</v>
          </cell>
        </row>
        <row r="334">
          <cell r="E334" t="str">
            <v>WR Business Office - Cheshire</v>
          </cell>
        </row>
        <row r="335">
          <cell r="E335" t="str">
            <v>WR Business Office Cheshire</v>
          </cell>
        </row>
        <row r="336">
          <cell r="E336" t="str">
            <v>WR Catherine St G H</v>
          </cell>
        </row>
        <row r="337">
          <cell r="E337" t="str">
            <v>WR Cheshire -  Admin/Private</v>
          </cell>
        </row>
        <row r="338">
          <cell r="E338" t="str">
            <v>WR Cheshire - Admin/ IFS</v>
          </cell>
        </row>
        <row r="339">
          <cell r="E339" t="str">
            <v>WR Chestnut Land Grp H</v>
          </cell>
        </row>
        <row r="340">
          <cell r="E340" t="str">
            <v>WR Chopsey Hill</v>
          </cell>
        </row>
        <row r="341">
          <cell r="E341" t="str">
            <v>WR Clapboard Ridge G H</v>
          </cell>
        </row>
        <row r="342">
          <cell r="E342" t="str">
            <v>WR Community Comp Homes-Chshr</v>
          </cell>
        </row>
        <row r="343">
          <cell r="E343" t="str">
            <v>WR Community Comp Homes-Strtfd</v>
          </cell>
        </row>
        <row r="344">
          <cell r="E344" t="str">
            <v>WR Community Comp Homes-Trngtn</v>
          </cell>
        </row>
        <row r="345">
          <cell r="E345" t="str">
            <v>WR Copper Valley Grp H</v>
          </cell>
        </row>
        <row r="346">
          <cell r="E346" t="str">
            <v>WR Director's Office</v>
          </cell>
        </row>
        <row r="347">
          <cell r="E347" t="str">
            <v>WR Director's Office-Waterbury</v>
          </cell>
        </row>
        <row r="348">
          <cell r="E348" t="str">
            <v>WR Early Connections Stratford</v>
          </cell>
        </row>
        <row r="349">
          <cell r="E349" t="str">
            <v>WR Early Connections Torringtn</v>
          </cell>
        </row>
        <row r="350">
          <cell r="E350" t="str">
            <v>WR Education C Rms Bldg</v>
          </cell>
        </row>
        <row r="351">
          <cell r="E351" t="str">
            <v>WR Elm Street G H</v>
          </cell>
        </row>
        <row r="352">
          <cell r="E352" t="str">
            <v>WR HR Mgr's Office - Waterbury</v>
          </cell>
        </row>
        <row r="353">
          <cell r="E353" t="str">
            <v>WR HR Payroll - Waterbury</v>
          </cell>
        </row>
        <row r="354">
          <cell r="E354" t="str">
            <v>WR HR Payroll Benefits - Wtby</v>
          </cell>
        </row>
        <row r="355">
          <cell r="E355" t="str">
            <v>WR HR Payroll EE Records -Wtby</v>
          </cell>
        </row>
        <row r="356">
          <cell r="E356" t="str">
            <v>WR HR Recruiment - Waterbury</v>
          </cell>
        </row>
        <row r="357">
          <cell r="E357" t="str">
            <v>WR HR W-Comp/FMLA - Waterbury</v>
          </cell>
        </row>
        <row r="358">
          <cell r="E358" t="str">
            <v>WR Hilltop G H</v>
          </cell>
        </row>
        <row r="359">
          <cell r="E359" t="str">
            <v>WR Human Resources</v>
          </cell>
        </row>
        <row r="360">
          <cell r="E360" t="str">
            <v>WR IFS Case Management - Wtby</v>
          </cell>
        </row>
        <row r="361">
          <cell r="E361" t="str">
            <v>WR IFS Case Management -Trngtn</v>
          </cell>
        </row>
        <row r="362">
          <cell r="E362" t="str">
            <v>WR IFS Case Management-Chshr</v>
          </cell>
        </row>
        <row r="363">
          <cell r="E363" t="str">
            <v>WR IFS VSP Case Mgmt-Cheshire</v>
          </cell>
        </row>
        <row r="364">
          <cell r="E364" t="str">
            <v>WR IFS VSP Case Mgmt-Danbury</v>
          </cell>
        </row>
        <row r="365">
          <cell r="E365" t="str">
            <v>WR IFS VSP Case Mgmt-Norwalk</v>
          </cell>
        </row>
        <row r="366">
          <cell r="E366" t="str">
            <v>WR IFS VSP Case Mgmt-Stratford</v>
          </cell>
        </row>
        <row r="367">
          <cell r="E367" t="str">
            <v>WR IFS-ARD's Office -Stratford</v>
          </cell>
        </row>
        <row r="368">
          <cell r="E368" t="str">
            <v>WR IFS-ARD's Office -Waterbury</v>
          </cell>
        </row>
        <row r="369">
          <cell r="E369" t="str">
            <v>WR IFS-ARD's Office-Cheshire</v>
          </cell>
        </row>
        <row r="370">
          <cell r="E370" t="str">
            <v>WR IFS-ARD's Office-Danbury</v>
          </cell>
        </row>
        <row r="371">
          <cell r="E371" t="str">
            <v>WR Lfc Respite Center</v>
          </cell>
        </row>
        <row r="372">
          <cell r="E372" t="str">
            <v>WR Main Building  Dc</v>
          </cell>
        </row>
        <row r="373">
          <cell r="E373" t="str">
            <v>WR Marilyn Avenue G H</v>
          </cell>
        </row>
        <row r="374">
          <cell r="E374" t="str">
            <v>WR Martin House G H</v>
          </cell>
        </row>
        <row r="375">
          <cell r="E375" t="str">
            <v>WR Mcdonnel Road Grp H</v>
          </cell>
        </row>
        <row r="376">
          <cell r="E376" t="str">
            <v>WR Migeon Hill Grp Home</v>
          </cell>
        </row>
        <row r="377">
          <cell r="E377" t="str">
            <v>WR Newtown Ave G H</v>
          </cell>
        </row>
        <row r="378">
          <cell r="E378" t="str">
            <v>WR North Street G H</v>
          </cell>
        </row>
        <row r="379">
          <cell r="E379" t="str">
            <v>WR Old Spring Road CLA</v>
          </cell>
        </row>
        <row r="380">
          <cell r="E380" t="str">
            <v>WR Overbrook Group Home</v>
          </cell>
        </row>
        <row r="381">
          <cell r="E381" t="str">
            <v>WR Park Street CLA</v>
          </cell>
        </row>
        <row r="382">
          <cell r="E382" t="str">
            <v>WR Payroll Department</v>
          </cell>
        </row>
        <row r="383">
          <cell r="E383" t="str">
            <v>WR Pleasant View</v>
          </cell>
        </row>
        <row r="384">
          <cell r="E384" t="str">
            <v>WR Pondview Group Home</v>
          </cell>
        </row>
        <row r="385">
          <cell r="E385" t="str">
            <v>WR Private ARD's Office - Wtby</v>
          </cell>
        </row>
        <row r="386">
          <cell r="E386" t="str">
            <v>WR Private ARD's Office-Chshr</v>
          </cell>
        </row>
        <row r="387">
          <cell r="E387" t="str">
            <v>WR Private ARD's Office-Nrwlk</v>
          </cell>
        </row>
        <row r="388">
          <cell r="E388" t="str">
            <v>WR Private ARD's Office-Trngtn</v>
          </cell>
        </row>
        <row r="389">
          <cell r="E389" t="str">
            <v>WR Public ARD's Office - Wtby</v>
          </cell>
        </row>
        <row r="390">
          <cell r="E390" t="str">
            <v>WR Public ARD's Office -Trngtn</v>
          </cell>
        </row>
        <row r="391">
          <cell r="E391" t="str">
            <v>WR Public ARD's Office-Chshr</v>
          </cell>
        </row>
        <row r="392">
          <cell r="E392" t="str">
            <v>WR Public ARD's Office-Nrwlk</v>
          </cell>
        </row>
        <row r="393">
          <cell r="E393" t="str">
            <v>WR Public ARD's Office-Stratfd</v>
          </cell>
        </row>
        <row r="394">
          <cell r="E394" t="str">
            <v>WR Public Case Mgmt - Norwalk</v>
          </cell>
        </row>
        <row r="395">
          <cell r="E395" t="str">
            <v>WR Public Case Mgmt - Trngtn</v>
          </cell>
        </row>
        <row r="396">
          <cell r="E396" t="str">
            <v>WR Public Case Mgmt -Stratford</v>
          </cell>
        </row>
        <row r="397">
          <cell r="E397" t="str">
            <v>WR Public Case Mgmt -Waterbury</v>
          </cell>
        </row>
        <row r="398">
          <cell r="E398" t="str">
            <v>WR RO NWC Emergency Resp</v>
          </cell>
        </row>
        <row r="399">
          <cell r="E399" t="str">
            <v>WR Reg Office-Family Support</v>
          </cell>
        </row>
        <row r="400">
          <cell r="E400" t="str">
            <v>WR Reg Office-Resource Mgmt</v>
          </cell>
        </row>
        <row r="401">
          <cell r="E401" t="str">
            <v>WR Regional Office A</v>
          </cell>
        </row>
        <row r="402">
          <cell r="E402" t="str">
            <v>WR Regional Office-Brokers</v>
          </cell>
        </row>
        <row r="403">
          <cell r="E403" t="str">
            <v>WR Regional Office-Case Mgmt</v>
          </cell>
        </row>
        <row r="404">
          <cell r="E404" t="str">
            <v>WR Regional Office-Public</v>
          </cell>
        </row>
        <row r="405">
          <cell r="E405" t="str">
            <v>WR Res Bldg 1 Unit B  Etg</v>
          </cell>
        </row>
        <row r="406">
          <cell r="E406" t="str">
            <v>WR Res Bldg 2 Med Unt Etg</v>
          </cell>
        </row>
        <row r="407">
          <cell r="E407" t="str">
            <v>WR Res Bldg 2 Unit A  Etg</v>
          </cell>
        </row>
        <row r="408">
          <cell r="E408" t="str">
            <v>WR Res Bldg 2 Unit D Etg</v>
          </cell>
        </row>
        <row r="409">
          <cell r="E409" t="str">
            <v>WR Res Bldg NWC Maple</v>
          </cell>
        </row>
        <row r="410">
          <cell r="E410" t="str">
            <v>WR Res Bldg NWC Oak</v>
          </cell>
        </row>
        <row r="411">
          <cell r="E411" t="str">
            <v>WR Res Bldg NWC Pine</v>
          </cell>
        </row>
        <row r="412">
          <cell r="E412" t="str">
            <v>WR Res Bldg NWC Spruce</v>
          </cell>
        </row>
        <row r="413">
          <cell r="E413" t="str">
            <v>WR Respite Center</v>
          </cell>
        </row>
        <row r="414">
          <cell r="E414" t="str">
            <v>WR Roselle Hall Office</v>
          </cell>
        </row>
        <row r="415">
          <cell r="E415" t="str">
            <v>WR SD CCH Case Mgmt - Cheshire</v>
          </cell>
        </row>
        <row r="416">
          <cell r="E416" t="str">
            <v>WR SD CCH Case Mgmt-Torrington</v>
          </cell>
        </row>
        <row r="417">
          <cell r="E417" t="str">
            <v>WR SD Employment Support -Wtby</v>
          </cell>
        </row>
        <row r="418">
          <cell r="E418" t="str">
            <v>WR STS 2039 Purchase Brook Rd</v>
          </cell>
        </row>
        <row r="419">
          <cell r="E419" t="str">
            <v>WR STS 7JE Nursing</v>
          </cell>
        </row>
        <row r="420">
          <cell r="E420" t="str">
            <v>WR STS Adminstration Bldg</v>
          </cell>
        </row>
        <row r="421">
          <cell r="E421" t="str">
            <v>WR STS Asst Dir Office Clinicl</v>
          </cell>
        </row>
        <row r="422">
          <cell r="E422" t="str">
            <v>WR STS Business Office</v>
          </cell>
        </row>
        <row r="423">
          <cell r="E423" t="str">
            <v>WR STS Clinical Services</v>
          </cell>
        </row>
        <row r="424">
          <cell r="E424" t="str">
            <v>WR STS Consent Decree Office</v>
          </cell>
        </row>
        <row r="425">
          <cell r="E425" t="str">
            <v>WR STS Cottage 1</v>
          </cell>
        </row>
        <row r="426">
          <cell r="E426" t="str">
            <v>WR STS Cottage 10</v>
          </cell>
        </row>
        <row r="427">
          <cell r="E427" t="str">
            <v>WR STS Cottage 11</v>
          </cell>
        </row>
        <row r="428">
          <cell r="E428" t="str">
            <v>WR STS Cottage 12</v>
          </cell>
        </row>
        <row r="429">
          <cell r="E429" t="str">
            <v>WR STS Cottage 14</v>
          </cell>
        </row>
        <row r="430">
          <cell r="E430" t="str">
            <v>WR STS Cottage 15</v>
          </cell>
        </row>
        <row r="431">
          <cell r="E431" t="str">
            <v>WR STS Cottage 15U</v>
          </cell>
        </row>
        <row r="432">
          <cell r="E432" t="str">
            <v>WR STS Cottage 16</v>
          </cell>
        </row>
        <row r="433">
          <cell r="E433" t="str">
            <v>WR STS Cottage 17</v>
          </cell>
        </row>
        <row r="434">
          <cell r="E434" t="str">
            <v>WR STS Cottage 18</v>
          </cell>
        </row>
        <row r="435">
          <cell r="E435" t="str">
            <v>WR STS Cottage 19</v>
          </cell>
        </row>
        <row r="436">
          <cell r="E436" t="str">
            <v>WR STS Cottage 2</v>
          </cell>
        </row>
        <row r="437">
          <cell r="E437" t="str">
            <v>WR STS Cottage 20</v>
          </cell>
        </row>
        <row r="438">
          <cell r="E438" t="str">
            <v>WR STS Cottage 21</v>
          </cell>
        </row>
        <row r="439">
          <cell r="E439" t="str">
            <v>WR STS Cottage 22</v>
          </cell>
        </row>
        <row r="440">
          <cell r="E440" t="str">
            <v>WR STS Cottage 23</v>
          </cell>
        </row>
        <row r="441">
          <cell r="E441" t="str">
            <v>WR STS Cottage 24</v>
          </cell>
        </row>
        <row r="442">
          <cell r="E442" t="str">
            <v>WR STS Cottage 25</v>
          </cell>
        </row>
        <row r="443">
          <cell r="E443" t="str">
            <v>WR STS Cottage 26</v>
          </cell>
        </row>
        <row r="444">
          <cell r="E444" t="str">
            <v>WR STS Cottage 27</v>
          </cell>
        </row>
        <row r="445">
          <cell r="E445" t="str">
            <v>WR STS Cottage 28</v>
          </cell>
        </row>
        <row r="446">
          <cell r="E446" t="str">
            <v>WR STS Cottage 29</v>
          </cell>
        </row>
        <row r="447">
          <cell r="E447" t="str">
            <v>WR STS Cottage 3</v>
          </cell>
        </row>
        <row r="448">
          <cell r="E448" t="str">
            <v>WR STS Cottage 30A</v>
          </cell>
        </row>
        <row r="449">
          <cell r="E449" t="str">
            <v>WR STS Cottage 30B</v>
          </cell>
        </row>
        <row r="450">
          <cell r="E450" t="str">
            <v>WR STS Cottage 31</v>
          </cell>
        </row>
        <row r="451">
          <cell r="E451" t="str">
            <v>WR STS Cottage 31B</v>
          </cell>
        </row>
        <row r="452">
          <cell r="E452" t="str">
            <v>WR STS Cottage 32</v>
          </cell>
        </row>
        <row r="453">
          <cell r="E453" t="str">
            <v>WR STS Cottage 33A</v>
          </cell>
        </row>
        <row r="454">
          <cell r="E454" t="str">
            <v>WR STS Cottage 33U</v>
          </cell>
        </row>
        <row r="455">
          <cell r="E455" t="str">
            <v>WR STS Cottage 34</v>
          </cell>
        </row>
        <row r="456">
          <cell r="E456" t="str">
            <v>WR STS Cottage 34 South</v>
          </cell>
        </row>
        <row r="457">
          <cell r="E457" t="str">
            <v>WR STS Cottage 35</v>
          </cell>
        </row>
        <row r="458">
          <cell r="E458" t="str">
            <v>WR STS Cottage 36</v>
          </cell>
        </row>
        <row r="459">
          <cell r="E459" t="str">
            <v>WR STS Cottage 37</v>
          </cell>
        </row>
        <row r="460">
          <cell r="E460" t="str">
            <v>WR STS Cottage 38</v>
          </cell>
        </row>
        <row r="461">
          <cell r="E461" t="str">
            <v>WR STS Cottage 4</v>
          </cell>
        </row>
        <row r="462">
          <cell r="E462" t="str">
            <v>WR STS Cottage 40</v>
          </cell>
        </row>
        <row r="463">
          <cell r="E463" t="str">
            <v>WR STS Cottage 40B/S B A</v>
          </cell>
        </row>
        <row r="464">
          <cell r="E464" t="str">
            <v>WR STS Cottage 41</v>
          </cell>
        </row>
        <row r="465">
          <cell r="E465" t="str">
            <v>WR STS Cottage 41U</v>
          </cell>
        </row>
        <row r="466">
          <cell r="E466" t="str">
            <v>WR STS Cottage 42</v>
          </cell>
        </row>
        <row r="467">
          <cell r="E467" t="str">
            <v>WR STS Cottage 5</v>
          </cell>
        </row>
        <row r="468">
          <cell r="E468" t="str">
            <v>WR STS Cottage 6</v>
          </cell>
        </row>
        <row r="469">
          <cell r="E469" t="str">
            <v>WR STS Cottage 7</v>
          </cell>
        </row>
        <row r="470">
          <cell r="E470" t="str">
            <v>WR STS Cottage 7A</v>
          </cell>
        </row>
        <row r="471">
          <cell r="E471" t="str">
            <v>WR STS Cottage 8</v>
          </cell>
        </row>
        <row r="472">
          <cell r="E472" t="str">
            <v>WR STS Cottage 9</v>
          </cell>
        </row>
        <row r="473">
          <cell r="E473" t="str">
            <v>WR STS Dental Department</v>
          </cell>
        </row>
        <row r="474">
          <cell r="E474" t="str">
            <v>WR STS Dietician Services</v>
          </cell>
        </row>
        <row r="475">
          <cell r="E475" t="str">
            <v>WR STS Director's Office</v>
          </cell>
        </row>
        <row r="476">
          <cell r="E476" t="str">
            <v>WR STS Farm 1</v>
          </cell>
        </row>
        <row r="477">
          <cell r="E477" t="str">
            <v>WR STS Fire Department</v>
          </cell>
        </row>
        <row r="478">
          <cell r="E478" t="str">
            <v>WR STS Food Service Dept</v>
          </cell>
        </row>
        <row r="479">
          <cell r="E479" t="str">
            <v>WR STS General Workers</v>
          </cell>
        </row>
        <row r="480">
          <cell r="E480" t="str">
            <v>WR STS Health Care Unit</v>
          </cell>
        </row>
        <row r="481">
          <cell r="E481" t="str">
            <v>WR STS Housekeeping-Bldg Serv</v>
          </cell>
        </row>
        <row r="482">
          <cell r="E482" t="str">
            <v>WR STS Human Resources</v>
          </cell>
        </row>
        <row r="483">
          <cell r="E483" t="str">
            <v>WR STS LPN Residential Nursing</v>
          </cell>
        </row>
        <row r="484">
          <cell r="E484" t="str">
            <v>WR STS Laundry</v>
          </cell>
        </row>
        <row r="485">
          <cell r="E485" t="str">
            <v>WR STS Main StoreHouse-Warehse</v>
          </cell>
        </row>
        <row r="486">
          <cell r="E486" t="str">
            <v>WR STS Maint Shops Phys Plant</v>
          </cell>
        </row>
        <row r="487">
          <cell r="E487" t="str">
            <v>WR STS Management Info Svcs</v>
          </cell>
        </row>
        <row r="488">
          <cell r="E488" t="str">
            <v>WR STS Mccoy Consent Decree</v>
          </cell>
        </row>
        <row r="489">
          <cell r="E489" t="str">
            <v>WR STS Medical Dept Phys</v>
          </cell>
        </row>
        <row r="490">
          <cell r="E490" t="str">
            <v>WR STS P-1 Crawford Hall</v>
          </cell>
        </row>
        <row r="491">
          <cell r="E491" t="str">
            <v>WR STS Payroll Department</v>
          </cell>
        </row>
        <row r="492">
          <cell r="E492" t="str">
            <v>WR STS Per Diem Nursing</v>
          </cell>
        </row>
        <row r="493">
          <cell r="E493" t="str">
            <v>WR STS Personnel Village 12</v>
          </cell>
        </row>
        <row r="494">
          <cell r="E494" t="str">
            <v>WR STS Personnel Village 13</v>
          </cell>
        </row>
        <row r="495">
          <cell r="E495" t="str">
            <v>WR STS Personnel Village 15</v>
          </cell>
        </row>
        <row r="496">
          <cell r="E496" t="str">
            <v>WR STS Personnel Village 17</v>
          </cell>
        </row>
        <row r="497">
          <cell r="E497" t="str">
            <v>WR STS Personnel Village 18</v>
          </cell>
        </row>
        <row r="498">
          <cell r="E498" t="str">
            <v>WR STS Personnel Village 19</v>
          </cell>
        </row>
        <row r="499">
          <cell r="E499" t="str">
            <v>WR STS Personnel Village 20</v>
          </cell>
        </row>
        <row r="500">
          <cell r="E500" t="str">
            <v>WR STS Personnel Village 21</v>
          </cell>
        </row>
        <row r="501">
          <cell r="E501" t="str">
            <v>WR STS Personnel Village 22</v>
          </cell>
        </row>
        <row r="502">
          <cell r="E502" t="str">
            <v>WR STS Personnel Village 28</v>
          </cell>
        </row>
        <row r="503">
          <cell r="E503" t="str">
            <v>WR STS Personnel Village 29</v>
          </cell>
        </row>
        <row r="504">
          <cell r="E504" t="str">
            <v>WR STS Personnel Village 3</v>
          </cell>
        </row>
        <row r="505">
          <cell r="E505" t="str">
            <v>WR STS Personnel Village 4</v>
          </cell>
        </row>
        <row r="506">
          <cell r="E506" t="str">
            <v>WR STS Personnel Village 6</v>
          </cell>
        </row>
        <row r="507">
          <cell r="E507" t="str">
            <v>WR STS Personnel Village 7</v>
          </cell>
        </row>
        <row r="508">
          <cell r="E508" t="str">
            <v>WR STS Personnel Village 7</v>
          </cell>
        </row>
        <row r="509">
          <cell r="E509" t="str">
            <v>WR STS Pharmacy</v>
          </cell>
        </row>
        <row r="510">
          <cell r="E510" t="str">
            <v>WR STS Physical Occup Therapy</v>
          </cell>
        </row>
        <row r="511">
          <cell r="E511" t="str">
            <v>WR STS Powerhouse</v>
          </cell>
        </row>
        <row r="512">
          <cell r="E512" t="str">
            <v>WR STS Public Safety</v>
          </cell>
        </row>
        <row r="513">
          <cell r="E513" t="str">
            <v>WR STS Quality Enhancement</v>
          </cell>
        </row>
        <row r="514">
          <cell r="E514" t="str">
            <v>WR STS Recreation Department</v>
          </cell>
        </row>
        <row r="515">
          <cell r="E515" t="str">
            <v>WR STS Regional Director -Stby</v>
          </cell>
        </row>
        <row r="516">
          <cell r="E516" t="str">
            <v>WR STS Residential Nurs Svc</v>
          </cell>
        </row>
        <row r="517">
          <cell r="E517" t="str">
            <v>WR STS Residential Prog Svc</v>
          </cell>
        </row>
        <row r="518">
          <cell r="E518" t="str">
            <v>WR STS Roselle School/Day Svc</v>
          </cell>
        </row>
        <row r="519">
          <cell r="E519" t="str">
            <v>WR STS Staff House 4 HR Adv</v>
          </cell>
        </row>
        <row r="520">
          <cell r="E520" t="str">
            <v>WR STS Staff Training &amp; Devel</v>
          </cell>
        </row>
        <row r="521">
          <cell r="E521" t="str">
            <v>WR STS Support Svs Admin Off</v>
          </cell>
        </row>
        <row r="522">
          <cell r="E522" t="str">
            <v>WR STS Telecommunications</v>
          </cell>
        </row>
        <row r="523">
          <cell r="E523" t="str">
            <v>WR STS Ten Nursing</v>
          </cell>
        </row>
        <row r="524">
          <cell r="E524" t="str">
            <v>WR STS Transportation</v>
          </cell>
        </row>
        <row r="525">
          <cell r="E525" t="str">
            <v>WR STS Unit 1</v>
          </cell>
        </row>
        <row r="526">
          <cell r="E526" t="str">
            <v>WR STS Unit 2</v>
          </cell>
        </row>
        <row r="527">
          <cell r="E527" t="str">
            <v>WR STS Unit 3</v>
          </cell>
        </row>
        <row r="528">
          <cell r="E528" t="str">
            <v>WR STS Unit 4</v>
          </cell>
        </row>
        <row r="529">
          <cell r="E529" t="str">
            <v>WR STS Unit 5</v>
          </cell>
        </row>
        <row r="530">
          <cell r="E530" t="str">
            <v>WR STS Unit 6</v>
          </cell>
        </row>
        <row r="531">
          <cell r="E531" t="str">
            <v>WR STS X-Ray Dept Medical Lab</v>
          </cell>
        </row>
        <row r="532">
          <cell r="E532" t="str">
            <v>WR Second Hill Grp H</v>
          </cell>
        </row>
        <row r="533">
          <cell r="E533" t="str">
            <v>WR Self Det Case Mgmt - Trngtn</v>
          </cell>
        </row>
        <row r="534">
          <cell r="E534" t="str">
            <v>WR Self Det Case Mgmt - Wtby</v>
          </cell>
        </row>
        <row r="535">
          <cell r="E535" t="str">
            <v>WR Self Det Case Mgmt-Cheshire</v>
          </cell>
        </row>
        <row r="536">
          <cell r="E536" t="str">
            <v>WR Self Det Case Mgmt-Danbury</v>
          </cell>
        </row>
        <row r="537">
          <cell r="E537" t="str">
            <v>WR Self Det Case Mgmt-Norwalk</v>
          </cell>
        </row>
        <row r="538">
          <cell r="E538" t="str">
            <v>WR Self Det Case Mgmt-Stratfrd</v>
          </cell>
        </row>
        <row r="539">
          <cell r="E539" t="str">
            <v>WR Self Determ Mgrs Off - Wtby</v>
          </cell>
        </row>
        <row r="540">
          <cell r="E540" t="str">
            <v>WR Self Determ Mgrs Off-Chshr</v>
          </cell>
        </row>
        <row r="541">
          <cell r="E541" t="str">
            <v>WR Sound View</v>
          </cell>
        </row>
        <row r="542">
          <cell r="E542" t="str">
            <v>WR Spruce Brook Respite Center</v>
          </cell>
        </row>
        <row r="543">
          <cell r="E543" t="str">
            <v>WR Sup Liv Program Torr</v>
          </cell>
        </row>
        <row r="544">
          <cell r="E544" t="str">
            <v>WR Sup Liv Program Wtby</v>
          </cell>
        </row>
        <row r="545">
          <cell r="E545" t="str">
            <v>WR White Plains Rd 1</v>
          </cell>
        </row>
        <row r="546">
          <cell r="E546" t="str">
            <v>WR White Plains Rd 2</v>
          </cell>
        </row>
        <row r="547">
          <cell r="E547" t="str">
            <v>WR White Plains Road Respite</v>
          </cell>
        </row>
        <row r="548">
          <cell r="E548" t="str">
            <v>WR/CO Quality Mngt - Cheshire</v>
          </cell>
        </row>
        <row r="549">
          <cell r="E549" t="str">
            <v>WR/CO Quality Mngt - Torringt</v>
          </cell>
        </row>
        <row r="550">
          <cell r="E550" t="str">
            <v>WRPrivateARD'sOffice-Stratford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 1"/>
      <sheetName val="Cost Sheet 2"/>
      <sheetName val="Wage Base"/>
      <sheetName val="AI"/>
      <sheetName val="GWI"/>
      <sheetName val="Lump Sums FY13"/>
      <sheetName val="Lump Sums FY12"/>
      <sheetName val="Empl Count"/>
      <sheetName val="Part Time"/>
      <sheetName val="Employee Data"/>
      <sheetName val="Salary Plan"/>
      <sheetName val="On Call"/>
      <sheetName val="Meal Allowance"/>
      <sheetName val="Payroll Summary"/>
      <sheetName val="Overtime"/>
      <sheetName val="Fund %"/>
      <sheetName val="Payroll Detail"/>
      <sheetName val="PPs"/>
      <sheetName val="Instructions"/>
    </sheetNames>
    <sheetDataSet>
      <sheetData sheetId="0"/>
      <sheetData sheetId="1"/>
      <sheetData sheetId="2"/>
      <sheetData sheetId="3"/>
      <sheetData sheetId="4"/>
      <sheetData sheetId="5"/>
      <sheetData sheetId="6"/>
      <sheetData sheetId="7"/>
      <sheetData sheetId="8"/>
      <sheetData sheetId="9"/>
      <sheetData sheetId="10">
        <row r="1">
          <cell r="A1" t="str">
            <v>Plan/ Grade/ Step</v>
          </cell>
          <cell r="B1" t="str">
            <v>Sal Plan</v>
          </cell>
          <cell r="C1" t="str">
            <v>Grade</v>
          </cell>
          <cell r="D1" t="str">
            <v>Step</v>
          </cell>
          <cell r="E1" t="str">
            <v>Hrly Rate</v>
          </cell>
          <cell r="F1" t="str">
            <v>Monthly Rt</v>
          </cell>
          <cell r="G1" t="str">
            <v xml:space="preserve">Annual Rt </v>
          </cell>
          <cell r="H1" t="str">
            <v xml:space="preserve">Current Biweekly </v>
          </cell>
          <cell r="I1" t="str">
            <v>FY 12 Biweekly</v>
          </cell>
          <cell r="J1" t="str">
            <v>Biweekly Increment FY12</v>
          </cell>
          <cell r="K1" t="str">
            <v>FY13 Biweekly</v>
          </cell>
          <cell r="L1" t="str">
            <v>Biweekly Increment FY13</v>
          </cell>
        </row>
        <row r="2">
          <cell r="A2" t="str">
            <v>CC0011</v>
          </cell>
          <cell r="B2" t="str">
            <v>CC</v>
          </cell>
          <cell r="C2" t="str">
            <v>001</v>
          </cell>
          <cell r="D2">
            <v>1</v>
          </cell>
          <cell r="E2">
            <v>19.758621000000002</v>
          </cell>
          <cell r="F2">
            <v>3115.6880000000001</v>
          </cell>
          <cell r="G2">
            <v>37388.25</v>
          </cell>
          <cell r="H2">
            <v>1432.5</v>
          </cell>
          <cell r="I2">
            <v>1475.48</v>
          </cell>
          <cell r="J2">
            <v>0</v>
          </cell>
          <cell r="K2">
            <v>1512.3799999999999</v>
          </cell>
          <cell r="L2">
            <v>0</v>
          </cell>
        </row>
        <row r="3">
          <cell r="A3" t="str">
            <v>CO0011</v>
          </cell>
          <cell r="B3" t="str">
            <v>CO</v>
          </cell>
          <cell r="C3" t="str">
            <v>001</v>
          </cell>
          <cell r="D3">
            <v>1</v>
          </cell>
          <cell r="E3">
            <v>16.701378999999999</v>
          </cell>
          <cell r="F3">
            <v>2633.5990000000002</v>
          </cell>
          <cell r="G3">
            <v>31603.185000000001</v>
          </cell>
          <cell r="H3">
            <v>1210.8499999999999</v>
          </cell>
          <cell r="I3">
            <v>1247.21</v>
          </cell>
          <cell r="J3">
            <v>37.740000000000009</v>
          </cell>
          <cell r="K3">
            <v>1278.4000000000001</v>
          </cell>
          <cell r="L3">
            <v>38.689999999999827</v>
          </cell>
        </row>
        <row r="4">
          <cell r="A4" t="str">
            <v>CO0012</v>
          </cell>
          <cell r="B4" t="str">
            <v>CO</v>
          </cell>
          <cell r="C4" t="str">
            <v>001</v>
          </cell>
          <cell r="D4">
            <v>2</v>
          </cell>
          <cell r="E4">
            <v>17.207034</v>
          </cell>
          <cell r="F4">
            <v>2713.3339999999998</v>
          </cell>
          <cell r="G4">
            <v>32560.010999999999</v>
          </cell>
          <cell r="H4">
            <v>1247.51</v>
          </cell>
          <cell r="I4">
            <v>1284.95</v>
          </cell>
          <cell r="J4">
            <v>37.619999999999891</v>
          </cell>
          <cell r="K4">
            <v>1317.09</v>
          </cell>
          <cell r="L4">
            <v>38.550000000000182</v>
          </cell>
        </row>
        <row r="5">
          <cell r="A5" t="str">
            <v>CO0013</v>
          </cell>
          <cell r="B5" t="str">
            <v>CO</v>
          </cell>
          <cell r="C5" t="str">
            <v>001</v>
          </cell>
          <cell r="D5">
            <v>3</v>
          </cell>
          <cell r="E5">
            <v>17.710758999999999</v>
          </cell>
          <cell r="F5">
            <v>2792.7649999999999</v>
          </cell>
          <cell r="G5">
            <v>33513.182999999997</v>
          </cell>
          <cell r="H5">
            <v>1284.03</v>
          </cell>
          <cell r="I5">
            <v>1322.57</v>
          </cell>
          <cell r="J5">
            <v>37.930000000000064</v>
          </cell>
          <cell r="K5">
            <v>1355.64</v>
          </cell>
          <cell r="L5">
            <v>38.889999999999873</v>
          </cell>
        </row>
        <row r="6">
          <cell r="A6" t="str">
            <v>CO0014</v>
          </cell>
          <cell r="B6" t="str">
            <v>CO</v>
          </cell>
          <cell r="C6" t="str">
            <v>001</v>
          </cell>
          <cell r="D6">
            <v>4</v>
          </cell>
          <cell r="E6">
            <v>18.218620999999999</v>
          </cell>
          <cell r="F6">
            <v>2872.8490000000002</v>
          </cell>
          <cell r="G6">
            <v>34474.184999999998</v>
          </cell>
          <cell r="H6">
            <v>1320.85</v>
          </cell>
          <cell r="I6">
            <v>1360.5</v>
          </cell>
          <cell r="J6">
            <v>39.5</v>
          </cell>
          <cell r="K6">
            <v>1394.53</v>
          </cell>
          <cell r="L6">
            <v>40.490000000000009</v>
          </cell>
        </row>
        <row r="7">
          <cell r="A7" t="str">
            <v>CO0015</v>
          </cell>
          <cell r="B7" t="str">
            <v>CO</v>
          </cell>
          <cell r="C7" t="str">
            <v>001</v>
          </cell>
          <cell r="D7">
            <v>5</v>
          </cell>
          <cell r="E7">
            <v>18.747585999999998</v>
          </cell>
          <cell r="F7">
            <v>2956.26</v>
          </cell>
          <cell r="G7">
            <v>35475.120000000003</v>
          </cell>
          <cell r="H7">
            <v>1359.2</v>
          </cell>
          <cell r="I7">
            <v>1400</v>
          </cell>
          <cell r="J7">
            <v>39.470000000000027</v>
          </cell>
          <cell r="K7">
            <v>1435.02</v>
          </cell>
          <cell r="L7">
            <v>40.460000000000036</v>
          </cell>
        </row>
        <row r="8">
          <cell r="A8" t="str">
            <v>CO0016</v>
          </cell>
          <cell r="B8" t="str">
            <v>CO</v>
          </cell>
          <cell r="C8" t="str">
            <v>001</v>
          </cell>
          <cell r="D8">
            <v>6</v>
          </cell>
          <cell r="E8">
            <v>19.276</v>
          </cell>
          <cell r="F8">
            <v>3039.5839999999998</v>
          </cell>
          <cell r="G8">
            <v>36475.010999999999</v>
          </cell>
          <cell r="H8">
            <v>1397.51</v>
          </cell>
          <cell r="I8">
            <v>1439.47</v>
          </cell>
          <cell r="J8">
            <v>39.420000000000073</v>
          </cell>
          <cell r="K8">
            <v>1475.48</v>
          </cell>
          <cell r="L8">
            <v>40.389999999999873</v>
          </cell>
        </row>
        <row r="9">
          <cell r="A9" t="str">
            <v>CO0017</v>
          </cell>
          <cell r="B9" t="str">
            <v>CO</v>
          </cell>
          <cell r="C9" t="str">
            <v>001</v>
          </cell>
          <cell r="D9">
            <v>7</v>
          </cell>
          <cell r="E9">
            <v>19.803999999999998</v>
          </cell>
          <cell r="F9">
            <v>3122.8429999999998</v>
          </cell>
          <cell r="G9">
            <v>37474.118999999999</v>
          </cell>
          <cell r="H9">
            <v>1435.79</v>
          </cell>
          <cell r="I9">
            <v>1478.89</v>
          </cell>
          <cell r="J9">
            <v>37.049999999999955</v>
          </cell>
          <cell r="K9">
            <v>1515.87</v>
          </cell>
          <cell r="L9">
            <v>38</v>
          </cell>
        </row>
        <row r="10">
          <cell r="A10" t="str">
            <v>CO0018</v>
          </cell>
          <cell r="B10" t="str">
            <v>CO</v>
          </cell>
          <cell r="C10" t="str">
            <v>001</v>
          </cell>
          <cell r="D10">
            <v>8</v>
          </cell>
          <cell r="E10">
            <v>20.300276</v>
          </cell>
          <cell r="F10">
            <v>3201.1</v>
          </cell>
          <cell r="G10">
            <v>38413.197</v>
          </cell>
          <cell r="H10">
            <v>1471.77</v>
          </cell>
          <cell r="I10">
            <v>1515.94</v>
          </cell>
          <cell r="J10">
            <v>39.619999999999891</v>
          </cell>
          <cell r="K10">
            <v>1553.87</v>
          </cell>
          <cell r="L10">
            <v>40.580000000000155</v>
          </cell>
        </row>
        <row r="11">
          <cell r="A11" t="str">
            <v>CO0019</v>
          </cell>
          <cell r="B11" t="str">
            <v>CO</v>
          </cell>
          <cell r="C11" t="str">
            <v>001</v>
          </cell>
          <cell r="D11">
            <v>9</v>
          </cell>
          <cell r="E11">
            <v>20.830759</v>
          </cell>
          <cell r="F11">
            <v>3284.75</v>
          </cell>
          <cell r="G11">
            <v>39417.002999999997</v>
          </cell>
          <cell r="H11">
            <v>1510.23</v>
          </cell>
          <cell r="I11">
            <v>1555.56</v>
          </cell>
          <cell r="J11">
            <v>66.049999999999955</v>
          </cell>
          <cell r="K11">
            <v>1594.45</v>
          </cell>
          <cell r="L11">
            <v>67.740000000000009</v>
          </cell>
        </row>
        <row r="12">
          <cell r="A12" t="str">
            <v>CO00110</v>
          </cell>
          <cell r="B12" t="str">
            <v>CO</v>
          </cell>
          <cell r="C12" t="str">
            <v>001</v>
          </cell>
          <cell r="D12">
            <v>10</v>
          </cell>
          <cell r="E12">
            <v>21.715447999999999</v>
          </cell>
          <cell r="F12">
            <v>3424.2550000000001</v>
          </cell>
          <cell r="G12">
            <v>41091.057000000001</v>
          </cell>
          <cell r="H12">
            <v>1574.37</v>
          </cell>
          <cell r="I12">
            <v>1621.61</v>
          </cell>
          <cell r="J12">
            <v>0</v>
          </cell>
          <cell r="K12">
            <v>1662.19</v>
          </cell>
          <cell r="L12">
            <v>0</v>
          </cell>
        </row>
        <row r="13">
          <cell r="A13" t="str">
            <v>CO0021</v>
          </cell>
          <cell r="B13" t="str">
            <v>CO</v>
          </cell>
          <cell r="C13" t="str">
            <v>002</v>
          </cell>
          <cell r="D13">
            <v>1</v>
          </cell>
          <cell r="E13">
            <v>17.242483</v>
          </cell>
          <cell r="F13">
            <v>2718.924</v>
          </cell>
          <cell r="G13">
            <v>32627.088</v>
          </cell>
          <cell r="H13">
            <v>1250.08</v>
          </cell>
          <cell r="I13">
            <v>1287.5899999999999</v>
          </cell>
          <cell r="J13">
            <v>39.039999999999964</v>
          </cell>
          <cell r="K13">
            <v>1319.81</v>
          </cell>
          <cell r="L13">
            <v>40</v>
          </cell>
        </row>
        <row r="14">
          <cell r="A14" t="str">
            <v>CO0022</v>
          </cell>
          <cell r="B14" t="str">
            <v>CO</v>
          </cell>
          <cell r="C14" t="str">
            <v>002</v>
          </cell>
          <cell r="D14">
            <v>2</v>
          </cell>
          <cell r="E14">
            <v>17.765103</v>
          </cell>
          <cell r="F14">
            <v>2801.335</v>
          </cell>
          <cell r="G14">
            <v>33616.017</v>
          </cell>
          <cell r="H14">
            <v>1287.97</v>
          </cell>
          <cell r="I14">
            <v>1326.6299999999999</v>
          </cell>
          <cell r="J14">
            <v>39.510000000000218</v>
          </cell>
          <cell r="K14">
            <v>1359.81</v>
          </cell>
          <cell r="L14">
            <v>40.5</v>
          </cell>
        </row>
        <row r="15">
          <cell r="A15" t="str">
            <v>CO0023</v>
          </cell>
          <cell r="B15" t="str">
            <v>CO</v>
          </cell>
          <cell r="C15" t="str">
            <v>002</v>
          </cell>
          <cell r="D15">
            <v>3</v>
          </cell>
          <cell r="E15">
            <v>18.294207</v>
          </cell>
          <cell r="F15">
            <v>2884.768</v>
          </cell>
          <cell r="G15">
            <v>34617.213000000003</v>
          </cell>
          <cell r="H15">
            <v>1326.33</v>
          </cell>
          <cell r="I15">
            <v>1366.14</v>
          </cell>
          <cell r="J15">
            <v>41.139999999999873</v>
          </cell>
          <cell r="K15">
            <v>1400.31</v>
          </cell>
          <cell r="L15">
            <v>42.190000000000055</v>
          </cell>
        </row>
        <row r="16">
          <cell r="A16" t="str">
            <v>CO0024</v>
          </cell>
          <cell r="B16" t="str">
            <v>CO</v>
          </cell>
          <cell r="C16" t="str">
            <v>002</v>
          </cell>
          <cell r="D16">
            <v>4</v>
          </cell>
          <cell r="E16">
            <v>18.845379000000001</v>
          </cell>
          <cell r="F16">
            <v>2971.681</v>
          </cell>
          <cell r="G16">
            <v>35660.169000000002</v>
          </cell>
          <cell r="H16">
            <v>1366.29</v>
          </cell>
          <cell r="I16">
            <v>1407.28</v>
          </cell>
          <cell r="J16">
            <v>41.190000000000055</v>
          </cell>
          <cell r="K16">
            <v>1442.5</v>
          </cell>
          <cell r="L16">
            <v>42.220000000000027</v>
          </cell>
        </row>
        <row r="17">
          <cell r="A17" t="str">
            <v>CO0025</v>
          </cell>
          <cell r="B17" t="str">
            <v>CO</v>
          </cell>
          <cell r="C17" t="str">
            <v>002</v>
          </cell>
          <cell r="D17">
            <v>5</v>
          </cell>
          <cell r="E17">
            <v>19.396552</v>
          </cell>
          <cell r="F17">
            <v>3058.5940000000001</v>
          </cell>
          <cell r="G17">
            <v>36703.125</v>
          </cell>
          <cell r="H17">
            <v>1406.25</v>
          </cell>
          <cell r="I17">
            <v>1448.47</v>
          </cell>
          <cell r="J17">
            <v>41</v>
          </cell>
          <cell r="K17">
            <v>1484.72</v>
          </cell>
          <cell r="L17">
            <v>41.990000000000009</v>
          </cell>
        </row>
        <row r="18">
          <cell r="A18" t="str">
            <v>CO0026</v>
          </cell>
          <cell r="B18" t="str">
            <v>CO</v>
          </cell>
          <cell r="C18" t="str">
            <v>002</v>
          </cell>
          <cell r="D18">
            <v>6</v>
          </cell>
          <cell r="E18">
            <v>19.945654999999999</v>
          </cell>
          <cell r="F18">
            <v>3145.181</v>
          </cell>
          <cell r="G18">
            <v>37742.165999999997</v>
          </cell>
          <cell r="H18">
            <v>1446.06</v>
          </cell>
          <cell r="I18">
            <v>1489.47</v>
          </cell>
          <cell r="J18">
            <v>41.450000000000045</v>
          </cell>
          <cell r="K18">
            <v>1526.71</v>
          </cell>
          <cell r="L18">
            <v>42.490000000000009</v>
          </cell>
        </row>
        <row r="19">
          <cell r="A19" t="str">
            <v>CO0027</v>
          </cell>
          <cell r="B19" t="str">
            <v>CO</v>
          </cell>
          <cell r="C19" t="str">
            <v>002</v>
          </cell>
          <cell r="D19">
            <v>7</v>
          </cell>
          <cell r="E19">
            <v>20.501103000000001</v>
          </cell>
          <cell r="F19">
            <v>3232.768</v>
          </cell>
          <cell r="G19">
            <v>38793.213000000003</v>
          </cell>
          <cell r="H19">
            <v>1486.33</v>
          </cell>
          <cell r="I19">
            <v>1530.92</v>
          </cell>
          <cell r="J19">
            <v>38.240000000000009</v>
          </cell>
          <cell r="K19">
            <v>1569.2</v>
          </cell>
          <cell r="L19">
            <v>39.200000000000045</v>
          </cell>
        </row>
        <row r="20">
          <cell r="A20" t="str">
            <v>CO0028</v>
          </cell>
          <cell r="B20" t="str">
            <v>CO</v>
          </cell>
          <cell r="C20" t="str">
            <v>002</v>
          </cell>
          <cell r="D20">
            <v>8</v>
          </cell>
          <cell r="E20">
            <v>21.013103000000001</v>
          </cell>
          <cell r="F20">
            <v>3313.5039999999999</v>
          </cell>
          <cell r="G20">
            <v>39762.044999999998</v>
          </cell>
          <cell r="H20">
            <v>1523.45</v>
          </cell>
          <cell r="I20">
            <v>1569.16</v>
          </cell>
          <cell r="J20">
            <v>41.149999999999864</v>
          </cell>
          <cell r="K20">
            <v>1608.4</v>
          </cell>
          <cell r="L20">
            <v>42.179999999999836</v>
          </cell>
        </row>
        <row r="21">
          <cell r="A21" t="str">
            <v>CO0029</v>
          </cell>
          <cell r="B21" t="str">
            <v>CO</v>
          </cell>
          <cell r="C21" t="str">
            <v>002</v>
          </cell>
          <cell r="D21">
            <v>9</v>
          </cell>
          <cell r="E21">
            <v>21.563862</v>
          </cell>
          <cell r="F21">
            <v>3400.3519999999999</v>
          </cell>
          <cell r="G21">
            <v>40804.218000000001</v>
          </cell>
          <cell r="H21">
            <v>1563.3799999999999</v>
          </cell>
          <cell r="I21">
            <v>1610.31</v>
          </cell>
          <cell r="J21">
            <v>67.130000000000109</v>
          </cell>
          <cell r="K21">
            <v>1650.58</v>
          </cell>
          <cell r="L21">
            <v>68.810000000000173</v>
          </cell>
        </row>
        <row r="22">
          <cell r="A22" t="str">
            <v>CO00210</v>
          </cell>
          <cell r="B22" t="str">
            <v>CO</v>
          </cell>
          <cell r="C22" t="str">
            <v>002</v>
          </cell>
          <cell r="D22">
            <v>10</v>
          </cell>
          <cell r="E22">
            <v>22.462758999999998</v>
          </cell>
          <cell r="F22">
            <v>3542.096</v>
          </cell>
          <cell r="G22">
            <v>42505.154999999999</v>
          </cell>
          <cell r="H22">
            <v>1628.55</v>
          </cell>
          <cell r="I22">
            <v>1677.44</v>
          </cell>
          <cell r="J22">
            <v>0</v>
          </cell>
          <cell r="K22">
            <v>1719.39</v>
          </cell>
          <cell r="L22">
            <v>0</v>
          </cell>
        </row>
        <row r="23">
          <cell r="A23" t="str">
            <v>CO0031</v>
          </cell>
          <cell r="B23" t="str">
            <v>CO</v>
          </cell>
          <cell r="C23" t="str">
            <v>003</v>
          </cell>
          <cell r="D23">
            <v>1</v>
          </cell>
          <cell r="E23">
            <v>18.202207000000001</v>
          </cell>
          <cell r="F23">
            <v>2870.261</v>
          </cell>
          <cell r="G23">
            <v>34443.125999999997</v>
          </cell>
          <cell r="H23">
            <v>1319.66</v>
          </cell>
          <cell r="I23">
            <v>1359.28</v>
          </cell>
          <cell r="J23">
            <v>49.960000000000036</v>
          </cell>
          <cell r="K23">
            <v>1393.26</v>
          </cell>
          <cell r="L23">
            <v>51.230000000000018</v>
          </cell>
        </row>
        <row r="24">
          <cell r="A24" t="str">
            <v>CO0032</v>
          </cell>
          <cell r="B24" t="str">
            <v>CO</v>
          </cell>
          <cell r="C24" t="str">
            <v>003</v>
          </cell>
          <cell r="D24">
            <v>2</v>
          </cell>
          <cell r="E24">
            <v>18.871310000000001</v>
          </cell>
          <cell r="F24">
            <v>2975.77</v>
          </cell>
          <cell r="G24">
            <v>35709.237000000001</v>
          </cell>
          <cell r="H24">
            <v>1368.17</v>
          </cell>
          <cell r="I24">
            <v>1409.24</v>
          </cell>
          <cell r="J24">
            <v>50.379999999999882</v>
          </cell>
          <cell r="K24">
            <v>1444.49</v>
          </cell>
          <cell r="L24">
            <v>51.650000000000091</v>
          </cell>
        </row>
        <row r="25">
          <cell r="A25" t="str">
            <v>CO0033</v>
          </cell>
          <cell r="B25" t="str">
            <v>CO</v>
          </cell>
          <cell r="C25" t="str">
            <v>003</v>
          </cell>
          <cell r="D25">
            <v>3</v>
          </cell>
          <cell r="E25">
            <v>19.546068999999999</v>
          </cell>
          <cell r="F25">
            <v>3082.1709999999998</v>
          </cell>
          <cell r="G25">
            <v>36986.048999999999</v>
          </cell>
          <cell r="H25">
            <v>1417.09</v>
          </cell>
          <cell r="I25">
            <v>1459.62</v>
          </cell>
          <cell r="J25">
            <v>50.120000000000118</v>
          </cell>
          <cell r="K25">
            <v>1496.14</v>
          </cell>
          <cell r="L25">
            <v>51.369999999999891</v>
          </cell>
        </row>
        <row r="26">
          <cell r="A26" t="str">
            <v>CO0034</v>
          </cell>
          <cell r="B26" t="str">
            <v>CO</v>
          </cell>
          <cell r="C26" t="str">
            <v>003</v>
          </cell>
          <cell r="D26">
            <v>4</v>
          </cell>
          <cell r="E26">
            <v>20.217241000000001</v>
          </cell>
          <cell r="F26">
            <v>3188.0059999999999</v>
          </cell>
          <cell r="G26">
            <v>38256.074999999997</v>
          </cell>
          <cell r="H26">
            <v>1465.75</v>
          </cell>
          <cell r="I26">
            <v>1509.74</v>
          </cell>
          <cell r="J26">
            <v>50.339999999999918</v>
          </cell>
          <cell r="K26">
            <v>1547.51</v>
          </cell>
          <cell r="L26">
            <v>51.579999999999927</v>
          </cell>
        </row>
        <row r="27">
          <cell r="A27" t="str">
            <v>CO0035</v>
          </cell>
          <cell r="B27" t="str">
            <v>CO</v>
          </cell>
          <cell r="C27" t="str">
            <v>003</v>
          </cell>
          <cell r="D27">
            <v>5</v>
          </cell>
          <cell r="E27">
            <v>20.891586</v>
          </cell>
          <cell r="F27">
            <v>3294.3420000000001</v>
          </cell>
          <cell r="G27">
            <v>39532.103999999999</v>
          </cell>
          <cell r="H27">
            <v>1514.64</v>
          </cell>
          <cell r="I27">
            <v>1560.08</v>
          </cell>
          <cell r="J27">
            <v>50.5</v>
          </cell>
          <cell r="K27">
            <v>1599.09</v>
          </cell>
          <cell r="L27">
            <v>51.759999999999991</v>
          </cell>
        </row>
        <row r="28">
          <cell r="A28" t="str">
            <v>CO0036</v>
          </cell>
          <cell r="B28" t="str">
            <v>CO</v>
          </cell>
          <cell r="C28" t="str">
            <v>003</v>
          </cell>
          <cell r="D28">
            <v>6</v>
          </cell>
          <cell r="E28">
            <v>21.567447999999999</v>
          </cell>
          <cell r="F28">
            <v>3400.9169999999999</v>
          </cell>
          <cell r="G28">
            <v>40811.004000000001</v>
          </cell>
          <cell r="H28">
            <v>1563.64</v>
          </cell>
          <cell r="I28">
            <v>1610.58</v>
          </cell>
          <cell r="J28">
            <v>50.150000000000091</v>
          </cell>
          <cell r="K28">
            <v>1650.85</v>
          </cell>
          <cell r="L28">
            <v>51.420000000000073</v>
          </cell>
        </row>
        <row r="29">
          <cell r="A29" t="str">
            <v>CO0037</v>
          </cell>
          <cell r="B29" t="str">
            <v>CO</v>
          </cell>
          <cell r="C29" t="str">
            <v>003</v>
          </cell>
          <cell r="D29">
            <v>7</v>
          </cell>
          <cell r="E29">
            <v>22.239172</v>
          </cell>
          <cell r="F29">
            <v>3506.84</v>
          </cell>
          <cell r="G29">
            <v>42082.074000000001</v>
          </cell>
          <cell r="H29">
            <v>1612.34</v>
          </cell>
          <cell r="I29">
            <v>1660.73</v>
          </cell>
          <cell r="J29">
            <v>41.6099999999999</v>
          </cell>
          <cell r="K29">
            <v>1702.27</v>
          </cell>
          <cell r="L29">
            <v>42.6400000000001</v>
          </cell>
        </row>
        <row r="30">
          <cell r="A30" t="str">
            <v>CO0038</v>
          </cell>
          <cell r="B30" t="str">
            <v>CO</v>
          </cell>
          <cell r="C30" t="str">
            <v>003</v>
          </cell>
          <cell r="D30">
            <v>8</v>
          </cell>
          <cell r="E30">
            <v>22.796275999999999</v>
          </cell>
          <cell r="F30">
            <v>3594.6880000000001</v>
          </cell>
          <cell r="G30">
            <v>43136.252999999997</v>
          </cell>
          <cell r="H30">
            <v>1652.73</v>
          </cell>
          <cell r="I30">
            <v>1702.34</v>
          </cell>
          <cell r="J30">
            <v>44.560000000000173</v>
          </cell>
          <cell r="K30">
            <v>1744.91</v>
          </cell>
          <cell r="L30">
            <v>45.669999999999845</v>
          </cell>
        </row>
        <row r="31">
          <cell r="A31" t="str">
            <v>CO0039</v>
          </cell>
          <cell r="B31" t="str">
            <v>CO</v>
          </cell>
          <cell r="C31" t="str">
            <v>003</v>
          </cell>
          <cell r="D31">
            <v>9</v>
          </cell>
          <cell r="E31">
            <v>23.393378999999999</v>
          </cell>
          <cell r="F31">
            <v>3688.8440000000001</v>
          </cell>
          <cell r="G31">
            <v>44266.122000000003</v>
          </cell>
          <cell r="H31">
            <v>1696.02</v>
          </cell>
          <cell r="I31">
            <v>1746.9</v>
          </cell>
          <cell r="J31">
            <v>70.689999999999827</v>
          </cell>
          <cell r="K31">
            <v>1790.58</v>
          </cell>
          <cell r="L31">
            <v>72.450000000000045</v>
          </cell>
        </row>
        <row r="32">
          <cell r="A32" t="str">
            <v>CO00310</v>
          </cell>
          <cell r="B32" t="str">
            <v>CO</v>
          </cell>
          <cell r="C32" t="str">
            <v>003</v>
          </cell>
          <cell r="D32">
            <v>10</v>
          </cell>
          <cell r="E32">
            <v>24.339862</v>
          </cell>
          <cell r="F32">
            <v>3838.0920000000001</v>
          </cell>
          <cell r="G32">
            <v>46057.103999999999</v>
          </cell>
          <cell r="H32">
            <v>1764.64</v>
          </cell>
          <cell r="I32">
            <v>1817.59</v>
          </cell>
          <cell r="J32">
            <v>0</v>
          </cell>
          <cell r="K32">
            <v>1863.03</v>
          </cell>
          <cell r="L32">
            <v>0</v>
          </cell>
        </row>
        <row r="33">
          <cell r="A33" t="str">
            <v>CO0041</v>
          </cell>
          <cell r="B33" t="str">
            <v>CO</v>
          </cell>
          <cell r="C33" t="str">
            <v>004</v>
          </cell>
          <cell r="D33">
            <v>1</v>
          </cell>
          <cell r="E33">
            <v>19.054068999999998</v>
          </cell>
          <cell r="F33">
            <v>3004.5889999999999</v>
          </cell>
          <cell r="G33">
            <v>36055.061999999998</v>
          </cell>
          <cell r="H33">
            <v>1381.42</v>
          </cell>
          <cell r="I33">
            <v>1422.8799999999999</v>
          </cell>
          <cell r="J33">
            <v>51.950000000000045</v>
          </cell>
          <cell r="K33">
            <v>1458.47</v>
          </cell>
          <cell r="L33">
            <v>53.259999999999991</v>
          </cell>
        </row>
        <row r="34">
          <cell r="A34" t="str">
            <v>CO0042</v>
          </cell>
          <cell r="B34" t="str">
            <v>CO</v>
          </cell>
          <cell r="C34" t="str">
            <v>004</v>
          </cell>
          <cell r="D34">
            <v>2</v>
          </cell>
          <cell r="E34">
            <v>19.749517000000001</v>
          </cell>
          <cell r="F34">
            <v>3114.252</v>
          </cell>
          <cell r="G34">
            <v>37371.023999999998</v>
          </cell>
          <cell r="H34">
            <v>1431.84</v>
          </cell>
          <cell r="I34">
            <v>1474.83</v>
          </cell>
          <cell r="J34">
            <v>51.730000000000018</v>
          </cell>
          <cell r="K34">
            <v>1511.73</v>
          </cell>
          <cell r="L34">
            <v>53.029999999999973</v>
          </cell>
        </row>
        <row r="35">
          <cell r="A35" t="str">
            <v>CO0043</v>
          </cell>
          <cell r="B35" t="str">
            <v>CO</v>
          </cell>
          <cell r="C35" t="str">
            <v>004</v>
          </cell>
          <cell r="D35">
            <v>3</v>
          </cell>
          <cell r="E35">
            <v>20.442345</v>
          </cell>
          <cell r="F35">
            <v>3223.502</v>
          </cell>
          <cell r="G35">
            <v>38682.027000000002</v>
          </cell>
          <cell r="H35">
            <v>1482.07</v>
          </cell>
          <cell r="I35">
            <v>1526.56</v>
          </cell>
          <cell r="J35">
            <v>51.680000000000064</v>
          </cell>
          <cell r="K35">
            <v>1564.76</v>
          </cell>
          <cell r="L35">
            <v>52.950000000000045</v>
          </cell>
        </row>
        <row r="36">
          <cell r="A36" t="str">
            <v>CO0044</v>
          </cell>
          <cell r="B36" t="str">
            <v>CO</v>
          </cell>
          <cell r="C36" t="str">
            <v>004</v>
          </cell>
          <cell r="D36">
            <v>4</v>
          </cell>
          <cell r="E36">
            <v>21.134758999999999</v>
          </cell>
          <cell r="F36">
            <v>3332.6869999999999</v>
          </cell>
          <cell r="G36">
            <v>39992.247000000003</v>
          </cell>
          <cell r="H36">
            <v>1532.27</v>
          </cell>
          <cell r="I36">
            <v>1578.24</v>
          </cell>
          <cell r="J36">
            <v>51.920000000000073</v>
          </cell>
          <cell r="K36">
            <v>1617.71</v>
          </cell>
          <cell r="L36">
            <v>53.210000000000036</v>
          </cell>
        </row>
        <row r="37">
          <cell r="A37" t="str">
            <v>CO0045</v>
          </cell>
          <cell r="B37" t="str">
            <v>CO</v>
          </cell>
          <cell r="C37" t="str">
            <v>004</v>
          </cell>
          <cell r="D37">
            <v>5</v>
          </cell>
          <cell r="E37">
            <v>21.829654999999999</v>
          </cell>
          <cell r="F37">
            <v>3442.2640000000001</v>
          </cell>
          <cell r="G37">
            <v>41307.165000000001</v>
          </cell>
          <cell r="H37">
            <v>1582.65</v>
          </cell>
          <cell r="I37">
            <v>1630.16</v>
          </cell>
          <cell r="J37">
            <v>51.759999999999991</v>
          </cell>
          <cell r="K37">
            <v>1670.92</v>
          </cell>
          <cell r="L37">
            <v>53.069999999999936</v>
          </cell>
        </row>
        <row r="38">
          <cell r="A38" t="str">
            <v>CO0046</v>
          </cell>
          <cell r="B38" t="str">
            <v>CO</v>
          </cell>
          <cell r="C38" t="str">
            <v>004</v>
          </cell>
          <cell r="D38">
            <v>6</v>
          </cell>
          <cell r="E38">
            <v>22.523033999999999</v>
          </cell>
          <cell r="F38">
            <v>3551.6010000000001</v>
          </cell>
          <cell r="G38">
            <v>42619.212</v>
          </cell>
          <cell r="H38">
            <v>1632.92</v>
          </cell>
          <cell r="I38">
            <v>1681.92</v>
          </cell>
          <cell r="J38">
            <v>51.529999999999973</v>
          </cell>
          <cell r="K38">
            <v>1723.99</v>
          </cell>
          <cell r="L38">
            <v>52.829999999999927</v>
          </cell>
        </row>
        <row r="39">
          <cell r="A39" t="str">
            <v>CO0047</v>
          </cell>
          <cell r="B39" t="str">
            <v>CO</v>
          </cell>
          <cell r="C39" t="str">
            <v>004</v>
          </cell>
          <cell r="D39">
            <v>7</v>
          </cell>
          <cell r="E39">
            <v>23.213241</v>
          </cell>
          <cell r="F39">
            <v>3660.4380000000001</v>
          </cell>
          <cell r="G39">
            <v>43925.256000000001</v>
          </cell>
          <cell r="H39">
            <v>1682.96</v>
          </cell>
          <cell r="I39">
            <v>1733.45</v>
          </cell>
          <cell r="J39">
            <v>43.369999999999891</v>
          </cell>
          <cell r="K39">
            <v>1776.82</v>
          </cell>
          <cell r="L39">
            <v>44.450000000000045</v>
          </cell>
        </row>
        <row r="40">
          <cell r="A40" t="str">
            <v>CO0048</v>
          </cell>
          <cell r="B40" t="str">
            <v>CO</v>
          </cell>
          <cell r="C40" t="str">
            <v>004</v>
          </cell>
          <cell r="D40">
            <v>8</v>
          </cell>
          <cell r="E40">
            <v>23.793931000000001</v>
          </cell>
          <cell r="F40">
            <v>3752.0059999999999</v>
          </cell>
          <cell r="G40">
            <v>45024.065999999999</v>
          </cell>
          <cell r="H40">
            <v>1725.06</v>
          </cell>
          <cell r="I40">
            <v>1776.82</v>
          </cell>
          <cell r="J40">
            <v>46.559999999999945</v>
          </cell>
          <cell r="K40">
            <v>1821.27</v>
          </cell>
          <cell r="L40">
            <v>47.700000000000045</v>
          </cell>
        </row>
        <row r="41">
          <cell r="A41" t="str">
            <v>CO0049</v>
          </cell>
          <cell r="B41" t="str">
            <v>CO</v>
          </cell>
          <cell r="C41" t="str">
            <v>004</v>
          </cell>
          <cell r="D41">
            <v>9</v>
          </cell>
          <cell r="E41">
            <v>24.416965999999999</v>
          </cell>
          <cell r="F41">
            <v>3850.25</v>
          </cell>
          <cell r="G41">
            <v>46203.002999999997</v>
          </cell>
          <cell r="H41">
            <v>1770.23</v>
          </cell>
          <cell r="I41">
            <v>1823.3799999999999</v>
          </cell>
          <cell r="J41">
            <v>72.720000000000027</v>
          </cell>
          <cell r="K41">
            <v>1868.97</v>
          </cell>
          <cell r="L41">
            <v>74.559999999999945</v>
          </cell>
        </row>
        <row r="42">
          <cell r="A42" t="str">
            <v>CO00410</v>
          </cell>
          <cell r="B42" t="str">
            <v>CO</v>
          </cell>
          <cell r="C42" t="str">
            <v>004</v>
          </cell>
          <cell r="D42">
            <v>10</v>
          </cell>
          <cell r="E42">
            <v>25.391034000000001</v>
          </cell>
          <cell r="F42">
            <v>4003.8490000000002</v>
          </cell>
          <cell r="G42">
            <v>48046.184999999998</v>
          </cell>
          <cell r="H42">
            <v>1840.85</v>
          </cell>
          <cell r="I42">
            <v>1896.1</v>
          </cell>
          <cell r="J42">
            <v>0</v>
          </cell>
          <cell r="K42">
            <v>1943.53</v>
          </cell>
          <cell r="L42">
            <v>0</v>
          </cell>
        </row>
        <row r="43">
          <cell r="A43" t="str">
            <v>CO0051</v>
          </cell>
          <cell r="B43" t="str">
            <v>CO</v>
          </cell>
          <cell r="C43" t="str">
            <v>005</v>
          </cell>
          <cell r="D43">
            <v>1</v>
          </cell>
          <cell r="E43">
            <v>19.963034</v>
          </cell>
          <cell r="F43">
            <v>3147.9209999999998</v>
          </cell>
          <cell r="G43">
            <v>37775.052000000003</v>
          </cell>
          <cell r="H43">
            <v>1447.32</v>
          </cell>
          <cell r="I43">
            <v>1490.77</v>
          </cell>
          <cell r="J43">
            <v>53.370000000000118</v>
          </cell>
          <cell r="K43">
            <v>1528.05</v>
          </cell>
          <cell r="L43">
            <v>54.710000000000036</v>
          </cell>
        </row>
        <row r="44">
          <cell r="A44" t="str">
            <v>CO0052</v>
          </cell>
          <cell r="B44" t="str">
            <v>CO</v>
          </cell>
          <cell r="C44" t="str">
            <v>005</v>
          </cell>
          <cell r="D44">
            <v>2</v>
          </cell>
          <cell r="E44">
            <v>20.678069000000001</v>
          </cell>
          <cell r="F44">
            <v>3260.6729999999998</v>
          </cell>
          <cell r="G44">
            <v>39128.076000000001</v>
          </cell>
          <cell r="H44">
            <v>1499.16</v>
          </cell>
          <cell r="I44">
            <v>1544.14</v>
          </cell>
          <cell r="J44">
            <v>53.029999999999973</v>
          </cell>
          <cell r="K44">
            <v>1582.76</v>
          </cell>
          <cell r="L44">
            <v>54.369999999999891</v>
          </cell>
        </row>
        <row r="45">
          <cell r="A45" t="str">
            <v>CO0053</v>
          </cell>
          <cell r="B45" t="str">
            <v>CO</v>
          </cell>
          <cell r="C45" t="str">
            <v>005</v>
          </cell>
          <cell r="D45">
            <v>3</v>
          </cell>
          <cell r="E45">
            <v>21.387861999999998</v>
          </cell>
          <cell r="F45">
            <v>3372.5990000000002</v>
          </cell>
          <cell r="G45">
            <v>40471.182000000001</v>
          </cell>
          <cell r="H45">
            <v>1550.62</v>
          </cell>
          <cell r="I45">
            <v>1597.17</v>
          </cell>
          <cell r="J45">
            <v>53.490000000000009</v>
          </cell>
          <cell r="K45">
            <v>1637.1299999999999</v>
          </cell>
          <cell r="L45">
            <v>54.830000000000155</v>
          </cell>
        </row>
        <row r="46">
          <cell r="A46" t="str">
            <v>CO0054</v>
          </cell>
          <cell r="B46" t="str">
            <v>CO</v>
          </cell>
          <cell r="C46" t="str">
            <v>005</v>
          </cell>
          <cell r="D46">
            <v>4</v>
          </cell>
          <cell r="E46">
            <v>22.104413999999998</v>
          </cell>
          <cell r="F46">
            <v>3485.59</v>
          </cell>
          <cell r="G46">
            <v>41827.076999999997</v>
          </cell>
          <cell r="H46">
            <v>1602.57</v>
          </cell>
          <cell r="I46">
            <v>1650.66</v>
          </cell>
          <cell r="J46">
            <v>53.059999999999945</v>
          </cell>
          <cell r="K46">
            <v>1691.96</v>
          </cell>
          <cell r="L46">
            <v>54.369999999999891</v>
          </cell>
        </row>
        <row r="47">
          <cell r="A47" t="str">
            <v>CO0055</v>
          </cell>
          <cell r="B47" t="str">
            <v>CO</v>
          </cell>
          <cell r="C47" t="str">
            <v>005</v>
          </cell>
          <cell r="D47">
            <v>5</v>
          </cell>
          <cell r="E47">
            <v>22.814758999999999</v>
          </cell>
          <cell r="F47">
            <v>3597.6019999999999</v>
          </cell>
          <cell r="G47">
            <v>43171.226999999999</v>
          </cell>
          <cell r="H47">
            <v>1654.07</v>
          </cell>
          <cell r="I47">
            <v>1703.72</v>
          </cell>
          <cell r="J47">
            <v>53.259999999999991</v>
          </cell>
          <cell r="K47">
            <v>1746.33</v>
          </cell>
          <cell r="L47">
            <v>54.590000000000146</v>
          </cell>
        </row>
        <row r="48">
          <cell r="A48" t="str">
            <v>CO0056</v>
          </cell>
          <cell r="B48" t="str">
            <v>CO</v>
          </cell>
          <cell r="C48" t="str">
            <v>005</v>
          </cell>
          <cell r="D48">
            <v>6</v>
          </cell>
          <cell r="E48">
            <v>23.528137999999998</v>
          </cell>
          <cell r="F48">
            <v>3710.0929999999998</v>
          </cell>
          <cell r="G48">
            <v>44521.118999999999</v>
          </cell>
          <cell r="H48">
            <v>1705.79</v>
          </cell>
          <cell r="I48">
            <v>1756.98</v>
          </cell>
          <cell r="J48">
            <v>53.410000000000082</v>
          </cell>
          <cell r="K48">
            <v>1800.92</v>
          </cell>
          <cell r="L48">
            <v>54.759999999999991</v>
          </cell>
        </row>
        <row r="49">
          <cell r="A49" t="str">
            <v>CO0057</v>
          </cell>
          <cell r="B49" t="str">
            <v>CO</v>
          </cell>
          <cell r="C49" t="str">
            <v>005</v>
          </cell>
          <cell r="D49">
            <v>7</v>
          </cell>
          <cell r="E49">
            <v>24.243172000000001</v>
          </cell>
          <cell r="F49">
            <v>3822.8449999999998</v>
          </cell>
          <cell r="G49">
            <v>45874.142999999996</v>
          </cell>
          <cell r="H49">
            <v>1757.6299999999999</v>
          </cell>
          <cell r="I49">
            <v>1810.39</v>
          </cell>
          <cell r="J49">
            <v>45.289999999999964</v>
          </cell>
          <cell r="K49">
            <v>1855.68</v>
          </cell>
          <cell r="L49">
            <v>46.389999999999873</v>
          </cell>
        </row>
        <row r="50">
          <cell r="A50" t="str">
            <v>CO0058</v>
          </cell>
          <cell r="B50" t="str">
            <v>CO</v>
          </cell>
          <cell r="C50" t="str">
            <v>005</v>
          </cell>
          <cell r="D50">
            <v>8</v>
          </cell>
          <cell r="E50">
            <v>24.849792999999998</v>
          </cell>
          <cell r="F50">
            <v>3918.502</v>
          </cell>
          <cell r="G50">
            <v>47022.021000000001</v>
          </cell>
          <cell r="H50">
            <v>1801.61</v>
          </cell>
          <cell r="I50">
            <v>1855.68</v>
          </cell>
          <cell r="J50">
            <v>48.619999999999891</v>
          </cell>
          <cell r="K50">
            <v>1902.07</v>
          </cell>
          <cell r="L50">
            <v>49.850000000000136</v>
          </cell>
        </row>
        <row r="51">
          <cell r="A51" t="str">
            <v>CO0059</v>
          </cell>
          <cell r="B51" t="str">
            <v>CO</v>
          </cell>
          <cell r="C51" t="str">
            <v>005</v>
          </cell>
          <cell r="D51">
            <v>9</v>
          </cell>
          <cell r="E51">
            <v>25.500965999999998</v>
          </cell>
          <cell r="F51">
            <v>4021.1840000000002</v>
          </cell>
          <cell r="G51">
            <v>48254.201999999997</v>
          </cell>
          <cell r="H51">
            <v>1848.82</v>
          </cell>
          <cell r="I51">
            <v>1904.3</v>
          </cell>
          <cell r="J51">
            <v>74.860000000000127</v>
          </cell>
          <cell r="K51">
            <v>1951.92</v>
          </cell>
          <cell r="L51">
            <v>76.740000000000009</v>
          </cell>
        </row>
        <row r="52">
          <cell r="A52" t="str">
            <v>CO00510</v>
          </cell>
          <cell r="B52" t="str">
            <v>CO</v>
          </cell>
          <cell r="C52" t="str">
            <v>005</v>
          </cell>
          <cell r="D52">
            <v>10</v>
          </cell>
          <cell r="E52">
            <v>26.503447999999999</v>
          </cell>
          <cell r="F52">
            <v>4179.2629999999999</v>
          </cell>
          <cell r="G52">
            <v>50151.15</v>
          </cell>
          <cell r="H52">
            <v>1921.5</v>
          </cell>
          <cell r="I52">
            <v>1979.16</v>
          </cell>
          <cell r="J52">
            <v>0</v>
          </cell>
          <cell r="K52">
            <v>2028.66</v>
          </cell>
          <cell r="L52">
            <v>0</v>
          </cell>
        </row>
        <row r="53">
          <cell r="A53" t="str">
            <v>CO0061</v>
          </cell>
          <cell r="B53" t="str">
            <v>CO</v>
          </cell>
          <cell r="C53" t="str">
            <v>006</v>
          </cell>
          <cell r="D53">
            <v>1</v>
          </cell>
          <cell r="E53">
            <v>20.922207</v>
          </cell>
          <cell r="F53">
            <v>3299.1709999999998</v>
          </cell>
          <cell r="G53">
            <v>39590.046000000002</v>
          </cell>
          <cell r="H53">
            <v>1516.86</v>
          </cell>
          <cell r="I53">
            <v>1562.3799999999999</v>
          </cell>
          <cell r="J53">
            <v>55.130000000000109</v>
          </cell>
          <cell r="K53">
            <v>1601.46</v>
          </cell>
          <cell r="L53">
            <v>56.509999999999991</v>
          </cell>
        </row>
        <row r="54">
          <cell r="A54" t="str">
            <v>CO0062</v>
          </cell>
          <cell r="B54" t="str">
            <v>CO</v>
          </cell>
          <cell r="C54" t="str">
            <v>006</v>
          </cell>
          <cell r="D54">
            <v>2</v>
          </cell>
          <cell r="E54">
            <v>21.660551999999999</v>
          </cell>
          <cell r="F54">
            <v>3415.598</v>
          </cell>
          <cell r="G54">
            <v>40987.178999999996</v>
          </cell>
          <cell r="H54">
            <v>1570.39</v>
          </cell>
          <cell r="I54">
            <v>1617.51</v>
          </cell>
          <cell r="J54">
            <v>55.019999999999982</v>
          </cell>
          <cell r="K54">
            <v>1657.97</v>
          </cell>
          <cell r="L54">
            <v>56.399999999999864</v>
          </cell>
        </row>
        <row r="55">
          <cell r="A55" t="str">
            <v>CO0063</v>
          </cell>
          <cell r="B55" t="str">
            <v>CO</v>
          </cell>
          <cell r="C55" t="str">
            <v>006</v>
          </cell>
          <cell r="D55">
            <v>3</v>
          </cell>
          <cell r="E55">
            <v>22.397241000000001</v>
          </cell>
          <cell r="F55">
            <v>3531.7649999999999</v>
          </cell>
          <cell r="G55">
            <v>42381.18</v>
          </cell>
          <cell r="H55">
            <v>1623.8</v>
          </cell>
          <cell r="I55">
            <v>1672.53</v>
          </cell>
          <cell r="J55">
            <v>54.720000000000027</v>
          </cell>
          <cell r="K55">
            <v>1714.37</v>
          </cell>
          <cell r="L55">
            <v>56.090000000000146</v>
          </cell>
        </row>
        <row r="56">
          <cell r="A56" t="str">
            <v>CO0064</v>
          </cell>
          <cell r="B56" t="str">
            <v>CO</v>
          </cell>
          <cell r="C56" t="str">
            <v>006</v>
          </cell>
          <cell r="D56">
            <v>4</v>
          </cell>
          <cell r="E56">
            <v>23.129655</v>
          </cell>
          <cell r="F56">
            <v>3647.2579999999998</v>
          </cell>
          <cell r="G56">
            <v>43767.09</v>
          </cell>
          <cell r="H56">
            <v>1676.9</v>
          </cell>
          <cell r="I56">
            <v>1727.25</v>
          </cell>
          <cell r="J56">
            <v>55.129999999999882</v>
          </cell>
          <cell r="K56">
            <v>1770.46</v>
          </cell>
          <cell r="L56">
            <v>56.480000000000018</v>
          </cell>
        </row>
        <row r="57">
          <cell r="A57" t="str">
            <v>CO0065</v>
          </cell>
          <cell r="B57" t="str">
            <v>CO</v>
          </cell>
          <cell r="C57" t="str">
            <v>006</v>
          </cell>
          <cell r="D57">
            <v>5</v>
          </cell>
          <cell r="E57">
            <v>23.868414000000001</v>
          </cell>
          <cell r="F57">
            <v>3763.7510000000002</v>
          </cell>
          <cell r="G57">
            <v>45165.006000000001</v>
          </cell>
          <cell r="H57">
            <v>1730.46</v>
          </cell>
          <cell r="I57">
            <v>1782.3799999999999</v>
          </cell>
          <cell r="J57">
            <v>55.060000000000173</v>
          </cell>
          <cell r="K57">
            <v>1826.94</v>
          </cell>
          <cell r="L57">
            <v>56.439999999999827</v>
          </cell>
        </row>
        <row r="58">
          <cell r="A58" t="str">
            <v>CO0066</v>
          </cell>
          <cell r="B58" t="str">
            <v>CO</v>
          </cell>
          <cell r="C58" t="str">
            <v>006</v>
          </cell>
          <cell r="D58">
            <v>6</v>
          </cell>
          <cell r="E58">
            <v>24.605654999999999</v>
          </cell>
          <cell r="F58">
            <v>3880.0039999999999</v>
          </cell>
          <cell r="G58">
            <v>46560.050999999999</v>
          </cell>
          <cell r="H58">
            <v>1783.91</v>
          </cell>
          <cell r="I58">
            <v>1837.44</v>
          </cell>
          <cell r="J58">
            <v>54.829999999999927</v>
          </cell>
          <cell r="K58">
            <v>1883.3799999999999</v>
          </cell>
          <cell r="L58">
            <v>56.200000000000045</v>
          </cell>
        </row>
        <row r="59">
          <cell r="A59" t="str">
            <v>CO0067</v>
          </cell>
          <cell r="B59" t="str">
            <v>CO</v>
          </cell>
          <cell r="C59" t="str">
            <v>006</v>
          </cell>
          <cell r="D59">
            <v>7</v>
          </cell>
          <cell r="E59">
            <v>25.339724</v>
          </cell>
          <cell r="F59">
            <v>3995.7579999999998</v>
          </cell>
          <cell r="G59">
            <v>47949.093000000001</v>
          </cell>
          <cell r="H59">
            <v>1837.1299999999999</v>
          </cell>
          <cell r="I59">
            <v>1892.27</v>
          </cell>
          <cell r="J59">
            <v>47.3900000000001</v>
          </cell>
          <cell r="K59">
            <v>1939.58</v>
          </cell>
          <cell r="L59">
            <v>48.590000000000146</v>
          </cell>
        </row>
        <row r="60">
          <cell r="A60" t="str">
            <v>CO0068</v>
          </cell>
          <cell r="B60" t="str">
            <v>CO</v>
          </cell>
          <cell r="C60" t="str">
            <v>006</v>
          </cell>
          <cell r="D60">
            <v>8</v>
          </cell>
          <cell r="E60">
            <v>25.974482999999999</v>
          </cell>
          <cell r="F60">
            <v>4095.8510000000001</v>
          </cell>
          <cell r="G60">
            <v>49150.214999999997</v>
          </cell>
          <cell r="H60">
            <v>1883.15</v>
          </cell>
          <cell r="I60">
            <v>1939.66</v>
          </cell>
          <cell r="J60">
            <v>51</v>
          </cell>
          <cell r="K60">
            <v>1988.17</v>
          </cell>
          <cell r="L60">
            <v>52.259999999999991</v>
          </cell>
        </row>
        <row r="61">
          <cell r="A61" t="str">
            <v>CO0069</v>
          </cell>
          <cell r="B61" t="str">
            <v>CO</v>
          </cell>
          <cell r="C61" t="str">
            <v>006</v>
          </cell>
          <cell r="D61">
            <v>9</v>
          </cell>
          <cell r="E61">
            <v>26.657240999999999</v>
          </cell>
          <cell r="F61">
            <v>4203.5140000000001</v>
          </cell>
          <cell r="G61">
            <v>50442.165000000001</v>
          </cell>
          <cell r="H61">
            <v>1932.65</v>
          </cell>
          <cell r="I61">
            <v>1990.66</v>
          </cell>
          <cell r="J61">
            <v>76.850000000000136</v>
          </cell>
          <cell r="K61">
            <v>2040.43</v>
          </cell>
          <cell r="L61">
            <v>78.810000000000173</v>
          </cell>
        </row>
        <row r="62">
          <cell r="A62" t="str">
            <v>CO00610</v>
          </cell>
          <cell r="B62" t="str">
            <v>CO</v>
          </cell>
          <cell r="C62" t="str">
            <v>006</v>
          </cell>
          <cell r="D62">
            <v>10</v>
          </cell>
          <cell r="E62">
            <v>27.686620999999999</v>
          </cell>
          <cell r="F62">
            <v>4365.8339999999998</v>
          </cell>
          <cell r="G62">
            <v>52390.008000000002</v>
          </cell>
          <cell r="H62">
            <v>2007.28</v>
          </cell>
          <cell r="I62">
            <v>2067.5100000000002</v>
          </cell>
          <cell r="J62">
            <v>0</v>
          </cell>
          <cell r="K62">
            <v>2119.2400000000002</v>
          </cell>
          <cell r="L62">
            <v>0</v>
          </cell>
        </row>
        <row r="63">
          <cell r="A63" t="str">
            <v>CO0071</v>
          </cell>
          <cell r="B63" t="str">
            <v>CO</v>
          </cell>
          <cell r="C63" t="str">
            <v>007</v>
          </cell>
          <cell r="D63">
            <v>1</v>
          </cell>
          <cell r="E63">
            <v>21.953793000000001</v>
          </cell>
          <cell r="F63">
            <v>3461.8389999999999</v>
          </cell>
          <cell r="G63">
            <v>41542.065000000002</v>
          </cell>
          <cell r="H63">
            <v>1591.65</v>
          </cell>
          <cell r="I63">
            <v>1639.43</v>
          </cell>
          <cell r="J63">
            <v>56.399999999999864</v>
          </cell>
          <cell r="K63">
            <v>1680.43</v>
          </cell>
          <cell r="L63">
            <v>57.809999999999945</v>
          </cell>
        </row>
        <row r="64">
          <cell r="A64" t="str">
            <v>CO0072</v>
          </cell>
          <cell r="B64" t="str">
            <v>CO</v>
          </cell>
          <cell r="C64" t="str">
            <v>007</v>
          </cell>
          <cell r="D64">
            <v>2</v>
          </cell>
          <cell r="E64">
            <v>22.708966</v>
          </cell>
          <cell r="F64">
            <v>3580.92</v>
          </cell>
          <cell r="G64">
            <v>42971.040000000001</v>
          </cell>
          <cell r="H64">
            <v>1646.4</v>
          </cell>
          <cell r="I64">
            <v>1695.83</v>
          </cell>
          <cell r="J64">
            <v>56.590000000000146</v>
          </cell>
          <cell r="K64">
            <v>1738.24</v>
          </cell>
          <cell r="L64">
            <v>58.009999999999991</v>
          </cell>
        </row>
        <row r="65">
          <cell r="A65" t="str">
            <v>CO0073</v>
          </cell>
          <cell r="B65" t="str">
            <v>CO</v>
          </cell>
          <cell r="C65" t="str">
            <v>007</v>
          </cell>
          <cell r="D65">
            <v>3</v>
          </cell>
          <cell r="E65">
            <v>23.466896999999999</v>
          </cell>
          <cell r="F65">
            <v>3700.4360000000001</v>
          </cell>
          <cell r="G65">
            <v>44405.235000000001</v>
          </cell>
          <cell r="H65">
            <v>1701.35</v>
          </cell>
          <cell r="I65">
            <v>1752.42</v>
          </cell>
          <cell r="J65">
            <v>56.209999999999809</v>
          </cell>
          <cell r="K65">
            <v>1796.25</v>
          </cell>
          <cell r="L65">
            <v>57.619999999999891</v>
          </cell>
        </row>
        <row r="66">
          <cell r="A66" t="str">
            <v>CO0074</v>
          </cell>
          <cell r="B66" t="str">
            <v>CO</v>
          </cell>
          <cell r="C66" t="str">
            <v>007</v>
          </cell>
          <cell r="D66">
            <v>4</v>
          </cell>
          <cell r="E66">
            <v>24.219861999999999</v>
          </cell>
          <cell r="F66">
            <v>3819.17</v>
          </cell>
          <cell r="G66">
            <v>45830.034</v>
          </cell>
          <cell r="H66">
            <v>1755.94</v>
          </cell>
          <cell r="I66">
            <v>1808.6299999999999</v>
          </cell>
          <cell r="J66">
            <v>56.2800000000002</v>
          </cell>
          <cell r="K66">
            <v>1853.87</v>
          </cell>
          <cell r="L66">
            <v>57.670000000000073</v>
          </cell>
        </row>
        <row r="67">
          <cell r="A67" t="str">
            <v>CO0075</v>
          </cell>
          <cell r="B67" t="str">
            <v>CO</v>
          </cell>
          <cell r="C67" t="str">
            <v>007</v>
          </cell>
          <cell r="D67">
            <v>5</v>
          </cell>
          <cell r="E67">
            <v>24.973517000000001</v>
          </cell>
          <cell r="F67">
            <v>3938.0120000000002</v>
          </cell>
          <cell r="G67">
            <v>47256.137999999999</v>
          </cell>
          <cell r="H67">
            <v>1810.58</v>
          </cell>
          <cell r="I67">
            <v>1864.91</v>
          </cell>
          <cell r="J67">
            <v>56.589999999999918</v>
          </cell>
          <cell r="K67">
            <v>1911.54</v>
          </cell>
          <cell r="L67">
            <v>58.009999999999991</v>
          </cell>
        </row>
        <row r="68">
          <cell r="A68" t="str">
            <v>CO0076</v>
          </cell>
          <cell r="B68" t="str">
            <v>CO</v>
          </cell>
          <cell r="C68" t="str">
            <v>007</v>
          </cell>
          <cell r="D68">
            <v>6</v>
          </cell>
          <cell r="E68">
            <v>25.731310000000001</v>
          </cell>
          <cell r="F68">
            <v>4057.5059999999999</v>
          </cell>
          <cell r="G68">
            <v>48690.072</v>
          </cell>
          <cell r="H68">
            <v>1865.52</v>
          </cell>
          <cell r="I68">
            <v>1921.5</v>
          </cell>
          <cell r="J68">
            <v>56.400000000000091</v>
          </cell>
          <cell r="K68">
            <v>1969.55</v>
          </cell>
          <cell r="L68">
            <v>57.809999999999945</v>
          </cell>
        </row>
        <row r="69">
          <cell r="A69" t="str">
            <v>CO0077</v>
          </cell>
          <cell r="B69" t="str">
            <v>CO</v>
          </cell>
          <cell r="C69" t="str">
            <v>007</v>
          </cell>
          <cell r="D69">
            <v>7</v>
          </cell>
          <cell r="E69">
            <v>26.486483</v>
          </cell>
          <cell r="F69">
            <v>4176.5870000000004</v>
          </cell>
          <cell r="G69">
            <v>50119.046999999999</v>
          </cell>
          <cell r="H69">
            <v>1920.27</v>
          </cell>
          <cell r="I69">
            <v>1977.9</v>
          </cell>
          <cell r="J69">
            <v>49.459999999999809</v>
          </cell>
          <cell r="K69">
            <v>2027.36</v>
          </cell>
          <cell r="L69">
            <v>50.690000000000282</v>
          </cell>
        </row>
        <row r="70">
          <cell r="A70" t="str">
            <v>CO0078</v>
          </cell>
          <cell r="B70" t="str">
            <v>CO</v>
          </cell>
          <cell r="C70" t="str">
            <v>007</v>
          </cell>
          <cell r="D70">
            <v>8</v>
          </cell>
          <cell r="E70">
            <v>27.148689999999998</v>
          </cell>
          <cell r="F70">
            <v>4281.009</v>
          </cell>
          <cell r="G70">
            <v>51372.108</v>
          </cell>
          <cell r="H70">
            <v>1968.28</v>
          </cell>
          <cell r="I70">
            <v>2027.36</v>
          </cell>
          <cell r="J70">
            <v>53.180000000000518</v>
          </cell>
          <cell r="K70">
            <v>2078.0500000000002</v>
          </cell>
          <cell r="L70">
            <v>54.519999999999982</v>
          </cell>
        </row>
        <row r="71">
          <cell r="A71" t="str">
            <v>CO0079</v>
          </cell>
          <cell r="B71" t="str">
            <v>CO</v>
          </cell>
          <cell r="C71" t="str">
            <v>007</v>
          </cell>
          <cell r="D71">
            <v>9</v>
          </cell>
          <cell r="E71">
            <v>27.861103</v>
          </cell>
          <cell r="F71">
            <v>4393.348</v>
          </cell>
          <cell r="G71">
            <v>52720.173000000003</v>
          </cell>
          <cell r="H71">
            <v>2019.93</v>
          </cell>
          <cell r="I71">
            <v>2080.5400000000004</v>
          </cell>
          <cell r="J71">
            <v>79.199999999999818</v>
          </cell>
          <cell r="K71">
            <v>2132.5700000000002</v>
          </cell>
          <cell r="L71">
            <v>81.190000000000055</v>
          </cell>
        </row>
        <row r="72">
          <cell r="A72" t="str">
            <v>CO00710</v>
          </cell>
          <cell r="B72" t="str">
            <v>CO</v>
          </cell>
          <cell r="C72" t="str">
            <v>007</v>
          </cell>
          <cell r="D72">
            <v>10</v>
          </cell>
          <cell r="E72">
            <v>28.921655000000001</v>
          </cell>
          <cell r="F72">
            <v>4560.5839999999998</v>
          </cell>
          <cell r="G72">
            <v>54727.002</v>
          </cell>
          <cell r="H72">
            <v>2096.8200000000002</v>
          </cell>
          <cell r="I72">
            <v>2159.7400000000002</v>
          </cell>
          <cell r="J72">
            <v>0</v>
          </cell>
          <cell r="K72">
            <v>2213.7600000000002</v>
          </cell>
          <cell r="L72">
            <v>0</v>
          </cell>
        </row>
        <row r="73">
          <cell r="A73" t="str">
            <v>CO0081</v>
          </cell>
          <cell r="B73" t="str">
            <v>CO</v>
          </cell>
          <cell r="C73" t="str">
            <v>008</v>
          </cell>
          <cell r="D73">
            <v>1</v>
          </cell>
          <cell r="E73">
            <v>23.049378999999998</v>
          </cell>
          <cell r="F73">
            <v>3634.5990000000002</v>
          </cell>
          <cell r="G73">
            <v>43615.188000000002</v>
          </cell>
          <cell r="H73">
            <v>1671.08</v>
          </cell>
          <cell r="I73">
            <v>1721.23</v>
          </cell>
          <cell r="J73">
            <v>57.8599999999999</v>
          </cell>
          <cell r="K73">
            <v>1764.3</v>
          </cell>
          <cell r="L73">
            <v>59.269999999999982</v>
          </cell>
        </row>
        <row r="74">
          <cell r="A74" t="str">
            <v>CO0082</v>
          </cell>
          <cell r="B74" t="str">
            <v>CO</v>
          </cell>
          <cell r="C74" t="str">
            <v>008</v>
          </cell>
          <cell r="D74">
            <v>2</v>
          </cell>
          <cell r="E74">
            <v>23.824138000000001</v>
          </cell>
          <cell r="F74">
            <v>3756.7689999999998</v>
          </cell>
          <cell r="G74">
            <v>45081.224999999999</v>
          </cell>
          <cell r="H74">
            <v>1727.25</v>
          </cell>
          <cell r="I74">
            <v>1779.09</v>
          </cell>
          <cell r="J74">
            <v>58</v>
          </cell>
          <cell r="K74">
            <v>1823.57</v>
          </cell>
          <cell r="L74">
            <v>59.460000000000036</v>
          </cell>
        </row>
        <row r="75">
          <cell r="A75" t="str">
            <v>CO0083</v>
          </cell>
          <cell r="B75" t="str">
            <v>CO</v>
          </cell>
          <cell r="C75" t="str">
            <v>008</v>
          </cell>
          <cell r="D75">
            <v>3</v>
          </cell>
          <cell r="E75">
            <v>24.600966</v>
          </cell>
          <cell r="F75">
            <v>3879.2649999999999</v>
          </cell>
          <cell r="G75">
            <v>46551.177000000003</v>
          </cell>
          <cell r="H75">
            <v>1783.57</v>
          </cell>
          <cell r="I75">
            <v>1837.09</v>
          </cell>
          <cell r="J75">
            <v>57.900000000000091</v>
          </cell>
          <cell r="K75">
            <v>1883.03</v>
          </cell>
          <cell r="L75">
            <v>59.349999999999909</v>
          </cell>
        </row>
        <row r="76">
          <cell r="A76" t="str">
            <v>CO0084</v>
          </cell>
          <cell r="B76" t="str">
            <v>CO</v>
          </cell>
          <cell r="C76" t="str">
            <v>008</v>
          </cell>
          <cell r="D76">
            <v>4</v>
          </cell>
          <cell r="E76">
            <v>25.376276000000001</v>
          </cell>
          <cell r="F76">
            <v>4001.5219999999999</v>
          </cell>
          <cell r="G76">
            <v>48018.258000000002</v>
          </cell>
          <cell r="H76">
            <v>1839.78</v>
          </cell>
          <cell r="I76">
            <v>1894.99</v>
          </cell>
          <cell r="J76">
            <v>58.079999999999927</v>
          </cell>
          <cell r="K76">
            <v>1942.3799999999999</v>
          </cell>
          <cell r="L76">
            <v>59.540000000000191</v>
          </cell>
        </row>
        <row r="77">
          <cell r="A77" t="str">
            <v>CO0085</v>
          </cell>
          <cell r="B77" t="str">
            <v>CO</v>
          </cell>
          <cell r="C77" t="str">
            <v>008</v>
          </cell>
          <cell r="D77">
            <v>5</v>
          </cell>
          <cell r="E77">
            <v>26.154069</v>
          </cell>
          <cell r="F77">
            <v>4124.17</v>
          </cell>
          <cell r="G77">
            <v>49490.036999999997</v>
          </cell>
          <cell r="H77">
            <v>1896.17</v>
          </cell>
          <cell r="I77">
            <v>1953.07</v>
          </cell>
          <cell r="J77">
            <v>57.970000000000027</v>
          </cell>
          <cell r="K77">
            <v>2001.92</v>
          </cell>
          <cell r="L77">
            <v>59.430000000000291</v>
          </cell>
        </row>
        <row r="78">
          <cell r="A78" t="str">
            <v>CO0086</v>
          </cell>
          <cell r="B78" t="str">
            <v>CO</v>
          </cell>
          <cell r="C78" t="str">
            <v>008</v>
          </cell>
          <cell r="D78">
            <v>6</v>
          </cell>
          <cell r="E78">
            <v>26.930482999999999</v>
          </cell>
          <cell r="F78">
            <v>4246.6009999999997</v>
          </cell>
          <cell r="G78">
            <v>50959.205999999998</v>
          </cell>
          <cell r="H78">
            <v>1952.46</v>
          </cell>
          <cell r="I78">
            <v>2011.04</v>
          </cell>
          <cell r="J78">
            <v>58.010000000000218</v>
          </cell>
          <cell r="K78">
            <v>2061.3500000000004</v>
          </cell>
          <cell r="L78">
            <v>59.460000000000036</v>
          </cell>
        </row>
        <row r="79">
          <cell r="A79" t="str">
            <v>CO0087</v>
          </cell>
          <cell r="B79" t="str">
            <v>CO</v>
          </cell>
          <cell r="C79" t="str">
            <v>008</v>
          </cell>
          <cell r="D79">
            <v>7</v>
          </cell>
          <cell r="E79">
            <v>27.70731</v>
          </cell>
          <cell r="F79">
            <v>4369.0969999999998</v>
          </cell>
          <cell r="G79">
            <v>52429.158000000003</v>
          </cell>
          <cell r="H79">
            <v>2008.78</v>
          </cell>
          <cell r="I79">
            <v>2069.0500000000002</v>
          </cell>
          <cell r="J79">
            <v>51.840000000000146</v>
          </cell>
          <cell r="K79">
            <v>2120.8100000000004</v>
          </cell>
          <cell r="L79">
            <v>53.099999999999909</v>
          </cell>
        </row>
        <row r="80">
          <cell r="A80" t="str">
            <v>CO0088</v>
          </cell>
          <cell r="B80" t="str">
            <v>CO</v>
          </cell>
          <cell r="C80" t="str">
            <v>008</v>
          </cell>
          <cell r="D80">
            <v>8</v>
          </cell>
          <cell r="E80">
            <v>28.401240999999999</v>
          </cell>
          <cell r="F80">
            <v>4478.5209999999997</v>
          </cell>
          <cell r="G80">
            <v>53742.249000000003</v>
          </cell>
          <cell r="H80">
            <v>2059.09</v>
          </cell>
          <cell r="I80">
            <v>2120.8900000000003</v>
          </cell>
          <cell r="J80">
            <v>55.670000000000073</v>
          </cell>
          <cell r="K80">
            <v>2173.9100000000003</v>
          </cell>
          <cell r="L80">
            <v>57.089999999999691</v>
          </cell>
        </row>
        <row r="81">
          <cell r="A81" t="str">
            <v>CO0089</v>
          </cell>
          <cell r="B81" t="str">
            <v>CO</v>
          </cell>
          <cell r="C81" t="str">
            <v>008</v>
          </cell>
          <cell r="D81">
            <v>9</v>
          </cell>
          <cell r="E81">
            <v>29.146896999999999</v>
          </cell>
          <cell r="F81">
            <v>4596.1009999999997</v>
          </cell>
          <cell r="G81">
            <v>55153.214999999997</v>
          </cell>
          <cell r="H81">
            <v>2113.15</v>
          </cell>
          <cell r="I81">
            <v>2176.5600000000004</v>
          </cell>
          <cell r="J81">
            <v>81.679999999999836</v>
          </cell>
          <cell r="K81">
            <v>2231</v>
          </cell>
          <cell r="L81">
            <v>83.720000000000255</v>
          </cell>
        </row>
        <row r="82">
          <cell r="A82" t="str">
            <v>CO00810</v>
          </cell>
          <cell r="B82" t="str">
            <v>CO</v>
          </cell>
          <cell r="C82" t="str">
            <v>008</v>
          </cell>
          <cell r="D82">
            <v>10</v>
          </cell>
          <cell r="E82">
            <v>30.240828</v>
          </cell>
          <cell r="F82">
            <v>4768.6009999999997</v>
          </cell>
          <cell r="G82">
            <v>57223.205999999998</v>
          </cell>
          <cell r="H82">
            <v>2192.46</v>
          </cell>
          <cell r="I82">
            <v>2258.2400000000002</v>
          </cell>
          <cell r="J82">
            <v>0</v>
          </cell>
          <cell r="K82">
            <v>2314.7200000000003</v>
          </cell>
          <cell r="L82">
            <v>0</v>
          </cell>
        </row>
        <row r="83">
          <cell r="A83" t="str">
            <v>CO0091</v>
          </cell>
          <cell r="B83" t="str">
            <v>CO</v>
          </cell>
          <cell r="C83" t="str">
            <v>009</v>
          </cell>
          <cell r="D83">
            <v>1</v>
          </cell>
          <cell r="E83">
            <v>24.175034</v>
          </cell>
          <cell r="F83">
            <v>3812.1010000000001</v>
          </cell>
          <cell r="G83">
            <v>45745.209000000003</v>
          </cell>
          <cell r="H83">
            <v>1752.69</v>
          </cell>
          <cell r="I83">
            <v>1805.29</v>
          </cell>
          <cell r="J83">
            <v>59.350000000000136</v>
          </cell>
          <cell r="K83">
            <v>1850.43</v>
          </cell>
          <cell r="L83">
            <v>60.839999999999918</v>
          </cell>
        </row>
        <row r="84">
          <cell r="A84" t="str">
            <v>CO0092</v>
          </cell>
          <cell r="B84" t="str">
            <v>CO</v>
          </cell>
          <cell r="C84" t="str">
            <v>009</v>
          </cell>
          <cell r="D84">
            <v>2</v>
          </cell>
          <cell r="E84">
            <v>24.969792999999999</v>
          </cell>
          <cell r="F84">
            <v>3937.424</v>
          </cell>
          <cell r="G84">
            <v>47249.091</v>
          </cell>
          <cell r="H84">
            <v>1810.31</v>
          </cell>
          <cell r="I84">
            <v>1864.64</v>
          </cell>
          <cell r="J84">
            <v>59.659999999999854</v>
          </cell>
          <cell r="K84">
            <v>1911.27</v>
          </cell>
          <cell r="L84">
            <v>61.150000000000091</v>
          </cell>
        </row>
        <row r="85">
          <cell r="A85" t="str">
            <v>CO0093</v>
          </cell>
          <cell r="B85" t="str">
            <v>CO</v>
          </cell>
          <cell r="C85" t="str">
            <v>009</v>
          </cell>
          <cell r="D85">
            <v>3</v>
          </cell>
          <cell r="E85">
            <v>25.768827999999999</v>
          </cell>
          <cell r="F85">
            <v>4063.422</v>
          </cell>
          <cell r="G85">
            <v>48761.063999999998</v>
          </cell>
          <cell r="H85">
            <v>1868.24</v>
          </cell>
          <cell r="I85">
            <v>1924.3</v>
          </cell>
          <cell r="J85">
            <v>59.730000000000018</v>
          </cell>
          <cell r="K85">
            <v>1972.42</v>
          </cell>
          <cell r="L85">
            <v>61.220000000000027</v>
          </cell>
        </row>
        <row r="86">
          <cell r="A86" t="str">
            <v>CO0094</v>
          </cell>
          <cell r="B86" t="str">
            <v>CO</v>
          </cell>
          <cell r="C86" t="str">
            <v>009</v>
          </cell>
          <cell r="D86">
            <v>4</v>
          </cell>
          <cell r="E86">
            <v>26.568414000000001</v>
          </cell>
          <cell r="F86">
            <v>4189.5069999999996</v>
          </cell>
          <cell r="G86">
            <v>50274.080999999998</v>
          </cell>
          <cell r="H86">
            <v>1926.21</v>
          </cell>
          <cell r="I86">
            <v>1984.03</v>
          </cell>
          <cell r="J86">
            <v>59.5</v>
          </cell>
          <cell r="K86">
            <v>2033.64</v>
          </cell>
          <cell r="L86">
            <v>61.000000000000227</v>
          </cell>
        </row>
        <row r="87">
          <cell r="A87" t="str">
            <v>CO0095</v>
          </cell>
          <cell r="B87" t="str">
            <v>CO</v>
          </cell>
          <cell r="C87" t="str">
            <v>009</v>
          </cell>
          <cell r="D87">
            <v>5</v>
          </cell>
          <cell r="E87">
            <v>27.365379000000001</v>
          </cell>
          <cell r="F87">
            <v>4315.1779999999999</v>
          </cell>
          <cell r="G87">
            <v>51782.139000000003</v>
          </cell>
          <cell r="H87">
            <v>1983.99</v>
          </cell>
          <cell r="I87">
            <v>2043.53</v>
          </cell>
          <cell r="J87">
            <v>59.3900000000001</v>
          </cell>
          <cell r="K87">
            <v>2094.6400000000003</v>
          </cell>
          <cell r="L87">
            <v>60.880000000000109</v>
          </cell>
        </row>
        <row r="88">
          <cell r="A88" t="str">
            <v>CO0096</v>
          </cell>
          <cell r="B88" t="str">
            <v>CO</v>
          </cell>
          <cell r="C88" t="str">
            <v>009</v>
          </cell>
          <cell r="D88">
            <v>6</v>
          </cell>
          <cell r="E88">
            <v>28.160689999999999</v>
          </cell>
          <cell r="F88">
            <v>4440.5889999999999</v>
          </cell>
          <cell r="G88">
            <v>53287.065000000002</v>
          </cell>
          <cell r="H88">
            <v>2041.65</v>
          </cell>
          <cell r="I88">
            <v>2102.92</v>
          </cell>
          <cell r="J88">
            <v>59.420000000000073</v>
          </cell>
          <cell r="K88">
            <v>2155.5200000000004</v>
          </cell>
          <cell r="L88">
            <v>60.879999999999654</v>
          </cell>
        </row>
        <row r="89">
          <cell r="A89" t="str">
            <v>CO0097</v>
          </cell>
          <cell r="B89" t="str">
            <v>CO</v>
          </cell>
          <cell r="C89" t="str">
            <v>009</v>
          </cell>
          <cell r="D89">
            <v>7</v>
          </cell>
          <cell r="E89">
            <v>28.956551999999999</v>
          </cell>
          <cell r="F89">
            <v>4566.0860000000002</v>
          </cell>
          <cell r="G89">
            <v>54793.035000000003</v>
          </cell>
          <cell r="H89">
            <v>2099.3500000000004</v>
          </cell>
          <cell r="I89">
            <v>2162.34</v>
          </cell>
          <cell r="J89">
            <v>54.059999999999945</v>
          </cell>
          <cell r="K89">
            <v>2216.4</v>
          </cell>
          <cell r="L89">
            <v>55.440000000000055</v>
          </cell>
        </row>
        <row r="90">
          <cell r="A90" t="str">
            <v>CO0098</v>
          </cell>
          <cell r="B90" t="str">
            <v>CO</v>
          </cell>
          <cell r="C90" t="str">
            <v>009</v>
          </cell>
          <cell r="D90">
            <v>8</v>
          </cell>
          <cell r="E90">
            <v>29.680551999999999</v>
          </cell>
          <cell r="F90">
            <v>4680.2520000000004</v>
          </cell>
          <cell r="G90">
            <v>56163.023999999998</v>
          </cell>
          <cell r="H90">
            <v>2151.84</v>
          </cell>
          <cell r="I90">
            <v>2216.4</v>
          </cell>
          <cell r="J90">
            <v>58.2800000000002</v>
          </cell>
          <cell r="K90">
            <v>2271.84</v>
          </cell>
          <cell r="L90">
            <v>59.740000000000236</v>
          </cell>
        </row>
        <row r="91">
          <cell r="A91" t="str">
            <v>CO0099</v>
          </cell>
          <cell r="B91" t="str">
            <v>CO</v>
          </cell>
          <cell r="C91" t="str">
            <v>009</v>
          </cell>
          <cell r="D91">
            <v>9</v>
          </cell>
          <cell r="E91">
            <v>30.46069</v>
          </cell>
          <cell r="F91">
            <v>4803.2700000000004</v>
          </cell>
          <cell r="G91">
            <v>57639.24</v>
          </cell>
          <cell r="H91">
            <v>2208.4</v>
          </cell>
          <cell r="I91">
            <v>2274.6800000000003</v>
          </cell>
          <cell r="J91">
            <v>84.099999999999909</v>
          </cell>
          <cell r="K91">
            <v>2331.5800000000004</v>
          </cell>
          <cell r="L91">
            <v>86.199999999999818</v>
          </cell>
        </row>
        <row r="92">
          <cell r="A92" t="str">
            <v>CO00910</v>
          </cell>
          <cell r="B92" t="str">
            <v>CO</v>
          </cell>
          <cell r="C92" t="str">
            <v>009</v>
          </cell>
          <cell r="D92">
            <v>10</v>
          </cell>
          <cell r="E92">
            <v>31.586759000000001</v>
          </cell>
          <cell r="F92">
            <v>4980.8370000000004</v>
          </cell>
          <cell r="G92">
            <v>59770.044000000002</v>
          </cell>
          <cell r="H92">
            <v>2290.0400000000004</v>
          </cell>
          <cell r="I92">
            <v>2358.7800000000002</v>
          </cell>
          <cell r="J92">
            <v>0</v>
          </cell>
          <cell r="K92">
            <v>2417.7800000000002</v>
          </cell>
          <cell r="L92">
            <v>0</v>
          </cell>
        </row>
        <row r="93">
          <cell r="A93" t="str">
            <v>CO0101</v>
          </cell>
          <cell r="B93" t="str">
            <v>CO</v>
          </cell>
          <cell r="C93" t="str">
            <v>010</v>
          </cell>
          <cell r="D93">
            <v>1</v>
          </cell>
          <cell r="E93">
            <v>25.397379000000001</v>
          </cell>
          <cell r="F93">
            <v>4004.8490000000002</v>
          </cell>
          <cell r="G93">
            <v>48058.190999999999</v>
          </cell>
          <cell r="H93">
            <v>1841.31</v>
          </cell>
          <cell r="I93">
            <v>1896.56</v>
          </cell>
          <cell r="J93">
            <v>60.950000000000045</v>
          </cell>
          <cell r="K93">
            <v>1943.99</v>
          </cell>
          <cell r="L93">
            <v>62.490000000000009</v>
          </cell>
        </row>
        <row r="94">
          <cell r="A94" t="str">
            <v>CO0102</v>
          </cell>
          <cell r="B94" t="str">
            <v>CO</v>
          </cell>
          <cell r="C94" t="str">
            <v>010</v>
          </cell>
          <cell r="D94">
            <v>2</v>
          </cell>
          <cell r="E94">
            <v>26.213241</v>
          </cell>
          <cell r="F94">
            <v>4133.5010000000002</v>
          </cell>
          <cell r="G94">
            <v>49602.006000000001</v>
          </cell>
          <cell r="H94">
            <v>1900.46</v>
          </cell>
          <cell r="I94">
            <v>1957.51</v>
          </cell>
          <cell r="J94">
            <v>61</v>
          </cell>
          <cell r="K94">
            <v>2006.48</v>
          </cell>
          <cell r="L94">
            <v>62.5300000000002</v>
          </cell>
        </row>
        <row r="95">
          <cell r="A95" t="str">
            <v>CO0103</v>
          </cell>
          <cell r="B95" t="str">
            <v>CO</v>
          </cell>
          <cell r="C95" t="str">
            <v>010</v>
          </cell>
          <cell r="D95">
            <v>3</v>
          </cell>
          <cell r="E95">
            <v>27.030345000000001</v>
          </cell>
          <cell r="F95">
            <v>4262.348</v>
          </cell>
          <cell r="G95">
            <v>51148.17</v>
          </cell>
          <cell r="H95">
            <v>1959.7</v>
          </cell>
          <cell r="I95">
            <v>2018.51</v>
          </cell>
          <cell r="J95">
            <v>61.340000000000373</v>
          </cell>
          <cell r="K95">
            <v>2069.0100000000002</v>
          </cell>
          <cell r="L95">
            <v>62.869999999999891</v>
          </cell>
        </row>
        <row r="96">
          <cell r="A96" t="str">
            <v>CO0104</v>
          </cell>
          <cell r="B96" t="str">
            <v>CO</v>
          </cell>
          <cell r="C96" t="str">
            <v>010</v>
          </cell>
          <cell r="D96">
            <v>4</v>
          </cell>
          <cell r="E96">
            <v>27.851586000000001</v>
          </cell>
          <cell r="F96">
            <v>4391.8469999999998</v>
          </cell>
          <cell r="G96">
            <v>52702.163999999997</v>
          </cell>
          <cell r="H96">
            <v>2019.24</v>
          </cell>
          <cell r="I96">
            <v>2079.8500000000004</v>
          </cell>
          <cell r="J96">
            <v>61.039999999999964</v>
          </cell>
          <cell r="K96">
            <v>2131.88</v>
          </cell>
          <cell r="L96">
            <v>62.5300000000002</v>
          </cell>
        </row>
        <row r="97">
          <cell r="A97" t="str">
            <v>CO0105</v>
          </cell>
          <cell r="B97" t="str">
            <v>CO</v>
          </cell>
          <cell r="C97" t="str">
            <v>010</v>
          </cell>
          <cell r="D97">
            <v>5</v>
          </cell>
          <cell r="E97">
            <v>28.669103</v>
          </cell>
          <cell r="F97">
            <v>4520.759</v>
          </cell>
          <cell r="G97">
            <v>54249.110999999997</v>
          </cell>
          <cell r="H97">
            <v>2078.5100000000002</v>
          </cell>
          <cell r="I97">
            <v>2140.8900000000003</v>
          </cell>
          <cell r="J97">
            <v>61.109999999999673</v>
          </cell>
          <cell r="K97">
            <v>2194.4100000000003</v>
          </cell>
          <cell r="L97">
            <v>62.639999999999873</v>
          </cell>
        </row>
        <row r="98">
          <cell r="A98" t="str">
            <v>CO0106</v>
          </cell>
          <cell r="B98" t="str">
            <v>CO</v>
          </cell>
          <cell r="C98" t="str">
            <v>010</v>
          </cell>
          <cell r="D98">
            <v>6</v>
          </cell>
          <cell r="E98">
            <v>29.487724</v>
          </cell>
          <cell r="F98">
            <v>4649.8459999999995</v>
          </cell>
          <cell r="G98">
            <v>55798.146000000001</v>
          </cell>
          <cell r="H98">
            <v>2137.86</v>
          </cell>
          <cell r="I98">
            <v>2202</v>
          </cell>
          <cell r="J98">
            <v>61.190000000000055</v>
          </cell>
          <cell r="K98">
            <v>2257.0500000000002</v>
          </cell>
          <cell r="L98">
            <v>62.730000000000018</v>
          </cell>
        </row>
        <row r="99">
          <cell r="A99" t="str">
            <v>CO0107</v>
          </cell>
          <cell r="B99" t="str">
            <v>CO</v>
          </cell>
          <cell r="C99" t="str">
            <v>010</v>
          </cell>
          <cell r="D99">
            <v>7</v>
          </cell>
          <cell r="E99">
            <v>30.306896999999999</v>
          </cell>
          <cell r="F99">
            <v>4779.0190000000002</v>
          </cell>
          <cell r="G99">
            <v>57348.224999999999</v>
          </cell>
          <cell r="H99">
            <v>2197.25</v>
          </cell>
          <cell r="I99">
            <v>2263.19</v>
          </cell>
          <cell r="J99">
            <v>56.550000000000182</v>
          </cell>
          <cell r="K99">
            <v>2319.7800000000002</v>
          </cell>
          <cell r="L99">
            <v>57.960000000000036</v>
          </cell>
        </row>
        <row r="100">
          <cell r="A100" t="str">
            <v>CO0108</v>
          </cell>
          <cell r="B100" t="str">
            <v>CO</v>
          </cell>
          <cell r="C100" t="str">
            <v>010</v>
          </cell>
          <cell r="D100">
            <v>8</v>
          </cell>
          <cell r="E100">
            <v>31.064138</v>
          </cell>
          <cell r="F100">
            <v>4898.4260000000004</v>
          </cell>
          <cell r="G100">
            <v>58781.114999999998</v>
          </cell>
          <cell r="H100">
            <v>2252.15</v>
          </cell>
          <cell r="I100">
            <v>2319.7400000000002</v>
          </cell>
          <cell r="J100">
            <v>60.989999999999782</v>
          </cell>
          <cell r="K100">
            <v>2377.7400000000002</v>
          </cell>
          <cell r="L100">
            <v>62.5300000000002</v>
          </cell>
        </row>
        <row r="101">
          <cell r="A101" t="str">
            <v>CO0109</v>
          </cell>
          <cell r="B101" t="str">
            <v>CO</v>
          </cell>
          <cell r="C101" t="str">
            <v>010</v>
          </cell>
          <cell r="D101">
            <v>9</v>
          </cell>
          <cell r="E101">
            <v>31.881103</v>
          </cell>
          <cell r="F101">
            <v>5027.2520000000004</v>
          </cell>
          <cell r="G101">
            <v>60327.017999999996</v>
          </cell>
          <cell r="H101">
            <v>2311.38</v>
          </cell>
          <cell r="I101">
            <v>2380.73</v>
          </cell>
          <cell r="J101">
            <v>86.710000000000036</v>
          </cell>
          <cell r="K101">
            <v>2440.2700000000004</v>
          </cell>
          <cell r="L101">
            <v>88.849999999999909</v>
          </cell>
        </row>
        <row r="102">
          <cell r="A102" t="str">
            <v>CO01010</v>
          </cell>
          <cell r="B102" t="str">
            <v>CO</v>
          </cell>
          <cell r="C102" t="str">
            <v>010</v>
          </cell>
          <cell r="D102">
            <v>10</v>
          </cell>
          <cell r="E102">
            <v>33.042206999999998</v>
          </cell>
          <cell r="F102">
            <v>5210.3429999999998</v>
          </cell>
          <cell r="G102">
            <v>62524.116000000002</v>
          </cell>
          <cell r="H102">
            <v>2395.5600000000004</v>
          </cell>
          <cell r="I102">
            <v>2467.44</v>
          </cell>
          <cell r="J102">
            <v>0</v>
          </cell>
          <cell r="K102">
            <v>2529.1200000000003</v>
          </cell>
          <cell r="L102">
            <v>0</v>
          </cell>
        </row>
        <row r="103">
          <cell r="A103" t="str">
            <v>CO0111</v>
          </cell>
          <cell r="B103" t="str">
            <v>CO</v>
          </cell>
          <cell r="C103" t="str">
            <v>011</v>
          </cell>
          <cell r="D103">
            <v>1</v>
          </cell>
          <cell r="E103">
            <v>26.641379000000001</v>
          </cell>
          <cell r="F103">
            <v>4201.0129999999999</v>
          </cell>
          <cell r="G103">
            <v>50412.15</v>
          </cell>
          <cell r="H103">
            <v>1931.5</v>
          </cell>
          <cell r="I103">
            <v>1989.47</v>
          </cell>
          <cell r="J103">
            <v>62.570000000000391</v>
          </cell>
          <cell r="K103">
            <v>2039.24</v>
          </cell>
          <cell r="L103">
            <v>64.100000000000136</v>
          </cell>
        </row>
        <row r="104">
          <cell r="A104" t="str">
            <v>CO0112</v>
          </cell>
          <cell r="B104" t="str">
            <v>CO</v>
          </cell>
          <cell r="C104" t="str">
            <v>011</v>
          </cell>
          <cell r="D104">
            <v>2</v>
          </cell>
          <cell r="E104">
            <v>27.479586000000001</v>
          </cell>
          <cell r="F104">
            <v>4333.1869999999999</v>
          </cell>
          <cell r="G104">
            <v>51998.247000000003</v>
          </cell>
          <cell r="H104">
            <v>1992.27</v>
          </cell>
          <cell r="I104">
            <v>2052.0400000000004</v>
          </cell>
          <cell r="J104">
            <v>63.059999999999945</v>
          </cell>
          <cell r="K104">
            <v>2103.34</v>
          </cell>
          <cell r="L104">
            <v>64.670000000000073</v>
          </cell>
        </row>
        <row r="105">
          <cell r="A105" t="str">
            <v>CO0113</v>
          </cell>
          <cell r="B105" t="str">
            <v>CO</v>
          </cell>
          <cell r="C105" t="str">
            <v>011</v>
          </cell>
          <cell r="D105">
            <v>3</v>
          </cell>
          <cell r="E105">
            <v>28.324000000000002</v>
          </cell>
          <cell r="F105">
            <v>4466.3410000000003</v>
          </cell>
          <cell r="G105">
            <v>53596.089</v>
          </cell>
          <cell r="H105">
            <v>2053.4900000000002</v>
          </cell>
          <cell r="I105">
            <v>2115.1000000000004</v>
          </cell>
          <cell r="J105">
            <v>62.609999999999673</v>
          </cell>
          <cell r="K105">
            <v>2168.0100000000002</v>
          </cell>
          <cell r="L105">
            <v>64.139999999999873</v>
          </cell>
        </row>
        <row r="106">
          <cell r="A106" t="str">
            <v>CO0114</v>
          </cell>
          <cell r="B106" t="str">
            <v>CO</v>
          </cell>
          <cell r="C106" t="str">
            <v>011</v>
          </cell>
          <cell r="D106">
            <v>4</v>
          </cell>
          <cell r="E106">
            <v>29.162206999999999</v>
          </cell>
          <cell r="F106">
            <v>4598.5159999999996</v>
          </cell>
          <cell r="G106">
            <v>55182.186000000002</v>
          </cell>
          <cell r="H106">
            <v>2114.2600000000002</v>
          </cell>
          <cell r="I106">
            <v>2177.71</v>
          </cell>
          <cell r="J106">
            <v>62.490000000000236</v>
          </cell>
          <cell r="K106">
            <v>2232.15</v>
          </cell>
          <cell r="L106">
            <v>64.059999999999945</v>
          </cell>
        </row>
        <row r="107">
          <cell r="A107" t="str">
            <v>CO0115</v>
          </cell>
          <cell r="B107" t="str">
            <v>CO</v>
          </cell>
          <cell r="C107" t="str">
            <v>011</v>
          </cell>
          <cell r="D107">
            <v>5</v>
          </cell>
          <cell r="E107">
            <v>29.999310000000001</v>
          </cell>
          <cell r="F107">
            <v>4730.5159999999996</v>
          </cell>
          <cell r="G107">
            <v>56766.195</v>
          </cell>
          <cell r="H107">
            <v>2174.9500000000003</v>
          </cell>
          <cell r="I107">
            <v>2240.2000000000003</v>
          </cell>
          <cell r="J107">
            <v>62.759999999999764</v>
          </cell>
          <cell r="K107">
            <v>2296.21</v>
          </cell>
          <cell r="L107">
            <v>64.330000000000382</v>
          </cell>
        </row>
        <row r="108">
          <cell r="A108" t="str">
            <v>CO0116</v>
          </cell>
          <cell r="B108" t="str">
            <v>CO</v>
          </cell>
          <cell r="C108" t="str">
            <v>011</v>
          </cell>
          <cell r="D108">
            <v>6</v>
          </cell>
          <cell r="E108">
            <v>30.839586000000001</v>
          </cell>
          <cell r="F108">
            <v>4863.0169999999998</v>
          </cell>
          <cell r="G108">
            <v>58356.207000000002</v>
          </cell>
          <cell r="H108">
            <v>2235.8700000000003</v>
          </cell>
          <cell r="I108">
            <v>2302.96</v>
          </cell>
          <cell r="J108">
            <v>62.680000000000291</v>
          </cell>
          <cell r="K108">
            <v>2360.5400000000004</v>
          </cell>
          <cell r="L108">
            <v>64.25</v>
          </cell>
        </row>
        <row r="109">
          <cell r="A109" t="str">
            <v>CO0117</v>
          </cell>
          <cell r="B109" t="str">
            <v>CO</v>
          </cell>
          <cell r="C109" t="str">
            <v>011</v>
          </cell>
          <cell r="D109">
            <v>7</v>
          </cell>
          <cell r="E109">
            <v>31.678758999999999</v>
          </cell>
          <cell r="F109">
            <v>4995.3440000000001</v>
          </cell>
          <cell r="G109">
            <v>59944.131000000001</v>
          </cell>
          <cell r="H109">
            <v>2296.71</v>
          </cell>
          <cell r="I109">
            <v>2365.6400000000003</v>
          </cell>
          <cell r="J109">
            <v>59</v>
          </cell>
          <cell r="K109">
            <v>2424.7900000000004</v>
          </cell>
          <cell r="L109">
            <v>60.5</v>
          </cell>
        </row>
        <row r="110">
          <cell r="A110" t="str">
            <v>CO0118</v>
          </cell>
          <cell r="B110" t="str">
            <v>CO</v>
          </cell>
          <cell r="C110" t="str">
            <v>011</v>
          </cell>
          <cell r="D110">
            <v>8</v>
          </cell>
          <cell r="E110">
            <v>32.468828000000002</v>
          </cell>
          <cell r="F110">
            <v>5119.9279999999999</v>
          </cell>
          <cell r="G110">
            <v>61439.139000000003</v>
          </cell>
          <cell r="H110">
            <v>2353.9900000000002</v>
          </cell>
          <cell r="I110">
            <v>2424.6400000000003</v>
          </cell>
          <cell r="J110">
            <v>63.559999999999945</v>
          </cell>
          <cell r="K110">
            <v>2485.2900000000004</v>
          </cell>
          <cell r="L110">
            <v>65.139999999999873</v>
          </cell>
        </row>
        <row r="111">
          <cell r="A111" t="str">
            <v>CO0119</v>
          </cell>
          <cell r="B111" t="str">
            <v>CO</v>
          </cell>
          <cell r="C111" t="str">
            <v>011</v>
          </cell>
          <cell r="D111">
            <v>9</v>
          </cell>
          <cell r="E111">
            <v>33.320138</v>
          </cell>
          <cell r="F111">
            <v>5254.1689999999999</v>
          </cell>
          <cell r="G111">
            <v>63050.031000000003</v>
          </cell>
          <cell r="H111">
            <v>2415.71</v>
          </cell>
          <cell r="I111">
            <v>2488.2000000000003</v>
          </cell>
          <cell r="J111">
            <v>89.699999999999818</v>
          </cell>
          <cell r="K111">
            <v>2550.4300000000003</v>
          </cell>
          <cell r="L111">
            <v>91.949999999999818</v>
          </cell>
        </row>
        <row r="112">
          <cell r="A112" t="str">
            <v>CO01110</v>
          </cell>
          <cell r="B112" t="str">
            <v>CO</v>
          </cell>
          <cell r="C112" t="str">
            <v>011</v>
          </cell>
          <cell r="D112">
            <v>10</v>
          </cell>
          <cell r="E112">
            <v>34.521379000000003</v>
          </cell>
          <cell r="F112">
            <v>5443.59</v>
          </cell>
          <cell r="G112">
            <v>65323.08</v>
          </cell>
          <cell r="H112">
            <v>2502.8000000000002</v>
          </cell>
          <cell r="I112">
            <v>2577.9</v>
          </cell>
          <cell r="J112">
            <v>0</v>
          </cell>
          <cell r="K112">
            <v>2642.38</v>
          </cell>
          <cell r="L112">
            <v>0</v>
          </cell>
        </row>
        <row r="113">
          <cell r="A113" t="str">
            <v>CO0121</v>
          </cell>
          <cell r="B113" t="str">
            <v>CO</v>
          </cell>
          <cell r="C113" t="str">
            <v>012</v>
          </cell>
          <cell r="D113">
            <v>1</v>
          </cell>
          <cell r="E113">
            <v>27.949379</v>
          </cell>
          <cell r="F113">
            <v>4407.268</v>
          </cell>
          <cell r="G113">
            <v>52887.213000000003</v>
          </cell>
          <cell r="H113">
            <v>2026.33</v>
          </cell>
          <cell r="I113">
            <v>2087.13</v>
          </cell>
          <cell r="J113">
            <v>69.079999999999927</v>
          </cell>
          <cell r="K113">
            <v>2139.3200000000002</v>
          </cell>
          <cell r="L113">
            <v>70.800000000000182</v>
          </cell>
        </row>
        <row r="114">
          <cell r="A114" t="str">
            <v>CO0122</v>
          </cell>
          <cell r="B114" t="str">
            <v>CO</v>
          </cell>
          <cell r="C114" t="str">
            <v>012</v>
          </cell>
          <cell r="D114">
            <v>2</v>
          </cell>
          <cell r="E114">
            <v>28.874206999999998</v>
          </cell>
          <cell r="F114">
            <v>4553.1019999999999</v>
          </cell>
          <cell r="G114">
            <v>54637.218000000001</v>
          </cell>
          <cell r="H114">
            <v>2093.38</v>
          </cell>
          <cell r="I114">
            <v>2156.21</v>
          </cell>
          <cell r="J114">
            <v>69.160000000000309</v>
          </cell>
          <cell r="K114">
            <v>2210.1200000000003</v>
          </cell>
          <cell r="L114">
            <v>70.920000000000073</v>
          </cell>
        </row>
        <row r="115">
          <cell r="A115" t="str">
            <v>CO0123</v>
          </cell>
          <cell r="B115" t="str">
            <v>CO</v>
          </cell>
          <cell r="C115" t="str">
            <v>012</v>
          </cell>
          <cell r="D115">
            <v>3</v>
          </cell>
          <cell r="E115">
            <v>29.800552</v>
          </cell>
          <cell r="F115">
            <v>4699.1750000000002</v>
          </cell>
          <cell r="G115">
            <v>56390.093999999997</v>
          </cell>
          <cell r="H115">
            <v>2160.5400000000004</v>
          </cell>
          <cell r="I115">
            <v>2225.3700000000003</v>
          </cell>
          <cell r="J115">
            <v>69.269999999999982</v>
          </cell>
          <cell r="K115">
            <v>2281.0400000000004</v>
          </cell>
          <cell r="L115">
            <v>71</v>
          </cell>
        </row>
        <row r="116">
          <cell r="A116" t="str">
            <v>CO0124</v>
          </cell>
          <cell r="B116" t="str">
            <v>CO</v>
          </cell>
          <cell r="C116" t="str">
            <v>012</v>
          </cell>
          <cell r="D116">
            <v>4</v>
          </cell>
          <cell r="E116">
            <v>30.728000000000002</v>
          </cell>
          <cell r="F116">
            <v>4845.4219999999996</v>
          </cell>
          <cell r="G116">
            <v>58145.057999999997</v>
          </cell>
          <cell r="H116">
            <v>2227.7800000000002</v>
          </cell>
          <cell r="I116">
            <v>2294.6400000000003</v>
          </cell>
          <cell r="J116">
            <v>69.159999999999854</v>
          </cell>
          <cell r="K116">
            <v>2352.0400000000004</v>
          </cell>
          <cell r="L116">
            <v>70.879999999999654</v>
          </cell>
        </row>
        <row r="117">
          <cell r="A117" t="str">
            <v>CO0125</v>
          </cell>
          <cell r="B117" t="str">
            <v>CO</v>
          </cell>
          <cell r="C117" t="str">
            <v>012</v>
          </cell>
          <cell r="D117">
            <v>5</v>
          </cell>
          <cell r="E117">
            <v>31.654482999999999</v>
          </cell>
          <cell r="F117">
            <v>4991.5159999999996</v>
          </cell>
          <cell r="G117">
            <v>59898.195</v>
          </cell>
          <cell r="H117">
            <v>2294.9500000000003</v>
          </cell>
          <cell r="I117">
            <v>2363.8000000000002</v>
          </cell>
          <cell r="J117">
            <v>69.119999999999891</v>
          </cell>
          <cell r="K117">
            <v>2422.92</v>
          </cell>
          <cell r="L117">
            <v>70.840000000000146</v>
          </cell>
        </row>
        <row r="118">
          <cell r="A118" t="str">
            <v>CO0126</v>
          </cell>
          <cell r="B118" t="str">
            <v>CO</v>
          </cell>
          <cell r="C118" t="str">
            <v>012</v>
          </cell>
          <cell r="D118">
            <v>6</v>
          </cell>
          <cell r="E118">
            <v>32.579861999999999</v>
          </cell>
          <cell r="F118">
            <v>5137.4369999999999</v>
          </cell>
          <cell r="G118">
            <v>61649.243999999999</v>
          </cell>
          <cell r="H118">
            <v>2362.0400000000004</v>
          </cell>
          <cell r="I118">
            <v>2432.92</v>
          </cell>
          <cell r="J118">
            <v>69.079999999999927</v>
          </cell>
          <cell r="K118">
            <v>2493.7600000000002</v>
          </cell>
          <cell r="L118">
            <v>70.800000000000182</v>
          </cell>
        </row>
        <row r="119">
          <cell r="A119" t="str">
            <v>CO0127</v>
          </cell>
          <cell r="B119" t="str">
            <v>CO</v>
          </cell>
          <cell r="C119" t="str">
            <v>012</v>
          </cell>
          <cell r="D119">
            <v>7</v>
          </cell>
          <cell r="E119">
            <v>33.505102999999998</v>
          </cell>
          <cell r="F119">
            <v>5283.3360000000002</v>
          </cell>
          <cell r="G119">
            <v>63400.031999999999</v>
          </cell>
          <cell r="H119">
            <v>2429.1200000000003</v>
          </cell>
          <cell r="I119">
            <v>2502</v>
          </cell>
          <cell r="J119">
            <v>62.680000000000291</v>
          </cell>
          <cell r="K119">
            <v>2564.5600000000004</v>
          </cell>
          <cell r="L119">
            <v>64.259999999999764</v>
          </cell>
        </row>
        <row r="120">
          <cell r="A120" t="str">
            <v>CO0128</v>
          </cell>
          <cell r="B120" t="str">
            <v>CO</v>
          </cell>
          <cell r="C120" t="str">
            <v>012</v>
          </cell>
          <cell r="D120">
            <v>8</v>
          </cell>
          <cell r="E120">
            <v>34.344414</v>
          </cell>
          <cell r="F120">
            <v>5415.6850000000004</v>
          </cell>
          <cell r="G120">
            <v>64988.216999999997</v>
          </cell>
          <cell r="H120">
            <v>2489.9700000000003</v>
          </cell>
          <cell r="I120">
            <v>2564.6800000000003</v>
          </cell>
          <cell r="J120">
            <v>67.199999999999818</v>
          </cell>
          <cell r="K120">
            <v>2628.82</v>
          </cell>
          <cell r="L120">
            <v>68.889999999999873</v>
          </cell>
        </row>
        <row r="121">
          <cell r="A121" t="str">
            <v>CO0129</v>
          </cell>
          <cell r="B121" t="str">
            <v>CO</v>
          </cell>
          <cell r="C121" t="str">
            <v>012</v>
          </cell>
          <cell r="D121">
            <v>9</v>
          </cell>
          <cell r="E121">
            <v>35.244413999999999</v>
          </cell>
          <cell r="F121">
            <v>5557.6040000000003</v>
          </cell>
          <cell r="G121">
            <v>66691.241999999998</v>
          </cell>
          <cell r="H121">
            <v>2555.2200000000003</v>
          </cell>
          <cell r="I121">
            <v>2631.88</v>
          </cell>
          <cell r="J121">
            <v>93.340000000000146</v>
          </cell>
          <cell r="K121">
            <v>2697.71</v>
          </cell>
          <cell r="L121">
            <v>95.670000000000073</v>
          </cell>
        </row>
        <row r="122">
          <cell r="A122" t="str">
            <v>CO01210</v>
          </cell>
          <cell r="B122" t="str">
            <v>CO</v>
          </cell>
          <cell r="C122" t="str">
            <v>012</v>
          </cell>
          <cell r="D122">
            <v>10</v>
          </cell>
          <cell r="E122">
            <v>36.494207000000003</v>
          </cell>
          <cell r="F122">
            <v>5754.68</v>
          </cell>
          <cell r="G122">
            <v>69056.163</v>
          </cell>
          <cell r="H122">
            <v>2645.8300000000004</v>
          </cell>
          <cell r="I122">
            <v>2725.2200000000003</v>
          </cell>
          <cell r="J122">
            <v>0</v>
          </cell>
          <cell r="K122">
            <v>2793.38</v>
          </cell>
          <cell r="L122">
            <v>0</v>
          </cell>
        </row>
        <row r="123">
          <cell r="A123" t="str">
            <v>CO0161</v>
          </cell>
          <cell r="B123" t="str">
            <v>CO</v>
          </cell>
          <cell r="C123" t="str">
            <v>016</v>
          </cell>
          <cell r="D123">
            <v>1</v>
          </cell>
          <cell r="E123">
            <v>33.750345000000003</v>
          </cell>
          <cell r="F123">
            <v>5322.0079999999998</v>
          </cell>
          <cell r="G123">
            <v>63864.09</v>
          </cell>
          <cell r="H123">
            <v>2446.9</v>
          </cell>
          <cell r="I123">
            <v>2520.3100000000004</v>
          </cell>
          <cell r="J123">
            <v>82.109999999999673</v>
          </cell>
          <cell r="K123">
            <v>2583.34</v>
          </cell>
          <cell r="L123">
            <v>84.170000000000073</v>
          </cell>
        </row>
        <row r="124">
          <cell r="A124" t="str">
            <v>CO0162</v>
          </cell>
          <cell r="B124" t="str">
            <v>CO</v>
          </cell>
          <cell r="C124" t="str">
            <v>016</v>
          </cell>
          <cell r="D124">
            <v>2</v>
          </cell>
          <cell r="E124">
            <v>34.849654999999998</v>
          </cell>
          <cell r="F124">
            <v>5495.3549999999996</v>
          </cell>
          <cell r="G124">
            <v>65944.259999999995</v>
          </cell>
          <cell r="H124">
            <v>2526.6000000000004</v>
          </cell>
          <cell r="I124">
            <v>2602.42</v>
          </cell>
          <cell r="J124">
            <v>81.760000000000218</v>
          </cell>
          <cell r="K124">
            <v>2667.51</v>
          </cell>
          <cell r="L124">
            <v>83.800000000000182</v>
          </cell>
        </row>
        <row r="125">
          <cell r="A125" t="str">
            <v>CO0163</v>
          </cell>
          <cell r="B125" t="str">
            <v>CO</v>
          </cell>
          <cell r="C125" t="str">
            <v>016</v>
          </cell>
          <cell r="D125">
            <v>3</v>
          </cell>
          <cell r="E125">
            <v>35.944552000000002</v>
          </cell>
          <cell r="F125">
            <v>5668.0069999999996</v>
          </cell>
          <cell r="G125">
            <v>68016.077999999994</v>
          </cell>
          <cell r="H125">
            <v>2605.98</v>
          </cell>
          <cell r="I125">
            <v>2684.1800000000003</v>
          </cell>
          <cell r="J125">
            <v>81.989999999999782</v>
          </cell>
          <cell r="K125">
            <v>2751.3100000000004</v>
          </cell>
          <cell r="L125">
            <v>84.019999999999982</v>
          </cell>
        </row>
        <row r="126">
          <cell r="A126" t="str">
            <v>CO0164</v>
          </cell>
          <cell r="B126" t="str">
            <v>CO</v>
          </cell>
          <cell r="C126" t="str">
            <v>016</v>
          </cell>
          <cell r="D126">
            <v>4</v>
          </cell>
          <cell r="E126">
            <v>37.042758999999997</v>
          </cell>
          <cell r="F126">
            <v>5841.18</v>
          </cell>
          <cell r="G126">
            <v>70094.16</v>
          </cell>
          <cell r="H126">
            <v>2685.6000000000004</v>
          </cell>
          <cell r="I126">
            <v>2766.17</v>
          </cell>
          <cell r="J126">
            <v>81.840000000000146</v>
          </cell>
          <cell r="K126">
            <v>2835.3300000000004</v>
          </cell>
          <cell r="L126">
            <v>83.909999999999854</v>
          </cell>
        </row>
        <row r="127">
          <cell r="A127" t="str">
            <v>CO0165</v>
          </cell>
          <cell r="B127" t="str">
            <v>CO</v>
          </cell>
          <cell r="C127" t="str">
            <v>016</v>
          </cell>
          <cell r="D127">
            <v>5</v>
          </cell>
          <cell r="E127">
            <v>38.138207000000001</v>
          </cell>
          <cell r="F127">
            <v>6013.9189999999999</v>
          </cell>
          <cell r="G127">
            <v>72167.021999999997</v>
          </cell>
          <cell r="H127">
            <v>2765.0200000000004</v>
          </cell>
          <cell r="I127">
            <v>2848.01</v>
          </cell>
          <cell r="J127">
            <v>81.989999999999782</v>
          </cell>
          <cell r="K127">
            <v>2919.2400000000002</v>
          </cell>
          <cell r="L127">
            <v>84.019999999999982</v>
          </cell>
        </row>
        <row r="128">
          <cell r="A128" t="str">
            <v>CO0166</v>
          </cell>
          <cell r="B128" t="str">
            <v>CO</v>
          </cell>
          <cell r="C128" t="str">
            <v>016</v>
          </cell>
          <cell r="D128">
            <v>6</v>
          </cell>
          <cell r="E128">
            <v>39.236414000000003</v>
          </cell>
          <cell r="F128">
            <v>6187.0919999999996</v>
          </cell>
          <cell r="G128">
            <v>74245.104000000007</v>
          </cell>
          <cell r="H128">
            <v>2844.6400000000003</v>
          </cell>
          <cell r="I128">
            <v>2930</v>
          </cell>
          <cell r="J128">
            <v>81.880000000000109</v>
          </cell>
          <cell r="K128">
            <v>3003.26</v>
          </cell>
          <cell r="L128">
            <v>83.949999999999818</v>
          </cell>
        </row>
        <row r="129">
          <cell r="A129" t="str">
            <v>CO0167</v>
          </cell>
          <cell r="B129" t="str">
            <v>CO</v>
          </cell>
          <cell r="C129" t="str">
            <v>016</v>
          </cell>
          <cell r="D129">
            <v>7</v>
          </cell>
          <cell r="E129">
            <v>40.332965999999999</v>
          </cell>
          <cell r="F129">
            <v>6360.0050000000001</v>
          </cell>
          <cell r="G129">
            <v>76320.054000000004</v>
          </cell>
          <cell r="H129">
            <v>2924.1400000000003</v>
          </cell>
          <cell r="I129">
            <v>3011.88</v>
          </cell>
          <cell r="J129">
            <v>75.289999999999964</v>
          </cell>
          <cell r="K129">
            <v>3087.21</v>
          </cell>
          <cell r="L129">
            <v>77.160000000000309</v>
          </cell>
        </row>
        <row r="130">
          <cell r="A130" t="str">
            <v>CO0168</v>
          </cell>
          <cell r="B130" t="str">
            <v>CO</v>
          </cell>
          <cell r="C130" t="str">
            <v>016</v>
          </cell>
          <cell r="D130">
            <v>8</v>
          </cell>
          <cell r="E130">
            <v>41.341379000000003</v>
          </cell>
          <cell r="F130">
            <v>6519.0190000000002</v>
          </cell>
          <cell r="G130">
            <v>78228.225000000006</v>
          </cell>
          <cell r="H130">
            <v>2997.25</v>
          </cell>
          <cell r="I130">
            <v>3087.17</v>
          </cell>
          <cell r="J130">
            <v>81.070000000000164</v>
          </cell>
          <cell r="K130">
            <v>3164.3700000000003</v>
          </cell>
          <cell r="L130">
            <v>83.109999999999673</v>
          </cell>
        </row>
        <row r="131">
          <cell r="A131" t="str">
            <v>CO0169</v>
          </cell>
          <cell r="B131" t="str">
            <v>CO</v>
          </cell>
          <cell r="C131" t="str">
            <v>016</v>
          </cell>
          <cell r="D131">
            <v>9</v>
          </cell>
          <cell r="E131">
            <v>42.426758999999997</v>
          </cell>
          <cell r="F131">
            <v>6690.17</v>
          </cell>
          <cell r="G131">
            <v>80282.034</v>
          </cell>
          <cell r="H131">
            <v>3075.94</v>
          </cell>
          <cell r="I131">
            <v>3168.2400000000002</v>
          </cell>
          <cell r="J131">
            <v>107.00999999999976</v>
          </cell>
          <cell r="K131">
            <v>3247.48</v>
          </cell>
          <cell r="L131">
            <v>109.69000000000005</v>
          </cell>
        </row>
        <row r="132">
          <cell r="A132" t="str">
            <v>CO01610</v>
          </cell>
          <cell r="B132" t="str">
            <v>CO</v>
          </cell>
          <cell r="C132" t="str">
            <v>016</v>
          </cell>
          <cell r="D132">
            <v>10</v>
          </cell>
          <cell r="E132">
            <v>43.86</v>
          </cell>
          <cell r="F132">
            <v>6916.174</v>
          </cell>
          <cell r="G132">
            <v>82994.085000000006</v>
          </cell>
          <cell r="H132">
            <v>3179.8500000000004</v>
          </cell>
          <cell r="I132">
            <v>3275.25</v>
          </cell>
          <cell r="J132">
            <v>0</v>
          </cell>
          <cell r="K132">
            <v>3357.17</v>
          </cell>
          <cell r="L132">
            <v>0</v>
          </cell>
        </row>
        <row r="133">
          <cell r="A133" t="str">
            <v>CP0011</v>
          </cell>
          <cell r="B133" t="str">
            <v>CP</v>
          </cell>
          <cell r="C133" t="str">
            <v>001</v>
          </cell>
          <cell r="D133">
            <v>1</v>
          </cell>
          <cell r="E133">
            <v>16.701250000000002</v>
          </cell>
          <cell r="F133">
            <v>2906.018</v>
          </cell>
          <cell r="G133">
            <v>34872.21</v>
          </cell>
          <cell r="H133">
            <v>1336.1</v>
          </cell>
          <cell r="I133">
            <v>1376.21</v>
          </cell>
          <cell r="J133">
            <v>41.649999999999864</v>
          </cell>
          <cell r="K133">
            <v>1410.62</v>
          </cell>
          <cell r="L133">
            <v>42.720000000000027</v>
          </cell>
        </row>
        <row r="134">
          <cell r="A134" t="str">
            <v>CP0012</v>
          </cell>
          <cell r="B134" t="str">
            <v>CP</v>
          </cell>
          <cell r="C134" t="str">
            <v>001</v>
          </cell>
          <cell r="D134">
            <v>2</v>
          </cell>
          <cell r="E134">
            <v>17.207000000000001</v>
          </cell>
          <cell r="F134">
            <v>2994.018</v>
          </cell>
          <cell r="G134">
            <v>35928.216</v>
          </cell>
          <cell r="H134">
            <v>1376.56</v>
          </cell>
          <cell r="I134">
            <v>1417.86</v>
          </cell>
          <cell r="J134">
            <v>41.490000000000009</v>
          </cell>
          <cell r="K134">
            <v>1453.34</v>
          </cell>
          <cell r="L134">
            <v>42.529999999999973</v>
          </cell>
        </row>
        <row r="135">
          <cell r="A135" t="str">
            <v>CP0013</v>
          </cell>
          <cell r="B135" t="str">
            <v>CP</v>
          </cell>
          <cell r="C135" t="str">
            <v>001</v>
          </cell>
          <cell r="D135">
            <v>3</v>
          </cell>
          <cell r="E135">
            <v>17.710249999999998</v>
          </cell>
          <cell r="F135">
            <v>3081.5839999999998</v>
          </cell>
          <cell r="G135">
            <v>36979.002</v>
          </cell>
          <cell r="H135">
            <v>1416.82</v>
          </cell>
          <cell r="I135">
            <v>1459.35</v>
          </cell>
          <cell r="J135">
            <v>41.920000000000073</v>
          </cell>
          <cell r="K135">
            <v>1495.87</v>
          </cell>
          <cell r="L135">
            <v>42.950000000000045</v>
          </cell>
        </row>
        <row r="136">
          <cell r="A136" t="str">
            <v>CP0014</v>
          </cell>
          <cell r="B136" t="str">
            <v>CP</v>
          </cell>
          <cell r="C136" t="str">
            <v>001</v>
          </cell>
          <cell r="D136">
            <v>4</v>
          </cell>
          <cell r="E136">
            <v>18.218875000000001</v>
          </cell>
          <cell r="F136">
            <v>3170.0839999999998</v>
          </cell>
          <cell r="G136">
            <v>38041.010999999999</v>
          </cell>
          <cell r="H136">
            <v>1457.51</v>
          </cell>
          <cell r="I136">
            <v>1501.27</v>
          </cell>
          <cell r="J136">
            <v>43.559999999999945</v>
          </cell>
          <cell r="K136">
            <v>1538.82</v>
          </cell>
          <cell r="L136">
            <v>44.630000000000109</v>
          </cell>
        </row>
        <row r="137">
          <cell r="A137" t="str">
            <v>CP0015</v>
          </cell>
          <cell r="B137" t="str">
            <v>CP</v>
          </cell>
          <cell r="C137" t="str">
            <v>001</v>
          </cell>
          <cell r="D137">
            <v>5</v>
          </cell>
          <cell r="E137">
            <v>18.747624999999999</v>
          </cell>
          <cell r="F137">
            <v>3262.087</v>
          </cell>
          <cell r="G137">
            <v>39145.040999999997</v>
          </cell>
          <cell r="H137">
            <v>1499.81</v>
          </cell>
          <cell r="I137">
            <v>1544.83</v>
          </cell>
          <cell r="J137">
            <v>43.529999999999973</v>
          </cell>
          <cell r="K137">
            <v>1583.45</v>
          </cell>
          <cell r="L137">
            <v>44.639999999999873</v>
          </cell>
        </row>
        <row r="138">
          <cell r="A138" t="str">
            <v>CP0016</v>
          </cell>
          <cell r="B138" t="str">
            <v>CP</v>
          </cell>
          <cell r="C138" t="str">
            <v>001</v>
          </cell>
          <cell r="D138">
            <v>6</v>
          </cell>
          <cell r="E138">
            <v>19.275874999999999</v>
          </cell>
          <cell r="F138">
            <v>3354.002</v>
          </cell>
          <cell r="G138">
            <v>40248.027000000002</v>
          </cell>
          <cell r="H138">
            <v>1542.07</v>
          </cell>
          <cell r="I138">
            <v>1588.36</v>
          </cell>
          <cell r="J138">
            <v>43.560000000000173</v>
          </cell>
          <cell r="K138">
            <v>1628.09</v>
          </cell>
          <cell r="L138">
            <v>44.6400000000001</v>
          </cell>
        </row>
        <row r="139">
          <cell r="A139" t="str">
            <v>CP0017</v>
          </cell>
          <cell r="B139" t="str">
            <v>CP</v>
          </cell>
          <cell r="C139" t="str">
            <v>001</v>
          </cell>
          <cell r="D139">
            <v>7</v>
          </cell>
          <cell r="E139">
            <v>19.804625000000001</v>
          </cell>
          <cell r="F139">
            <v>3446.0050000000001</v>
          </cell>
          <cell r="G139">
            <v>41352.057000000001</v>
          </cell>
          <cell r="H139">
            <v>1584.37</v>
          </cell>
          <cell r="I139">
            <v>1631.92</v>
          </cell>
          <cell r="J139">
            <v>40.839999999999918</v>
          </cell>
          <cell r="K139">
            <v>1672.73</v>
          </cell>
          <cell r="L139">
            <v>41.869999999999891</v>
          </cell>
        </row>
        <row r="140">
          <cell r="A140" t="str">
            <v>CP0018</v>
          </cell>
          <cell r="B140" t="str">
            <v>CP</v>
          </cell>
          <cell r="C140" t="str">
            <v>001</v>
          </cell>
          <cell r="D140">
            <v>8</v>
          </cell>
          <cell r="E140">
            <v>20.300374999999999</v>
          </cell>
          <cell r="F140">
            <v>3532.2649999999999</v>
          </cell>
          <cell r="G140">
            <v>42387.182999999997</v>
          </cell>
          <cell r="H140">
            <v>1624.03</v>
          </cell>
          <cell r="I140">
            <v>1672.76</v>
          </cell>
          <cell r="J140">
            <v>43.680000000000064</v>
          </cell>
          <cell r="K140">
            <v>1714.6</v>
          </cell>
          <cell r="L140">
            <v>44.75</v>
          </cell>
        </row>
        <row r="141">
          <cell r="A141" t="str">
            <v>CP0019</v>
          </cell>
          <cell r="B141" t="str">
            <v>CP</v>
          </cell>
          <cell r="C141" t="str">
            <v>001</v>
          </cell>
          <cell r="D141">
            <v>9</v>
          </cell>
          <cell r="E141">
            <v>20.830500000000001</v>
          </cell>
          <cell r="F141">
            <v>3624.5070000000001</v>
          </cell>
          <cell r="G141">
            <v>43494.084000000003</v>
          </cell>
          <cell r="H141">
            <v>1666.44</v>
          </cell>
          <cell r="I141">
            <v>1716.44</v>
          </cell>
          <cell r="J141">
            <v>72.879999999999882</v>
          </cell>
          <cell r="K141">
            <v>1759.35</v>
          </cell>
          <cell r="L141">
            <v>74.720000000000027</v>
          </cell>
        </row>
        <row r="142">
          <cell r="A142" t="str">
            <v>CP00110</v>
          </cell>
          <cell r="B142" t="str">
            <v>CP</v>
          </cell>
          <cell r="C142" t="str">
            <v>001</v>
          </cell>
          <cell r="D142">
            <v>10</v>
          </cell>
          <cell r="E142">
            <v>21.714625000000002</v>
          </cell>
          <cell r="F142">
            <v>3778.3449999999998</v>
          </cell>
          <cell r="G142">
            <v>45340.137000000002</v>
          </cell>
          <cell r="H142">
            <v>1737.17</v>
          </cell>
          <cell r="I142">
            <v>1789.32</v>
          </cell>
          <cell r="J142">
            <v>0</v>
          </cell>
          <cell r="K142">
            <v>1834.07</v>
          </cell>
          <cell r="L142">
            <v>0</v>
          </cell>
        </row>
        <row r="143">
          <cell r="A143" t="str">
            <v>CP0071</v>
          </cell>
          <cell r="B143" t="str">
            <v>CP</v>
          </cell>
          <cell r="C143" t="str">
            <v>007</v>
          </cell>
          <cell r="D143">
            <v>1</v>
          </cell>
          <cell r="E143">
            <v>21.954125000000001</v>
          </cell>
          <cell r="F143">
            <v>3820.018</v>
          </cell>
          <cell r="G143">
            <v>45840.213000000003</v>
          </cell>
          <cell r="H143">
            <v>1756.33</v>
          </cell>
          <cell r="I143">
            <v>1809.05</v>
          </cell>
          <cell r="J143">
            <v>62.180000000000064</v>
          </cell>
          <cell r="K143">
            <v>1854.3</v>
          </cell>
          <cell r="L143">
            <v>63.710000000000036</v>
          </cell>
        </row>
        <row r="144">
          <cell r="A144" t="str">
            <v>CP0072</v>
          </cell>
          <cell r="B144" t="str">
            <v>CP</v>
          </cell>
          <cell r="C144" t="str">
            <v>007</v>
          </cell>
          <cell r="D144">
            <v>2</v>
          </cell>
          <cell r="E144">
            <v>22.708874999999999</v>
          </cell>
          <cell r="F144">
            <v>3951.3440000000001</v>
          </cell>
          <cell r="G144">
            <v>47416.131000000001</v>
          </cell>
          <cell r="H144">
            <v>1816.71</v>
          </cell>
          <cell r="I144">
            <v>1871.23</v>
          </cell>
          <cell r="J144">
            <v>62.450000000000045</v>
          </cell>
          <cell r="K144">
            <v>1918.01</v>
          </cell>
          <cell r="L144">
            <v>64.029999999999973</v>
          </cell>
        </row>
        <row r="145">
          <cell r="A145" t="str">
            <v>CP0073</v>
          </cell>
          <cell r="B145" t="str">
            <v>CP</v>
          </cell>
          <cell r="C145" t="str">
            <v>007</v>
          </cell>
          <cell r="D145">
            <v>3</v>
          </cell>
          <cell r="E145">
            <v>23.466999999999999</v>
          </cell>
          <cell r="F145">
            <v>4083.2579999999998</v>
          </cell>
          <cell r="G145">
            <v>48999.095999999998</v>
          </cell>
          <cell r="H145">
            <v>1877.36</v>
          </cell>
          <cell r="I145">
            <v>1933.68</v>
          </cell>
          <cell r="J145">
            <v>62.1099999999999</v>
          </cell>
          <cell r="K145">
            <v>1982.04</v>
          </cell>
          <cell r="L145">
            <v>63.670000000000073</v>
          </cell>
        </row>
        <row r="146">
          <cell r="A146" t="str">
            <v>CP0074</v>
          </cell>
          <cell r="B146" t="str">
            <v>CP</v>
          </cell>
          <cell r="C146" t="str">
            <v>007</v>
          </cell>
          <cell r="D146">
            <v>4</v>
          </cell>
          <cell r="E146">
            <v>24.220375000000001</v>
          </cell>
          <cell r="F146">
            <v>4214.3450000000003</v>
          </cell>
          <cell r="G146">
            <v>50572.142999999996</v>
          </cell>
          <cell r="H146">
            <v>1937.6299999999999</v>
          </cell>
          <cell r="I146">
            <v>1995.79</v>
          </cell>
          <cell r="J146">
            <v>62.0300000000002</v>
          </cell>
          <cell r="K146">
            <v>2045.71</v>
          </cell>
          <cell r="L146">
            <v>63.570000000000164</v>
          </cell>
        </row>
        <row r="147">
          <cell r="A147" t="str">
            <v>CP0075</v>
          </cell>
          <cell r="B147" t="str">
            <v>CP</v>
          </cell>
          <cell r="C147" t="str">
            <v>007</v>
          </cell>
          <cell r="D147">
            <v>5</v>
          </cell>
          <cell r="E147">
            <v>24.97325</v>
          </cell>
          <cell r="F147">
            <v>4345.3459999999995</v>
          </cell>
          <cell r="G147">
            <v>52144.146000000001</v>
          </cell>
          <cell r="H147">
            <v>1997.86</v>
          </cell>
          <cell r="I147">
            <v>2057.8200000000002</v>
          </cell>
          <cell r="J147">
            <v>62.490000000000236</v>
          </cell>
          <cell r="K147">
            <v>2109.2800000000002</v>
          </cell>
          <cell r="L147">
            <v>64.059999999999945</v>
          </cell>
        </row>
        <row r="148">
          <cell r="A148" t="str">
            <v>CP0076</v>
          </cell>
          <cell r="B148" t="str">
            <v>CP</v>
          </cell>
          <cell r="C148" t="str">
            <v>007</v>
          </cell>
          <cell r="D148">
            <v>6</v>
          </cell>
          <cell r="E148">
            <v>25.731874999999999</v>
          </cell>
          <cell r="F148">
            <v>4477.3459999999995</v>
          </cell>
          <cell r="G148">
            <v>53728.154999999999</v>
          </cell>
          <cell r="H148">
            <v>2058.5500000000002</v>
          </cell>
          <cell r="I148">
            <v>2120.3100000000004</v>
          </cell>
          <cell r="J148">
            <v>62.1899999999996</v>
          </cell>
          <cell r="K148">
            <v>2173.34</v>
          </cell>
          <cell r="L148">
            <v>63.75</v>
          </cell>
        </row>
        <row r="149">
          <cell r="A149" t="str">
            <v>CP0077</v>
          </cell>
          <cell r="B149" t="str">
            <v>CP</v>
          </cell>
          <cell r="C149" t="str">
            <v>007</v>
          </cell>
          <cell r="D149">
            <v>7</v>
          </cell>
          <cell r="E149">
            <v>26.486125000000001</v>
          </cell>
          <cell r="F149">
            <v>4608.5860000000002</v>
          </cell>
          <cell r="G149">
            <v>55303.029000000002</v>
          </cell>
          <cell r="H149">
            <v>2118.8900000000003</v>
          </cell>
          <cell r="I149">
            <v>2182.5</v>
          </cell>
          <cell r="J149">
            <v>54.550000000000182</v>
          </cell>
          <cell r="K149">
            <v>2237.09</v>
          </cell>
          <cell r="L149">
            <v>55.900000000000091</v>
          </cell>
        </row>
        <row r="150">
          <cell r="A150" t="str">
            <v>CP0078</v>
          </cell>
          <cell r="B150" t="str">
            <v>CP</v>
          </cell>
          <cell r="C150" t="str">
            <v>007</v>
          </cell>
          <cell r="D150">
            <v>8</v>
          </cell>
          <cell r="E150">
            <v>27.148499999999999</v>
          </cell>
          <cell r="F150">
            <v>4723.8389999999999</v>
          </cell>
          <cell r="G150">
            <v>56686.067999999999</v>
          </cell>
          <cell r="H150">
            <v>2171.88</v>
          </cell>
          <cell r="I150">
            <v>2237.0500000000002</v>
          </cell>
          <cell r="J150">
            <v>58.740000000000236</v>
          </cell>
          <cell r="K150">
            <v>2292.9900000000002</v>
          </cell>
          <cell r="L150">
            <v>60.199999999999818</v>
          </cell>
        </row>
        <row r="151">
          <cell r="A151" t="str">
            <v>CP0079</v>
          </cell>
          <cell r="B151" t="str">
            <v>CP</v>
          </cell>
          <cell r="C151" t="str">
            <v>007</v>
          </cell>
          <cell r="D151">
            <v>9</v>
          </cell>
          <cell r="E151">
            <v>27.861125000000001</v>
          </cell>
          <cell r="F151">
            <v>4847.8360000000002</v>
          </cell>
          <cell r="G151">
            <v>58174.029000000002</v>
          </cell>
          <cell r="H151">
            <v>2228.8900000000003</v>
          </cell>
          <cell r="I151">
            <v>2295.7900000000004</v>
          </cell>
          <cell r="J151">
            <v>87.359999999999673</v>
          </cell>
          <cell r="K151">
            <v>2353.19</v>
          </cell>
          <cell r="L151">
            <v>89.539999999999964</v>
          </cell>
        </row>
        <row r="152">
          <cell r="A152" t="str">
            <v>CP00710</v>
          </cell>
          <cell r="B152" t="str">
            <v>CP</v>
          </cell>
          <cell r="C152" t="str">
            <v>007</v>
          </cell>
          <cell r="D152">
            <v>10</v>
          </cell>
          <cell r="E152">
            <v>28.921500000000002</v>
          </cell>
          <cell r="F152">
            <v>5032.3410000000003</v>
          </cell>
          <cell r="G152">
            <v>60388.091999999997</v>
          </cell>
          <cell r="H152">
            <v>2313.7200000000003</v>
          </cell>
          <cell r="I152">
            <v>2383.15</v>
          </cell>
          <cell r="J152">
            <v>0</v>
          </cell>
          <cell r="K152">
            <v>2442.73</v>
          </cell>
          <cell r="L152">
            <v>0</v>
          </cell>
        </row>
        <row r="153">
          <cell r="A153" t="str">
            <v>CP0121</v>
          </cell>
          <cell r="B153" t="str">
            <v>CP</v>
          </cell>
          <cell r="C153" t="str">
            <v>012</v>
          </cell>
          <cell r="D153">
            <v>1</v>
          </cell>
          <cell r="E153">
            <v>27.949249999999999</v>
          </cell>
          <cell r="F153">
            <v>4863.17</v>
          </cell>
          <cell r="G153">
            <v>58358.034</v>
          </cell>
          <cell r="H153">
            <v>2235.94</v>
          </cell>
          <cell r="I153">
            <v>2303.0300000000002</v>
          </cell>
          <cell r="J153">
            <v>76.210000000000036</v>
          </cell>
          <cell r="K153">
            <v>2360.6200000000003</v>
          </cell>
          <cell r="L153">
            <v>78.119999999999891</v>
          </cell>
        </row>
        <row r="154">
          <cell r="A154" t="str">
            <v>CP0122</v>
          </cell>
          <cell r="B154" t="str">
            <v>CP</v>
          </cell>
          <cell r="C154" t="str">
            <v>012</v>
          </cell>
          <cell r="D154">
            <v>2</v>
          </cell>
          <cell r="E154">
            <v>28.874124999999999</v>
          </cell>
          <cell r="F154">
            <v>5024.098</v>
          </cell>
          <cell r="G154">
            <v>60289.173000000003</v>
          </cell>
          <cell r="H154">
            <v>2309.9300000000003</v>
          </cell>
          <cell r="I154">
            <v>2379.2400000000002</v>
          </cell>
          <cell r="J154">
            <v>76.320000000000164</v>
          </cell>
          <cell r="K154">
            <v>2438.7400000000002</v>
          </cell>
          <cell r="L154">
            <v>78.239999999999782</v>
          </cell>
        </row>
        <row r="155">
          <cell r="A155" t="str">
            <v>CP0123</v>
          </cell>
          <cell r="B155" t="str">
            <v>CP</v>
          </cell>
          <cell r="C155" t="str">
            <v>012</v>
          </cell>
          <cell r="D155">
            <v>3</v>
          </cell>
          <cell r="E155">
            <v>29.800374999999999</v>
          </cell>
          <cell r="F155">
            <v>5185.2650000000003</v>
          </cell>
          <cell r="G155">
            <v>62223.182999999997</v>
          </cell>
          <cell r="H155">
            <v>2384.0300000000002</v>
          </cell>
          <cell r="I155">
            <v>2455.5600000000004</v>
          </cell>
          <cell r="J155">
            <v>76.4399999999996</v>
          </cell>
          <cell r="K155">
            <v>2516.98</v>
          </cell>
          <cell r="L155">
            <v>78.350000000000364</v>
          </cell>
        </row>
        <row r="156">
          <cell r="A156" t="str">
            <v>CP0124</v>
          </cell>
          <cell r="B156" t="str">
            <v>CP</v>
          </cell>
          <cell r="C156" t="str">
            <v>012</v>
          </cell>
          <cell r="D156">
            <v>4</v>
          </cell>
          <cell r="E156">
            <v>30.728000000000002</v>
          </cell>
          <cell r="F156">
            <v>5346.6719999999996</v>
          </cell>
          <cell r="G156">
            <v>64160.063999999998</v>
          </cell>
          <cell r="H156">
            <v>2458.2400000000002</v>
          </cell>
          <cell r="I156">
            <v>2532</v>
          </cell>
          <cell r="J156">
            <v>76.360000000000127</v>
          </cell>
          <cell r="K156">
            <v>2595.3300000000004</v>
          </cell>
          <cell r="L156">
            <v>78.239999999999782</v>
          </cell>
        </row>
        <row r="157">
          <cell r="A157" t="str">
            <v>CP0125</v>
          </cell>
          <cell r="B157" t="str">
            <v>CP</v>
          </cell>
          <cell r="C157" t="str">
            <v>012</v>
          </cell>
          <cell r="D157">
            <v>5</v>
          </cell>
          <cell r="E157">
            <v>31.65475</v>
          </cell>
          <cell r="F157">
            <v>5507.9269999999997</v>
          </cell>
          <cell r="G157">
            <v>66095.118000000002</v>
          </cell>
          <cell r="H157">
            <v>2532.38</v>
          </cell>
          <cell r="I157">
            <v>2608.36</v>
          </cell>
          <cell r="J157">
            <v>76.240000000000236</v>
          </cell>
          <cell r="K157">
            <v>2673.57</v>
          </cell>
          <cell r="L157">
            <v>78.159999999999854</v>
          </cell>
        </row>
        <row r="158">
          <cell r="A158" t="str">
            <v>CP0126</v>
          </cell>
          <cell r="B158" t="str">
            <v>CP</v>
          </cell>
          <cell r="C158" t="str">
            <v>012</v>
          </cell>
          <cell r="D158">
            <v>6</v>
          </cell>
          <cell r="E158">
            <v>32.58</v>
          </cell>
          <cell r="F158">
            <v>5668.92</v>
          </cell>
          <cell r="G158">
            <v>68027.039999999994</v>
          </cell>
          <cell r="H158">
            <v>2606.4</v>
          </cell>
          <cell r="I158">
            <v>2684.6000000000004</v>
          </cell>
          <cell r="J158">
            <v>76.25</v>
          </cell>
          <cell r="K158">
            <v>2751.73</v>
          </cell>
          <cell r="L158">
            <v>78.160000000000309</v>
          </cell>
        </row>
        <row r="159">
          <cell r="A159" t="str">
            <v>CP0127</v>
          </cell>
          <cell r="B159" t="str">
            <v>CP</v>
          </cell>
          <cell r="C159" t="str">
            <v>012</v>
          </cell>
          <cell r="D159">
            <v>7</v>
          </cell>
          <cell r="E159">
            <v>33.505375000000001</v>
          </cell>
          <cell r="F159">
            <v>5829.9350000000004</v>
          </cell>
          <cell r="G159">
            <v>69959.222999999998</v>
          </cell>
          <cell r="H159">
            <v>2680.4300000000003</v>
          </cell>
          <cell r="I159">
            <v>2760.8500000000004</v>
          </cell>
          <cell r="J159">
            <v>69.149999999999636</v>
          </cell>
          <cell r="K159">
            <v>2829.8900000000003</v>
          </cell>
          <cell r="L159">
            <v>70.880000000000109</v>
          </cell>
        </row>
        <row r="160">
          <cell r="A160" t="str">
            <v>CP0128</v>
          </cell>
          <cell r="B160" t="str">
            <v>CP</v>
          </cell>
          <cell r="C160" t="str">
            <v>012</v>
          </cell>
          <cell r="D160">
            <v>8</v>
          </cell>
          <cell r="E160">
            <v>34.344374999999999</v>
          </cell>
          <cell r="F160">
            <v>5975.9210000000003</v>
          </cell>
          <cell r="G160">
            <v>71711.054999999993</v>
          </cell>
          <cell r="H160">
            <v>2747.55</v>
          </cell>
          <cell r="I160">
            <v>2830</v>
          </cell>
          <cell r="J160">
            <v>74.220000000000255</v>
          </cell>
          <cell r="K160">
            <v>2900.7700000000004</v>
          </cell>
          <cell r="L160">
            <v>76.049999999999727</v>
          </cell>
        </row>
        <row r="161">
          <cell r="A161" t="str">
            <v>CP0129</v>
          </cell>
          <cell r="B161" t="str">
            <v>CP</v>
          </cell>
          <cell r="C161" t="str">
            <v>012</v>
          </cell>
          <cell r="D161">
            <v>9</v>
          </cell>
          <cell r="E161">
            <v>35.245249999999999</v>
          </cell>
          <cell r="F161">
            <v>6132.674</v>
          </cell>
          <cell r="G161">
            <v>73592.081999999995</v>
          </cell>
          <cell r="H161">
            <v>2819.6200000000003</v>
          </cell>
          <cell r="I161">
            <v>2904.2200000000003</v>
          </cell>
          <cell r="J161">
            <v>102.90999999999985</v>
          </cell>
          <cell r="K161">
            <v>2976.82</v>
          </cell>
          <cell r="L161">
            <v>105.51999999999998</v>
          </cell>
        </row>
        <row r="162">
          <cell r="A162" t="str">
            <v>CP01210</v>
          </cell>
          <cell r="B162" t="str">
            <v>CP</v>
          </cell>
          <cell r="C162" t="str">
            <v>012</v>
          </cell>
          <cell r="D162">
            <v>10</v>
          </cell>
          <cell r="E162">
            <v>36.494374999999998</v>
          </cell>
          <cell r="F162">
            <v>6350.0209999999997</v>
          </cell>
          <cell r="G162">
            <v>76200.255000000005</v>
          </cell>
          <cell r="H162">
            <v>2919.55</v>
          </cell>
          <cell r="I162">
            <v>3007.13</v>
          </cell>
          <cell r="J162">
            <v>0</v>
          </cell>
          <cell r="K162">
            <v>3082.34</v>
          </cell>
          <cell r="L162">
            <v>0</v>
          </cell>
        </row>
        <row r="163">
          <cell r="A163" t="str">
            <v>CP0131</v>
          </cell>
          <cell r="B163" t="str">
            <v>CP</v>
          </cell>
          <cell r="C163" t="str">
            <v>013</v>
          </cell>
          <cell r="D163">
            <v>1</v>
          </cell>
          <cell r="E163">
            <v>29.254375</v>
          </cell>
          <cell r="F163">
            <v>5090.2610000000004</v>
          </cell>
          <cell r="G163">
            <v>61083.135000000002</v>
          </cell>
          <cell r="H163">
            <v>2340.3500000000004</v>
          </cell>
          <cell r="I163">
            <v>2410.5800000000004</v>
          </cell>
          <cell r="J163">
            <v>79.690000000000055</v>
          </cell>
          <cell r="K163">
            <v>2470.8500000000004</v>
          </cell>
          <cell r="L163">
            <v>81.679999999999836</v>
          </cell>
        </row>
        <row r="164">
          <cell r="A164" t="str">
            <v>CP0132</v>
          </cell>
          <cell r="B164" t="str">
            <v>CP</v>
          </cell>
          <cell r="C164" t="str">
            <v>013</v>
          </cell>
          <cell r="D164">
            <v>2</v>
          </cell>
          <cell r="E164">
            <v>30.221374999999998</v>
          </cell>
          <cell r="F164">
            <v>5258.5190000000002</v>
          </cell>
          <cell r="G164">
            <v>63102.231</v>
          </cell>
          <cell r="H164">
            <v>2417.71</v>
          </cell>
          <cell r="I164">
            <v>2490.2700000000004</v>
          </cell>
          <cell r="J164">
            <v>79.699999999999818</v>
          </cell>
          <cell r="K164">
            <v>2552.5300000000002</v>
          </cell>
          <cell r="L164">
            <v>81.690000000000055</v>
          </cell>
        </row>
        <row r="165">
          <cell r="A165" t="str">
            <v>CP0133</v>
          </cell>
          <cell r="B165" t="str">
            <v>CP</v>
          </cell>
          <cell r="C165" t="str">
            <v>013</v>
          </cell>
          <cell r="D165">
            <v>3</v>
          </cell>
          <cell r="E165">
            <v>31.188749999999999</v>
          </cell>
          <cell r="F165">
            <v>5426.8429999999998</v>
          </cell>
          <cell r="G165">
            <v>65122.11</v>
          </cell>
          <cell r="H165">
            <v>2495.1000000000004</v>
          </cell>
          <cell r="I165">
            <v>2569.9700000000003</v>
          </cell>
          <cell r="J165">
            <v>79.5</v>
          </cell>
          <cell r="K165">
            <v>2634.2200000000003</v>
          </cell>
          <cell r="L165">
            <v>81.489999999999782</v>
          </cell>
        </row>
        <row r="166">
          <cell r="A166" t="str">
            <v>CP0134</v>
          </cell>
          <cell r="B166" t="str">
            <v>CP</v>
          </cell>
          <cell r="C166" t="str">
            <v>013</v>
          </cell>
          <cell r="D166">
            <v>4</v>
          </cell>
          <cell r="E166">
            <v>32.153374999999997</v>
          </cell>
          <cell r="F166">
            <v>5594.6869999999999</v>
          </cell>
          <cell r="G166">
            <v>67136.247000000003</v>
          </cell>
          <cell r="H166">
            <v>2572.2700000000004</v>
          </cell>
          <cell r="I166">
            <v>2649.4700000000003</v>
          </cell>
          <cell r="J166">
            <v>79.119999999999891</v>
          </cell>
          <cell r="K166">
            <v>2715.71</v>
          </cell>
          <cell r="L166">
            <v>81.110000000000127</v>
          </cell>
        </row>
        <row r="167">
          <cell r="A167" t="str">
            <v>CP0135</v>
          </cell>
          <cell r="B167" t="str">
            <v>CP</v>
          </cell>
          <cell r="C167" t="str">
            <v>013</v>
          </cell>
          <cell r="D167">
            <v>5</v>
          </cell>
          <cell r="E167">
            <v>33.113624999999999</v>
          </cell>
          <cell r="F167">
            <v>5761.7709999999997</v>
          </cell>
          <cell r="G167">
            <v>69141.248999999996</v>
          </cell>
          <cell r="H167">
            <v>2649.09</v>
          </cell>
          <cell r="I167">
            <v>2728.59</v>
          </cell>
          <cell r="J167">
            <v>79.230000000000018</v>
          </cell>
          <cell r="K167">
            <v>2796.82</v>
          </cell>
          <cell r="L167">
            <v>81.230000000000018</v>
          </cell>
        </row>
        <row r="168">
          <cell r="A168" t="str">
            <v>CP0136</v>
          </cell>
          <cell r="B168" t="str">
            <v>CP</v>
          </cell>
          <cell r="C168" t="str">
            <v>013</v>
          </cell>
          <cell r="D168">
            <v>6</v>
          </cell>
          <cell r="E168">
            <v>34.075249999999997</v>
          </cell>
          <cell r="F168">
            <v>5929.0940000000001</v>
          </cell>
          <cell r="G168">
            <v>71149.122000000003</v>
          </cell>
          <cell r="H168">
            <v>2726.0200000000004</v>
          </cell>
          <cell r="I168">
            <v>2807.82</v>
          </cell>
          <cell r="J168">
            <v>79.079999999999927</v>
          </cell>
          <cell r="K168">
            <v>2878.05</v>
          </cell>
          <cell r="L168">
            <v>81.039999999999964</v>
          </cell>
        </row>
        <row r="169">
          <cell r="A169" t="str">
            <v>CP0137</v>
          </cell>
          <cell r="B169" t="str">
            <v>CP</v>
          </cell>
          <cell r="C169" t="str">
            <v>013</v>
          </cell>
          <cell r="D169">
            <v>7</v>
          </cell>
          <cell r="E169">
            <v>35.034999999999997</v>
          </cell>
          <cell r="F169">
            <v>6096.09</v>
          </cell>
          <cell r="G169">
            <v>73153.08</v>
          </cell>
          <cell r="H169">
            <v>2802.8</v>
          </cell>
          <cell r="I169">
            <v>2886.9</v>
          </cell>
          <cell r="J169">
            <v>72.150000000000091</v>
          </cell>
          <cell r="K169">
            <v>2959.09</v>
          </cell>
          <cell r="L169">
            <v>73.940000000000055</v>
          </cell>
        </row>
        <row r="170">
          <cell r="A170" t="str">
            <v>CP0138</v>
          </cell>
          <cell r="B170" t="str">
            <v>CP</v>
          </cell>
          <cell r="C170" t="str">
            <v>013</v>
          </cell>
          <cell r="D170">
            <v>8</v>
          </cell>
          <cell r="E170">
            <v>35.910499999999999</v>
          </cell>
          <cell r="F170">
            <v>6248.4269999999997</v>
          </cell>
          <cell r="G170">
            <v>74981.123999999996</v>
          </cell>
          <cell r="H170">
            <v>2872.84</v>
          </cell>
          <cell r="I170">
            <v>2959.05</v>
          </cell>
          <cell r="J170">
            <v>77.740000000000236</v>
          </cell>
          <cell r="K170">
            <v>3033.03</v>
          </cell>
          <cell r="L170">
            <v>79.699999999999818</v>
          </cell>
        </row>
        <row r="171">
          <cell r="A171" t="str">
            <v>CP0139</v>
          </cell>
          <cell r="B171" t="str">
            <v>CP</v>
          </cell>
          <cell r="C171" t="str">
            <v>013</v>
          </cell>
          <cell r="D171">
            <v>9</v>
          </cell>
          <cell r="E171">
            <v>36.853999999999999</v>
          </cell>
          <cell r="F171">
            <v>6412.5959999999995</v>
          </cell>
          <cell r="G171">
            <v>76951.152000000002</v>
          </cell>
          <cell r="H171">
            <v>2948.32</v>
          </cell>
          <cell r="I171">
            <v>3036.7900000000004</v>
          </cell>
          <cell r="J171">
            <v>105.9699999999998</v>
          </cell>
          <cell r="K171">
            <v>3112.73</v>
          </cell>
          <cell r="L171">
            <v>108.62000000000035</v>
          </cell>
        </row>
        <row r="172">
          <cell r="A172" t="str">
            <v>CP01310</v>
          </cell>
          <cell r="B172" t="str">
            <v>CP</v>
          </cell>
          <cell r="C172" t="str">
            <v>013</v>
          </cell>
          <cell r="D172">
            <v>10</v>
          </cell>
          <cell r="E172">
            <v>38.139875000000004</v>
          </cell>
          <cell r="F172">
            <v>6636.3379999999997</v>
          </cell>
          <cell r="G172">
            <v>79636.058999999994</v>
          </cell>
          <cell r="H172">
            <v>3051.19</v>
          </cell>
          <cell r="I172">
            <v>3142.76</v>
          </cell>
          <cell r="J172">
            <v>0</v>
          </cell>
          <cell r="K172">
            <v>3221.3500000000004</v>
          </cell>
          <cell r="L172">
            <v>0</v>
          </cell>
        </row>
        <row r="173">
          <cell r="A173" t="str">
            <v>CP0141</v>
          </cell>
          <cell r="B173" t="str">
            <v>CP</v>
          </cell>
          <cell r="C173" t="str">
            <v>014</v>
          </cell>
          <cell r="D173">
            <v>1</v>
          </cell>
          <cell r="E173">
            <v>30.678249999999998</v>
          </cell>
          <cell r="F173">
            <v>5338.0159999999996</v>
          </cell>
          <cell r="G173">
            <v>64056.186000000002</v>
          </cell>
          <cell r="H173">
            <v>2454.2600000000002</v>
          </cell>
          <cell r="I173">
            <v>2527.9</v>
          </cell>
          <cell r="J173">
            <v>83.329999999999927</v>
          </cell>
          <cell r="K173">
            <v>2591.1200000000003</v>
          </cell>
          <cell r="L173">
            <v>85.400000000000091</v>
          </cell>
        </row>
        <row r="174">
          <cell r="A174" t="str">
            <v>CP0142</v>
          </cell>
          <cell r="B174" t="str">
            <v>CP</v>
          </cell>
          <cell r="C174" t="str">
            <v>014</v>
          </cell>
          <cell r="D174">
            <v>2</v>
          </cell>
          <cell r="E174">
            <v>31.689250000000001</v>
          </cell>
          <cell r="F174">
            <v>5513.93</v>
          </cell>
          <cell r="G174">
            <v>66167.153999999995</v>
          </cell>
          <cell r="H174">
            <v>2535.1400000000003</v>
          </cell>
          <cell r="I174">
            <v>2611.23</v>
          </cell>
          <cell r="J174">
            <v>83.410000000000309</v>
          </cell>
          <cell r="K174">
            <v>2676.5200000000004</v>
          </cell>
          <cell r="L174">
            <v>85.519999999999982</v>
          </cell>
        </row>
        <row r="175">
          <cell r="A175" t="str">
            <v>CP0143</v>
          </cell>
          <cell r="B175" t="str">
            <v>CP</v>
          </cell>
          <cell r="C175" t="str">
            <v>014</v>
          </cell>
          <cell r="D175">
            <v>3</v>
          </cell>
          <cell r="E175">
            <v>32.701749999999997</v>
          </cell>
          <cell r="F175">
            <v>5690.1049999999996</v>
          </cell>
          <cell r="G175">
            <v>68281.254000000001</v>
          </cell>
          <cell r="H175">
            <v>2616.1400000000003</v>
          </cell>
          <cell r="I175">
            <v>2694.6400000000003</v>
          </cell>
          <cell r="J175">
            <v>83.069999999999709</v>
          </cell>
          <cell r="K175">
            <v>2762.0400000000004</v>
          </cell>
          <cell r="L175">
            <v>85.129999999999654</v>
          </cell>
        </row>
        <row r="176">
          <cell r="A176" t="str">
            <v>CP0144</v>
          </cell>
          <cell r="B176" t="str">
            <v>CP</v>
          </cell>
          <cell r="C176" t="str">
            <v>014</v>
          </cell>
          <cell r="D176">
            <v>4</v>
          </cell>
          <cell r="E176">
            <v>33.709874999999997</v>
          </cell>
          <cell r="F176">
            <v>5865.518</v>
          </cell>
          <cell r="G176">
            <v>70386.218999999997</v>
          </cell>
          <cell r="H176">
            <v>2696.7900000000004</v>
          </cell>
          <cell r="I176">
            <v>2777.71</v>
          </cell>
          <cell r="J176">
            <v>82.600000000000364</v>
          </cell>
          <cell r="K176">
            <v>2847.17</v>
          </cell>
          <cell r="L176">
            <v>84.670000000000073</v>
          </cell>
        </row>
        <row r="177">
          <cell r="A177" t="str">
            <v>CP0145</v>
          </cell>
          <cell r="B177" t="str">
            <v>CP</v>
          </cell>
          <cell r="C177" t="str">
            <v>014</v>
          </cell>
          <cell r="D177">
            <v>5</v>
          </cell>
          <cell r="E177">
            <v>34.712249999999997</v>
          </cell>
          <cell r="F177">
            <v>6039.9319999999998</v>
          </cell>
          <cell r="G177">
            <v>72479.178</v>
          </cell>
          <cell r="H177">
            <v>2776.98</v>
          </cell>
          <cell r="I177">
            <v>2860.3100000000004</v>
          </cell>
          <cell r="J177">
            <v>82.679999999999836</v>
          </cell>
          <cell r="K177">
            <v>2931.84</v>
          </cell>
          <cell r="L177">
            <v>84.760000000000218</v>
          </cell>
        </row>
        <row r="178">
          <cell r="A178" t="str">
            <v>CP0146</v>
          </cell>
          <cell r="B178" t="str">
            <v>CP</v>
          </cell>
          <cell r="C178" t="str">
            <v>014</v>
          </cell>
          <cell r="D178">
            <v>6</v>
          </cell>
          <cell r="E178">
            <v>35.715625000000003</v>
          </cell>
          <cell r="F178">
            <v>6214.5190000000002</v>
          </cell>
          <cell r="G178">
            <v>74574.225000000006</v>
          </cell>
          <cell r="H178">
            <v>2857.25</v>
          </cell>
          <cell r="I178">
            <v>2942.9900000000002</v>
          </cell>
          <cell r="J178">
            <v>82.610000000000127</v>
          </cell>
          <cell r="K178">
            <v>3016.6000000000004</v>
          </cell>
          <cell r="L178">
            <v>84.670000000000073</v>
          </cell>
        </row>
        <row r="179">
          <cell r="A179" t="str">
            <v>CP0147</v>
          </cell>
          <cell r="B179" t="str">
            <v>CP</v>
          </cell>
          <cell r="C179" t="str">
            <v>014</v>
          </cell>
          <cell r="D179">
            <v>7</v>
          </cell>
          <cell r="E179">
            <v>36.718000000000004</v>
          </cell>
          <cell r="F179">
            <v>6388.9319999999998</v>
          </cell>
          <cell r="G179">
            <v>76667.183999999994</v>
          </cell>
          <cell r="H179">
            <v>2937.44</v>
          </cell>
          <cell r="I179">
            <v>3025.6000000000004</v>
          </cell>
          <cell r="J179">
            <v>75.629999999999654</v>
          </cell>
          <cell r="K179">
            <v>3101.2700000000004</v>
          </cell>
          <cell r="L179">
            <v>77.509999999999764</v>
          </cell>
        </row>
        <row r="180">
          <cell r="A180" t="str">
            <v>CP0148</v>
          </cell>
          <cell r="B180" t="str">
            <v>CP</v>
          </cell>
          <cell r="C180" t="str">
            <v>014</v>
          </cell>
          <cell r="D180">
            <v>8</v>
          </cell>
          <cell r="E180">
            <v>37.636125</v>
          </cell>
          <cell r="F180">
            <v>6548.6859999999997</v>
          </cell>
          <cell r="G180">
            <v>78584.229000000007</v>
          </cell>
          <cell r="H180">
            <v>3010.8900000000003</v>
          </cell>
          <cell r="I180">
            <v>3101.23</v>
          </cell>
          <cell r="J180">
            <v>81.5</v>
          </cell>
          <cell r="K180">
            <v>3178.78</v>
          </cell>
          <cell r="L180">
            <v>83.519999999999982</v>
          </cell>
        </row>
        <row r="181">
          <cell r="A181" t="str">
            <v>CP0149</v>
          </cell>
          <cell r="B181" t="str">
            <v>CP</v>
          </cell>
          <cell r="C181" t="str">
            <v>014</v>
          </cell>
          <cell r="D181">
            <v>9</v>
          </cell>
          <cell r="E181">
            <v>38.625</v>
          </cell>
          <cell r="F181">
            <v>6720.75</v>
          </cell>
          <cell r="G181">
            <v>80649</v>
          </cell>
          <cell r="H181">
            <v>3090</v>
          </cell>
          <cell r="I181">
            <v>3182.73</v>
          </cell>
          <cell r="J181">
            <v>109.19000000000005</v>
          </cell>
          <cell r="K181">
            <v>3262.3</v>
          </cell>
          <cell r="L181">
            <v>111.92000000000007</v>
          </cell>
        </row>
        <row r="182">
          <cell r="A182" t="str">
            <v>CP01410</v>
          </cell>
          <cell r="B182" t="str">
            <v>CP</v>
          </cell>
          <cell r="C182" t="str">
            <v>014</v>
          </cell>
          <cell r="D182">
            <v>10</v>
          </cell>
          <cell r="E182">
            <v>39.950249999999997</v>
          </cell>
          <cell r="F182">
            <v>6951.3440000000001</v>
          </cell>
          <cell r="G182">
            <v>83416.122000000003</v>
          </cell>
          <cell r="H182">
            <v>3196.0200000000004</v>
          </cell>
          <cell r="I182">
            <v>3291.92</v>
          </cell>
          <cell r="J182">
            <v>0</v>
          </cell>
          <cell r="K182">
            <v>3374.2200000000003</v>
          </cell>
          <cell r="L182">
            <v>0</v>
          </cell>
        </row>
        <row r="183">
          <cell r="A183" t="str">
            <v>CP0151</v>
          </cell>
          <cell r="B183" t="str">
            <v>CP</v>
          </cell>
          <cell r="C183" t="str">
            <v>015</v>
          </cell>
          <cell r="D183">
            <v>1</v>
          </cell>
          <cell r="E183">
            <v>32.170999999999999</v>
          </cell>
          <cell r="F183">
            <v>5597.7539999999999</v>
          </cell>
          <cell r="G183">
            <v>67173.047999999995</v>
          </cell>
          <cell r="H183">
            <v>2573.6800000000003</v>
          </cell>
          <cell r="I183">
            <v>2650.92</v>
          </cell>
          <cell r="J183">
            <v>87.170000000000073</v>
          </cell>
          <cell r="K183">
            <v>2717.21</v>
          </cell>
          <cell r="L183">
            <v>89.350000000000364</v>
          </cell>
        </row>
        <row r="184">
          <cell r="A184" t="str">
            <v>CP0152</v>
          </cell>
          <cell r="B184" t="str">
            <v>CP</v>
          </cell>
          <cell r="C184" t="str">
            <v>015</v>
          </cell>
          <cell r="D184">
            <v>2</v>
          </cell>
          <cell r="E184">
            <v>33.228999999999999</v>
          </cell>
          <cell r="F184">
            <v>5781.8459999999995</v>
          </cell>
          <cell r="G184">
            <v>69382.152000000002</v>
          </cell>
          <cell r="H184">
            <v>2658.32</v>
          </cell>
          <cell r="I184">
            <v>2738.09</v>
          </cell>
          <cell r="J184">
            <v>87.2800000000002</v>
          </cell>
          <cell r="K184">
            <v>2806.5600000000004</v>
          </cell>
          <cell r="L184">
            <v>89.460000000000036</v>
          </cell>
        </row>
        <row r="185">
          <cell r="A185" t="str">
            <v>CP0153</v>
          </cell>
          <cell r="B185" t="str">
            <v>CP</v>
          </cell>
          <cell r="C185" t="str">
            <v>015</v>
          </cell>
          <cell r="D185">
            <v>3</v>
          </cell>
          <cell r="E185">
            <v>34.288375000000002</v>
          </cell>
          <cell r="F185">
            <v>5966.1769999999997</v>
          </cell>
          <cell r="G185">
            <v>71594.126999999993</v>
          </cell>
          <cell r="H185">
            <v>2743.07</v>
          </cell>
          <cell r="I185">
            <v>2825.3700000000003</v>
          </cell>
          <cell r="J185">
            <v>86.819999999999709</v>
          </cell>
          <cell r="K185">
            <v>2896.0200000000004</v>
          </cell>
          <cell r="L185">
            <v>89</v>
          </cell>
        </row>
        <row r="186">
          <cell r="A186" t="str">
            <v>CP0154</v>
          </cell>
          <cell r="B186" t="str">
            <v>CP</v>
          </cell>
          <cell r="C186" t="str">
            <v>015</v>
          </cell>
          <cell r="D186">
            <v>4</v>
          </cell>
          <cell r="E186">
            <v>35.341999999999999</v>
          </cell>
          <cell r="F186">
            <v>6149.5079999999998</v>
          </cell>
          <cell r="G186">
            <v>73794.096000000005</v>
          </cell>
          <cell r="H186">
            <v>2827.36</v>
          </cell>
          <cell r="I186">
            <v>2912.19</v>
          </cell>
          <cell r="J186">
            <v>86.240000000000236</v>
          </cell>
          <cell r="K186">
            <v>2985.0200000000004</v>
          </cell>
          <cell r="L186">
            <v>88.389999999999873</v>
          </cell>
        </row>
        <row r="187">
          <cell r="A187" t="str">
            <v>CP0155</v>
          </cell>
          <cell r="B187" t="str">
            <v>CP</v>
          </cell>
          <cell r="C187" t="str">
            <v>015</v>
          </cell>
          <cell r="D187">
            <v>5</v>
          </cell>
          <cell r="E187">
            <v>36.388500000000001</v>
          </cell>
          <cell r="F187">
            <v>6331.5990000000002</v>
          </cell>
          <cell r="G187">
            <v>75979.187999999995</v>
          </cell>
          <cell r="H187">
            <v>2911.0800000000004</v>
          </cell>
          <cell r="I187">
            <v>2998.4300000000003</v>
          </cell>
          <cell r="J187">
            <v>86.289999999999964</v>
          </cell>
          <cell r="K187">
            <v>3073.4100000000003</v>
          </cell>
          <cell r="L187">
            <v>88.429999999999836</v>
          </cell>
        </row>
        <row r="188">
          <cell r="A188" t="str">
            <v>CP0156</v>
          </cell>
          <cell r="B188" t="str">
            <v>CP</v>
          </cell>
          <cell r="C188" t="str">
            <v>015</v>
          </cell>
          <cell r="D188">
            <v>6</v>
          </cell>
          <cell r="E188">
            <v>37.435875000000003</v>
          </cell>
          <cell r="F188">
            <v>6513.8419999999996</v>
          </cell>
          <cell r="G188">
            <v>78166.107000000004</v>
          </cell>
          <cell r="H188">
            <v>2994.8700000000003</v>
          </cell>
          <cell r="I188">
            <v>3084.7200000000003</v>
          </cell>
          <cell r="J188">
            <v>86.170000000000073</v>
          </cell>
          <cell r="K188">
            <v>3161.84</v>
          </cell>
          <cell r="L188">
            <v>88.320000000000164</v>
          </cell>
        </row>
        <row r="189">
          <cell r="A189" t="str">
            <v>CP0157</v>
          </cell>
          <cell r="B189" t="str">
            <v>CP</v>
          </cell>
          <cell r="C189" t="str">
            <v>015</v>
          </cell>
          <cell r="D189">
            <v>7</v>
          </cell>
          <cell r="E189">
            <v>38.481375</v>
          </cell>
          <cell r="F189">
            <v>6695.759</v>
          </cell>
          <cell r="G189">
            <v>80349.111000000004</v>
          </cell>
          <cell r="H189">
            <v>3078.51</v>
          </cell>
          <cell r="I189">
            <v>3170.8900000000003</v>
          </cell>
          <cell r="J189">
            <v>79.269999999999982</v>
          </cell>
          <cell r="K189">
            <v>3250.1600000000003</v>
          </cell>
          <cell r="L189">
            <v>81.259999999999764</v>
          </cell>
        </row>
        <row r="190">
          <cell r="A190" t="str">
            <v>CP0158</v>
          </cell>
          <cell r="B190" t="str">
            <v>CP</v>
          </cell>
          <cell r="C190" t="str">
            <v>015</v>
          </cell>
          <cell r="D190">
            <v>8</v>
          </cell>
          <cell r="E190">
            <v>39.4435</v>
          </cell>
          <cell r="F190">
            <v>6863.1689999999999</v>
          </cell>
          <cell r="G190">
            <v>82358.028000000006</v>
          </cell>
          <cell r="H190">
            <v>3155.48</v>
          </cell>
          <cell r="I190">
            <v>3250.1600000000003</v>
          </cell>
          <cell r="J190">
            <v>85.400000000000091</v>
          </cell>
          <cell r="K190">
            <v>3331.42</v>
          </cell>
          <cell r="L190">
            <v>87.550000000000182</v>
          </cell>
        </row>
        <row r="191">
          <cell r="A191" t="str">
            <v>CP0159</v>
          </cell>
          <cell r="B191" t="str">
            <v>CP</v>
          </cell>
          <cell r="C191" t="str">
            <v>015</v>
          </cell>
          <cell r="D191">
            <v>9</v>
          </cell>
          <cell r="E191">
            <v>40.479999999999997</v>
          </cell>
          <cell r="F191">
            <v>7043.52</v>
          </cell>
          <cell r="G191">
            <v>84522.240000000005</v>
          </cell>
          <cell r="H191">
            <v>3238.4</v>
          </cell>
          <cell r="I191">
            <v>3335.5600000000004</v>
          </cell>
          <cell r="J191">
            <v>112.60999999999967</v>
          </cell>
          <cell r="K191">
            <v>3418.9700000000003</v>
          </cell>
          <cell r="L191">
            <v>115.40000000000009</v>
          </cell>
        </row>
        <row r="192">
          <cell r="A192" t="str">
            <v>CP01510</v>
          </cell>
          <cell r="B192" t="str">
            <v>CP</v>
          </cell>
          <cell r="C192" t="str">
            <v>015</v>
          </cell>
          <cell r="D192">
            <v>10</v>
          </cell>
          <cell r="E192">
            <v>41.846375000000002</v>
          </cell>
          <cell r="F192">
            <v>7281.2690000000002</v>
          </cell>
          <cell r="G192">
            <v>87375.231</v>
          </cell>
          <cell r="H192">
            <v>3347.71</v>
          </cell>
          <cell r="I192">
            <v>3448.17</v>
          </cell>
          <cell r="J192">
            <v>0</v>
          </cell>
          <cell r="K192">
            <v>3534.3700000000003</v>
          </cell>
          <cell r="L192">
            <v>0</v>
          </cell>
        </row>
        <row r="193">
          <cell r="A193" t="str">
            <v>CP0161</v>
          </cell>
          <cell r="B193" t="str">
            <v>CP</v>
          </cell>
          <cell r="C193" t="str">
            <v>016</v>
          </cell>
          <cell r="D193">
            <v>1</v>
          </cell>
          <cell r="E193">
            <v>33.75</v>
          </cell>
          <cell r="F193">
            <v>5872.5</v>
          </cell>
          <cell r="G193">
            <v>70470</v>
          </cell>
          <cell r="H193">
            <v>2700</v>
          </cell>
          <cell r="I193">
            <v>2781.0400000000004</v>
          </cell>
          <cell r="J193">
            <v>90.539999999999964</v>
          </cell>
          <cell r="K193">
            <v>2850.5800000000004</v>
          </cell>
          <cell r="L193">
            <v>92.799999999999727</v>
          </cell>
        </row>
        <row r="194">
          <cell r="A194" t="str">
            <v>CP0162</v>
          </cell>
          <cell r="B194" t="str">
            <v>CP</v>
          </cell>
          <cell r="C194" t="str">
            <v>016</v>
          </cell>
          <cell r="D194">
            <v>2</v>
          </cell>
          <cell r="E194">
            <v>34.849249999999998</v>
          </cell>
          <cell r="F194">
            <v>6063.77</v>
          </cell>
          <cell r="G194">
            <v>72765.233999999997</v>
          </cell>
          <cell r="H194">
            <v>2787.94</v>
          </cell>
          <cell r="I194">
            <v>2871.5800000000004</v>
          </cell>
          <cell r="J194">
            <v>90.259999999999764</v>
          </cell>
          <cell r="K194">
            <v>2943.38</v>
          </cell>
          <cell r="L194">
            <v>92.5300000000002</v>
          </cell>
        </row>
        <row r="195">
          <cell r="A195" t="str">
            <v>CP0163</v>
          </cell>
          <cell r="B195" t="str">
            <v>CP</v>
          </cell>
          <cell r="C195" t="str">
            <v>016</v>
          </cell>
          <cell r="D195">
            <v>3</v>
          </cell>
          <cell r="E195">
            <v>35.944499999999998</v>
          </cell>
          <cell r="F195">
            <v>6254.3429999999998</v>
          </cell>
          <cell r="G195">
            <v>75052.115999999995</v>
          </cell>
          <cell r="H195">
            <v>2875.5600000000004</v>
          </cell>
          <cell r="I195">
            <v>2961.84</v>
          </cell>
          <cell r="J195">
            <v>90.539999999999964</v>
          </cell>
          <cell r="K195">
            <v>3035.9100000000003</v>
          </cell>
          <cell r="L195">
            <v>92.789999999999964</v>
          </cell>
        </row>
        <row r="196">
          <cell r="A196" t="str">
            <v>CP0164</v>
          </cell>
          <cell r="B196" t="str">
            <v>CP</v>
          </cell>
          <cell r="C196" t="str">
            <v>016</v>
          </cell>
          <cell r="D196">
            <v>4</v>
          </cell>
          <cell r="E196">
            <v>37.043125000000003</v>
          </cell>
          <cell r="F196">
            <v>6445.5039999999999</v>
          </cell>
          <cell r="G196">
            <v>77346.044999999998</v>
          </cell>
          <cell r="H196">
            <v>2963.4500000000003</v>
          </cell>
          <cell r="I196">
            <v>3052.38</v>
          </cell>
          <cell r="J196">
            <v>90.190000000000055</v>
          </cell>
          <cell r="K196">
            <v>3128.7000000000003</v>
          </cell>
          <cell r="L196">
            <v>92.449999999999818</v>
          </cell>
        </row>
        <row r="197">
          <cell r="A197" t="str">
            <v>CP0165</v>
          </cell>
          <cell r="B197" t="str">
            <v>CP</v>
          </cell>
          <cell r="C197" t="str">
            <v>016</v>
          </cell>
          <cell r="D197">
            <v>5</v>
          </cell>
          <cell r="E197">
            <v>38.137999999999998</v>
          </cell>
          <cell r="F197">
            <v>6636.0119999999997</v>
          </cell>
          <cell r="G197">
            <v>79632.144</v>
          </cell>
          <cell r="H197">
            <v>3051.0400000000004</v>
          </cell>
          <cell r="I197">
            <v>3142.57</v>
          </cell>
          <cell r="J197">
            <v>90.579999999999927</v>
          </cell>
          <cell r="K197">
            <v>3221.15</v>
          </cell>
          <cell r="L197">
            <v>92.840000000000146</v>
          </cell>
        </row>
        <row r="198">
          <cell r="A198" t="str">
            <v>CP0166</v>
          </cell>
          <cell r="B198" t="str">
            <v>CP</v>
          </cell>
          <cell r="C198" t="str">
            <v>016</v>
          </cell>
          <cell r="D198">
            <v>6</v>
          </cell>
          <cell r="E198">
            <v>39.237124999999999</v>
          </cell>
          <cell r="F198">
            <v>6827.26</v>
          </cell>
          <cell r="G198">
            <v>81927.116999999998</v>
          </cell>
          <cell r="H198">
            <v>3138.9700000000003</v>
          </cell>
          <cell r="I198">
            <v>3233.15</v>
          </cell>
          <cell r="J198">
            <v>90.260000000000218</v>
          </cell>
          <cell r="K198">
            <v>3313.9900000000002</v>
          </cell>
          <cell r="L198">
            <v>92.5300000000002</v>
          </cell>
        </row>
        <row r="199">
          <cell r="A199" t="str">
            <v>CP0167</v>
          </cell>
          <cell r="B199" t="str">
            <v>CP</v>
          </cell>
          <cell r="C199" t="str">
            <v>016</v>
          </cell>
          <cell r="D199">
            <v>7</v>
          </cell>
          <cell r="E199">
            <v>40.332500000000003</v>
          </cell>
          <cell r="F199">
            <v>7017.8549999999996</v>
          </cell>
          <cell r="G199">
            <v>84214.26</v>
          </cell>
          <cell r="H199">
            <v>3226.6000000000004</v>
          </cell>
          <cell r="I199">
            <v>3323.4100000000003</v>
          </cell>
          <cell r="J199">
            <v>83.2199999999998</v>
          </cell>
          <cell r="K199">
            <v>3406.5200000000004</v>
          </cell>
          <cell r="L199">
            <v>85.289999999999964</v>
          </cell>
        </row>
        <row r="200">
          <cell r="A200" t="str">
            <v>CP0168</v>
          </cell>
          <cell r="B200" t="str">
            <v>CP</v>
          </cell>
          <cell r="C200" t="str">
            <v>016</v>
          </cell>
          <cell r="D200">
            <v>8</v>
          </cell>
          <cell r="E200">
            <v>41.342500000000001</v>
          </cell>
          <cell r="F200">
            <v>7193.5950000000003</v>
          </cell>
          <cell r="G200">
            <v>86323.14</v>
          </cell>
          <cell r="H200">
            <v>3307.4</v>
          </cell>
          <cell r="I200">
            <v>3406.63</v>
          </cell>
          <cell r="J200">
            <v>89.309999999999945</v>
          </cell>
          <cell r="K200">
            <v>3491.8100000000004</v>
          </cell>
          <cell r="L200">
            <v>91.569999999999709</v>
          </cell>
        </row>
        <row r="201">
          <cell r="A201" t="str">
            <v>CP0169</v>
          </cell>
          <cell r="B201" t="str">
            <v>CP</v>
          </cell>
          <cell r="C201" t="str">
            <v>016</v>
          </cell>
          <cell r="D201">
            <v>9</v>
          </cell>
          <cell r="E201">
            <v>42.426250000000003</v>
          </cell>
          <cell r="F201">
            <v>7382.1679999999997</v>
          </cell>
          <cell r="G201">
            <v>88586.01</v>
          </cell>
          <cell r="H201">
            <v>3394.1000000000004</v>
          </cell>
          <cell r="I201">
            <v>3495.94</v>
          </cell>
          <cell r="J201">
            <v>118.16000000000031</v>
          </cell>
          <cell r="K201">
            <v>3583.38</v>
          </cell>
          <cell r="L201">
            <v>121.11000000000013</v>
          </cell>
        </row>
        <row r="202">
          <cell r="A202" t="str">
            <v>CP01610</v>
          </cell>
          <cell r="B202" t="str">
            <v>CP</v>
          </cell>
          <cell r="C202" t="str">
            <v>016</v>
          </cell>
          <cell r="D202">
            <v>10</v>
          </cell>
          <cell r="E202">
            <v>43.860250000000001</v>
          </cell>
          <cell r="F202">
            <v>7631.6840000000002</v>
          </cell>
          <cell r="G202">
            <v>91580.202000000005</v>
          </cell>
          <cell r="H202">
            <v>3508.82</v>
          </cell>
          <cell r="I202">
            <v>3614.1000000000004</v>
          </cell>
          <cell r="J202">
            <v>0</v>
          </cell>
          <cell r="K202">
            <v>3704.4900000000002</v>
          </cell>
          <cell r="L202">
            <v>0</v>
          </cell>
        </row>
      </sheetData>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id="1" name="Table1" displayName="Table1" ref="A2:AO1500" totalsRowShown="0" headerRowDxfId="42" dataDxfId="41" headerRowCellStyle="Normal_data">
  <autoFilter ref="A2:AO1500"/>
  <tableColumns count="41">
    <tableColumn id="1" name="EmployeeId" dataDxfId="40"/>
    <tableColumn id="2" name="Position Title" dataDxfId="39"/>
    <tableColumn id="4" name="DDS Funding Percent" dataDxfId="38" dataCellStyle="Percent"/>
    <tableColumn id="5" name="Regular Wages" dataDxfId="37" dataCellStyle="Comma"/>
    <tableColumn id="6" name="Regular Hours" dataDxfId="36" dataCellStyle="Comma"/>
    <tableColumn id="7" name="OvertimeWages" dataDxfId="35" dataCellStyle="Comma"/>
    <tableColumn id="8" name="OvertimeHours" dataDxfId="34" dataCellStyle="Comma"/>
    <tableColumn id="9" name="Holiday Wages" dataDxfId="33" dataCellStyle="Comma"/>
    <tableColumn id="10" name="Holiday Hours" dataDxfId="32" dataCellStyle="Comma"/>
    <tableColumn id="11" name="Incentive Payments" dataDxfId="31" dataCellStyle="Comma"/>
    <tableColumn id="12" name="Total Pre Min Wage Wages" dataDxfId="30" dataCellStyle="Comma">
      <calculatedColumnFormula>SUM(Table1[[#This Row],[Regular Wages]],Table1[[#This Row],[OvertimeWages]],Table1[[#This Row],[Holiday Wages]],Table1[[#This Row],[Incentive Payments]])</calculatedColumnFormula>
    </tableColumn>
    <tableColumn id="13" name="Regular Wages2" dataDxfId="29" dataCellStyle="Comma"/>
    <tableColumn id="14" name="Regular Hours3" dataDxfId="28" dataCellStyle="Comma"/>
    <tableColumn id="15" name="OvertimeWages4" dataDxfId="27" dataCellStyle="Comma"/>
    <tableColumn id="16" name="OvertimeHours5" dataDxfId="26" dataCellStyle="Comma"/>
    <tableColumn id="17" name="Holiday Wages6" dataDxfId="25" dataCellStyle="Comma"/>
    <tableColumn id="18" name="Holiday Hours7" dataDxfId="24" dataCellStyle="Comma"/>
    <tableColumn id="19" name="Incentive Payments8" dataDxfId="23" dataCellStyle="Comma"/>
    <tableColumn id="20" name="Total After Min Wage Wages" dataDxfId="22" dataCellStyle="Comma">
      <calculatedColumnFormula>SUM(Table1[[#This Row],[Regular Wages2]],Table1[[#This Row],[OvertimeWages4]],Table1[[#This Row],[Holiday Wages6]],Table1[[#This Row],[Incentive Payments8]])</calculatedColumnFormula>
    </tableColumn>
    <tableColumn id="38" name="Total Wages" dataDxfId="21" dataCellStyle="Comma">
      <calculatedColumnFormula>SUM(Table1[[#This Row],[Total Pre Min Wage Wages]],Table1[[#This Row],[Total After Min Wage Wages]])</calculatedColumnFormula>
    </tableColumn>
    <tableColumn id="21" name="Regular Hourly Wage" dataDxfId="20" dataCellStyle="Comma">
      <calculatedColumnFormula>IFERROR(IF(OR(Table1[[#This Row],[Regular Hours]]=0,Table1[[#This Row],[Regular Hours]]=""),VLOOKUP(Table1[[#This Row],[Position Title]],startingWages!$A$2:$D$200,2, FALSE),Table1[[#This Row],[Regular Wages]]/Table1[[#This Row],[Regular Hours]]),0)</calculatedColumnFormula>
    </tableColumn>
    <tableColumn id="22" name="Overtime Hourly Wage" dataDxfId="19" dataCellStyle="Comma">
      <calculatedColumnFormula>IF(OR(Table1[[#This Row],[OvertimeHours]]="",Table1[[#This Row],[OvertimeHours]]=0),Table1[[#This Row],[Regular Hourly Wage]]*1.5,Table1[[#This Row],[OvertimeWages]]/Table1[[#This Row],[OvertimeHours]])</calculatedColumnFormula>
    </tableColumn>
    <tableColumn id="23" name="Holiday Hourly Wage" dataDxfId="18" dataCellStyle="Comma">
      <calculatedColumnFormula>IF(OR(Table1[[#This Row],[Holiday Hours]]="",Table1[[#This Row],[Holiday Hours]]=0),Table1[[#This Row],[Regular Hourly Wage]],Table1[[#This Row],[Holiday Wages]]/Table1[[#This Row],[Holiday Hours]])</calculatedColumnFormula>
    </tableColumn>
    <tableColumn id="30" name="Wage Category" dataDxfId="17" dataCellStyle="Comma">
      <calculatedColumnFormula>IF(Table1[[#This Row],[Regular Hourly Wage]]&lt;14.05,"$14.75",IF(Table1[[#This Row],[Regular Hourly Wage]]&lt;30,"5%","None"))</calculatedColumnFormula>
    </tableColumn>
    <tableColumn id="29" name="Regular Wage Cap" dataDxfId="16" dataCellStyle="Comma">
      <calculatedColumnFormula>IF(Table1[[#This Row],[Wage Category]]="5%",Table1[[#This Row],[Regular Hourly Wage]]*1.05,IF(Table1[[#This Row],[Wage Category]]="$14.75",14.75,Table1[[#This Row],[Regular Hourly Wage]]))</calculatedColumnFormula>
    </tableColumn>
    <tableColumn id="32" name="Overtime Wage Cap" dataDxfId="15" dataCellStyle="Comma">
      <calculatedColumnFormula>(1+IF(Table1[[#This Row],[Regular Hourly Wage]]=0,0.5,(Table1[[#This Row],[Overtime Hourly Wage]]-Table1[[#This Row],[Regular Hourly Wage]])/Table1[[#This Row],[Regular Hourly Wage]]))*Table1[[#This Row],[Regular Wage Cap]]</calculatedColumnFormula>
    </tableColumn>
    <tableColumn id="31" name="Holiday Wage Cap" dataDxfId="14" dataCellStyle="Comma">
      <calculatedColumnFormula>(1+IF(Table1[[#This Row],[Regular Hourly Wage]]=0,0,(Table1[[#This Row],[Holiday Hourly Wage]]-Table1[[#This Row],[Regular Hourly Wage]])/Table1[[#This Row],[Regular Hourly Wage]]))*Table1[[#This Row],[Regular Wage Cap]]</calculatedColumnFormula>
    </tableColumn>
    <tableColumn id="24" name="Regular10" dataDxfId="13" dataCellStyle="Comma">
      <calculatedColumnFormula>Table1[[#This Row],[Regular Hours3]]*Table1[[#This Row],[Regular Hourly Wage]]</calculatedColumnFormula>
    </tableColumn>
    <tableColumn id="25" name="Overtime11" dataDxfId="12" dataCellStyle="Comma">
      <calculatedColumnFormula>Table1[[#This Row],[OvertimeHours5]]*Table1[[#This Row],[Overtime Hourly Wage]]</calculatedColumnFormula>
    </tableColumn>
    <tableColumn id="26" name="Holiday12" dataDxfId="11" dataCellStyle="Comma">
      <calculatedColumnFormula>Table1[[#This Row],[Holiday Hours7]]*Table1[[#This Row],[Holiday Hourly Wage]]</calculatedColumnFormula>
    </tableColumn>
    <tableColumn id="27" name="Total" dataDxfId="10" dataCellStyle="Comma">
      <calculatedColumnFormula>SUM(Table1[[#This Row],[Regular10]:[Holiday12]])</calculatedColumnFormula>
    </tableColumn>
    <tableColumn id="28" name="Regular" dataDxfId="9" dataCellStyle="Comma">
      <calculatedColumnFormula>Table1[[#This Row],[Regular Hours3]]*Table1[[#This Row],[Regular Wage Cap]]</calculatedColumnFormula>
    </tableColumn>
    <tableColumn id="33" name="Overtime " dataDxfId="8" dataCellStyle="Comma">
      <calculatedColumnFormula>Table1[[#This Row],[OvertimeHours5]]*Table1[[#This Row],[Overtime Wage Cap]]</calculatedColumnFormula>
    </tableColumn>
    <tableColumn id="34" name="Holiday" dataDxfId="7" dataCellStyle="Comma">
      <calculatedColumnFormula>Table1[[#This Row],[Holiday Hours7]]*Table1[[#This Row],[Holiday Wage Cap]]</calculatedColumnFormula>
    </tableColumn>
    <tableColumn id="35" name="Total2" dataDxfId="6" dataCellStyle="Comma">
      <calculatedColumnFormula>SUM(Table1[[#This Row],[Regular]:[Holiday]])</calculatedColumnFormula>
    </tableColumn>
    <tableColumn id="36" name="Difference" dataDxfId="5" dataCellStyle="Comma">
      <calculatedColumnFormula>IF(Table1[[#This Row],[Total]]=0,0,Table1[[#This Row],[Total2]]-Table1[[#This Row],[Total]])</calculatedColumnFormula>
    </tableColumn>
    <tableColumn id="3" name="DDS Share" dataDxfId="4" dataCellStyle="Comma">
      <calculatedColumnFormula>Table1[[#This Row],[Difference]]*Table1[[#This Row],[DDS Funding Percent]]</calculatedColumnFormula>
    </tableColumn>
    <tableColumn id="40" name="Wage Difference" dataDxfId="3" dataCellStyle="Comma">
      <calculatedColumnFormula>IF(Table1[[#This Row],[Regular Hourly Wage]]&lt;&gt;0,Table1[[#This Row],[Regular Wage Cap]]-Table1[[#This Row],[Regular Hourly Wage]],0)</calculatedColumnFormula>
    </tableColumn>
    <tableColumn id="39" name="Post Wage Increase Time Off Accruals (Hours)" dataDxfId="2" dataCellStyle="Comma"/>
    <tableColumn id="41" name="Min Wage Time Off Accrual Expense" dataDxfId="1" dataCellStyle="Comma">
      <calculatedColumnFormula>Table1[[#This Row],[Wage Difference]]*Table1[[#This Row],[Post Wage Increase Time Off Accruals (Hours)]]</calculatedColumnFormula>
    </tableColumn>
    <tableColumn id="37" name="DDS Share of Min Wage Vacation Accrual Expense" dataDxfId="0" dataCellStyle="Comma">
      <calculatedColumnFormula>Table1[[#This Row],[Min Wage Time Off Accrual Expense]]*Table1[[#This Row],[DDS Funding Percent]]</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3"/>
  <sheetViews>
    <sheetView tabSelected="1" workbookViewId="0">
      <selection activeCell="B2" sqref="B2:D2"/>
    </sheetView>
  </sheetViews>
  <sheetFormatPr defaultRowHeight="15" x14ac:dyDescent="0.25"/>
  <cols>
    <col min="1" max="1" width="42.42578125" bestFit="1" customWidth="1"/>
    <col min="2" max="2" width="38.42578125" customWidth="1"/>
  </cols>
  <sheetData>
    <row r="1" spans="1:4" thickBot="1" x14ac:dyDescent="0.35"/>
    <row r="2" spans="1:4" ht="48.75" customHeight="1" thickBot="1" x14ac:dyDescent="0.35">
      <c r="A2" s="67" t="s">
        <v>4</v>
      </c>
      <c r="B2" s="77"/>
      <c r="C2" s="77"/>
      <c r="D2" s="78"/>
    </row>
    <row r="3" spans="1:4" ht="14.45" x14ac:dyDescent="0.3">
      <c r="A3" s="68" t="s">
        <v>5</v>
      </c>
      <c r="B3" s="79" t="e">
        <f>VLOOKUP(B2,A59:B191,2,FALSE)</f>
        <v>#N/A</v>
      </c>
      <c r="C3" s="79"/>
      <c r="D3" s="80"/>
    </row>
    <row r="4" spans="1:4" thickBot="1" x14ac:dyDescent="0.35">
      <c r="A4" s="63" t="s">
        <v>46</v>
      </c>
      <c r="B4" s="81"/>
      <c r="C4" s="82"/>
      <c r="D4" s="83"/>
    </row>
    <row r="6" spans="1:4" thickBot="1" x14ac:dyDescent="0.35"/>
    <row r="7" spans="1:4" ht="14.45" x14ac:dyDescent="0.3">
      <c r="A7" s="60" t="s">
        <v>229</v>
      </c>
      <c r="B7" s="61"/>
    </row>
    <row r="8" spans="1:4" ht="14.45" x14ac:dyDescent="0.3">
      <c r="A8" s="65" t="s">
        <v>271</v>
      </c>
      <c r="B8" s="66">
        <f>SUM(payrollData!T:T)</f>
        <v>0</v>
      </c>
    </row>
    <row r="9" spans="1:4" ht="14.45" x14ac:dyDescent="0.3">
      <c r="A9" s="62"/>
      <c r="B9" s="69"/>
    </row>
    <row r="10" spans="1:4" ht="14.45" x14ac:dyDescent="0.3">
      <c r="A10" s="65" t="s">
        <v>222</v>
      </c>
      <c r="B10" s="66">
        <f>SUM(payrollData!AK:AK)</f>
        <v>0</v>
      </c>
    </row>
    <row r="11" spans="1:4" ht="14.45" x14ac:dyDescent="0.3">
      <c r="A11" s="68" t="s">
        <v>221</v>
      </c>
      <c r="B11" s="70">
        <f>SUM(fringeAndOther!C2:C12)</f>
        <v>0</v>
      </c>
    </row>
    <row r="12" spans="1:4" ht="14.45" x14ac:dyDescent="0.3">
      <c r="A12" s="68" t="s">
        <v>223</v>
      </c>
      <c r="B12" s="70">
        <f>B11*B10</f>
        <v>0</v>
      </c>
    </row>
    <row r="13" spans="1:4" ht="28.9" x14ac:dyDescent="0.3">
      <c r="A13" s="68" t="s">
        <v>268</v>
      </c>
      <c r="B13" s="70">
        <f>SUM(payrollData!AO:AO)</f>
        <v>0</v>
      </c>
    </row>
    <row r="14" spans="1:4" ht="14.45" x14ac:dyDescent="0.3">
      <c r="A14" s="68" t="s">
        <v>224</v>
      </c>
      <c r="B14" s="71">
        <f>SUM(B10,B12:B13)</f>
        <v>0</v>
      </c>
    </row>
    <row r="15" spans="1:4" ht="28.9" x14ac:dyDescent="0.3">
      <c r="A15" s="68" t="s">
        <v>189</v>
      </c>
      <c r="B15" s="72"/>
    </row>
    <row r="16" spans="1:4" thickBot="1" x14ac:dyDescent="0.35">
      <c r="A16" s="63" t="s">
        <v>196</v>
      </c>
      <c r="B16" s="64">
        <f>B15-B14</f>
        <v>0</v>
      </c>
    </row>
    <row r="61" spans="1:2" ht="14.45" hidden="1" x14ac:dyDescent="0.3">
      <c r="A61" s="7" t="s">
        <v>56</v>
      </c>
      <c r="B61" s="6">
        <v>697</v>
      </c>
    </row>
    <row r="62" spans="1:2" ht="14.45" hidden="1" x14ac:dyDescent="0.3">
      <c r="A62" s="7" t="s">
        <v>57</v>
      </c>
      <c r="B62" s="6">
        <v>282</v>
      </c>
    </row>
    <row r="63" spans="1:2" ht="14.45" hidden="1" x14ac:dyDescent="0.3">
      <c r="A63" s="7" t="s">
        <v>58</v>
      </c>
      <c r="B63" s="6">
        <v>284</v>
      </c>
    </row>
    <row r="64" spans="1:2" ht="28.9" hidden="1" x14ac:dyDescent="0.3">
      <c r="A64" s="7" t="s">
        <v>59</v>
      </c>
      <c r="B64" s="6">
        <v>614</v>
      </c>
    </row>
    <row r="65" spans="1:2" ht="43.15" hidden="1" x14ac:dyDescent="0.3">
      <c r="A65" s="7" t="s">
        <v>60</v>
      </c>
      <c r="B65" s="6">
        <v>615</v>
      </c>
    </row>
    <row r="66" spans="1:2" ht="14.45" hidden="1" x14ac:dyDescent="0.3">
      <c r="A66" s="9" t="s">
        <v>61</v>
      </c>
      <c r="B66" s="8">
        <v>2431</v>
      </c>
    </row>
    <row r="67" spans="1:2" ht="14.45" hidden="1" x14ac:dyDescent="0.3">
      <c r="A67" s="7" t="s">
        <v>62</v>
      </c>
      <c r="B67" s="6">
        <v>817</v>
      </c>
    </row>
    <row r="68" spans="1:2" ht="14.45" hidden="1" x14ac:dyDescent="0.3">
      <c r="A68" s="9" t="s">
        <v>63</v>
      </c>
      <c r="B68" s="10">
        <v>2694</v>
      </c>
    </row>
    <row r="69" spans="1:2" ht="14.45" hidden="1" x14ac:dyDescent="0.3">
      <c r="A69" s="7" t="s">
        <v>64</v>
      </c>
      <c r="B69" s="6">
        <v>2073</v>
      </c>
    </row>
    <row r="70" spans="1:2" ht="14.45" hidden="1" x14ac:dyDescent="0.3">
      <c r="A70" s="7" t="s">
        <v>65</v>
      </c>
      <c r="B70" s="6">
        <v>2283</v>
      </c>
    </row>
    <row r="71" spans="1:2" ht="14.45" hidden="1" x14ac:dyDescent="0.3">
      <c r="A71" s="7" t="s">
        <v>66</v>
      </c>
      <c r="B71" s="6">
        <v>23</v>
      </c>
    </row>
    <row r="72" spans="1:2" ht="14.45" hidden="1" x14ac:dyDescent="0.3">
      <c r="A72" s="7" t="s">
        <v>67</v>
      </c>
      <c r="B72" s="6">
        <v>730</v>
      </c>
    </row>
    <row r="73" spans="1:2" ht="14.45" hidden="1" x14ac:dyDescent="0.3">
      <c r="A73" s="7" t="s">
        <v>68</v>
      </c>
      <c r="B73" s="6">
        <v>1482</v>
      </c>
    </row>
    <row r="74" spans="1:2" ht="14.45" hidden="1" x14ac:dyDescent="0.3">
      <c r="A74" s="7" t="s">
        <v>69</v>
      </c>
      <c r="B74" s="6">
        <v>458</v>
      </c>
    </row>
    <row r="75" spans="1:2" ht="14.45" hidden="1" x14ac:dyDescent="0.3">
      <c r="A75" s="7" t="s">
        <v>70</v>
      </c>
      <c r="B75" s="6">
        <v>291</v>
      </c>
    </row>
    <row r="76" spans="1:2" ht="14.45" hidden="1" x14ac:dyDescent="0.3">
      <c r="A76" s="7" t="s">
        <v>71</v>
      </c>
      <c r="B76" s="6">
        <v>822</v>
      </c>
    </row>
    <row r="77" spans="1:2" ht="14.45" hidden="1" x14ac:dyDescent="0.3">
      <c r="A77" s="7" t="s">
        <v>72</v>
      </c>
      <c r="B77" s="6">
        <v>468</v>
      </c>
    </row>
    <row r="78" spans="1:2" ht="14.45" hidden="1" x14ac:dyDescent="0.3">
      <c r="A78" s="7" t="s">
        <v>73</v>
      </c>
      <c r="B78" s="6">
        <v>695</v>
      </c>
    </row>
    <row r="79" spans="1:2" ht="28.9" hidden="1" x14ac:dyDescent="0.3">
      <c r="A79" s="11" t="s">
        <v>74</v>
      </c>
      <c r="B79" s="6">
        <v>2593</v>
      </c>
    </row>
    <row r="80" spans="1:2" ht="14.45" hidden="1" x14ac:dyDescent="0.3">
      <c r="A80" s="7" t="s">
        <v>75</v>
      </c>
      <c r="B80" s="6">
        <v>818</v>
      </c>
    </row>
    <row r="81" spans="1:2" ht="14.45" hidden="1" x14ac:dyDescent="0.3">
      <c r="A81" s="7" t="s">
        <v>76</v>
      </c>
      <c r="B81" s="6">
        <v>2192</v>
      </c>
    </row>
    <row r="82" spans="1:2" ht="14.45" hidden="1" x14ac:dyDescent="0.3">
      <c r="A82" s="7" t="s">
        <v>77</v>
      </c>
      <c r="B82" s="6">
        <v>118</v>
      </c>
    </row>
    <row r="83" spans="1:2" ht="14.45" hidden="1" x14ac:dyDescent="0.3">
      <c r="A83" s="7" t="s">
        <v>78</v>
      </c>
      <c r="B83" s="6">
        <v>455</v>
      </c>
    </row>
    <row r="84" spans="1:2" ht="14.45" hidden="1" x14ac:dyDescent="0.3">
      <c r="A84" s="7" t="s">
        <v>79</v>
      </c>
      <c r="B84" s="6">
        <v>281</v>
      </c>
    </row>
    <row r="85" spans="1:2" ht="28.9" hidden="1" x14ac:dyDescent="0.3">
      <c r="A85" s="7" t="s">
        <v>80</v>
      </c>
      <c r="B85" s="6">
        <v>861</v>
      </c>
    </row>
    <row r="86" spans="1:2" ht="28.9" hidden="1" x14ac:dyDescent="0.3">
      <c r="A86" s="7" t="s">
        <v>81</v>
      </c>
      <c r="B86" s="6">
        <v>3967</v>
      </c>
    </row>
    <row r="87" spans="1:2" ht="28.9" hidden="1" x14ac:dyDescent="0.3">
      <c r="A87" s="7" t="s">
        <v>82</v>
      </c>
      <c r="B87" s="12">
        <v>731</v>
      </c>
    </row>
    <row r="88" spans="1:2" ht="28.9" hidden="1" x14ac:dyDescent="0.3">
      <c r="A88" s="7" t="s">
        <v>83</v>
      </c>
      <c r="B88" s="6">
        <v>119</v>
      </c>
    </row>
    <row r="89" spans="1:2" ht="14.45" hidden="1" x14ac:dyDescent="0.3">
      <c r="A89" s="7" t="s">
        <v>84</v>
      </c>
      <c r="B89" s="6">
        <v>5</v>
      </c>
    </row>
    <row r="90" spans="1:2" ht="14.45" hidden="1" x14ac:dyDescent="0.3">
      <c r="A90" s="7" t="s">
        <v>85</v>
      </c>
      <c r="B90" s="6">
        <v>278</v>
      </c>
    </row>
    <row r="91" spans="1:2" ht="14.45" hidden="1" x14ac:dyDescent="0.3">
      <c r="A91" s="7" t="s">
        <v>86</v>
      </c>
      <c r="B91" s="6">
        <v>2128</v>
      </c>
    </row>
    <row r="92" spans="1:2" ht="14.45" hidden="1" x14ac:dyDescent="0.3">
      <c r="A92" s="9" t="s">
        <v>87</v>
      </c>
      <c r="B92" s="6">
        <v>612</v>
      </c>
    </row>
    <row r="93" spans="1:2" ht="14.45" hidden="1" x14ac:dyDescent="0.3">
      <c r="A93" s="9" t="s">
        <v>88</v>
      </c>
      <c r="B93" s="6">
        <v>2261</v>
      </c>
    </row>
    <row r="94" spans="1:2" ht="14.45" hidden="1" x14ac:dyDescent="0.3">
      <c r="A94" s="7" t="s">
        <v>89</v>
      </c>
      <c r="B94" s="6">
        <v>1504</v>
      </c>
    </row>
    <row r="95" spans="1:2" ht="14.45" hidden="1" x14ac:dyDescent="0.3">
      <c r="A95" s="7" t="s">
        <v>90</v>
      </c>
      <c r="B95" s="6">
        <v>696</v>
      </c>
    </row>
    <row r="96" spans="1:2" ht="14.45" hidden="1" x14ac:dyDescent="0.3">
      <c r="A96" s="7" t="s">
        <v>91</v>
      </c>
      <c r="B96" s="6">
        <v>8</v>
      </c>
    </row>
    <row r="97" spans="1:2" ht="14.45" hidden="1" x14ac:dyDescent="0.3">
      <c r="A97" s="7" t="s">
        <v>92</v>
      </c>
      <c r="B97" s="6">
        <v>2067</v>
      </c>
    </row>
    <row r="98" spans="1:2" ht="14.45" hidden="1" x14ac:dyDescent="0.3">
      <c r="A98" s="9" t="s">
        <v>93</v>
      </c>
      <c r="B98" s="6">
        <v>283</v>
      </c>
    </row>
    <row r="99" spans="1:2" ht="28.9" hidden="1" x14ac:dyDescent="0.3">
      <c r="A99" s="7" t="s">
        <v>94</v>
      </c>
      <c r="B99" s="6">
        <v>820</v>
      </c>
    </row>
    <row r="100" spans="1:2" ht="28.9" hidden="1" x14ac:dyDescent="0.3">
      <c r="A100" s="7" t="s">
        <v>95</v>
      </c>
      <c r="B100" s="6">
        <v>13</v>
      </c>
    </row>
    <row r="101" spans="1:2" ht="14.45" hidden="1" x14ac:dyDescent="0.3">
      <c r="A101" s="7" t="s">
        <v>96</v>
      </c>
      <c r="B101" s="6">
        <v>1815</v>
      </c>
    </row>
    <row r="102" spans="1:2" ht="14.45" hidden="1" x14ac:dyDescent="0.3">
      <c r="A102" s="7" t="s">
        <v>97</v>
      </c>
      <c r="B102" s="6">
        <v>271</v>
      </c>
    </row>
    <row r="103" spans="1:2" ht="28.9" hidden="1" x14ac:dyDescent="0.3">
      <c r="A103" s="7" t="s">
        <v>98</v>
      </c>
      <c r="B103" s="6">
        <v>14</v>
      </c>
    </row>
    <row r="104" spans="1:2" ht="14.45" hidden="1" x14ac:dyDescent="0.3">
      <c r="A104" s="7" t="s">
        <v>99</v>
      </c>
      <c r="B104" s="6">
        <v>2241</v>
      </c>
    </row>
    <row r="105" spans="1:2" ht="14.45" hidden="1" x14ac:dyDescent="0.3">
      <c r="A105" s="7" t="s">
        <v>100</v>
      </c>
      <c r="B105" s="6">
        <v>16</v>
      </c>
    </row>
    <row r="106" spans="1:2" ht="14.45" hidden="1" x14ac:dyDescent="0.3">
      <c r="A106" s="7" t="s">
        <v>101</v>
      </c>
      <c r="B106" s="6">
        <v>2308</v>
      </c>
    </row>
    <row r="107" spans="1:2" ht="14.45" hidden="1" x14ac:dyDescent="0.3">
      <c r="A107" s="7" t="s">
        <v>102</v>
      </c>
      <c r="B107" s="6">
        <v>2255</v>
      </c>
    </row>
    <row r="108" spans="1:2" ht="28.9" hidden="1" x14ac:dyDescent="0.3">
      <c r="A108" s="7" t="s">
        <v>103</v>
      </c>
      <c r="B108" s="6">
        <v>295</v>
      </c>
    </row>
    <row r="109" spans="1:2" ht="28.9" hidden="1" x14ac:dyDescent="0.3">
      <c r="A109" s="7" t="s">
        <v>104</v>
      </c>
      <c r="B109" s="6">
        <v>134</v>
      </c>
    </row>
    <row r="110" spans="1:2" ht="28.9" hidden="1" x14ac:dyDescent="0.3">
      <c r="A110" s="7" t="s">
        <v>105</v>
      </c>
      <c r="B110" s="6">
        <v>732</v>
      </c>
    </row>
    <row r="111" spans="1:2" ht="14.45" hidden="1" x14ac:dyDescent="0.3">
      <c r="A111" s="7" t="s">
        <v>106</v>
      </c>
      <c r="B111" s="6">
        <v>303</v>
      </c>
    </row>
    <row r="112" spans="1:2" ht="14.45" hidden="1" x14ac:dyDescent="0.3">
      <c r="A112" s="7" t="s">
        <v>107</v>
      </c>
      <c r="B112" s="6">
        <v>1309</v>
      </c>
    </row>
    <row r="113" spans="1:2" ht="14.45" hidden="1" x14ac:dyDescent="0.3">
      <c r="A113" s="7" t="s">
        <v>108</v>
      </c>
      <c r="B113" s="6">
        <v>2135</v>
      </c>
    </row>
    <row r="114" spans="1:2" ht="14.45" hidden="1" x14ac:dyDescent="0.3">
      <c r="A114" s="7" t="s">
        <v>109</v>
      </c>
      <c r="B114" s="6">
        <v>1969</v>
      </c>
    </row>
    <row r="115" spans="1:2" ht="14.45" hidden="1" x14ac:dyDescent="0.3">
      <c r="A115" s="7" t="s">
        <v>110</v>
      </c>
      <c r="B115" s="6">
        <v>2160</v>
      </c>
    </row>
    <row r="116" spans="1:2" ht="14.45" hidden="1" x14ac:dyDescent="0.3">
      <c r="A116" s="7" t="s">
        <v>111</v>
      </c>
      <c r="B116" s="6">
        <v>2217</v>
      </c>
    </row>
    <row r="117" spans="1:2" ht="28.9" hidden="1" x14ac:dyDescent="0.3">
      <c r="A117" s="7" t="s">
        <v>112</v>
      </c>
      <c r="B117" s="6">
        <v>20</v>
      </c>
    </row>
    <row r="118" spans="1:2" ht="14.45" hidden="1" x14ac:dyDescent="0.3">
      <c r="A118" s="7" t="s">
        <v>113</v>
      </c>
      <c r="B118" s="6">
        <v>1776</v>
      </c>
    </row>
    <row r="119" spans="1:2" ht="14.45" hidden="1" x14ac:dyDescent="0.3">
      <c r="A119" s="7" t="s">
        <v>114</v>
      </c>
      <c r="B119" s="6">
        <v>1850</v>
      </c>
    </row>
    <row r="120" spans="1:2" ht="14.45" hidden="1" x14ac:dyDescent="0.3">
      <c r="A120" s="7" t="s">
        <v>115</v>
      </c>
      <c r="B120" s="6">
        <v>285</v>
      </c>
    </row>
    <row r="121" spans="1:2" ht="14.45" hidden="1" x14ac:dyDescent="0.3">
      <c r="A121" s="7" t="s">
        <v>116</v>
      </c>
      <c r="B121" s="6">
        <v>2513</v>
      </c>
    </row>
    <row r="122" spans="1:2" ht="14.45" hidden="1" x14ac:dyDescent="0.3">
      <c r="A122" s="7" t="s">
        <v>117</v>
      </c>
      <c r="B122" s="6">
        <v>2586</v>
      </c>
    </row>
    <row r="123" spans="1:2" ht="28.9" hidden="1" x14ac:dyDescent="0.3">
      <c r="A123" s="7" t="s">
        <v>118</v>
      </c>
      <c r="B123" s="6">
        <v>456</v>
      </c>
    </row>
    <row r="124" spans="1:2" ht="28.9" hidden="1" x14ac:dyDescent="0.3">
      <c r="A124" s="7" t="s">
        <v>119</v>
      </c>
      <c r="B124" s="6">
        <v>707</v>
      </c>
    </row>
    <row r="125" spans="1:2" ht="14.45" hidden="1" x14ac:dyDescent="0.3">
      <c r="A125" s="7" t="s">
        <v>120</v>
      </c>
      <c r="B125" s="6">
        <v>286</v>
      </c>
    </row>
    <row r="126" spans="1:2" ht="14.45" hidden="1" x14ac:dyDescent="0.3">
      <c r="A126" s="7" t="s">
        <v>121</v>
      </c>
      <c r="B126" s="6">
        <v>1480</v>
      </c>
    </row>
    <row r="127" spans="1:2" ht="14.45" hidden="1" x14ac:dyDescent="0.3">
      <c r="A127" s="7" t="s">
        <v>122</v>
      </c>
      <c r="B127" s="6">
        <v>25</v>
      </c>
    </row>
    <row r="128" spans="1:2" ht="14.45" hidden="1" x14ac:dyDescent="0.3">
      <c r="A128" s="7" t="s">
        <v>123</v>
      </c>
      <c r="B128" s="6">
        <v>459</v>
      </c>
    </row>
    <row r="129" spans="1:2" ht="14.45" hidden="1" x14ac:dyDescent="0.3">
      <c r="A129" s="7" t="s">
        <v>124</v>
      </c>
      <c r="B129" s="6">
        <v>2280</v>
      </c>
    </row>
    <row r="130" spans="1:2" ht="28.9" hidden="1" x14ac:dyDescent="0.3">
      <c r="A130" s="7" t="s">
        <v>125</v>
      </c>
      <c r="B130" s="6">
        <v>2143</v>
      </c>
    </row>
    <row r="131" spans="1:2" ht="14.45" hidden="1" x14ac:dyDescent="0.3">
      <c r="A131" s="9" t="s">
        <v>126</v>
      </c>
      <c r="B131" s="6">
        <v>245</v>
      </c>
    </row>
    <row r="132" spans="1:2" ht="14.45" hidden="1" x14ac:dyDescent="0.3">
      <c r="A132" s="7" t="s">
        <v>127</v>
      </c>
      <c r="B132" s="6">
        <v>31</v>
      </c>
    </row>
    <row r="133" spans="1:2" ht="14.45" hidden="1" x14ac:dyDescent="0.3">
      <c r="A133" s="7" t="s">
        <v>128</v>
      </c>
      <c r="B133" s="6">
        <v>1972</v>
      </c>
    </row>
    <row r="134" spans="1:2" ht="14.45" hidden="1" x14ac:dyDescent="0.3">
      <c r="A134" s="7" t="s">
        <v>129</v>
      </c>
      <c r="B134" s="6">
        <v>2178</v>
      </c>
    </row>
    <row r="135" spans="1:2" ht="14.45" hidden="1" x14ac:dyDescent="0.3">
      <c r="A135" s="7" t="s">
        <v>130</v>
      </c>
      <c r="B135" s="6">
        <v>289</v>
      </c>
    </row>
    <row r="136" spans="1:2" ht="28.9" hidden="1" x14ac:dyDescent="0.3">
      <c r="A136" s="7" t="s">
        <v>131</v>
      </c>
      <c r="B136" s="6">
        <v>1064</v>
      </c>
    </row>
    <row r="137" spans="1:2" ht="14.45" hidden="1" x14ac:dyDescent="0.3">
      <c r="A137" s="7" t="s">
        <v>132</v>
      </c>
      <c r="B137" s="6">
        <v>2576</v>
      </c>
    </row>
    <row r="138" spans="1:2" ht="14.45" hidden="1" x14ac:dyDescent="0.3">
      <c r="A138" s="9" t="s">
        <v>133</v>
      </c>
      <c r="B138" s="6">
        <v>2312</v>
      </c>
    </row>
    <row r="139" spans="1:2" ht="14.45" hidden="1" x14ac:dyDescent="0.3">
      <c r="A139" s="7" t="s">
        <v>134</v>
      </c>
      <c r="B139" s="6">
        <v>699</v>
      </c>
    </row>
    <row r="140" spans="1:2" ht="14.45" hidden="1" x14ac:dyDescent="0.3">
      <c r="A140" s="7" t="s">
        <v>135</v>
      </c>
      <c r="B140" s="6">
        <v>277</v>
      </c>
    </row>
    <row r="141" spans="1:2" ht="14.45" hidden="1" x14ac:dyDescent="0.3">
      <c r="A141" s="7" t="s">
        <v>136</v>
      </c>
      <c r="B141" s="6">
        <v>611</v>
      </c>
    </row>
    <row r="142" spans="1:2" ht="14.45" hidden="1" x14ac:dyDescent="0.3">
      <c r="A142" s="7" t="s">
        <v>137</v>
      </c>
      <c r="B142" s="6">
        <v>2647</v>
      </c>
    </row>
    <row r="143" spans="1:2" ht="14.45" hidden="1" x14ac:dyDescent="0.3">
      <c r="A143" s="7" t="s">
        <v>138</v>
      </c>
      <c r="B143" s="6">
        <v>1737</v>
      </c>
    </row>
    <row r="144" spans="1:2" ht="14.45" hidden="1" x14ac:dyDescent="0.3">
      <c r="A144" s="14" t="s">
        <v>139</v>
      </c>
      <c r="B144" s="13">
        <v>2737</v>
      </c>
    </row>
    <row r="145" spans="1:2" ht="14.45" hidden="1" x14ac:dyDescent="0.3">
      <c r="A145" s="7" t="s">
        <v>140</v>
      </c>
      <c r="B145" s="6">
        <v>462</v>
      </c>
    </row>
    <row r="146" spans="1:2" ht="14.45" hidden="1" x14ac:dyDescent="0.3">
      <c r="A146" s="7" t="s">
        <v>141</v>
      </c>
      <c r="B146" s="6">
        <v>144</v>
      </c>
    </row>
    <row r="147" spans="1:2" ht="14.45" hidden="1" x14ac:dyDescent="0.3">
      <c r="A147" s="9" t="s">
        <v>142</v>
      </c>
      <c r="B147" s="6">
        <v>243</v>
      </c>
    </row>
    <row r="148" spans="1:2" ht="14.45" hidden="1" x14ac:dyDescent="0.3">
      <c r="A148" s="7" t="s">
        <v>143</v>
      </c>
      <c r="B148" s="6">
        <v>1288</v>
      </c>
    </row>
    <row r="149" spans="1:2" ht="14.45" hidden="1" x14ac:dyDescent="0.3">
      <c r="A149" s="7" t="s">
        <v>144</v>
      </c>
      <c r="B149" s="6">
        <v>140</v>
      </c>
    </row>
    <row r="150" spans="1:2" ht="28.9" hidden="1" x14ac:dyDescent="0.3">
      <c r="A150" s="7" t="s">
        <v>145</v>
      </c>
      <c r="B150" s="6">
        <v>2305</v>
      </c>
    </row>
    <row r="151" spans="1:2" ht="14.45" hidden="1" x14ac:dyDescent="0.3">
      <c r="A151" s="7" t="s">
        <v>146</v>
      </c>
      <c r="B151" s="6">
        <v>616</v>
      </c>
    </row>
    <row r="152" spans="1:2" ht="28.9" hidden="1" x14ac:dyDescent="0.3">
      <c r="A152" s="7" t="s">
        <v>147</v>
      </c>
      <c r="B152" s="6">
        <v>463</v>
      </c>
    </row>
    <row r="153" spans="1:2" ht="14.45" hidden="1" x14ac:dyDescent="0.3">
      <c r="A153" s="7" t="s">
        <v>148</v>
      </c>
      <c r="B153" s="6">
        <v>1149</v>
      </c>
    </row>
    <row r="154" spans="1:2" ht="14.45" hidden="1" x14ac:dyDescent="0.3">
      <c r="A154" s="7" t="s">
        <v>149</v>
      </c>
      <c r="B154" s="6">
        <v>2328</v>
      </c>
    </row>
    <row r="155" spans="1:2" ht="14.45" hidden="1" x14ac:dyDescent="0.3">
      <c r="A155" s="7" t="s">
        <v>150</v>
      </c>
      <c r="B155" s="6">
        <v>1955</v>
      </c>
    </row>
    <row r="156" spans="1:2" ht="14.45" hidden="1" x14ac:dyDescent="0.3">
      <c r="A156" s="7" t="s">
        <v>151</v>
      </c>
      <c r="B156" s="6">
        <v>2229</v>
      </c>
    </row>
    <row r="157" spans="1:2" ht="14.45" hidden="1" x14ac:dyDescent="0.3">
      <c r="A157" s="7" t="s">
        <v>152</v>
      </c>
      <c r="B157" s="6">
        <v>287</v>
      </c>
    </row>
    <row r="158" spans="1:2" ht="14.45" hidden="1" x14ac:dyDescent="0.3">
      <c r="A158" s="7" t="s">
        <v>153</v>
      </c>
      <c r="B158" s="6">
        <v>2155</v>
      </c>
    </row>
    <row r="159" spans="1:2" ht="14.45" hidden="1" x14ac:dyDescent="0.3">
      <c r="A159" s="7" t="s">
        <v>154</v>
      </c>
      <c r="B159" s="6">
        <v>273</v>
      </c>
    </row>
    <row r="160" spans="1:2" ht="14.45" hidden="1" x14ac:dyDescent="0.3">
      <c r="A160" s="7" t="s">
        <v>155</v>
      </c>
      <c r="B160" s="6">
        <v>617</v>
      </c>
    </row>
    <row r="161" spans="1:2" ht="14.45" hidden="1" x14ac:dyDescent="0.3">
      <c r="A161" s="7" t="s">
        <v>156</v>
      </c>
      <c r="B161" s="6">
        <v>2454</v>
      </c>
    </row>
    <row r="162" spans="1:2" ht="14.45" hidden="1" x14ac:dyDescent="0.3">
      <c r="A162" s="9" t="s">
        <v>157</v>
      </c>
      <c r="B162" s="6">
        <v>1619</v>
      </c>
    </row>
    <row r="163" spans="1:2" ht="14.45" hidden="1" x14ac:dyDescent="0.3">
      <c r="A163" s="7" t="s">
        <v>158</v>
      </c>
      <c r="B163" s="6">
        <v>1141</v>
      </c>
    </row>
    <row r="164" spans="1:2" ht="14.45" hidden="1" x14ac:dyDescent="0.3">
      <c r="A164" s="7" t="s">
        <v>159</v>
      </c>
      <c r="B164" s="6">
        <v>1238</v>
      </c>
    </row>
    <row r="165" spans="1:2" ht="14.45" hidden="1" x14ac:dyDescent="0.3">
      <c r="A165" s="7" t="s">
        <v>160</v>
      </c>
      <c r="B165" s="6">
        <v>1770</v>
      </c>
    </row>
    <row r="166" spans="1:2" ht="14.45" hidden="1" x14ac:dyDescent="0.3">
      <c r="A166" s="7" t="s">
        <v>161</v>
      </c>
      <c r="B166" s="6">
        <v>34</v>
      </c>
    </row>
    <row r="167" spans="1:2" ht="28.9" hidden="1" x14ac:dyDescent="0.3">
      <c r="A167" s="7" t="s">
        <v>162</v>
      </c>
      <c r="B167" s="6">
        <v>2152</v>
      </c>
    </row>
    <row r="168" spans="1:2" ht="14.45" hidden="1" x14ac:dyDescent="0.3">
      <c r="A168" s="7" t="s">
        <v>163</v>
      </c>
      <c r="B168" s="15">
        <v>2473</v>
      </c>
    </row>
    <row r="169" spans="1:2" ht="14.45" hidden="1" x14ac:dyDescent="0.3">
      <c r="A169" s="7" t="s">
        <v>164</v>
      </c>
      <c r="B169" s="6">
        <v>467</v>
      </c>
    </row>
    <row r="170" spans="1:2" ht="14.45" hidden="1" x14ac:dyDescent="0.3">
      <c r="A170" s="7" t="s">
        <v>165</v>
      </c>
      <c r="B170" s="6">
        <v>1274</v>
      </c>
    </row>
    <row r="171" spans="1:2" ht="28.9" hidden="1" x14ac:dyDescent="0.3">
      <c r="A171" s="7" t="s">
        <v>166</v>
      </c>
      <c r="B171" s="6">
        <v>1273</v>
      </c>
    </row>
    <row r="172" spans="1:2" ht="14.45" hidden="1" x14ac:dyDescent="0.3">
      <c r="A172" s="7" t="s">
        <v>167</v>
      </c>
      <c r="B172" s="6">
        <v>823</v>
      </c>
    </row>
    <row r="173" spans="1:2" ht="14.45" hidden="1" x14ac:dyDescent="0.3">
      <c r="A173" s="7" t="s">
        <v>168</v>
      </c>
      <c r="B173" s="6">
        <v>2322</v>
      </c>
    </row>
    <row r="174" spans="1:2" ht="14.45" hidden="1" x14ac:dyDescent="0.3">
      <c r="A174" s="7" t="s">
        <v>169</v>
      </c>
      <c r="B174" s="6">
        <v>824</v>
      </c>
    </row>
    <row r="175" spans="1:2" ht="14.45" hidden="1" x14ac:dyDescent="0.3">
      <c r="A175" s="7" t="s">
        <v>170</v>
      </c>
      <c r="B175" s="15">
        <v>2121</v>
      </c>
    </row>
    <row r="176" spans="1:2" ht="14.45" hidden="1" x14ac:dyDescent="0.3">
      <c r="A176" s="7" t="s">
        <v>171</v>
      </c>
      <c r="B176" s="16">
        <v>2638</v>
      </c>
    </row>
    <row r="177" spans="1:2" ht="14.45" hidden="1" x14ac:dyDescent="0.3">
      <c r="A177" s="7" t="s">
        <v>172</v>
      </c>
      <c r="B177" s="6">
        <v>706</v>
      </c>
    </row>
    <row r="178" spans="1:2" ht="14.45" hidden="1" x14ac:dyDescent="0.3">
      <c r="A178" s="7" t="s">
        <v>173</v>
      </c>
      <c r="B178" s="6">
        <v>708</v>
      </c>
    </row>
    <row r="179" spans="1:2" ht="14.45" hidden="1" x14ac:dyDescent="0.3">
      <c r="A179" s="7" t="s">
        <v>174</v>
      </c>
      <c r="B179" s="6">
        <v>250</v>
      </c>
    </row>
    <row r="180" spans="1:2" ht="14.45" hidden="1" x14ac:dyDescent="0.3">
      <c r="A180" s="7" t="s">
        <v>175</v>
      </c>
      <c r="B180" s="6">
        <v>1319</v>
      </c>
    </row>
    <row r="181" spans="1:2" ht="14.45" hidden="1" x14ac:dyDescent="0.3">
      <c r="A181" s="7" t="s">
        <v>176</v>
      </c>
      <c r="B181" s="6">
        <v>1586</v>
      </c>
    </row>
    <row r="182" spans="1:2" ht="14.45" hidden="1" x14ac:dyDescent="0.3">
      <c r="A182" s="7" t="s">
        <v>177</v>
      </c>
      <c r="B182" s="6">
        <v>299</v>
      </c>
    </row>
    <row r="183" spans="1:2" ht="14.45" hidden="1" x14ac:dyDescent="0.3">
      <c r="A183" s="9" t="s">
        <v>178</v>
      </c>
      <c r="B183" s="6">
        <v>2214</v>
      </c>
    </row>
    <row r="184" spans="1:2" ht="28.9" hidden="1" x14ac:dyDescent="0.3">
      <c r="A184" s="7" t="s">
        <v>179</v>
      </c>
      <c r="B184" s="6">
        <v>826</v>
      </c>
    </row>
    <row r="185" spans="1:2" ht="14.45" hidden="1" x14ac:dyDescent="0.3">
      <c r="A185" s="7" t="s">
        <v>180</v>
      </c>
      <c r="B185" s="6">
        <v>472</v>
      </c>
    </row>
    <row r="186" spans="1:2" ht="28.9" hidden="1" x14ac:dyDescent="0.3">
      <c r="A186" s="7" t="s">
        <v>181</v>
      </c>
      <c r="B186" s="6">
        <v>29</v>
      </c>
    </row>
    <row r="187" spans="1:2" ht="14.45" hidden="1" x14ac:dyDescent="0.3">
      <c r="A187" s="7" t="s">
        <v>182</v>
      </c>
      <c r="B187" s="6">
        <v>1909</v>
      </c>
    </row>
    <row r="188" spans="1:2" ht="14.45" hidden="1" x14ac:dyDescent="0.3">
      <c r="A188" s="7" t="s">
        <v>183</v>
      </c>
      <c r="B188" s="15">
        <v>1676</v>
      </c>
    </row>
    <row r="189" spans="1:2" ht="14.45" hidden="1" x14ac:dyDescent="0.3">
      <c r="A189" s="7" t="s">
        <v>184</v>
      </c>
      <c r="B189" s="6">
        <v>294</v>
      </c>
    </row>
    <row r="190" spans="1:2" ht="28.9" hidden="1" x14ac:dyDescent="0.3">
      <c r="A190" s="7" t="s">
        <v>185</v>
      </c>
      <c r="B190" s="6">
        <v>618</v>
      </c>
    </row>
    <row r="191" spans="1:2" ht="14.45" hidden="1" x14ac:dyDescent="0.3">
      <c r="A191" s="7" t="s">
        <v>186</v>
      </c>
      <c r="B191" s="6">
        <v>248</v>
      </c>
    </row>
    <row r="192" spans="1:2" ht="28.9" hidden="1" x14ac:dyDescent="0.3">
      <c r="A192" s="7" t="s">
        <v>187</v>
      </c>
      <c r="B192" s="6">
        <v>38</v>
      </c>
    </row>
    <row r="193" spans="1:2" ht="14.45" hidden="1" x14ac:dyDescent="0.3">
      <c r="A193" s="7" t="s">
        <v>188</v>
      </c>
      <c r="B193" s="6">
        <v>301</v>
      </c>
    </row>
  </sheetData>
  <sheetProtection password="CC68" sheet="1" objects="1" scenarios="1" sort="0" autoFilter="0"/>
  <mergeCells count="3">
    <mergeCell ref="B2:D2"/>
    <mergeCell ref="B3:D3"/>
    <mergeCell ref="B4:D4"/>
  </mergeCells>
  <dataValidations count="1">
    <dataValidation type="list" allowBlank="1" showInputMessage="1" showErrorMessage="1" sqref="B2">
      <formula1>$A$61:$A$193</formula1>
    </dataValidation>
  </dataValidations>
  <pageMargins left="0.2" right="0.2"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500"/>
  <sheetViews>
    <sheetView workbookViewId="0">
      <pane xSplit="3" ySplit="2" topLeftCell="V3" activePane="bottomRight" state="frozen"/>
      <selection pane="topRight" activeCell="D1" sqref="D1"/>
      <selection pane="bottomLeft" activeCell="A3" sqref="A3"/>
      <selection pane="bottomRight" sqref="A1:XFD1048576"/>
    </sheetView>
  </sheetViews>
  <sheetFormatPr defaultColWidth="8.85546875" defaultRowHeight="15" x14ac:dyDescent="0.25"/>
  <cols>
    <col min="1" max="1" width="12.42578125" style="1" customWidth="1"/>
    <col min="2" max="2" width="13.42578125" style="1" customWidth="1"/>
    <col min="3" max="3" width="12.28515625" style="2" customWidth="1"/>
    <col min="4" max="4" width="14.85546875" style="42" customWidth="1"/>
    <col min="5" max="5" width="14.28515625" style="19" customWidth="1"/>
    <col min="6" max="6" width="15.85546875" style="19" customWidth="1"/>
    <col min="7" max="7" width="15.28515625" style="19" customWidth="1"/>
    <col min="8" max="8" width="14.85546875" style="19" customWidth="1"/>
    <col min="9" max="9" width="14.28515625" style="19" customWidth="1"/>
    <col min="10" max="10" width="18.7109375" style="19" customWidth="1"/>
    <col min="11" max="11" width="14" style="20" customWidth="1"/>
    <col min="12" max="12" width="15.85546875" style="42" customWidth="1"/>
    <col min="13" max="13" width="15.28515625" style="19" customWidth="1"/>
    <col min="14" max="14" width="16.85546875" style="19" customWidth="1"/>
    <col min="15" max="15" width="16.28515625" style="19" customWidth="1"/>
    <col min="16" max="16" width="15.85546875" style="19" customWidth="1"/>
    <col min="17" max="17" width="15.28515625" style="19" customWidth="1"/>
    <col min="18" max="18" width="15.7109375" style="19" customWidth="1"/>
    <col min="19" max="38" width="14" style="20" customWidth="1"/>
    <col min="39" max="39" width="15.7109375" style="19" customWidth="1"/>
    <col min="40" max="41" width="14" style="20" customWidth="1"/>
    <col min="42" max="42" width="9.140625" customWidth="1"/>
    <col min="43" max="16384" width="8.85546875" style="1"/>
  </cols>
  <sheetData>
    <row r="1" spans="1:43" s="22" customFormat="1" ht="14.45" customHeight="1" thickBot="1" x14ac:dyDescent="0.35">
      <c r="D1" s="84" t="s">
        <v>190</v>
      </c>
      <c r="E1" s="85"/>
      <c r="F1" s="85"/>
      <c r="G1" s="85"/>
      <c r="H1" s="85"/>
      <c r="I1" s="85"/>
      <c r="J1" s="85"/>
      <c r="K1" s="86"/>
      <c r="L1" s="84" t="s">
        <v>191</v>
      </c>
      <c r="M1" s="85"/>
      <c r="N1" s="85"/>
      <c r="O1" s="85"/>
      <c r="P1" s="85"/>
      <c r="Q1" s="85"/>
      <c r="R1" s="85"/>
      <c r="S1" s="86"/>
      <c r="T1" s="35"/>
      <c r="U1" s="84" t="s">
        <v>197</v>
      </c>
      <c r="V1" s="85"/>
      <c r="W1" s="85"/>
      <c r="X1" s="86"/>
      <c r="Y1" s="35"/>
      <c r="Z1" s="35"/>
      <c r="AA1" s="35"/>
      <c r="AB1" s="84" t="s">
        <v>192</v>
      </c>
      <c r="AC1" s="85"/>
      <c r="AD1" s="85"/>
      <c r="AE1" s="86"/>
      <c r="AF1" s="84" t="s">
        <v>216</v>
      </c>
      <c r="AG1" s="85"/>
      <c r="AH1" s="85"/>
      <c r="AI1" s="85"/>
      <c r="AJ1" s="85"/>
      <c r="AK1" s="85"/>
      <c r="AL1" s="86"/>
      <c r="AM1" s="35"/>
      <c r="AN1" s="35"/>
      <c r="AO1" s="35"/>
    </row>
    <row r="2" spans="1:43" s="21" customFormat="1" ht="72.599999999999994" thickBot="1" x14ac:dyDescent="0.35">
      <c r="A2" s="73" t="s">
        <v>0</v>
      </c>
      <c r="B2" s="73" t="s">
        <v>52</v>
      </c>
      <c r="C2" s="74" t="s">
        <v>47</v>
      </c>
      <c r="D2" s="75" t="s">
        <v>48</v>
      </c>
      <c r="E2" s="75" t="s">
        <v>49</v>
      </c>
      <c r="F2" s="75" t="s">
        <v>1</v>
      </c>
      <c r="G2" s="75" t="s">
        <v>2</v>
      </c>
      <c r="H2" s="75" t="s">
        <v>50</v>
      </c>
      <c r="I2" s="75" t="s">
        <v>51</v>
      </c>
      <c r="J2" s="75" t="s">
        <v>198</v>
      </c>
      <c r="K2" s="36" t="s">
        <v>225</v>
      </c>
      <c r="L2" s="76" t="s">
        <v>199</v>
      </c>
      <c r="M2" s="75" t="s">
        <v>200</v>
      </c>
      <c r="N2" s="75" t="s">
        <v>201</v>
      </c>
      <c r="O2" s="75" t="s">
        <v>202</v>
      </c>
      <c r="P2" s="75" t="s">
        <v>203</v>
      </c>
      <c r="Q2" s="75" t="s">
        <v>204</v>
      </c>
      <c r="R2" s="75" t="s">
        <v>205</v>
      </c>
      <c r="S2" s="36" t="s">
        <v>226</v>
      </c>
      <c r="T2" s="36" t="s">
        <v>220</v>
      </c>
      <c r="U2" s="36" t="s">
        <v>209</v>
      </c>
      <c r="V2" s="36" t="s">
        <v>210</v>
      </c>
      <c r="W2" s="36" t="s">
        <v>211</v>
      </c>
      <c r="X2" s="36" t="s">
        <v>212</v>
      </c>
      <c r="Y2" s="36" t="s">
        <v>213</v>
      </c>
      <c r="Z2" s="36" t="s">
        <v>214</v>
      </c>
      <c r="AA2" s="36" t="s">
        <v>215</v>
      </c>
      <c r="AB2" s="36" t="s">
        <v>206</v>
      </c>
      <c r="AC2" s="36" t="s">
        <v>207</v>
      </c>
      <c r="AD2" s="36" t="s">
        <v>208</v>
      </c>
      <c r="AE2" s="36" t="s">
        <v>195</v>
      </c>
      <c r="AF2" s="36" t="s">
        <v>193</v>
      </c>
      <c r="AG2" s="36" t="s">
        <v>217</v>
      </c>
      <c r="AH2" s="36" t="s">
        <v>194</v>
      </c>
      <c r="AI2" s="36" t="s">
        <v>218</v>
      </c>
      <c r="AJ2" s="36" t="s">
        <v>196</v>
      </c>
      <c r="AK2" s="36" t="s">
        <v>219</v>
      </c>
      <c r="AL2" s="36" t="s">
        <v>227</v>
      </c>
      <c r="AM2" s="75" t="s">
        <v>270</v>
      </c>
      <c r="AN2" s="36" t="s">
        <v>269</v>
      </c>
      <c r="AO2" s="36" t="s">
        <v>228</v>
      </c>
    </row>
    <row r="3" spans="1:43" s="18" customFormat="1" ht="14.45" x14ac:dyDescent="0.3">
      <c r="A3" s="17"/>
      <c r="B3" s="17"/>
      <c r="C3" s="58"/>
      <c r="D3" s="37"/>
      <c r="E3" s="37"/>
      <c r="F3" s="37"/>
      <c r="G3" s="37"/>
      <c r="H3" s="37"/>
      <c r="I3" s="37"/>
      <c r="J3" s="38"/>
      <c r="K3" s="39">
        <f>SUM(Table1[[#This Row],[Regular Wages]],Table1[[#This Row],[OvertimeWages]],Table1[[#This Row],[Holiday Wages]],Table1[[#This Row],[Incentive Payments]])</f>
        <v>0</v>
      </c>
      <c r="L3" s="38"/>
      <c r="M3" s="38"/>
      <c r="N3" s="38"/>
      <c r="O3" s="38"/>
      <c r="P3" s="38"/>
      <c r="Q3" s="38"/>
      <c r="R3" s="38"/>
      <c r="S3" s="39">
        <f>SUM(Table1[[#This Row],[Regular Wages2]],Table1[[#This Row],[OvertimeWages4]],Table1[[#This Row],[Holiday Wages6]],Table1[[#This Row],[Incentive Payments8]])</f>
        <v>0</v>
      </c>
      <c r="T3" s="39">
        <f>SUM(Table1[[#This Row],[Total Pre Min Wage Wages]],Table1[[#This Row],[Total After Min Wage Wages]])</f>
        <v>0</v>
      </c>
      <c r="U3" s="39">
        <f>IFERROR(IF(OR(Table1[[#This Row],[Regular Hours]]=0,Table1[[#This Row],[Regular Hours]]=""),VLOOKUP(Table1[[#This Row],[Position Title]],startingWages!$A$2:$D$200,2, FALSE),Table1[[#This Row],[Regular Wages]]/Table1[[#This Row],[Regular Hours]]),0)</f>
        <v>0</v>
      </c>
      <c r="V3" s="39">
        <f>IF(OR(Table1[[#This Row],[OvertimeHours]]="",Table1[[#This Row],[OvertimeHours]]=0),Table1[[#This Row],[Regular Hourly Wage]]*1.5,Table1[[#This Row],[OvertimeWages]]/Table1[[#This Row],[OvertimeHours]])</f>
        <v>0</v>
      </c>
      <c r="W3" s="39">
        <f>IF(OR(Table1[[#This Row],[Holiday Hours]]="",Table1[[#This Row],[Holiday Hours]]=0),Table1[[#This Row],[Regular Hourly Wage]],Table1[[#This Row],[Holiday Wages]]/Table1[[#This Row],[Holiday Hours]])</f>
        <v>0</v>
      </c>
      <c r="X3" s="39" t="str">
        <f>IF(Table1[[#This Row],[Regular Hourly Wage]]&lt;14.05,"$14.75",IF(Table1[[#This Row],[Regular Hourly Wage]]&lt;30,"5%","None"))</f>
        <v>$14.75</v>
      </c>
      <c r="Y3" s="39">
        <f>IF(Table1[[#This Row],[Wage Category]]="5%",Table1[[#This Row],[Regular Hourly Wage]]*1.05,IF(Table1[[#This Row],[Wage Category]]="$14.75",14.75,Table1[[#This Row],[Regular Hourly Wage]]))</f>
        <v>14.75</v>
      </c>
      <c r="Z3" s="39">
        <f>(1+IF(Table1[[#This Row],[Regular Hourly Wage]]=0,0.5,(Table1[[#This Row],[Overtime Hourly Wage]]-Table1[[#This Row],[Regular Hourly Wage]])/Table1[[#This Row],[Regular Hourly Wage]]))*Table1[[#This Row],[Regular Wage Cap]]</f>
        <v>22.125</v>
      </c>
      <c r="AA3" s="39">
        <f>(1+IF(Table1[[#This Row],[Regular Hourly Wage]]=0,0,(Table1[[#This Row],[Holiday Hourly Wage]]-Table1[[#This Row],[Regular Hourly Wage]])/Table1[[#This Row],[Regular Hourly Wage]]))*Table1[[#This Row],[Regular Wage Cap]]</f>
        <v>14.75</v>
      </c>
      <c r="AB3" s="39">
        <f>Table1[[#This Row],[Regular Hours3]]*Table1[[#This Row],[Regular Hourly Wage]]</f>
        <v>0</v>
      </c>
      <c r="AC3" s="39">
        <f>Table1[[#This Row],[OvertimeHours5]]*Table1[[#This Row],[Overtime Hourly Wage]]</f>
        <v>0</v>
      </c>
      <c r="AD3" s="39">
        <f>Table1[[#This Row],[Holiday Hours7]]*Table1[[#This Row],[Holiday Hourly Wage]]</f>
        <v>0</v>
      </c>
      <c r="AE3" s="39">
        <f>SUM(Table1[[#This Row],[Regular10]:[Holiday12]])</f>
        <v>0</v>
      </c>
      <c r="AF3" s="39">
        <f>Table1[[#This Row],[Regular Hours3]]*Table1[[#This Row],[Regular Wage Cap]]</f>
        <v>0</v>
      </c>
      <c r="AG3" s="39">
        <f>Table1[[#This Row],[OvertimeHours5]]*Table1[[#This Row],[Overtime Wage Cap]]</f>
        <v>0</v>
      </c>
      <c r="AH3" s="39">
        <f>Table1[[#This Row],[Holiday Hours7]]*Table1[[#This Row],[Holiday Wage Cap]]</f>
        <v>0</v>
      </c>
      <c r="AI3" s="39">
        <f>SUM(Table1[[#This Row],[Regular]:[Holiday]])</f>
        <v>0</v>
      </c>
      <c r="AJ3" s="39">
        <f>IF(Table1[[#This Row],[Total]]=0,0,Table1[[#This Row],[Total2]]-Table1[[#This Row],[Total]])</f>
        <v>0</v>
      </c>
      <c r="AK3" s="39">
        <f>Table1[[#This Row],[Difference]]*Table1[[#This Row],[DDS Funding Percent]]</f>
        <v>0</v>
      </c>
      <c r="AL3" s="39">
        <f>IF(Table1[[#This Row],[Regular Hourly Wage]]&lt;&gt;0,Table1[[#This Row],[Regular Wage Cap]]-Table1[[#This Row],[Regular Hourly Wage]],0)</f>
        <v>0</v>
      </c>
      <c r="AM3" s="38"/>
      <c r="AN3" s="39">
        <f>Table1[[#This Row],[Wage Difference]]*Table1[[#This Row],[Post Wage Increase Time Off Accruals (Hours)]]</f>
        <v>0</v>
      </c>
      <c r="AO3" s="39">
        <f>Table1[[#This Row],[Min Wage Time Off Accrual Expense]]*Table1[[#This Row],[DDS Funding Percent]]</f>
        <v>0</v>
      </c>
    </row>
    <row r="4" spans="1:43" s="18" customFormat="1" ht="14.45" x14ac:dyDescent="0.3">
      <c r="A4" s="17"/>
      <c r="B4" s="17"/>
      <c r="C4" s="58"/>
      <c r="D4" s="37"/>
      <c r="E4" s="37"/>
      <c r="F4" s="37"/>
      <c r="G4" s="37"/>
      <c r="H4" s="37"/>
      <c r="I4" s="37"/>
      <c r="J4" s="38"/>
      <c r="K4" s="39">
        <f>SUM(Table1[[#This Row],[Regular Wages]],Table1[[#This Row],[OvertimeWages]],Table1[[#This Row],[Holiday Wages]],Table1[[#This Row],[Incentive Payments]])</f>
        <v>0</v>
      </c>
      <c r="L4" s="37"/>
      <c r="M4" s="37"/>
      <c r="N4" s="37"/>
      <c r="O4" s="37"/>
      <c r="P4" s="37"/>
      <c r="Q4" s="37"/>
      <c r="R4" s="38"/>
      <c r="S4" s="39">
        <f>SUM(Table1[[#This Row],[Regular Wages2]],Table1[[#This Row],[OvertimeWages4]],Table1[[#This Row],[Holiday Wages6]],Table1[[#This Row],[Incentive Payments8]])</f>
        <v>0</v>
      </c>
      <c r="T4" s="39">
        <f>SUM(Table1[[#This Row],[Total Pre Min Wage Wages]],Table1[[#This Row],[Total After Min Wage Wages]])</f>
        <v>0</v>
      </c>
      <c r="U4" s="39">
        <f>IFERROR(IF(OR(Table1[[#This Row],[Regular Hours]]=0,Table1[[#This Row],[Regular Hours]]=""),VLOOKUP(Table1[[#This Row],[Position Title]],startingWages!$A$2:$D$200,2, FALSE),Table1[[#This Row],[Regular Wages]]/Table1[[#This Row],[Regular Hours]]),0)</f>
        <v>0</v>
      </c>
      <c r="V4" s="39">
        <f>IF(OR(Table1[[#This Row],[OvertimeHours]]="",Table1[[#This Row],[OvertimeHours]]=0),Table1[[#This Row],[Regular Hourly Wage]]*1.5,Table1[[#This Row],[OvertimeWages]]/Table1[[#This Row],[OvertimeHours]])</f>
        <v>0</v>
      </c>
      <c r="W4" s="39">
        <f>IF(OR(Table1[[#This Row],[Holiday Hours]]="",Table1[[#This Row],[Holiday Hours]]=0),Table1[[#This Row],[Regular Hourly Wage]],Table1[[#This Row],[Holiday Wages]]/Table1[[#This Row],[Holiday Hours]])</f>
        <v>0</v>
      </c>
      <c r="X4" s="39" t="str">
        <f>IF(Table1[[#This Row],[Regular Hourly Wage]]&lt;14.05,"$14.75",IF(Table1[[#This Row],[Regular Hourly Wage]]&lt;30,"5%","None"))</f>
        <v>$14.75</v>
      </c>
      <c r="Y4" s="39">
        <f>IF(Table1[[#This Row],[Wage Category]]="5%",Table1[[#This Row],[Regular Hourly Wage]]*1.05,IF(Table1[[#This Row],[Wage Category]]="$14.75",14.75,Table1[[#This Row],[Regular Hourly Wage]]))</f>
        <v>14.75</v>
      </c>
      <c r="Z4" s="39">
        <f>(1+IF(Table1[[#This Row],[Regular Hourly Wage]]=0,0.5,(Table1[[#This Row],[Overtime Hourly Wage]]-Table1[[#This Row],[Regular Hourly Wage]])/Table1[[#This Row],[Regular Hourly Wage]]))*Table1[[#This Row],[Regular Wage Cap]]</f>
        <v>22.125</v>
      </c>
      <c r="AA4" s="39">
        <f>(1+IF(Table1[[#This Row],[Regular Hourly Wage]]=0,0,(Table1[[#This Row],[Holiday Hourly Wage]]-Table1[[#This Row],[Regular Hourly Wage]])/Table1[[#This Row],[Regular Hourly Wage]]))*Table1[[#This Row],[Regular Wage Cap]]</f>
        <v>14.75</v>
      </c>
      <c r="AB4" s="39">
        <f>Table1[[#This Row],[Regular Hours3]]*Table1[[#This Row],[Regular Hourly Wage]]</f>
        <v>0</v>
      </c>
      <c r="AC4" s="39">
        <f>Table1[[#This Row],[OvertimeHours5]]*Table1[[#This Row],[Overtime Hourly Wage]]</f>
        <v>0</v>
      </c>
      <c r="AD4" s="39">
        <f>Table1[[#This Row],[Holiday Hours7]]*Table1[[#This Row],[Holiday Hourly Wage]]</f>
        <v>0</v>
      </c>
      <c r="AE4" s="39">
        <f>SUM(Table1[[#This Row],[Regular10]:[Holiday12]])</f>
        <v>0</v>
      </c>
      <c r="AF4" s="39">
        <f>Table1[[#This Row],[Regular Hours3]]*Table1[[#This Row],[Regular Wage Cap]]</f>
        <v>0</v>
      </c>
      <c r="AG4" s="39">
        <f>Table1[[#This Row],[OvertimeHours5]]*Table1[[#This Row],[Overtime Wage Cap]]</f>
        <v>0</v>
      </c>
      <c r="AH4" s="39">
        <f>Table1[[#This Row],[Holiday Hours7]]*Table1[[#This Row],[Holiday Wage Cap]]</f>
        <v>0</v>
      </c>
      <c r="AI4" s="39">
        <f>SUM(Table1[[#This Row],[Regular]:[Holiday]])</f>
        <v>0</v>
      </c>
      <c r="AJ4" s="39">
        <f>IF(Table1[[#This Row],[Total]]=0,0,Table1[[#This Row],[Total2]]-Table1[[#This Row],[Total]])</f>
        <v>0</v>
      </c>
      <c r="AK4" s="39">
        <f>Table1[[#This Row],[Difference]]*Table1[[#This Row],[DDS Funding Percent]]</f>
        <v>0</v>
      </c>
      <c r="AL4" s="39">
        <f>IF(Table1[[#This Row],[Regular Hourly Wage]]&lt;&gt;0,Table1[[#This Row],[Regular Wage Cap]]-Table1[[#This Row],[Regular Hourly Wage]],0)</f>
        <v>0</v>
      </c>
      <c r="AM4" s="38"/>
      <c r="AN4" s="39">
        <f>Table1[[#This Row],[Wage Difference]]*Table1[[#This Row],[Post Wage Increase Time Off Accruals (Hours)]]</f>
        <v>0</v>
      </c>
      <c r="AO4" s="39">
        <f>Table1[[#This Row],[Min Wage Time Off Accrual Expense]]*Table1[[#This Row],[DDS Funding Percent]]</f>
        <v>0</v>
      </c>
    </row>
    <row r="5" spans="1:43" ht="14.45" x14ac:dyDescent="0.3">
      <c r="A5" s="17"/>
      <c r="B5" s="17"/>
      <c r="C5" s="58"/>
      <c r="D5" s="37"/>
      <c r="E5" s="37"/>
      <c r="F5" s="37"/>
      <c r="G5" s="37"/>
      <c r="H5" s="37"/>
      <c r="I5" s="37"/>
      <c r="J5" s="38"/>
      <c r="K5" s="39">
        <f>SUM(Table1[[#This Row],[Regular Wages]],Table1[[#This Row],[OvertimeWages]],Table1[[#This Row],[Holiday Wages]],Table1[[#This Row],[Incentive Payments]])</f>
        <v>0</v>
      </c>
      <c r="L5" s="37"/>
      <c r="M5" s="37"/>
      <c r="N5" s="38"/>
      <c r="O5" s="38"/>
      <c r="P5" s="38"/>
      <c r="Q5" s="38"/>
      <c r="R5" s="38"/>
      <c r="S5" s="39">
        <f>SUM(Table1[[#This Row],[Regular Wages2]],Table1[[#This Row],[OvertimeWages4]],Table1[[#This Row],[Holiday Wages6]],Table1[[#This Row],[Incentive Payments8]])</f>
        <v>0</v>
      </c>
      <c r="T5" s="39">
        <f>SUM(Table1[[#This Row],[Total Pre Min Wage Wages]],Table1[[#This Row],[Total After Min Wage Wages]])</f>
        <v>0</v>
      </c>
      <c r="U5" s="39">
        <f>IFERROR(IF(OR(Table1[[#This Row],[Regular Hours]]=0,Table1[[#This Row],[Regular Hours]]=""),VLOOKUP(Table1[[#This Row],[Position Title]],startingWages!$A$2:$D$200,2, FALSE),Table1[[#This Row],[Regular Wages]]/Table1[[#This Row],[Regular Hours]]),0)</f>
        <v>0</v>
      </c>
      <c r="V5" s="39">
        <f>IF(OR(Table1[[#This Row],[OvertimeHours]]="",Table1[[#This Row],[OvertimeHours]]=0),Table1[[#This Row],[Regular Hourly Wage]]*1.5,Table1[[#This Row],[OvertimeWages]]/Table1[[#This Row],[OvertimeHours]])</f>
        <v>0</v>
      </c>
      <c r="W5" s="39">
        <f>IF(OR(Table1[[#This Row],[Holiday Hours]]="",Table1[[#This Row],[Holiday Hours]]=0),Table1[[#This Row],[Regular Hourly Wage]],Table1[[#This Row],[Holiday Wages]]/Table1[[#This Row],[Holiday Hours]])</f>
        <v>0</v>
      </c>
      <c r="X5" s="39" t="str">
        <f>IF(Table1[[#This Row],[Regular Hourly Wage]]&lt;14.05,"$14.75",IF(Table1[[#This Row],[Regular Hourly Wage]]&lt;30,"5%","None"))</f>
        <v>$14.75</v>
      </c>
      <c r="Y5" s="39">
        <f>IF(Table1[[#This Row],[Wage Category]]="5%",Table1[[#This Row],[Regular Hourly Wage]]*1.05,IF(Table1[[#This Row],[Wage Category]]="$14.75",14.75,Table1[[#This Row],[Regular Hourly Wage]]))</f>
        <v>14.75</v>
      </c>
      <c r="Z5" s="39">
        <f>(1+IF(Table1[[#This Row],[Regular Hourly Wage]]=0,0.5,(Table1[[#This Row],[Overtime Hourly Wage]]-Table1[[#This Row],[Regular Hourly Wage]])/Table1[[#This Row],[Regular Hourly Wage]]))*Table1[[#This Row],[Regular Wage Cap]]</f>
        <v>22.125</v>
      </c>
      <c r="AA5" s="39">
        <f>(1+IF(Table1[[#This Row],[Regular Hourly Wage]]=0,0,(Table1[[#This Row],[Holiday Hourly Wage]]-Table1[[#This Row],[Regular Hourly Wage]])/Table1[[#This Row],[Regular Hourly Wage]]))*Table1[[#This Row],[Regular Wage Cap]]</f>
        <v>14.75</v>
      </c>
      <c r="AB5" s="39">
        <f>Table1[[#This Row],[Regular Hours3]]*Table1[[#This Row],[Regular Hourly Wage]]</f>
        <v>0</v>
      </c>
      <c r="AC5" s="39">
        <f>Table1[[#This Row],[OvertimeHours5]]*Table1[[#This Row],[Overtime Hourly Wage]]</f>
        <v>0</v>
      </c>
      <c r="AD5" s="39">
        <f>Table1[[#This Row],[Holiday Hours7]]*Table1[[#This Row],[Holiday Hourly Wage]]</f>
        <v>0</v>
      </c>
      <c r="AE5" s="39">
        <f>SUM(Table1[[#This Row],[Regular10]:[Holiday12]])</f>
        <v>0</v>
      </c>
      <c r="AF5" s="39">
        <f>Table1[[#This Row],[Regular Hours3]]*Table1[[#This Row],[Regular Wage Cap]]</f>
        <v>0</v>
      </c>
      <c r="AG5" s="39">
        <f>Table1[[#This Row],[OvertimeHours5]]*Table1[[#This Row],[Overtime Wage Cap]]</f>
        <v>0</v>
      </c>
      <c r="AH5" s="39">
        <f>Table1[[#This Row],[Holiday Hours7]]*Table1[[#This Row],[Holiday Wage Cap]]</f>
        <v>0</v>
      </c>
      <c r="AI5" s="39">
        <f>SUM(Table1[[#This Row],[Regular]:[Holiday]])</f>
        <v>0</v>
      </c>
      <c r="AJ5" s="39">
        <f>IF(Table1[[#This Row],[Total]]=0,0,Table1[[#This Row],[Total2]]-Table1[[#This Row],[Total]])</f>
        <v>0</v>
      </c>
      <c r="AK5" s="39">
        <f>Table1[[#This Row],[Difference]]*Table1[[#This Row],[DDS Funding Percent]]</f>
        <v>0</v>
      </c>
      <c r="AL5" s="39">
        <f>IF(Table1[[#This Row],[Regular Hourly Wage]]&lt;&gt;0,Table1[[#This Row],[Regular Wage Cap]]-Table1[[#This Row],[Regular Hourly Wage]],0)</f>
        <v>0</v>
      </c>
      <c r="AM5" s="38"/>
      <c r="AN5" s="39">
        <f>Table1[[#This Row],[Wage Difference]]*Table1[[#This Row],[Post Wage Increase Time Off Accruals (Hours)]]</f>
        <v>0</v>
      </c>
      <c r="AO5" s="39">
        <f>Table1[[#This Row],[Min Wage Time Off Accrual Expense]]*Table1[[#This Row],[DDS Funding Percent]]</f>
        <v>0</v>
      </c>
      <c r="AP5" s="1"/>
      <c r="AQ5" s="18"/>
    </row>
    <row r="6" spans="1:43" ht="14.45" x14ac:dyDescent="0.3">
      <c r="A6" s="17"/>
      <c r="B6" s="17"/>
      <c r="C6" s="58"/>
      <c r="D6" s="37"/>
      <c r="E6" s="37"/>
      <c r="F6" s="37"/>
      <c r="G6" s="37"/>
      <c r="H6" s="37"/>
      <c r="I6" s="37"/>
      <c r="J6" s="38"/>
      <c r="K6" s="39">
        <f>SUM(Table1[[#This Row],[Regular Wages]],Table1[[#This Row],[OvertimeWages]],Table1[[#This Row],[Holiday Wages]],Table1[[#This Row],[Incentive Payments]])</f>
        <v>0</v>
      </c>
      <c r="L6" s="37"/>
      <c r="M6" s="37"/>
      <c r="N6" s="38"/>
      <c r="O6" s="38"/>
      <c r="P6" s="38"/>
      <c r="Q6" s="38"/>
      <c r="R6" s="38"/>
      <c r="S6" s="39">
        <f>SUM(Table1[[#This Row],[Regular Wages2]],Table1[[#This Row],[OvertimeWages4]],Table1[[#This Row],[Holiday Wages6]],Table1[[#This Row],[Incentive Payments8]])</f>
        <v>0</v>
      </c>
      <c r="T6" s="39">
        <f>SUM(Table1[[#This Row],[Total Pre Min Wage Wages]],Table1[[#This Row],[Total After Min Wage Wages]])</f>
        <v>0</v>
      </c>
      <c r="U6" s="39">
        <f>IFERROR(IF(OR(Table1[[#This Row],[Regular Hours]]=0,Table1[[#This Row],[Regular Hours]]=""),VLOOKUP(Table1[[#This Row],[Position Title]],startingWages!$A$2:$D$200,2, FALSE),Table1[[#This Row],[Regular Wages]]/Table1[[#This Row],[Regular Hours]]),0)</f>
        <v>0</v>
      </c>
      <c r="V6" s="39">
        <f>IF(OR(Table1[[#This Row],[OvertimeHours]]="",Table1[[#This Row],[OvertimeHours]]=0),Table1[[#This Row],[Regular Hourly Wage]]*1.5,Table1[[#This Row],[OvertimeWages]]/Table1[[#This Row],[OvertimeHours]])</f>
        <v>0</v>
      </c>
      <c r="W6" s="39">
        <f>IF(OR(Table1[[#This Row],[Holiday Hours]]="",Table1[[#This Row],[Holiday Hours]]=0),Table1[[#This Row],[Regular Hourly Wage]],Table1[[#This Row],[Holiday Wages]]/Table1[[#This Row],[Holiday Hours]])</f>
        <v>0</v>
      </c>
      <c r="X6" s="39" t="str">
        <f>IF(Table1[[#This Row],[Regular Hourly Wage]]&lt;14.05,"$14.75",IF(Table1[[#This Row],[Regular Hourly Wage]]&lt;30,"5%","None"))</f>
        <v>$14.75</v>
      </c>
      <c r="Y6" s="39">
        <f>IF(Table1[[#This Row],[Wage Category]]="5%",Table1[[#This Row],[Regular Hourly Wage]]*1.05,IF(Table1[[#This Row],[Wage Category]]="$14.75",14.75,Table1[[#This Row],[Regular Hourly Wage]]))</f>
        <v>14.75</v>
      </c>
      <c r="Z6" s="39">
        <f>(1+IF(Table1[[#This Row],[Regular Hourly Wage]]=0,0.5,(Table1[[#This Row],[Overtime Hourly Wage]]-Table1[[#This Row],[Regular Hourly Wage]])/Table1[[#This Row],[Regular Hourly Wage]]))*Table1[[#This Row],[Regular Wage Cap]]</f>
        <v>22.125</v>
      </c>
      <c r="AA6" s="39">
        <f>(1+IF(Table1[[#This Row],[Regular Hourly Wage]]=0,0,(Table1[[#This Row],[Holiday Hourly Wage]]-Table1[[#This Row],[Regular Hourly Wage]])/Table1[[#This Row],[Regular Hourly Wage]]))*Table1[[#This Row],[Regular Wage Cap]]</f>
        <v>14.75</v>
      </c>
      <c r="AB6" s="39">
        <f>Table1[[#This Row],[Regular Hours3]]*Table1[[#This Row],[Regular Hourly Wage]]</f>
        <v>0</v>
      </c>
      <c r="AC6" s="39">
        <f>Table1[[#This Row],[OvertimeHours5]]*Table1[[#This Row],[Overtime Hourly Wage]]</f>
        <v>0</v>
      </c>
      <c r="AD6" s="39">
        <f>Table1[[#This Row],[Holiday Hours7]]*Table1[[#This Row],[Holiday Hourly Wage]]</f>
        <v>0</v>
      </c>
      <c r="AE6" s="39">
        <f>SUM(Table1[[#This Row],[Regular10]:[Holiday12]])</f>
        <v>0</v>
      </c>
      <c r="AF6" s="39">
        <f>Table1[[#This Row],[Regular Hours3]]*Table1[[#This Row],[Regular Wage Cap]]</f>
        <v>0</v>
      </c>
      <c r="AG6" s="39">
        <f>Table1[[#This Row],[OvertimeHours5]]*Table1[[#This Row],[Overtime Wage Cap]]</f>
        <v>0</v>
      </c>
      <c r="AH6" s="39">
        <f>Table1[[#This Row],[Holiday Hours7]]*Table1[[#This Row],[Holiday Wage Cap]]</f>
        <v>0</v>
      </c>
      <c r="AI6" s="39">
        <f>SUM(Table1[[#This Row],[Regular]:[Holiday]])</f>
        <v>0</v>
      </c>
      <c r="AJ6" s="39">
        <f>IF(Table1[[#This Row],[Total]]=0,0,Table1[[#This Row],[Total2]]-Table1[[#This Row],[Total]])</f>
        <v>0</v>
      </c>
      <c r="AK6" s="39">
        <f>Table1[[#This Row],[Difference]]*Table1[[#This Row],[DDS Funding Percent]]</f>
        <v>0</v>
      </c>
      <c r="AL6" s="39">
        <f>IF(Table1[[#This Row],[Regular Hourly Wage]]&lt;&gt;0,Table1[[#This Row],[Regular Wage Cap]]-Table1[[#This Row],[Regular Hourly Wage]],0)</f>
        <v>0</v>
      </c>
      <c r="AM6" s="38"/>
      <c r="AN6" s="39">
        <f>Table1[[#This Row],[Wage Difference]]*Table1[[#This Row],[Post Wage Increase Time Off Accruals (Hours)]]</f>
        <v>0</v>
      </c>
      <c r="AO6" s="39">
        <f>Table1[[#This Row],[Min Wage Time Off Accrual Expense]]*Table1[[#This Row],[DDS Funding Percent]]</f>
        <v>0</v>
      </c>
      <c r="AP6" s="1"/>
      <c r="AQ6" s="18"/>
    </row>
    <row r="7" spans="1:43" ht="14.45" x14ac:dyDescent="0.3">
      <c r="A7" s="17"/>
      <c r="B7" s="17"/>
      <c r="C7" s="58"/>
      <c r="D7" s="37"/>
      <c r="E7" s="37"/>
      <c r="F7" s="37"/>
      <c r="G7" s="37"/>
      <c r="H7" s="37"/>
      <c r="I7" s="37"/>
      <c r="J7" s="38"/>
      <c r="K7" s="39">
        <f>SUM(Table1[[#This Row],[Regular Wages]],Table1[[#This Row],[OvertimeWages]],Table1[[#This Row],[Holiday Wages]],Table1[[#This Row],[Incentive Payments]])</f>
        <v>0</v>
      </c>
      <c r="L7" s="38"/>
      <c r="M7" s="38"/>
      <c r="N7" s="38"/>
      <c r="O7" s="38"/>
      <c r="P7" s="38"/>
      <c r="Q7" s="38"/>
      <c r="R7" s="38"/>
      <c r="S7" s="39">
        <f>SUM(Table1[[#This Row],[Regular Wages2]],Table1[[#This Row],[OvertimeWages4]],Table1[[#This Row],[Holiday Wages6]],Table1[[#This Row],[Incentive Payments8]])</f>
        <v>0</v>
      </c>
      <c r="T7" s="39">
        <f>SUM(Table1[[#This Row],[Total Pre Min Wage Wages]],Table1[[#This Row],[Total After Min Wage Wages]])</f>
        <v>0</v>
      </c>
      <c r="U7" s="39">
        <f>IFERROR(IF(OR(Table1[[#This Row],[Regular Hours]]=0,Table1[[#This Row],[Regular Hours]]=""),VLOOKUP(Table1[[#This Row],[Position Title]],startingWages!$A$2:$D$200,2, FALSE),Table1[[#This Row],[Regular Wages]]/Table1[[#This Row],[Regular Hours]]),0)</f>
        <v>0</v>
      </c>
      <c r="V7" s="39">
        <f>IF(OR(Table1[[#This Row],[OvertimeHours]]="",Table1[[#This Row],[OvertimeHours]]=0),Table1[[#This Row],[Regular Hourly Wage]]*1.5,Table1[[#This Row],[OvertimeWages]]/Table1[[#This Row],[OvertimeHours]])</f>
        <v>0</v>
      </c>
      <c r="W7" s="39">
        <f>IF(OR(Table1[[#This Row],[Holiday Hours]]="",Table1[[#This Row],[Holiday Hours]]=0),Table1[[#This Row],[Regular Hourly Wage]],Table1[[#This Row],[Holiday Wages]]/Table1[[#This Row],[Holiday Hours]])</f>
        <v>0</v>
      </c>
      <c r="X7" s="39" t="str">
        <f>IF(Table1[[#This Row],[Regular Hourly Wage]]&lt;14.05,"$14.75",IF(Table1[[#This Row],[Regular Hourly Wage]]&lt;30,"5%","None"))</f>
        <v>$14.75</v>
      </c>
      <c r="Y7" s="39">
        <f>IF(Table1[[#This Row],[Wage Category]]="5%",Table1[[#This Row],[Regular Hourly Wage]]*1.05,IF(Table1[[#This Row],[Wage Category]]="$14.75",14.75,Table1[[#This Row],[Regular Hourly Wage]]))</f>
        <v>14.75</v>
      </c>
      <c r="Z7" s="39">
        <f>(1+IF(Table1[[#This Row],[Regular Hourly Wage]]=0,0.5,(Table1[[#This Row],[Overtime Hourly Wage]]-Table1[[#This Row],[Regular Hourly Wage]])/Table1[[#This Row],[Regular Hourly Wage]]))*Table1[[#This Row],[Regular Wage Cap]]</f>
        <v>22.125</v>
      </c>
      <c r="AA7" s="39">
        <f>(1+IF(Table1[[#This Row],[Regular Hourly Wage]]=0,0,(Table1[[#This Row],[Holiday Hourly Wage]]-Table1[[#This Row],[Regular Hourly Wage]])/Table1[[#This Row],[Regular Hourly Wage]]))*Table1[[#This Row],[Regular Wage Cap]]</f>
        <v>14.75</v>
      </c>
      <c r="AB7" s="39">
        <f>Table1[[#This Row],[Regular Hours3]]*Table1[[#This Row],[Regular Hourly Wage]]</f>
        <v>0</v>
      </c>
      <c r="AC7" s="39">
        <f>Table1[[#This Row],[OvertimeHours5]]*Table1[[#This Row],[Overtime Hourly Wage]]</f>
        <v>0</v>
      </c>
      <c r="AD7" s="39">
        <f>Table1[[#This Row],[Holiday Hours7]]*Table1[[#This Row],[Holiday Hourly Wage]]</f>
        <v>0</v>
      </c>
      <c r="AE7" s="39">
        <f>SUM(Table1[[#This Row],[Regular10]:[Holiday12]])</f>
        <v>0</v>
      </c>
      <c r="AF7" s="39">
        <f>Table1[[#This Row],[Regular Hours3]]*Table1[[#This Row],[Regular Wage Cap]]</f>
        <v>0</v>
      </c>
      <c r="AG7" s="39">
        <f>Table1[[#This Row],[OvertimeHours5]]*Table1[[#This Row],[Overtime Wage Cap]]</f>
        <v>0</v>
      </c>
      <c r="AH7" s="39">
        <f>Table1[[#This Row],[Holiday Hours7]]*Table1[[#This Row],[Holiday Wage Cap]]</f>
        <v>0</v>
      </c>
      <c r="AI7" s="39">
        <f>SUM(Table1[[#This Row],[Regular]:[Holiday]])</f>
        <v>0</v>
      </c>
      <c r="AJ7" s="39">
        <f>IF(Table1[[#This Row],[Total]]=0,0,Table1[[#This Row],[Total2]]-Table1[[#This Row],[Total]])</f>
        <v>0</v>
      </c>
      <c r="AK7" s="39">
        <f>Table1[[#This Row],[Difference]]*Table1[[#This Row],[DDS Funding Percent]]</f>
        <v>0</v>
      </c>
      <c r="AL7" s="39">
        <f>IF(Table1[[#This Row],[Regular Hourly Wage]]&lt;&gt;0,Table1[[#This Row],[Regular Wage Cap]]-Table1[[#This Row],[Regular Hourly Wage]],0)</f>
        <v>0</v>
      </c>
      <c r="AM7" s="38"/>
      <c r="AN7" s="39">
        <f>Table1[[#This Row],[Wage Difference]]*Table1[[#This Row],[Post Wage Increase Time Off Accruals (Hours)]]</f>
        <v>0</v>
      </c>
      <c r="AO7" s="39">
        <f>Table1[[#This Row],[Min Wage Time Off Accrual Expense]]*Table1[[#This Row],[DDS Funding Percent]]</f>
        <v>0</v>
      </c>
      <c r="AP7" s="1"/>
      <c r="AQ7" s="18"/>
    </row>
    <row r="8" spans="1:43" ht="14.45" x14ac:dyDescent="0.3">
      <c r="A8" s="17"/>
      <c r="B8" s="17"/>
      <c r="C8" s="58"/>
      <c r="D8" s="37"/>
      <c r="E8" s="37"/>
      <c r="F8" s="37"/>
      <c r="G8" s="37"/>
      <c r="H8" s="37"/>
      <c r="I8" s="37"/>
      <c r="J8" s="38"/>
      <c r="K8" s="39">
        <f>SUM(Table1[[#This Row],[Regular Wages]],Table1[[#This Row],[OvertimeWages]],Table1[[#This Row],[Holiday Wages]],Table1[[#This Row],[Incentive Payments]])</f>
        <v>0</v>
      </c>
      <c r="L8" s="38"/>
      <c r="M8" s="38"/>
      <c r="N8" s="38"/>
      <c r="O8" s="38"/>
      <c r="P8" s="38"/>
      <c r="Q8" s="38"/>
      <c r="R8" s="38"/>
      <c r="S8" s="39">
        <f>SUM(Table1[[#This Row],[Regular Wages2]],Table1[[#This Row],[OvertimeWages4]],Table1[[#This Row],[Holiday Wages6]],Table1[[#This Row],[Incentive Payments8]])</f>
        <v>0</v>
      </c>
      <c r="T8" s="39">
        <f>SUM(Table1[[#This Row],[Total Pre Min Wage Wages]],Table1[[#This Row],[Total After Min Wage Wages]])</f>
        <v>0</v>
      </c>
      <c r="U8" s="39">
        <f>IFERROR(IF(OR(Table1[[#This Row],[Regular Hours]]=0,Table1[[#This Row],[Regular Hours]]=""),VLOOKUP(Table1[[#This Row],[Position Title]],startingWages!$A$2:$D$200,2, FALSE),Table1[[#This Row],[Regular Wages]]/Table1[[#This Row],[Regular Hours]]),0)</f>
        <v>0</v>
      </c>
      <c r="V8" s="39">
        <f>IF(OR(Table1[[#This Row],[OvertimeHours]]="",Table1[[#This Row],[OvertimeHours]]=0),Table1[[#This Row],[Regular Hourly Wage]]*1.5,Table1[[#This Row],[OvertimeWages]]/Table1[[#This Row],[OvertimeHours]])</f>
        <v>0</v>
      </c>
      <c r="W8" s="39">
        <f>IF(OR(Table1[[#This Row],[Holiday Hours]]="",Table1[[#This Row],[Holiday Hours]]=0),Table1[[#This Row],[Regular Hourly Wage]],Table1[[#This Row],[Holiday Wages]]/Table1[[#This Row],[Holiday Hours]])</f>
        <v>0</v>
      </c>
      <c r="X8" s="39" t="str">
        <f>IF(Table1[[#This Row],[Regular Hourly Wage]]&lt;14.05,"$14.75",IF(Table1[[#This Row],[Regular Hourly Wage]]&lt;30,"5%","None"))</f>
        <v>$14.75</v>
      </c>
      <c r="Y8" s="39">
        <f>IF(Table1[[#This Row],[Wage Category]]="5%",Table1[[#This Row],[Regular Hourly Wage]]*1.05,IF(Table1[[#This Row],[Wage Category]]="$14.75",14.75,Table1[[#This Row],[Regular Hourly Wage]]))</f>
        <v>14.75</v>
      </c>
      <c r="Z8" s="39">
        <f>(1+IF(Table1[[#This Row],[Regular Hourly Wage]]=0,0.5,(Table1[[#This Row],[Overtime Hourly Wage]]-Table1[[#This Row],[Regular Hourly Wage]])/Table1[[#This Row],[Regular Hourly Wage]]))*Table1[[#This Row],[Regular Wage Cap]]</f>
        <v>22.125</v>
      </c>
      <c r="AA8" s="39">
        <f>(1+IF(Table1[[#This Row],[Regular Hourly Wage]]=0,0,(Table1[[#This Row],[Holiday Hourly Wage]]-Table1[[#This Row],[Regular Hourly Wage]])/Table1[[#This Row],[Regular Hourly Wage]]))*Table1[[#This Row],[Regular Wage Cap]]</f>
        <v>14.75</v>
      </c>
      <c r="AB8" s="39">
        <f>Table1[[#This Row],[Regular Hours3]]*Table1[[#This Row],[Regular Hourly Wage]]</f>
        <v>0</v>
      </c>
      <c r="AC8" s="39">
        <f>Table1[[#This Row],[OvertimeHours5]]*Table1[[#This Row],[Overtime Hourly Wage]]</f>
        <v>0</v>
      </c>
      <c r="AD8" s="39">
        <f>Table1[[#This Row],[Holiday Hours7]]*Table1[[#This Row],[Holiday Hourly Wage]]</f>
        <v>0</v>
      </c>
      <c r="AE8" s="39">
        <f>SUM(Table1[[#This Row],[Regular10]:[Holiday12]])</f>
        <v>0</v>
      </c>
      <c r="AF8" s="39">
        <f>Table1[[#This Row],[Regular Hours3]]*Table1[[#This Row],[Regular Wage Cap]]</f>
        <v>0</v>
      </c>
      <c r="AG8" s="39">
        <f>Table1[[#This Row],[OvertimeHours5]]*Table1[[#This Row],[Overtime Wage Cap]]</f>
        <v>0</v>
      </c>
      <c r="AH8" s="39">
        <f>Table1[[#This Row],[Holiday Hours7]]*Table1[[#This Row],[Holiday Wage Cap]]</f>
        <v>0</v>
      </c>
      <c r="AI8" s="39">
        <f>SUM(Table1[[#This Row],[Regular]:[Holiday]])</f>
        <v>0</v>
      </c>
      <c r="AJ8" s="39">
        <f>IF(Table1[[#This Row],[Total]]=0,0,Table1[[#This Row],[Total2]]-Table1[[#This Row],[Total]])</f>
        <v>0</v>
      </c>
      <c r="AK8" s="39">
        <f>Table1[[#This Row],[Difference]]*Table1[[#This Row],[DDS Funding Percent]]</f>
        <v>0</v>
      </c>
      <c r="AL8" s="39">
        <f>IF(Table1[[#This Row],[Regular Hourly Wage]]&lt;&gt;0,Table1[[#This Row],[Regular Wage Cap]]-Table1[[#This Row],[Regular Hourly Wage]],0)</f>
        <v>0</v>
      </c>
      <c r="AM8" s="38"/>
      <c r="AN8" s="39">
        <f>Table1[[#This Row],[Wage Difference]]*Table1[[#This Row],[Post Wage Increase Time Off Accruals (Hours)]]</f>
        <v>0</v>
      </c>
      <c r="AO8" s="39">
        <f>Table1[[#This Row],[Min Wage Time Off Accrual Expense]]*Table1[[#This Row],[DDS Funding Percent]]</f>
        <v>0</v>
      </c>
      <c r="AP8" s="1"/>
      <c r="AQ8" s="18"/>
    </row>
    <row r="9" spans="1:43" ht="14.45" x14ac:dyDescent="0.3">
      <c r="A9" s="17"/>
      <c r="B9" s="17"/>
      <c r="C9" s="58"/>
      <c r="D9" s="37"/>
      <c r="E9" s="37"/>
      <c r="F9" s="37"/>
      <c r="G9" s="37"/>
      <c r="H9" s="37"/>
      <c r="I9" s="37"/>
      <c r="J9" s="38"/>
      <c r="K9" s="39">
        <f>SUM(Table1[[#This Row],[Regular Wages]],Table1[[#This Row],[OvertimeWages]],Table1[[#This Row],[Holiday Wages]],Table1[[#This Row],[Incentive Payments]])</f>
        <v>0</v>
      </c>
      <c r="L9" s="38"/>
      <c r="M9" s="38"/>
      <c r="N9" s="38"/>
      <c r="O9" s="38"/>
      <c r="P9" s="38"/>
      <c r="Q9" s="38"/>
      <c r="R9" s="38"/>
      <c r="S9" s="39">
        <f>SUM(Table1[[#This Row],[Regular Wages2]],Table1[[#This Row],[OvertimeWages4]],Table1[[#This Row],[Holiday Wages6]],Table1[[#This Row],[Incentive Payments8]])</f>
        <v>0</v>
      </c>
      <c r="T9" s="39">
        <f>SUM(Table1[[#This Row],[Total Pre Min Wage Wages]],Table1[[#This Row],[Total After Min Wage Wages]])</f>
        <v>0</v>
      </c>
      <c r="U9" s="39">
        <f>IFERROR(IF(OR(Table1[[#This Row],[Regular Hours]]=0,Table1[[#This Row],[Regular Hours]]=""),VLOOKUP(Table1[[#This Row],[Position Title]],startingWages!$A$2:$D$200,2, FALSE),Table1[[#This Row],[Regular Wages]]/Table1[[#This Row],[Regular Hours]]),0)</f>
        <v>0</v>
      </c>
      <c r="V9" s="39">
        <f>IF(OR(Table1[[#This Row],[OvertimeHours]]="",Table1[[#This Row],[OvertimeHours]]=0),Table1[[#This Row],[Regular Hourly Wage]]*1.5,Table1[[#This Row],[OvertimeWages]]/Table1[[#This Row],[OvertimeHours]])</f>
        <v>0</v>
      </c>
      <c r="W9" s="39">
        <f>IF(OR(Table1[[#This Row],[Holiday Hours]]="",Table1[[#This Row],[Holiday Hours]]=0),Table1[[#This Row],[Regular Hourly Wage]],Table1[[#This Row],[Holiday Wages]]/Table1[[#This Row],[Holiday Hours]])</f>
        <v>0</v>
      </c>
      <c r="X9" s="39" t="str">
        <f>IF(Table1[[#This Row],[Regular Hourly Wage]]&lt;14.05,"$14.75",IF(Table1[[#This Row],[Regular Hourly Wage]]&lt;30,"5%","None"))</f>
        <v>$14.75</v>
      </c>
      <c r="Y9" s="39">
        <f>IF(Table1[[#This Row],[Wage Category]]="5%",Table1[[#This Row],[Regular Hourly Wage]]*1.05,IF(Table1[[#This Row],[Wage Category]]="$14.75",14.75,Table1[[#This Row],[Regular Hourly Wage]]))</f>
        <v>14.75</v>
      </c>
      <c r="Z9" s="39">
        <f>(1+IF(Table1[[#This Row],[Regular Hourly Wage]]=0,0.5,(Table1[[#This Row],[Overtime Hourly Wage]]-Table1[[#This Row],[Regular Hourly Wage]])/Table1[[#This Row],[Regular Hourly Wage]]))*Table1[[#This Row],[Regular Wage Cap]]</f>
        <v>22.125</v>
      </c>
      <c r="AA9" s="39">
        <f>(1+IF(Table1[[#This Row],[Regular Hourly Wage]]=0,0,(Table1[[#This Row],[Holiday Hourly Wage]]-Table1[[#This Row],[Regular Hourly Wage]])/Table1[[#This Row],[Regular Hourly Wage]]))*Table1[[#This Row],[Regular Wage Cap]]</f>
        <v>14.75</v>
      </c>
      <c r="AB9" s="39">
        <f>Table1[[#This Row],[Regular Hours3]]*Table1[[#This Row],[Regular Hourly Wage]]</f>
        <v>0</v>
      </c>
      <c r="AC9" s="39">
        <f>Table1[[#This Row],[OvertimeHours5]]*Table1[[#This Row],[Overtime Hourly Wage]]</f>
        <v>0</v>
      </c>
      <c r="AD9" s="39">
        <f>Table1[[#This Row],[Holiday Hours7]]*Table1[[#This Row],[Holiday Hourly Wage]]</f>
        <v>0</v>
      </c>
      <c r="AE9" s="39">
        <f>SUM(Table1[[#This Row],[Regular10]:[Holiday12]])</f>
        <v>0</v>
      </c>
      <c r="AF9" s="39">
        <f>Table1[[#This Row],[Regular Hours3]]*Table1[[#This Row],[Regular Wage Cap]]</f>
        <v>0</v>
      </c>
      <c r="AG9" s="39">
        <f>Table1[[#This Row],[OvertimeHours5]]*Table1[[#This Row],[Overtime Wage Cap]]</f>
        <v>0</v>
      </c>
      <c r="AH9" s="39">
        <f>Table1[[#This Row],[Holiday Hours7]]*Table1[[#This Row],[Holiday Wage Cap]]</f>
        <v>0</v>
      </c>
      <c r="AI9" s="39">
        <f>SUM(Table1[[#This Row],[Regular]:[Holiday]])</f>
        <v>0</v>
      </c>
      <c r="AJ9" s="39">
        <f>IF(Table1[[#This Row],[Total]]=0,0,Table1[[#This Row],[Total2]]-Table1[[#This Row],[Total]])</f>
        <v>0</v>
      </c>
      <c r="AK9" s="39">
        <f>Table1[[#This Row],[Difference]]*Table1[[#This Row],[DDS Funding Percent]]</f>
        <v>0</v>
      </c>
      <c r="AL9" s="39">
        <f>IF(Table1[[#This Row],[Regular Hourly Wage]]&lt;&gt;0,Table1[[#This Row],[Regular Wage Cap]]-Table1[[#This Row],[Regular Hourly Wage]],0)</f>
        <v>0</v>
      </c>
      <c r="AM9" s="38"/>
      <c r="AN9" s="39">
        <f>Table1[[#This Row],[Wage Difference]]*Table1[[#This Row],[Post Wage Increase Time Off Accruals (Hours)]]</f>
        <v>0</v>
      </c>
      <c r="AO9" s="39">
        <f>Table1[[#This Row],[Min Wage Time Off Accrual Expense]]*Table1[[#This Row],[DDS Funding Percent]]</f>
        <v>0</v>
      </c>
      <c r="AP9" s="1"/>
      <c r="AQ9" s="18"/>
    </row>
    <row r="10" spans="1:43" ht="14.45" x14ac:dyDescent="0.3">
      <c r="A10" s="17"/>
      <c r="B10" s="17"/>
      <c r="C10" s="58"/>
      <c r="D10" s="37"/>
      <c r="E10" s="37"/>
      <c r="F10" s="37"/>
      <c r="G10" s="37"/>
      <c r="H10" s="37"/>
      <c r="I10" s="37"/>
      <c r="J10" s="38"/>
      <c r="K10" s="39">
        <f>SUM(Table1[[#This Row],[Regular Wages]],Table1[[#This Row],[OvertimeWages]],Table1[[#This Row],[Holiday Wages]],Table1[[#This Row],[Incentive Payments]])</f>
        <v>0</v>
      </c>
      <c r="L10" s="38"/>
      <c r="M10" s="38"/>
      <c r="N10" s="38"/>
      <c r="O10" s="38"/>
      <c r="P10" s="38"/>
      <c r="Q10" s="38"/>
      <c r="R10" s="38"/>
      <c r="S10" s="39">
        <f>SUM(Table1[[#This Row],[Regular Wages2]],Table1[[#This Row],[OvertimeWages4]],Table1[[#This Row],[Holiday Wages6]],Table1[[#This Row],[Incentive Payments8]])</f>
        <v>0</v>
      </c>
      <c r="T10" s="39">
        <f>SUM(Table1[[#This Row],[Total Pre Min Wage Wages]],Table1[[#This Row],[Total After Min Wage Wages]])</f>
        <v>0</v>
      </c>
      <c r="U10" s="39">
        <f>IFERROR(IF(OR(Table1[[#This Row],[Regular Hours]]=0,Table1[[#This Row],[Regular Hours]]=""),VLOOKUP(Table1[[#This Row],[Position Title]],startingWages!$A$2:$D$200,2, FALSE),Table1[[#This Row],[Regular Wages]]/Table1[[#This Row],[Regular Hours]]),0)</f>
        <v>0</v>
      </c>
      <c r="V10" s="39">
        <f>IF(OR(Table1[[#This Row],[OvertimeHours]]="",Table1[[#This Row],[OvertimeHours]]=0),Table1[[#This Row],[Regular Hourly Wage]]*1.5,Table1[[#This Row],[OvertimeWages]]/Table1[[#This Row],[OvertimeHours]])</f>
        <v>0</v>
      </c>
      <c r="W10" s="39">
        <f>IF(OR(Table1[[#This Row],[Holiday Hours]]="",Table1[[#This Row],[Holiday Hours]]=0),Table1[[#This Row],[Regular Hourly Wage]],Table1[[#This Row],[Holiday Wages]]/Table1[[#This Row],[Holiday Hours]])</f>
        <v>0</v>
      </c>
      <c r="X10" s="39" t="str">
        <f>IF(Table1[[#This Row],[Regular Hourly Wage]]&lt;14.05,"$14.75",IF(Table1[[#This Row],[Regular Hourly Wage]]&lt;30,"5%","None"))</f>
        <v>$14.75</v>
      </c>
      <c r="Y10" s="39">
        <f>IF(Table1[[#This Row],[Wage Category]]="5%",Table1[[#This Row],[Regular Hourly Wage]]*1.05,IF(Table1[[#This Row],[Wage Category]]="$14.75",14.75,Table1[[#This Row],[Regular Hourly Wage]]))</f>
        <v>14.75</v>
      </c>
      <c r="Z10" s="39">
        <f>(1+IF(Table1[[#This Row],[Regular Hourly Wage]]=0,0.5,(Table1[[#This Row],[Overtime Hourly Wage]]-Table1[[#This Row],[Regular Hourly Wage]])/Table1[[#This Row],[Regular Hourly Wage]]))*Table1[[#This Row],[Regular Wage Cap]]</f>
        <v>22.125</v>
      </c>
      <c r="AA10" s="39">
        <f>(1+IF(Table1[[#This Row],[Regular Hourly Wage]]=0,0,(Table1[[#This Row],[Holiday Hourly Wage]]-Table1[[#This Row],[Regular Hourly Wage]])/Table1[[#This Row],[Regular Hourly Wage]]))*Table1[[#This Row],[Regular Wage Cap]]</f>
        <v>14.75</v>
      </c>
      <c r="AB10" s="39">
        <f>Table1[[#This Row],[Regular Hours3]]*Table1[[#This Row],[Regular Hourly Wage]]</f>
        <v>0</v>
      </c>
      <c r="AC10" s="39">
        <f>Table1[[#This Row],[OvertimeHours5]]*Table1[[#This Row],[Overtime Hourly Wage]]</f>
        <v>0</v>
      </c>
      <c r="AD10" s="39">
        <f>Table1[[#This Row],[Holiday Hours7]]*Table1[[#This Row],[Holiday Hourly Wage]]</f>
        <v>0</v>
      </c>
      <c r="AE10" s="39">
        <f>SUM(Table1[[#This Row],[Regular10]:[Holiday12]])</f>
        <v>0</v>
      </c>
      <c r="AF10" s="39">
        <f>Table1[[#This Row],[Regular Hours3]]*Table1[[#This Row],[Regular Wage Cap]]</f>
        <v>0</v>
      </c>
      <c r="AG10" s="39">
        <f>Table1[[#This Row],[OvertimeHours5]]*Table1[[#This Row],[Overtime Wage Cap]]</f>
        <v>0</v>
      </c>
      <c r="AH10" s="39">
        <f>Table1[[#This Row],[Holiday Hours7]]*Table1[[#This Row],[Holiday Wage Cap]]</f>
        <v>0</v>
      </c>
      <c r="AI10" s="39">
        <f>SUM(Table1[[#This Row],[Regular]:[Holiday]])</f>
        <v>0</v>
      </c>
      <c r="AJ10" s="39">
        <f>IF(Table1[[#This Row],[Total]]=0,0,Table1[[#This Row],[Total2]]-Table1[[#This Row],[Total]])</f>
        <v>0</v>
      </c>
      <c r="AK10" s="39">
        <f>Table1[[#This Row],[Difference]]*Table1[[#This Row],[DDS Funding Percent]]</f>
        <v>0</v>
      </c>
      <c r="AL10" s="39">
        <f>IF(Table1[[#This Row],[Regular Hourly Wage]]&lt;&gt;0,Table1[[#This Row],[Regular Wage Cap]]-Table1[[#This Row],[Regular Hourly Wage]],0)</f>
        <v>0</v>
      </c>
      <c r="AM10" s="38"/>
      <c r="AN10" s="39">
        <f>Table1[[#This Row],[Wage Difference]]*Table1[[#This Row],[Post Wage Increase Time Off Accruals (Hours)]]</f>
        <v>0</v>
      </c>
      <c r="AO10" s="39">
        <f>Table1[[#This Row],[Min Wage Time Off Accrual Expense]]*Table1[[#This Row],[DDS Funding Percent]]</f>
        <v>0</v>
      </c>
      <c r="AP10" s="1"/>
      <c r="AQ10" s="18"/>
    </row>
    <row r="11" spans="1:43" ht="14.45" x14ac:dyDescent="0.3">
      <c r="A11" s="17"/>
      <c r="B11" s="17"/>
      <c r="C11" s="58"/>
      <c r="D11" s="37"/>
      <c r="E11" s="37"/>
      <c r="F11" s="37"/>
      <c r="G11" s="37"/>
      <c r="H11" s="37"/>
      <c r="I11" s="37"/>
      <c r="J11" s="38"/>
      <c r="K11" s="39">
        <f>SUM(Table1[[#This Row],[Regular Wages]],Table1[[#This Row],[OvertimeWages]],Table1[[#This Row],[Holiday Wages]],Table1[[#This Row],[Incentive Payments]])</f>
        <v>0</v>
      </c>
      <c r="L11" s="38"/>
      <c r="M11" s="38"/>
      <c r="N11" s="38"/>
      <c r="O11" s="38"/>
      <c r="P11" s="38"/>
      <c r="Q11" s="38"/>
      <c r="R11" s="38"/>
      <c r="S11" s="39">
        <f>SUM(Table1[[#This Row],[Regular Wages2]],Table1[[#This Row],[OvertimeWages4]],Table1[[#This Row],[Holiday Wages6]],Table1[[#This Row],[Incentive Payments8]])</f>
        <v>0</v>
      </c>
      <c r="T11" s="39">
        <f>SUM(Table1[[#This Row],[Total Pre Min Wage Wages]],Table1[[#This Row],[Total After Min Wage Wages]])</f>
        <v>0</v>
      </c>
      <c r="U11" s="39">
        <f>IFERROR(IF(OR(Table1[[#This Row],[Regular Hours]]=0,Table1[[#This Row],[Regular Hours]]=""),VLOOKUP(Table1[[#This Row],[Position Title]],startingWages!$A$2:$D$200,2, FALSE),Table1[[#This Row],[Regular Wages]]/Table1[[#This Row],[Regular Hours]]),0)</f>
        <v>0</v>
      </c>
      <c r="V11" s="39">
        <f>IF(OR(Table1[[#This Row],[OvertimeHours]]="",Table1[[#This Row],[OvertimeHours]]=0),Table1[[#This Row],[Regular Hourly Wage]]*1.5,Table1[[#This Row],[OvertimeWages]]/Table1[[#This Row],[OvertimeHours]])</f>
        <v>0</v>
      </c>
      <c r="W11" s="39">
        <f>IF(OR(Table1[[#This Row],[Holiday Hours]]="",Table1[[#This Row],[Holiday Hours]]=0),Table1[[#This Row],[Regular Hourly Wage]],Table1[[#This Row],[Holiday Wages]]/Table1[[#This Row],[Holiday Hours]])</f>
        <v>0</v>
      </c>
      <c r="X11" s="39" t="str">
        <f>IF(Table1[[#This Row],[Regular Hourly Wage]]&lt;14.05,"$14.75",IF(Table1[[#This Row],[Regular Hourly Wage]]&lt;30,"5%","None"))</f>
        <v>$14.75</v>
      </c>
      <c r="Y11" s="39">
        <f>IF(Table1[[#This Row],[Wage Category]]="5%",Table1[[#This Row],[Regular Hourly Wage]]*1.05,IF(Table1[[#This Row],[Wage Category]]="$14.75",14.75,Table1[[#This Row],[Regular Hourly Wage]]))</f>
        <v>14.75</v>
      </c>
      <c r="Z11" s="39">
        <f>(1+IF(Table1[[#This Row],[Regular Hourly Wage]]=0,0.5,(Table1[[#This Row],[Overtime Hourly Wage]]-Table1[[#This Row],[Regular Hourly Wage]])/Table1[[#This Row],[Regular Hourly Wage]]))*Table1[[#This Row],[Regular Wage Cap]]</f>
        <v>22.125</v>
      </c>
      <c r="AA11" s="39">
        <f>(1+IF(Table1[[#This Row],[Regular Hourly Wage]]=0,0,(Table1[[#This Row],[Holiday Hourly Wage]]-Table1[[#This Row],[Regular Hourly Wage]])/Table1[[#This Row],[Regular Hourly Wage]]))*Table1[[#This Row],[Regular Wage Cap]]</f>
        <v>14.75</v>
      </c>
      <c r="AB11" s="39">
        <f>Table1[[#This Row],[Regular Hours3]]*Table1[[#This Row],[Regular Hourly Wage]]</f>
        <v>0</v>
      </c>
      <c r="AC11" s="39">
        <f>Table1[[#This Row],[OvertimeHours5]]*Table1[[#This Row],[Overtime Hourly Wage]]</f>
        <v>0</v>
      </c>
      <c r="AD11" s="39">
        <f>Table1[[#This Row],[Holiday Hours7]]*Table1[[#This Row],[Holiday Hourly Wage]]</f>
        <v>0</v>
      </c>
      <c r="AE11" s="39">
        <f>SUM(Table1[[#This Row],[Regular10]:[Holiday12]])</f>
        <v>0</v>
      </c>
      <c r="AF11" s="39">
        <f>Table1[[#This Row],[Regular Hours3]]*Table1[[#This Row],[Regular Wage Cap]]</f>
        <v>0</v>
      </c>
      <c r="AG11" s="39">
        <f>Table1[[#This Row],[OvertimeHours5]]*Table1[[#This Row],[Overtime Wage Cap]]</f>
        <v>0</v>
      </c>
      <c r="AH11" s="39">
        <f>Table1[[#This Row],[Holiday Hours7]]*Table1[[#This Row],[Holiday Wage Cap]]</f>
        <v>0</v>
      </c>
      <c r="AI11" s="39">
        <f>SUM(Table1[[#This Row],[Regular]:[Holiday]])</f>
        <v>0</v>
      </c>
      <c r="AJ11" s="39">
        <f>IF(Table1[[#This Row],[Total]]=0,0,Table1[[#This Row],[Total2]]-Table1[[#This Row],[Total]])</f>
        <v>0</v>
      </c>
      <c r="AK11" s="39">
        <f>Table1[[#This Row],[Difference]]*Table1[[#This Row],[DDS Funding Percent]]</f>
        <v>0</v>
      </c>
      <c r="AL11" s="39">
        <f>IF(Table1[[#This Row],[Regular Hourly Wage]]&lt;&gt;0,Table1[[#This Row],[Regular Wage Cap]]-Table1[[#This Row],[Regular Hourly Wage]],0)</f>
        <v>0</v>
      </c>
      <c r="AM11" s="38"/>
      <c r="AN11" s="39">
        <f>Table1[[#This Row],[Wage Difference]]*Table1[[#This Row],[Post Wage Increase Time Off Accruals (Hours)]]</f>
        <v>0</v>
      </c>
      <c r="AO11" s="39">
        <f>Table1[[#This Row],[Min Wage Time Off Accrual Expense]]*Table1[[#This Row],[DDS Funding Percent]]</f>
        <v>0</v>
      </c>
      <c r="AP11" s="1"/>
      <c r="AQ11" s="18"/>
    </row>
    <row r="12" spans="1:43" ht="14.45" x14ac:dyDescent="0.3">
      <c r="A12" s="17"/>
      <c r="B12" s="17"/>
      <c r="C12" s="58"/>
      <c r="D12" s="37"/>
      <c r="E12" s="37"/>
      <c r="F12" s="37"/>
      <c r="G12" s="37"/>
      <c r="H12" s="37"/>
      <c r="I12" s="37"/>
      <c r="J12" s="38"/>
      <c r="K12" s="39">
        <f>SUM(Table1[[#This Row],[Regular Wages]],Table1[[#This Row],[OvertimeWages]],Table1[[#This Row],[Holiday Wages]],Table1[[#This Row],[Incentive Payments]])</f>
        <v>0</v>
      </c>
      <c r="L12" s="38"/>
      <c r="M12" s="38"/>
      <c r="N12" s="38"/>
      <c r="O12" s="38"/>
      <c r="P12" s="38"/>
      <c r="Q12" s="38"/>
      <c r="R12" s="38"/>
      <c r="S12" s="39">
        <f>SUM(Table1[[#This Row],[Regular Wages2]],Table1[[#This Row],[OvertimeWages4]],Table1[[#This Row],[Holiday Wages6]],Table1[[#This Row],[Incentive Payments8]])</f>
        <v>0</v>
      </c>
      <c r="T12" s="39">
        <f>SUM(Table1[[#This Row],[Total Pre Min Wage Wages]],Table1[[#This Row],[Total After Min Wage Wages]])</f>
        <v>0</v>
      </c>
      <c r="U12" s="39">
        <f>IFERROR(IF(OR(Table1[[#This Row],[Regular Hours]]=0,Table1[[#This Row],[Regular Hours]]=""),VLOOKUP(Table1[[#This Row],[Position Title]],startingWages!$A$2:$D$200,2, FALSE),Table1[[#This Row],[Regular Wages]]/Table1[[#This Row],[Regular Hours]]),0)</f>
        <v>0</v>
      </c>
      <c r="V12" s="39">
        <f>IF(OR(Table1[[#This Row],[OvertimeHours]]="",Table1[[#This Row],[OvertimeHours]]=0),Table1[[#This Row],[Regular Hourly Wage]]*1.5,Table1[[#This Row],[OvertimeWages]]/Table1[[#This Row],[OvertimeHours]])</f>
        <v>0</v>
      </c>
      <c r="W12" s="39">
        <f>IF(OR(Table1[[#This Row],[Holiday Hours]]="",Table1[[#This Row],[Holiday Hours]]=0),Table1[[#This Row],[Regular Hourly Wage]],Table1[[#This Row],[Holiday Wages]]/Table1[[#This Row],[Holiday Hours]])</f>
        <v>0</v>
      </c>
      <c r="X12" s="39" t="str">
        <f>IF(Table1[[#This Row],[Regular Hourly Wage]]&lt;14.05,"$14.75",IF(Table1[[#This Row],[Regular Hourly Wage]]&lt;30,"5%","None"))</f>
        <v>$14.75</v>
      </c>
      <c r="Y12" s="39">
        <f>IF(Table1[[#This Row],[Wage Category]]="5%",Table1[[#This Row],[Regular Hourly Wage]]*1.05,IF(Table1[[#This Row],[Wage Category]]="$14.75",14.75,Table1[[#This Row],[Regular Hourly Wage]]))</f>
        <v>14.75</v>
      </c>
      <c r="Z12" s="39">
        <f>(1+IF(Table1[[#This Row],[Regular Hourly Wage]]=0,0.5,(Table1[[#This Row],[Overtime Hourly Wage]]-Table1[[#This Row],[Regular Hourly Wage]])/Table1[[#This Row],[Regular Hourly Wage]]))*Table1[[#This Row],[Regular Wage Cap]]</f>
        <v>22.125</v>
      </c>
      <c r="AA12" s="39">
        <f>(1+IF(Table1[[#This Row],[Regular Hourly Wage]]=0,0,(Table1[[#This Row],[Holiday Hourly Wage]]-Table1[[#This Row],[Regular Hourly Wage]])/Table1[[#This Row],[Regular Hourly Wage]]))*Table1[[#This Row],[Regular Wage Cap]]</f>
        <v>14.75</v>
      </c>
      <c r="AB12" s="39">
        <f>Table1[[#This Row],[Regular Hours3]]*Table1[[#This Row],[Regular Hourly Wage]]</f>
        <v>0</v>
      </c>
      <c r="AC12" s="39">
        <f>Table1[[#This Row],[OvertimeHours5]]*Table1[[#This Row],[Overtime Hourly Wage]]</f>
        <v>0</v>
      </c>
      <c r="AD12" s="39">
        <f>Table1[[#This Row],[Holiday Hours7]]*Table1[[#This Row],[Holiday Hourly Wage]]</f>
        <v>0</v>
      </c>
      <c r="AE12" s="39">
        <f>SUM(Table1[[#This Row],[Regular10]:[Holiday12]])</f>
        <v>0</v>
      </c>
      <c r="AF12" s="39">
        <f>Table1[[#This Row],[Regular Hours3]]*Table1[[#This Row],[Regular Wage Cap]]</f>
        <v>0</v>
      </c>
      <c r="AG12" s="39">
        <f>Table1[[#This Row],[OvertimeHours5]]*Table1[[#This Row],[Overtime Wage Cap]]</f>
        <v>0</v>
      </c>
      <c r="AH12" s="39">
        <f>Table1[[#This Row],[Holiday Hours7]]*Table1[[#This Row],[Holiday Wage Cap]]</f>
        <v>0</v>
      </c>
      <c r="AI12" s="39">
        <f>SUM(Table1[[#This Row],[Regular]:[Holiday]])</f>
        <v>0</v>
      </c>
      <c r="AJ12" s="39">
        <f>IF(Table1[[#This Row],[Total]]=0,0,Table1[[#This Row],[Total2]]-Table1[[#This Row],[Total]])</f>
        <v>0</v>
      </c>
      <c r="AK12" s="39">
        <f>Table1[[#This Row],[Difference]]*Table1[[#This Row],[DDS Funding Percent]]</f>
        <v>0</v>
      </c>
      <c r="AL12" s="39">
        <f>IF(Table1[[#This Row],[Regular Hourly Wage]]&lt;&gt;0,Table1[[#This Row],[Regular Wage Cap]]-Table1[[#This Row],[Regular Hourly Wage]],0)</f>
        <v>0</v>
      </c>
      <c r="AM12" s="38"/>
      <c r="AN12" s="39">
        <f>Table1[[#This Row],[Wage Difference]]*Table1[[#This Row],[Post Wage Increase Time Off Accruals (Hours)]]</f>
        <v>0</v>
      </c>
      <c r="AO12" s="39">
        <f>Table1[[#This Row],[Min Wage Time Off Accrual Expense]]*Table1[[#This Row],[DDS Funding Percent]]</f>
        <v>0</v>
      </c>
      <c r="AP12" s="1"/>
      <c r="AQ12" s="18"/>
    </row>
    <row r="13" spans="1:43" ht="14.45" x14ac:dyDescent="0.3">
      <c r="A13" s="17"/>
      <c r="B13" s="17"/>
      <c r="C13" s="58"/>
      <c r="D13" s="37"/>
      <c r="E13" s="37"/>
      <c r="F13" s="37"/>
      <c r="G13" s="37"/>
      <c r="H13" s="37"/>
      <c r="I13" s="37"/>
      <c r="J13" s="38"/>
      <c r="K13" s="39">
        <f>SUM(Table1[[#This Row],[Regular Wages]],Table1[[#This Row],[OvertimeWages]],Table1[[#This Row],[Holiday Wages]],Table1[[#This Row],[Incentive Payments]])</f>
        <v>0</v>
      </c>
      <c r="L13" s="38"/>
      <c r="M13" s="38"/>
      <c r="N13" s="38"/>
      <c r="O13" s="38"/>
      <c r="P13" s="38"/>
      <c r="Q13" s="38"/>
      <c r="R13" s="38"/>
      <c r="S13" s="39">
        <f>SUM(Table1[[#This Row],[Regular Wages2]],Table1[[#This Row],[OvertimeWages4]],Table1[[#This Row],[Holiday Wages6]],Table1[[#This Row],[Incentive Payments8]])</f>
        <v>0</v>
      </c>
      <c r="T13" s="39">
        <f>SUM(Table1[[#This Row],[Total Pre Min Wage Wages]],Table1[[#This Row],[Total After Min Wage Wages]])</f>
        <v>0</v>
      </c>
      <c r="U13" s="39">
        <f>IFERROR(IF(OR(Table1[[#This Row],[Regular Hours]]=0,Table1[[#This Row],[Regular Hours]]=""),VLOOKUP(Table1[[#This Row],[Position Title]],startingWages!$A$2:$D$200,2, FALSE),Table1[[#This Row],[Regular Wages]]/Table1[[#This Row],[Regular Hours]]),0)</f>
        <v>0</v>
      </c>
      <c r="V13" s="39">
        <f>IF(OR(Table1[[#This Row],[OvertimeHours]]="",Table1[[#This Row],[OvertimeHours]]=0),Table1[[#This Row],[Regular Hourly Wage]]*1.5,Table1[[#This Row],[OvertimeWages]]/Table1[[#This Row],[OvertimeHours]])</f>
        <v>0</v>
      </c>
      <c r="W13" s="39">
        <f>IF(OR(Table1[[#This Row],[Holiday Hours]]="",Table1[[#This Row],[Holiday Hours]]=0),Table1[[#This Row],[Regular Hourly Wage]],Table1[[#This Row],[Holiday Wages]]/Table1[[#This Row],[Holiday Hours]])</f>
        <v>0</v>
      </c>
      <c r="X13" s="39" t="str">
        <f>IF(Table1[[#This Row],[Regular Hourly Wage]]&lt;14.05,"$14.75",IF(Table1[[#This Row],[Regular Hourly Wage]]&lt;30,"5%","None"))</f>
        <v>$14.75</v>
      </c>
      <c r="Y13" s="39">
        <f>IF(Table1[[#This Row],[Wage Category]]="5%",Table1[[#This Row],[Regular Hourly Wage]]*1.05,IF(Table1[[#This Row],[Wage Category]]="$14.75",14.75,Table1[[#This Row],[Regular Hourly Wage]]))</f>
        <v>14.75</v>
      </c>
      <c r="Z13" s="39">
        <f>(1+IF(Table1[[#This Row],[Regular Hourly Wage]]=0,0.5,(Table1[[#This Row],[Overtime Hourly Wage]]-Table1[[#This Row],[Regular Hourly Wage]])/Table1[[#This Row],[Regular Hourly Wage]]))*Table1[[#This Row],[Regular Wage Cap]]</f>
        <v>22.125</v>
      </c>
      <c r="AA13" s="39">
        <f>(1+IF(Table1[[#This Row],[Regular Hourly Wage]]=0,0,(Table1[[#This Row],[Holiday Hourly Wage]]-Table1[[#This Row],[Regular Hourly Wage]])/Table1[[#This Row],[Regular Hourly Wage]]))*Table1[[#This Row],[Regular Wage Cap]]</f>
        <v>14.75</v>
      </c>
      <c r="AB13" s="39">
        <f>Table1[[#This Row],[Regular Hours3]]*Table1[[#This Row],[Regular Hourly Wage]]</f>
        <v>0</v>
      </c>
      <c r="AC13" s="39">
        <f>Table1[[#This Row],[OvertimeHours5]]*Table1[[#This Row],[Overtime Hourly Wage]]</f>
        <v>0</v>
      </c>
      <c r="AD13" s="39">
        <f>Table1[[#This Row],[Holiday Hours7]]*Table1[[#This Row],[Holiday Hourly Wage]]</f>
        <v>0</v>
      </c>
      <c r="AE13" s="39">
        <f>SUM(Table1[[#This Row],[Regular10]:[Holiday12]])</f>
        <v>0</v>
      </c>
      <c r="AF13" s="39">
        <f>Table1[[#This Row],[Regular Hours3]]*Table1[[#This Row],[Regular Wage Cap]]</f>
        <v>0</v>
      </c>
      <c r="AG13" s="39">
        <f>Table1[[#This Row],[OvertimeHours5]]*Table1[[#This Row],[Overtime Wage Cap]]</f>
        <v>0</v>
      </c>
      <c r="AH13" s="39">
        <f>Table1[[#This Row],[Holiday Hours7]]*Table1[[#This Row],[Holiday Wage Cap]]</f>
        <v>0</v>
      </c>
      <c r="AI13" s="39">
        <f>SUM(Table1[[#This Row],[Regular]:[Holiday]])</f>
        <v>0</v>
      </c>
      <c r="AJ13" s="39">
        <f>IF(Table1[[#This Row],[Total]]=0,0,Table1[[#This Row],[Total2]]-Table1[[#This Row],[Total]])</f>
        <v>0</v>
      </c>
      <c r="AK13" s="39">
        <f>Table1[[#This Row],[Difference]]*Table1[[#This Row],[DDS Funding Percent]]</f>
        <v>0</v>
      </c>
      <c r="AL13" s="39">
        <f>IF(Table1[[#This Row],[Regular Hourly Wage]]&lt;&gt;0,Table1[[#This Row],[Regular Wage Cap]]-Table1[[#This Row],[Regular Hourly Wage]],0)</f>
        <v>0</v>
      </c>
      <c r="AM13" s="38"/>
      <c r="AN13" s="39">
        <f>Table1[[#This Row],[Wage Difference]]*Table1[[#This Row],[Post Wage Increase Time Off Accruals (Hours)]]</f>
        <v>0</v>
      </c>
      <c r="AO13" s="39">
        <f>Table1[[#This Row],[Min Wage Time Off Accrual Expense]]*Table1[[#This Row],[DDS Funding Percent]]</f>
        <v>0</v>
      </c>
      <c r="AP13" s="1"/>
      <c r="AQ13" s="18"/>
    </row>
    <row r="14" spans="1:43" ht="14.45" x14ac:dyDescent="0.3">
      <c r="A14" s="17"/>
      <c r="B14" s="17"/>
      <c r="C14" s="58"/>
      <c r="D14" s="37"/>
      <c r="E14" s="37"/>
      <c r="F14" s="37"/>
      <c r="G14" s="37"/>
      <c r="H14" s="37"/>
      <c r="I14" s="37"/>
      <c r="J14" s="38"/>
      <c r="K14" s="39">
        <f>SUM(Table1[[#This Row],[Regular Wages]],Table1[[#This Row],[OvertimeWages]],Table1[[#This Row],[Holiday Wages]],Table1[[#This Row],[Incentive Payments]])</f>
        <v>0</v>
      </c>
      <c r="L14" s="38"/>
      <c r="M14" s="38"/>
      <c r="N14" s="38"/>
      <c r="O14" s="38"/>
      <c r="P14" s="38"/>
      <c r="Q14" s="38"/>
      <c r="R14" s="38"/>
      <c r="S14" s="39">
        <f>SUM(Table1[[#This Row],[Regular Wages2]],Table1[[#This Row],[OvertimeWages4]],Table1[[#This Row],[Holiday Wages6]],Table1[[#This Row],[Incentive Payments8]])</f>
        <v>0</v>
      </c>
      <c r="T14" s="39">
        <f>SUM(Table1[[#This Row],[Total Pre Min Wage Wages]],Table1[[#This Row],[Total After Min Wage Wages]])</f>
        <v>0</v>
      </c>
      <c r="U14" s="39">
        <f>IFERROR(IF(OR(Table1[[#This Row],[Regular Hours]]=0,Table1[[#This Row],[Regular Hours]]=""),VLOOKUP(Table1[[#This Row],[Position Title]],startingWages!$A$2:$D$200,2, FALSE),Table1[[#This Row],[Regular Wages]]/Table1[[#This Row],[Regular Hours]]),0)</f>
        <v>0</v>
      </c>
      <c r="V14" s="39">
        <f>IF(OR(Table1[[#This Row],[OvertimeHours]]="",Table1[[#This Row],[OvertimeHours]]=0),Table1[[#This Row],[Regular Hourly Wage]]*1.5,Table1[[#This Row],[OvertimeWages]]/Table1[[#This Row],[OvertimeHours]])</f>
        <v>0</v>
      </c>
      <c r="W14" s="39">
        <f>IF(OR(Table1[[#This Row],[Holiday Hours]]="",Table1[[#This Row],[Holiday Hours]]=0),Table1[[#This Row],[Regular Hourly Wage]],Table1[[#This Row],[Holiday Wages]]/Table1[[#This Row],[Holiday Hours]])</f>
        <v>0</v>
      </c>
      <c r="X14" s="39" t="str">
        <f>IF(Table1[[#This Row],[Regular Hourly Wage]]&lt;14.05,"$14.75",IF(Table1[[#This Row],[Regular Hourly Wage]]&lt;30,"5%","None"))</f>
        <v>$14.75</v>
      </c>
      <c r="Y14" s="39">
        <f>IF(Table1[[#This Row],[Wage Category]]="5%",Table1[[#This Row],[Regular Hourly Wage]]*1.05,IF(Table1[[#This Row],[Wage Category]]="$14.75",14.75,Table1[[#This Row],[Regular Hourly Wage]]))</f>
        <v>14.75</v>
      </c>
      <c r="Z14" s="39">
        <f>(1+IF(Table1[[#This Row],[Regular Hourly Wage]]=0,0.5,(Table1[[#This Row],[Overtime Hourly Wage]]-Table1[[#This Row],[Regular Hourly Wage]])/Table1[[#This Row],[Regular Hourly Wage]]))*Table1[[#This Row],[Regular Wage Cap]]</f>
        <v>22.125</v>
      </c>
      <c r="AA14" s="39">
        <f>(1+IF(Table1[[#This Row],[Regular Hourly Wage]]=0,0,(Table1[[#This Row],[Holiday Hourly Wage]]-Table1[[#This Row],[Regular Hourly Wage]])/Table1[[#This Row],[Regular Hourly Wage]]))*Table1[[#This Row],[Regular Wage Cap]]</f>
        <v>14.75</v>
      </c>
      <c r="AB14" s="39">
        <f>Table1[[#This Row],[Regular Hours3]]*Table1[[#This Row],[Regular Hourly Wage]]</f>
        <v>0</v>
      </c>
      <c r="AC14" s="39">
        <f>Table1[[#This Row],[OvertimeHours5]]*Table1[[#This Row],[Overtime Hourly Wage]]</f>
        <v>0</v>
      </c>
      <c r="AD14" s="39">
        <f>Table1[[#This Row],[Holiday Hours7]]*Table1[[#This Row],[Holiday Hourly Wage]]</f>
        <v>0</v>
      </c>
      <c r="AE14" s="39">
        <f>SUM(Table1[[#This Row],[Regular10]:[Holiday12]])</f>
        <v>0</v>
      </c>
      <c r="AF14" s="39">
        <f>Table1[[#This Row],[Regular Hours3]]*Table1[[#This Row],[Regular Wage Cap]]</f>
        <v>0</v>
      </c>
      <c r="AG14" s="39">
        <f>Table1[[#This Row],[OvertimeHours5]]*Table1[[#This Row],[Overtime Wage Cap]]</f>
        <v>0</v>
      </c>
      <c r="AH14" s="39">
        <f>Table1[[#This Row],[Holiday Hours7]]*Table1[[#This Row],[Holiday Wage Cap]]</f>
        <v>0</v>
      </c>
      <c r="AI14" s="39">
        <f>SUM(Table1[[#This Row],[Regular]:[Holiday]])</f>
        <v>0</v>
      </c>
      <c r="AJ14" s="39">
        <f>IF(Table1[[#This Row],[Total]]=0,0,Table1[[#This Row],[Total2]]-Table1[[#This Row],[Total]])</f>
        <v>0</v>
      </c>
      <c r="AK14" s="39">
        <f>Table1[[#This Row],[Difference]]*Table1[[#This Row],[DDS Funding Percent]]</f>
        <v>0</v>
      </c>
      <c r="AL14" s="39">
        <f>IF(Table1[[#This Row],[Regular Hourly Wage]]&lt;&gt;0,Table1[[#This Row],[Regular Wage Cap]]-Table1[[#This Row],[Regular Hourly Wage]],0)</f>
        <v>0</v>
      </c>
      <c r="AM14" s="38"/>
      <c r="AN14" s="39">
        <f>Table1[[#This Row],[Wage Difference]]*Table1[[#This Row],[Post Wage Increase Time Off Accruals (Hours)]]</f>
        <v>0</v>
      </c>
      <c r="AO14" s="39">
        <f>Table1[[#This Row],[Min Wage Time Off Accrual Expense]]*Table1[[#This Row],[DDS Funding Percent]]</f>
        <v>0</v>
      </c>
      <c r="AP14" s="1"/>
      <c r="AQ14" s="18"/>
    </row>
    <row r="15" spans="1:43" ht="14.45" x14ac:dyDescent="0.3">
      <c r="A15" s="17"/>
      <c r="B15" s="17"/>
      <c r="C15" s="58"/>
      <c r="D15" s="37"/>
      <c r="E15" s="37"/>
      <c r="F15" s="37"/>
      <c r="G15" s="37"/>
      <c r="H15" s="37"/>
      <c r="I15" s="37"/>
      <c r="J15" s="38"/>
      <c r="K15" s="39">
        <f>SUM(Table1[[#This Row],[Regular Wages]],Table1[[#This Row],[OvertimeWages]],Table1[[#This Row],[Holiday Wages]],Table1[[#This Row],[Incentive Payments]])</f>
        <v>0</v>
      </c>
      <c r="L15" s="38"/>
      <c r="M15" s="38"/>
      <c r="N15" s="38"/>
      <c r="O15" s="38"/>
      <c r="P15" s="38"/>
      <c r="Q15" s="38"/>
      <c r="R15" s="38"/>
      <c r="S15" s="39">
        <f>SUM(Table1[[#This Row],[Regular Wages2]],Table1[[#This Row],[OvertimeWages4]],Table1[[#This Row],[Holiday Wages6]],Table1[[#This Row],[Incentive Payments8]])</f>
        <v>0</v>
      </c>
      <c r="T15" s="39">
        <f>SUM(Table1[[#This Row],[Total Pre Min Wage Wages]],Table1[[#This Row],[Total After Min Wage Wages]])</f>
        <v>0</v>
      </c>
      <c r="U15" s="39">
        <f>IFERROR(IF(OR(Table1[[#This Row],[Regular Hours]]=0,Table1[[#This Row],[Regular Hours]]=""),VLOOKUP(Table1[[#This Row],[Position Title]],startingWages!$A$2:$D$200,2, FALSE),Table1[[#This Row],[Regular Wages]]/Table1[[#This Row],[Regular Hours]]),0)</f>
        <v>0</v>
      </c>
      <c r="V15" s="39">
        <f>IF(OR(Table1[[#This Row],[OvertimeHours]]="",Table1[[#This Row],[OvertimeHours]]=0),Table1[[#This Row],[Regular Hourly Wage]]*1.5,Table1[[#This Row],[OvertimeWages]]/Table1[[#This Row],[OvertimeHours]])</f>
        <v>0</v>
      </c>
      <c r="W15" s="39">
        <f>IF(OR(Table1[[#This Row],[Holiday Hours]]="",Table1[[#This Row],[Holiday Hours]]=0),Table1[[#This Row],[Regular Hourly Wage]],Table1[[#This Row],[Holiday Wages]]/Table1[[#This Row],[Holiday Hours]])</f>
        <v>0</v>
      </c>
      <c r="X15" s="39" t="str">
        <f>IF(Table1[[#This Row],[Regular Hourly Wage]]&lt;14.05,"$14.75",IF(Table1[[#This Row],[Regular Hourly Wage]]&lt;30,"5%","None"))</f>
        <v>$14.75</v>
      </c>
      <c r="Y15" s="39">
        <f>IF(Table1[[#This Row],[Wage Category]]="5%",Table1[[#This Row],[Regular Hourly Wage]]*1.05,IF(Table1[[#This Row],[Wage Category]]="$14.75",14.75,Table1[[#This Row],[Regular Hourly Wage]]))</f>
        <v>14.75</v>
      </c>
      <c r="Z15" s="39">
        <f>(1+IF(Table1[[#This Row],[Regular Hourly Wage]]=0,0.5,(Table1[[#This Row],[Overtime Hourly Wage]]-Table1[[#This Row],[Regular Hourly Wage]])/Table1[[#This Row],[Regular Hourly Wage]]))*Table1[[#This Row],[Regular Wage Cap]]</f>
        <v>22.125</v>
      </c>
      <c r="AA15" s="39">
        <f>(1+IF(Table1[[#This Row],[Regular Hourly Wage]]=0,0,(Table1[[#This Row],[Holiday Hourly Wage]]-Table1[[#This Row],[Regular Hourly Wage]])/Table1[[#This Row],[Regular Hourly Wage]]))*Table1[[#This Row],[Regular Wage Cap]]</f>
        <v>14.75</v>
      </c>
      <c r="AB15" s="39">
        <f>Table1[[#This Row],[Regular Hours3]]*Table1[[#This Row],[Regular Hourly Wage]]</f>
        <v>0</v>
      </c>
      <c r="AC15" s="39">
        <f>Table1[[#This Row],[OvertimeHours5]]*Table1[[#This Row],[Overtime Hourly Wage]]</f>
        <v>0</v>
      </c>
      <c r="AD15" s="39">
        <f>Table1[[#This Row],[Holiday Hours7]]*Table1[[#This Row],[Holiday Hourly Wage]]</f>
        <v>0</v>
      </c>
      <c r="AE15" s="39">
        <f>SUM(Table1[[#This Row],[Regular10]:[Holiday12]])</f>
        <v>0</v>
      </c>
      <c r="AF15" s="39">
        <f>Table1[[#This Row],[Regular Hours3]]*Table1[[#This Row],[Regular Wage Cap]]</f>
        <v>0</v>
      </c>
      <c r="AG15" s="39">
        <f>Table1[[#This Row],[OvertimeHours5]]*Table1[[#This Row],[Overtime Wage Cap]]</f>
        <v>0</v>
      </c>
      <c r="AH15" s="39">
        <f>Table1[[#This Row],[Holiday Hours7]]*Table1[[#This Row],[Holiday Wage Cap]]</f>
        <v>0</v>
      </c>
      <c r="AI15" s="39">
        <f>SUM(Table1[[#This Row],[Regular]:[Holiday]])</f>
        <v>0</v>
      </c>
      <c r="AJ15" s="39">
        <f>IF(Table1[[#This Row],[Total]]=0,0,Table1[[#This Row],[Total2]]-Table1[[#This Row],[Total]])</f>
        <v>0</v>
      </c>
      <c r="AK15" s="39">
        <f>Table1[[#This Row],[Difference]]*Table1[[#This Row],[DDS Funding Percent]]</f>
        <v>0</v>
      </c>
      <c r="AL15" s="39">
        <f>IF(Table1[[#This Row],[Regular Hourly Wage]]&lt;&gt;0,Table1[[#This Row],[Regular Wage Cap]]-Table1[[#This Row],[Regular Hourly Wage]],0)</f>
        <v>0</v>
      </c>
      <c r="AM15" s="38"/>
      <c r="AN15" s="39">
        <f>Table1[[#This Row],[Wage Difference]]*Table1[[#This Row],[Post Wage Increase Time Off Accruals (Hours)]]</f>
        <v>0</v>
      </c>
      <c r="AO15" s="39">
        <f>Table1[[#This Row],[Min Wage Time Off Accrual Expense]]*Table1[[#This Row],[DDS Funding Percent]]</f>
        <v>0</v>
      </c>
      <c r="AP15" s="1"/>
      <c r="AQ15" s="18"/>
    </row>
    <row r="16" spans="1:43" ht="14.45" x14ac:dyDescent="0.3">
      <c r="A16" s="17"/>
      <c r="B16" s="17"/>
      <c r="C16" s="58"/>
      <c r="D16" s="37"/>
      <c r="E16" s="37"/>
      <c r="F16" s="37"/>
      <c r="G16" s="37"/>
      <c r="H16" s="37"/>
      <c r="I16" s="37"/>
      <c r="J16" s="38"/>
      <c r="K16" s="39">
        <f>SUM(Table1[[#This Row],[Regular Wages]],Table1[[#This Row],[OvertimeWages]],Table1[[#This Row],[Holiday Wages]],Table1[[#This Row],[Incentive Payments]])</f>
        <v>0</v>
      </c>
      <c r="L16" s="38"/>
      <c r="M16" s="38"/>
      <c r="N16" s="38"/>
      <c r="O16" s="38"/>
      <c r="P16" s="38"/>
      <c r="Q16" s="38"/>
      <c r="R16" s="38"/>
      <c r="S16" s="39">
        <f>SUM(Table1[[#This Row],[Regular Wages2]],Table1[[#This Row],[OvertimeWages4]],Table1[[#This Row],[Holiday Wages6]],Table1[[#This Row],[Incentive Payments8]])</f>
        <v>0</v>
      </c>
      <c r="T16" s="39">
        <f>SUM(Table1[[#This Row],[Total Pre Min Wage Wages]],Table1[[#This Row],[Total After Min Wage Wages]])</f>
        <v>0</v>
      </c>
      <c r="U16" s="39">
        <f>IFERROR(IF(OR(Table1[[#This Row],[Regular Hours]]=0,Table1[[#This Row],[Regular Hours]]=""),VLOOKUP(Table1[[#This Row],[Position Title]],startingWages!$A$2:$D$200,2, FALSE),Table1[[#This Row],[Regular Wages]]/Table1[[#This Row],[Regular Hours]]),0)</f>
        <v>0</v>
      </c>
      <c r="V16" s="39">
        <f>IF(OR(Table1[[#This Row],[OvertimeHours]]="",Table1[[#This Row],[OvertimeHours]]=0),Table1[[#This Row],[Regular Hourly Wage]]*1.5,Table1[[#This Row],[OvertimeWages]]/Table1[[#This Row],[OvertimeHours]])</f>
        <v>0</v>
      </c>
      <c r="W16" s="39">
        <f>IF(OR(Table1[[#This Row],[Holiday Hours]]="",Table1[[#This Row],[Holiday Hours]]=0),Table1[[#This Row],[Regular Hourly Wage]],Table1[[#This Row],[Holiday Wages]]/Table1[[#This Row],[Holiday Hours]])</f>
        <v>0</v>
      </c>
      <c r="X16" s="39" t="str">
        <f>IF(Table1[[#This Row],[Regular Hourly Wage]]&lt;14.05,"$14.75",IF(Table1[[#This Row],[Regular Hourly Wage]]&lt;30,"5%","None"))</f>
        <v>$14.75</v>
      </c>
      <c r="Y16" s="39">
        <f>IF(Table1[[#This Row],[Wage Category]]="5%",Table1[[#This Row],[Regular Hourly Wage]]*1.05,IF(Table1[[#This Row],[Wage Category]]="$14.75",14.75,Table1[[#This Row],[Regular Hourly Wage]]))</f>
        <v>14.75</v>
      </c>
      <c r="Z16" s="39">
        <f>(1+IF(Table1[[#This Row],[Regular Hourly Wage]]=0,0.5,(Table1[[#This Row],[Overtime Hourly Wage]]-Table1[[#This Row],[Regular Hourly Wage]])/Table1[[#This Row],[Regular Hourly Wage]]))*Table1[[#This Row],[Regular Wage Cap]]</f>
        <v>22.125</v>
      </c>
      <c r="AA16" s="39">
        <f>(1+IF(Table1[[#This Row],[Regular Hourly Wage]]=0,0,(Table1[[#This Row],[Holiday Hourly Wage]]-Table1[[#This Row],[Regular Hourly Wage]])/Table1[[#This Row],[Regular Hourly Wage]]))*Table1[[#This Row],[Regular Wage Cap]]</f>
        <v>14.75</v>
      </c>
      <c r="AB16" s="39">
        <f>Table1[[#This Row],[Regular Hours3]]*Table1[[#This Row],[Regular Hourly Wage]]</f>
        <v>0</v>
      </c>
      <c r="AC16" s="39">
        <f>Table1[[#This Row],[OvertimeHours5]]*Table1[[#This Row],[Overtime Hourly Wage]]</f>
        <v>0</v>
      </c>
      <c r="AD16" s="39">
        <f>Table1[[#This Row],[Holiday Hours7]]*Table1[[#This Row],[Holiday Hourly Wage]]</f>
        <v>0</v>
      </c>
      <c r="AE16" s="39">
        <f>SUM(Table1[[#This Row],[Regular10]:[Holiday12]])</f>
        <v>0</v>
      </c>
      <c r="AF16" s="39">
        <f>Table1[[#This Row],[Regular Hours3]]*Table1[[#This Row],[Regular Wage Cap]]</f>
        <v>0</v>
      </c>
      <c r="AG16" s="39">
        <f>Table1[[#This Row],[OvertimeHours5]]*Table1[[#This Row],[Overtime Wage Cap]]</f>
        <v>0</v>
      </c>
      <c r="AH16" s="39">
        <f>Table1[[#This Row],[Holiday Hours7]]*Table1[[#This Row],[Holiday Wage Cap]]</f>
        <v>0</v>
      </c>
      <c r="AI16" s="39">
        <f>SUM(Table1[[#This Row],[Regular]:[Holiday]])</f>
        <v>0</v>
      </c>
      <c r="AJ16" s="39">
        <f>IF(Table1[[#This Row],[Total]]=0,0,Table1[[#This Row],[Total2]]-Table1[[#This Row],[Total]])</f>
        <v>0</v>
      </c>
      <c r="AK16" s="39">
        <f>Table1[[#This Row],[Difference]]*Table1[[#This Row],[DDS Funding Percent]]</f>
        <v>0</v>
      </c>
      <c r="AL16" s="39">
        <f>IF(Table1[[#This Row],[Regular Hourly Wage]]&lt;&gt;0,Table1[[#This Row],[Regular Wage Cap]]-Table1[[#This Row],[Regular Hourly Wage]],0)</f>
        <v>0</v>
      </c>
      <c r="AM16" s="38"/>
      <c r="AN16" s="39">
        <f>Table1[[#This Row],[Wage Difference]]*Table1[[#This Row],[Post Wage Increase Time Off Accruals (Hours)]]</f>
        <v>0</v>
      </c>
      <c r="AO16" s="39">
        <f>Table1[[#This Row],[Min Wage Time Off Accrual Expense]]*Table1[[#This Row],[DDS Funding Percent]]</f>
        <v>0</v>
      </c>
      <c r="AP16" s="1"/>
      <c r="AQ16" s="18"/>
    </row>
    <row r="17" spans="1:43" ht="14.45" x14ac:dyDescent="0.3">
      <c r="A17" s="17"/>
      <c r="B17" s="17"/>
      <c r="C17" s="58"/>
      <c r="D17" s="37"/>
      <c r="E17" s="37"/>
      <c r="F17" s="37"/>
      <c r="G17" s="37"/>
      <c r="H17" s="37"/>
      <c r="I17" s="37"/>
      <c r="J17" s="38"/>
      <c r="K17" s="39">
        <f>SUM(Table1[[#This Row],[Regular Wages]],Table1[[#This Row],[OvertimeWages]],Table1[[#This Row],[Holiday Wages]],Table1[[#This Row],[Incentive Payments]])</f>
        <v>0</v>
      </c>
      <c r="L17" s="38"/>
      <c r="M17" s="38"/>
      <c r="N17" s="38"/>
      <c r="O17" s="38"/>
      <c r="P17" s="38"/>
      <c r="Q17" s="38"/>
      <c r="R17" s="38"/>
      <c r="S17" s="39">
        <f>SUM(Table1[[#This Row],[Regular Wages2]],Table1[[#This Row],[OvertimeWages4]],Table1[[#This Row],[Holiday Wages6]],Table1[[#This Row],[Incentive Payments8]])</f>
        <v>0</v>
      </c>
      <c r="T17" s="39">
        <f>SUM(Table1[[#This Row],[Total Pre Min Wage Wages]],Table1[[#This Row],[Total After Min Wage Wages]])</f>
        <v>0</v>
      </c>
      <c r="U17" s="39">
        <f>IFERROR(IF(OR(Table1[[#This Row],[Regular Hours]]=0,Table1[[#This Row],[Regular Hours]]=""),VLOOKUP(Table1[[#This Row],[Position Title]],startingWages!$A$2:$D$200,2, FALSE),Table1[[#This Row],[Regular Wages]]/Table1[[#This Row],[Regular Hours]]),0)</f>
        <v>0</v>
      </c>
      <c r="V17" s="39">
        <f>IF(OR(Table1[[#This Row],[OvertimeHours]]="",Table1[[#This Row],[OvertimeHours]]=0),Table1[[#This Row],[Regular Hourly Wage]]*1.5,Table1[[#This Row],[OvertimeWages]]/Table1[[#This Row],[OvertimeHours]])</f>
        <v>0</v>
      </c>
      <c r="W17" s="39">
        <f>IF(OR(Table1[[#This Row],[Holiday Hours]]="",Table1[[#This Row],[Holiday Hours]]=0),Table1[[#This Row],[Regular Hourly Wage]],Table1[[#This Row],[Holiday Wages]]/Table1[[#This Row],[Holiday Hours]])</f>
        <v>0</v>
      </c>
      <c r="X17" s="39" t="str">
        <f>IF(Table1[[#This Row],[Regular Hourly Wage]]&lt;14.05,"$14.75",IF(Table1[[#This Row],[Regular Hourly Wage]]&lt;30,"5%","None"))</f>
        <v>$14.75</v>
      </c>
      <c r="Y17" s="39">
        <f>IF(Table1[[#This Row],[Wage Category]]="5%",Table1[[#This Row],[Regular Hourly Wage]]*1.05,IF(Table1[[#This Row],[Wage Category]]="$14.75",14.75,Table1[[#This Row],[Regular Hourly Wage]]))</f>
        <v>14.75</v>
      </c>
      <c r="Z17" s="39">
        <f>(1+IF(Table1[[#This Row],[Regular Hourly Wage]]=0,0.5,(Table1[[#This Row],[Overtime Hourly Wage]]-Table1[[#This Row],[Regular Hourly Wage]])/Table1[[#This Row],[Regular Hourly Wage]]))*Table1[[#This Row],[Regular Wage Cap]]</f>
        <v>22.125</v>
      </c>
      <c r="AA17" s="39">
        <f>(1+IF(Table1[[#This Row],[Regular Hourly Wage]]=0,0,(Table1[[#This Row],[Holiday Hourly Wage]]-Table1[[#This Row],[Regular Hourly Wage]])/Table1[[#This Row],[Regular Hourly Wage]]))*Table1[[#This Row],[Regular Wage Cap]]</f>
        <v>14.75</v>
      </c>
      <c r="AB17" s="39">
        <f>Table1[[#This Row],[Regular Hours3]]*Table1[[#This Row],[Regular Hourly Wage]]</f>
        <v>0</v>
      </c>
      <c r="AC17" s="39">
        <f>Table1[[#This Row],[OvertimeHours5]]*Table1[[#This Row],[Overtime Hourly Wage]]</f>
        <v>0</v>
      </c>
      <c r="AD17" s="39">
        <f>Table1[[#This Row],[Holiday Hours7]]*Table1[[#This Row],[Holiday Hourly Wage]]</f>
        <v>0</v>
      </c>
      <c r="AE17" s="39">
        <f>SUM(Table1[[#This Row],[Regular10]:[Holiday12]])</f>
        <v>0</v>
      </c>
      <c r="AF17" s="39">
        <f>Table1[[#This Row],[Regular Hours3]]*Table1[[#This Row],[Regular Wage Cap]]</f>
        <v>0</v>
      </c>
      <c r="AG17" s="39">
        <f>Table1[[#This Row],[OvertimeHours5]]*Table1[[#This Row],[Overtime Wage Cap]]</f>
        <v>0</v>
      </c>
      <c r="AH17" s="39">
        <f>Table1[[#This Row],[Holiday Hours7]]*Table1[[#This Row],[Holiday Wage Cap]]</f>
        <v>0</v>
      </c>
      <c r="AI17" s="39">
        <f>SUM(Table1[[#This Row],[Regular]:[Holiday]])</f>
        <v>0</v>
      </c>
      <c r="AJ17" s="39">
        <f>IF(Table1[[#This Row],[Total]]=0,0,Table1[[#This Row],[Total2]]-Table1[[#This Row],[Total]])</f>
        <v>0</v>
      </c>
      <c r="AK17" s="39">
        <f>Table1[[#This Row],[Difference]]*Table1[[#This Row],[DDS Funding Percent]]</f>
        <v>0</v>
      </c>
      <c r="AL17" s="39">
        <f>IF(Table1[[#This Row],[Regular Hourly Wage]]&lt;&gt;0,Table1[[#This Row],[Regular Wage Cap]]-Table1[[#This Row],[Regular Hourly Wage]],0)</f>
        <v>0</v>
      </c>
      <c r="AM17" s="38"/>
      <c r="AN17" s="39">
        <f>Table1[[#This Row],[Wage Difference]]*Table1[[#This Row],[Post Wage Increase Time Off Accruals (Hours)]]</f>
        <v>0</v>
      </c>
      <c r="AO17" s="39">
        <f>Table1[[#This Row],[Min Wage Time Off Accrual Expense]]*Table1[[#This Row],[DDS Funding Percent]]</f>
        <v>0</v>
      </c>
      <c r="AP17" s="1"/>
      <c r="AQ17" s="18"/>
    </row>
    <row r="18" spans="1:43" ht="14.45" x14ac:dyDescent="0.3">
      <c r="A18" s="17"/>
      <c r="B18" s="17"/>
      <c r="C18" s="58"/>
      <c r="D18" s="37"/>
      <c r="E18" s="37"/>
      <c r="F18" s="37"/>
      <c r="G18" s="37"/>
      <c r="H18" s="37"/>
      <c r="I18" s="37"/>
      <c r="J18" s="38"/>
      <c r="K18" s="39">
        <f>SUM(Table1[[#This Row],[Regular Wages]],Table1[[#This Row],[OvertimeWages]],Table1[[#This Row],[Holiday Wages]],Table1[[#This Row],[Incentive Payments]])</f>
        <v>0</v>
      </c>
      <c r="L18" s="38"/>
      <c r="M18" s="38"/>
      <c r="N18" s="38"/>
      <c r="O18" s="38"/>
      <c r="P18" s="38"/>
      <c r="Q18" s="38"/>
      <c r="R18" s="38"/>
      <c r="S18" s="39">
        <f>SUM(Table1[[#This Row],[Regular Wages2]],Table1[[#This Row],[OvertimeWages4]],Table1[[#This Row],[Holiday Wages6]],Table1[[#This Row],[Incentive Payments8]])</f>
        <v>0</v>
      </c>
      <c r="T18" s="39">
        <f>SUM(Table1[[#This Row],[Total Pre Min Wage Wages]],Table1[[#This Row],[Total After Min Wage Wages]])</f>
        <v>0</v>
      </c>
      <c r="U18" s="39">
        <f>IFERROR(IF(OR(Table1[[#This Row],[Regular Hours]]=0,Table1[[#This Row],[Regular Hours]]=""),VLOOKUP(Table1[[#This Row],[Position Title]],startingWages!$A$2:$D$200,2, FALSE),Table1[[#This Row],[Regular Wages]]/Table1[[#This Row],[Regular Hours]]),0)</f>
        <v>0</v>
      </c>
      <c r="V18" s="39">
        <f>IF(OR(Table1[[#This Row],[OvertimeHours]]="",Table1[[#This Row],[OvertimeHours]]=0),Table1[[#This Row],[Regular Hourly Wage]]*1.5,Table1[[#This Row],[OvertimeWages]]/Table1[[#This Row],[OvertimeHours]])</f>
        <v>0</v>
      </c>
      <c r="W18" s="39">
        <f>IF(OR(Table1[[#This Row],[Holiday Hours]]="",Table1[[#This Row],[Holiday Hours]]=0),Table1[[#This Row],[Regular Hourly Wage]],Table1[[#This Row],[Holiday Wages]]/Table1[[#This Row],[Holiday Hours]])</f>
        <v>0</v>
      </c>
      <c r="X18" s="39" t="str">
        <f>IF(Table1[[#This Row],[Regular Hourly Wage]]&lt;14.05,"$14.75",IF(Table1[[#This Row],[Regular Hourly Wage]]&lt;30,"5%","None"))</f>
        <v>$14.75</v>
      </c>
      <c r="Y18" s="39">
        <f>IF(Table1[[#This Row],[Wage Category]]="5%",Table1[[#This Row],[Regular Hourly Wage]]*1.05,IF(Table1[[#This Row],[Wage Category]]="$14.75",14.75,Table1[[#This Row],[Regular Hourly Wage]]))</f>
        <v>14.75</v>
      </c>
      <c r="Z18" s="39">
        <f>(1+IF(Table1[[#This Row],[Regular Hourly Wage]]=0,0.5,(Table1[[#This Row],[Overtime Hourly Wage]]-Table1[[#This Row],[Regular Hourly Wage]])/Table1[[#This Row],[Regular Hourly Wage]]))*Table1[[#This Row],[Regular Wage Cap]]</f>
        <v>22.125</v>
      </c>
      <c r="AA18" s="39">
        <f>(1+IF(Table1[[#This Row],[Regular Hourly Wage]]=0,0,(Table1[[#This Row],[Holiday Hourly Wage]]-Table1[[#This Row],[Regular Hourly Wage]])/Table1[[#This Row],[Regular Hourly Wage]]))*Table1[[#This Row],[Regular Wage Cap]]</f>
        <v>14.75</v>
      </c>
      <c r="AB18" s="39">
        <f>Table1[[#This Row],[Regular Hours3]]*Table1[[#This Row],[Regular Hourly Wage]]</f>
        <v>0</v>
      </c>
      <c r="AC18" s="39">
        <f>Table1[[#This Row],[OvertimeHours5]]*Table1[[#This Row],[Overtime Hourly Wage]]</f>
        <v>0</v>
      </c>
      <c r="AD18" s="39">
        <f>Table1[[#This Row],[Holiday Hours7]]*Table1[[#This Row],[Holiday Hourly Wage]]</f>
        <v>0</v>
      </c>
      <c r="AE18" s="39">
        <f>SUM(Table1[[#This Row],[Regular10]:[Holiday12]])</f>
        <v>0</v>
      </c>
      <c r="AF18" s="39">
        <f>Table1[[#This Row],[Regular Hours3]]*Table1[[#This Row],[Regular Wage Cap]]</f>
        <v>0</v>
      </c>
      <c r="AG18" s="39">
        <f>Table1[[#This Row],[OvertimeHours5]]*Table1[[#This Row],[Overtime Wage Cap]]</f>
        <v>0</v>
      </c>
      <c r="AH18" s="39">
        <f>Table1[[#This Row],[Holiday Hours7]]*Table1[[#This Row],[Holiday Wage Cap]]</f>
        <v>0</v>
      </c>
      <c r="AI18" s="39">
        <f>SUM(Table1[[#This Row],[Regular]:[Holiday]])</f>
        <v>0</v>
      </c>
      <c r="AJ18" s="39">
        <f>IF(Table1[[#This Row],[Total]]=0,0,Table1[[#This Row],[Total2]]-Table1[[#This Row],[Total]])</f>
        <v>0</v>
      </c>
      <c r="AK18" s="39">
        <f>Table1[[#This Row],[Difference]]*Table1[[#This Row],[DDS Funding Percent]]</f>
        <v>0</v>
      </c>
      <c r="AL18" s="39">
        <f>IF(Table1[[#This Row],[Regular Hourly Wage]]&lt;&gt;0,Table1[[#This Row],[Regular Wage Cap]]-Table1[[#This Row],[Regular Hourly Wage]],0)</f>
        <v>0</v>
      </c>
      <c r="AM18" s="38"/>
      <c r="AN18" s="39">
        <f>Table1[[#This Row],[Wage Difference]]*Table1[[#This Row],[Post Wage Increase Time Off Accruals (Hours)]]</f>
        <v>0</v>
      </c>
      <c r="AO18" s="39">
        <f>Table1[[#This Row],[Min Wage Time Off Accrual Expense]]*Table1[[#This Row],[DDS Funding Percent]]</f>
        <v>0</v>
      </c>
      <c r="AP18" s="1"/>
      <c r="AQ18" s="18"/>
    </row>
    <row r="19" spans="1:43" ht="14.45" x14ac:dyDescent="0.3">
      <c r="A19" s="17"/>
      <c r="B19" s="17"/>
      <c r="C19" s="58"/>
      <c r="D19" s="37"/>
      <c r="E19" s="37"/>
      <c r="F19" s="37"/>
      <c r="G19" s="37"/>
      <c r="H19" s="37"/>
      <c r="I19" s="37"/>
      <c r="J19" s="38"/>
      <c r="K19" s="39">
        <f>SUM(Table1[[#This Row],[Regular Wages]],Table1[[#This Row],[OvertimeWages]],Table1[[#This Row],[Holiday Wages]],Table1[[#This Row],[Incentive Payments]])</f>
        <v>0</v>
      </c>
      <c r="L19" s="38"/>
      <c r="M19" s="38"/>
      <c r="N19" s="38"/>
      <c r="O19" s="38"/>
      <c r="P19" s="38"/>
      <c r="Q19" s="38"/>
      <c r="R19" s="38"/>
      <c r="S19" s="39">
        <f>SUM(Table1[[#This Row],[Regular Wages2]],Table1[[#This Row],[OvertimeWages4]],Table1[[#This Row],[Holiday Wages6]],Table1[[#This Row],[Incentive Payments8]])</f>
        <v>0</v>
      </c>
      <c r="T19" s="39">
        <f>SUM(Table1[[#This Row],[Total Pre Min Wage Wages]],Table1[[#This Row],[Total After Min Wage Wages]])</f>
        <v>0</v>
      </c>
      <c r="U19" s="39">
        <f>IFERROR(IF(OR(Table1[[#This Row],[Regular Hours]]=0,Table1[[#This Row],[Regular Hours]]=""),VLOOKUP(Table1[[#This Row],[Position Title]],startingWages!$A$2:$D$200,2, FALSE),Table1[[#This Row],[Regular Wages]]/Table1[[#This Row],[Regular Hours]]),0)</f>
        <v>0</v>
      </c>
      <c r="V19" s="39">
        <f>IF(OR(Table1[[#This Row],[OvertimeHours]]="",Table1[[#This Row],[OvertimeHours]]=0),Table1[[#This Row],[Regular Hourly Wage]]*1.5,Table1[[#This Row],[OvertimeWages]]/Table1[[#This Row],[OvertimeHours]])</f>
        <v>0</v>
      </c>
      <c r="W19" s="39">
        <f>IF(OR(Table1[[#This Row],[Holiday Hours]]="",Table1[[#This Row],[Holiday Hours]]=0),Table1[[#This Row],[Regular Hourly Wage]],Table1[[#This Row],[Holiday Wages]]/Table1[[#This Row],[Holiday Hours]])</f>
        <v>0</v>
      </c>
      <c r="X19" s="39" t="str">
        <f>IF(Table1[[#This Row],[Regular Hourly Wage]]&lt;14.05,"$14.75",IF(Table1[[#This Row],[Regular Hourly Wage]]&lt;30,"5%","None"))</f>
        <v>$14.75</v>
      </c>
      <c r="Y19" s="39">
        <f>IF(Table1[[#This Row],[Wage Category]]="5%",Table1[[#This Row],[Regular Hourly Wage]]*1.05,IF(Table1[[#This Row],[Wage Category]]="$14.75",14.75,Table1[[#This Row],[Regular Hourly Wage]]))</f>
        <v>14.75</v>
      </c>
      <c r="Z19" s="39">
        <f>(1+IF(Table1[[#This Row],[Regular Hourly Wage]]=0,0.5,(Table1[[#This Row],[Overtime Hourly Wage]]-Table1[[#This Row],[Regular Hourly Wage]])/Table1[[#This Row],[Regular Hourly Wage]]))*Table1[[#This Row],[Regular Wage Cap]]</f>
        <v>22.125</v>
      </c>
      <c r="AA19" s="39">
        <f>(1+IF(Table1[[#This Row],[Regular Hourly Wage]]=0,0,(Table1[[#This Row],[Holiday Hourly Wage]]-Table1[[#This Row],[Regular Hourly Wage]])/Table1[[#This Row],[Regular Hourly Wage]]))*Table1[[#This Row],[Regular Wage Cap]]</f>
        <v>14.75</v>
      </c>
      <c r="AB19" s="39">
        <f>Table1[[#This Row],[Regular Hours3]]*Table1[[#This Row],[Regular Hourly Wage]]</f>
        <v>0</v>
      </c>
      <c r="AC19" s="39">
        <f>Table1[[#This Row],[OvertimeHours5]]*Table1[[#This Row],[Overtime Hourly Wage]]</f>
        <v>0</v>
      </c>
      <c r="AD19" s="39">
        <f>Table1[[#This Row],[Holiday Hours7]]*Table1[[#This Row],[Holiday Hourly Wage]]</f>
        <v>0</v>
      </c>
      <c r="AE19" s="39">
        <f>SUM(Table1[[#This Row],[Regular10]:[Holiday12]])</f>
        <v>0</v>
      </c>
      <c r="AF19" s="39">
        <f>Table1[[#This Row],[Regular Hours3]]*Table1[[#This Row],[Regular Wage Cap]]</f>
        <v>0</v>
      </c>
      <c r="AG19" s="39">
        <f>Table1[[#This Row],[OvertimeHours5]]*Table1[[#This Row],[Overtime Wage Cap]]</f>
        <v>0</v>
      </c>
      <c r="AH19" s="39">
        <f>Table1[[#This Row],[Holiday Hours7]]*Table1[[#This Row],[Holiday Wage Cap]]</f>
        <v>0</v>
      </c>
      <c r="AI19" s="39">
        <f>SUM(Table1[[#This Row],[Regular]:[Holiday]])</f>
        <v>0</v>
      </c>
      <c r="AJ19" s="39">
        <f>IF(Table1[[#This Row],[Total]]=0,0,Table1[[#This Row],[Total2]]-Table1[[#This Row],[Total]])</f>
        <v>0</v>
      </c>
      <c r="AK19" s="39">
        <f>Table1[[#This Row],[Difference]]*Table1[[#This Row],[DDS Funding Percent]]</f>
        <v>0</v>
      </c>
      <c r="AL19" s="39">
        <f>IF(Table1[[#This Row],[Regular Hourly Wage]]&lt;&gt;0,Table1[[#This Row],[Regular Wage Cap]]-Table1[[#This Row],[Regular Hourly Wage]],0)</f>
        <v>0</v>
      </c>
      <c r="AM19" s="38"/>
      <c r="AN19" s="39">
        <f>Table1[[#This Row],[Wage Difference]]*Table1[[#This Row],[Post Wage Increase Time Off Accruals (Hours)]]</f>
        <v>0</v>
      </c>
      <c r="AO19" s="39">
        <f>Table1[[#This Row],[Min Wage Time Off Accrual Expense]]*Table1[[#This Row],[DDS Funding Percent]]</f>
        <v>0</v>
      </c>
      <c r="AP19" s="1"/>
      <c r="AQ19" s="18"/>
    </row>
    <row r="20" spans="1:43" ht="14.45" x14ac:dyDescent="0.3">
      <c r="A20" s="17"/>
      <c r="B20" s="17"/>
      <c r="C20" s="58"/>
      <c r="D20" s="37"/>
      <c r="E20" s="37"/>
      <c r="F20" s="37"/>
      <c r="G20" s="37"/>
      <c r="H20" s="37"/>
      <c r="I20" s="37"/>
      <c r="J20" s="38"/>
      <c r="K20" s="39">
        <f>SUM(Table1[[#This Row],[Regular Wages]],Table1[[#This Row],[OvertimeWages]],Table1[[#This Row],[Holiday Wages]],Table1[[#This Row],[Incentive Payments]])</f>
        <v>0</v>
      </c>
      <c r="L20" s="38"/>
      <c r="M20" s="38"/>
      <c r="N20" s="38"/>
      <c r="O20" s="38"/>
      <c r="P20" s="38"/>
      <c r="Q20" s="38"/>
      <c r="R20" s="38"/>
      <c r="S20" s="39">
        <f>SUM(Table1[[#This Row],[Regular Wages2]],Table1[[#This Row],[OvertimeWages4]],Table1[[#This Row],[Holiday Wages6]],Table1[[#This Row],[Incentive Payments8]])</f>
        <v>0</v>
      </c>
      <c r="T20" s="39">
        <f>SUM(Table1[[#This Row],[Total Pre Min Wage Wages]],Table1[[#This Row],[Total After Min Wage Wages]])</f>
        <v>0</v>
      </c>
      <c r="U20" s="39">
        <f>IFERROR(IF(OR(Table1[[#This Row],[Regular Hours]]=0,Table1[[#This Row],[Regular Hours]]=""),VLOOKUP(Table1[[#This Row],[Position Title]],startingWages!$A$2:$D$200,2, FALSE),Table1[[#This Row],[Regular Wages]]/Table1[[#This Row],[Regular Hours]]),0)</f>
        <v>0</v>
      </c>
      <c r="V20" s="39">
        <f>IF(OR(Table1[[#This Row],[OvertimeHours]]="",Table1[[#This Row],[OvertimeHours]]=0),Table1[[#This Row],[Regular Hourly Wage]]*1.5,Table1[[#This Row],[OvertimeWages]]/Table1[[#This Row],[OvertimeHours]])</f>
        <v>0</v>
      </c>
      <c r="W20" s="39">
        <f>IF(OR(Table1[[#This Row],[Holiday Hours]]="",Table1[[#This Row],[Holiday Hours]]=0),Table1[[#This Row],[Regular Hourly Wage]],Table1[[#This Row],[Holiday Wages]]/Table1[[#This Row],[Holiday Hours]])</f>
        <v>0</v>
      </c>
      <c r="X20" s="39" t="str">
        <f>IF(Table1[[#This Row],[Regular Hourly Wage]]&lt;14.05,"$14.75",IF(Table1[[#This Row],[Regular Hourly Wage]]&lt;30,"5%","None"))</f>
        <v>$14.75</v>
      </c>
      <c r="Y20" s="39">
        <f>IF(Table1[[#This Row],[Wage Category]]="5%",Table1[[#This Row],[Regular Hourly Wage]]*1.05,IF(Table1[[#This Row],[Wage Category]]="$14.75",14.75,Table1[[#This Row],[Regular Hourly Wage]]))</f>
        <v>14.75</v>
      </c>
      <c r="Z20" s="39">
        <f>(1+IF(Table1[[#This Row],[Regular Hourly Wage]]=0,0.5,(Table1[[#This Row],[Overtime Hourly Wage]]-Table1[[#This Row],[Regular Hourly Wage]])/Table1[[#This Row],[Regular Hourly Wage]]))*Table1[[#This Row],[Regular Wage Cap]]</f>
        <v>22.125</v>
      </c>
      <c r="AA20" s="39">
        <f>(1+IF(Table1[[#This Row],[Regular Hourly Wage]]=0,0,(Table1[[#This Row],[Holiday Hourly Wage]]-Table1[[#This Row],[Regular Hourly Wage]])/Table1[[#This Row],[Regular Hourly Wage]]))*Table1[[#This Row],[Regular Wage Cap]]</f>
        <v>14.75</v>
      </c>
      <c r="AB20" s="39">
        <f>Table1[[#This Row],[Regular Hours3]]*Table1[[#This Row],[Regular Hourly Wage]]</f>
        <v>0</v>
      </c>
      <c r="AC20" s="39">
        <f>Table1[[#This Row],[OvertimeHours5]]*Table1[[#This Row],[Overtime Hourly Wage]]</f>
        <v>0</v>
      </c>
      <c r="AD20" s="39">
        <f>Table1[[#This Row],[Holiday Hours7]]*Table1[[#This Row],[Holiday Hourly Wage]]</f>
        <v>0</v>
      </c>
      <c r="AE20" s="39">
        <f>SUM(Table1[[#This Row],[Regular10]:[Holiday12]])</f>
        <v>0</v>
      </c>
      <c r="AF20" s="39">
        <f>Table1[[#This Row],[Regular Hours3]]*Table1[[#This Row],[Regular Wage Cap]]</f>
        <v>0</v>
      </c>
      <c r="AG20" s="39">
        <f>Table1[[#This Row],[OvertimeHours5]]*Table1[[#This Row],[Overtime Wage Cap]]</f>
        <v>0</v>
      </c>
      <c r="AH20" s="39">
        <f>Table1[[#This Row],[Holiday Hours7]]*Table1[[#This Row],[Holiday Wage Cap]]</f>
        <v>0</v>
      </c>
      <c r="AI20" s="39">
        <f>SUM(Table1[[#This Row],[Regular]:[Holiday]])</f>
        <v>0</v>
      </c>
      <c r="AJ20" s="39">
        <f>IF(Table1[[#This Row],[Total]]=0,0,Table1[[#This Row],[Total2]]-Table1[[#This Row],[Total]])</f>
        <v>0</v>
      </c>
      <c r="AK20" s="39">
        <f>Table1[[#This Row],[Difference]]*Table1[[#This Row],[DDS Funding Percent]]</f>
        <v>0</v>
      </c>
      <c r="AL20" s="39">
        <f>IF(Table1[[#This Row],[Regular Hourly Wage]]&lt;&gt;0,Table1[[#This Row],[Regular Wage Cap]]-Table1[[#This Row],[Regular Hourly Wage]],0)</f>
        <v>0</v>
      </c>
      <c r="AM20" s="38"/>
      <c r="AN20" s="39">
        <f>Table1[[#This Row],[Wage Difference]]*Table1[[#This Row],[Post Wage Increase Time Off Accruals (Hours)]]</f>
        <v>0</v>
      </c>
      <c r="AO20" s="39">
        <f>Table1[[#This Row],[Min Wage Time Off Accrual Expense]]*Table1[[#This Row],[DDS Funding Percent]]</f>
        <v>0</v>
      </c>
      <c r="AP20" s="1"/>
      <c r="AQ20" s="18"/>
    </row>
    <row r="21" spans="1:43" ht="14.45" x14ac:dyDescent="0.3">
      <c r="A21" s="17"/>
      <c r="B21" s="17"/>
      <c r="C21" s="58"/>
      <c r="D21" s="37"/>
      <c r="E21" s="37"/>
      <c r="F21" s="37"/>
      <c r="G21" s="37"/>
      <c r="H21" s="37"/>
      <c r="I21" s="37"/>
      <c r="J21" s="38"/>
      <c r="K21" s="39">
        <f>SUM(Table1[[#This Row],[Regular Wages]],Table1[[#This Row],[OvertimeWages]],Table1[[#This Row],[Holiday Wages]],Table1[[#This Row],[Incentive Payments]])</f>
        <v>0</v>
      </c>
      <c r="L21" s="38"/>
      <c r="M21" s="38"/>
      <c r="N21" s="38"/>
      <c r="O21" s="38"/>
      <c r="P21" s="38"/>
      <c r="Q21" s="38"/>
      <c r="R21" s="38"/>
      <c r="S21" s="39">
        <f>SUM(Table1[[#This Row],[Regular Wages2]],Table1[[#This Row],[OvertimeWages4]],Table1[[#This Row],[Holiday Wages6]],Table1[[#This Row],[Incentive Payments8]])</f>
        <v>0</v>
      </c>
      <c r="T21" s="39">
        <f>SUM(Table1[[#This Row],[Total Pre Min Wage Wages]],Table1[[#This Row],[Total After Min Wage Wages]])</f>
        <v>0</v>
      </c>
      <c r="U21" s="39">
        <f>IFERROR(IF(OR(Table1[[#This Row],[Regular Hours]]=0,Table1[[#This Row],[Regular Hours]]=""),VLOOKUP(Table1[[#This Row],[Position Title]],startingWages!$A$2:$D$200,2, FALSE),Table1[[#This Row],[Regular Wages]]/Table1[[#This Row],[Regular Hours]]),0)</f>
        <v>0</v>
      </c>
      <c r="V21" s="39">
        <f>IF(OR(Table1[[#This Row],[OvertimeHours]]="",Table1[[#This Row],[OvertimeHours]]=0),Table1[[#This Row],[Regular Hourly Wage]]*1.5,Table1[[#This Row],[OvertimeWages]]/Table1[[#This Row],[OvertimeHours]])</f>
        <v>0</v>
      </c>
      <c r="W21" s="39">
        <f>IF(OR(Table1[[#This Row],[Holiday Hours]]="",Table1[[#This Row],[Holiday Hours]]=0),Table1[[#This Row],[Regular Hourly Wage]],Table1[[#This Row],[Holiday Wages]]/Table1[[#This Row],[Holiday Hours]])</f>
        <v>0</v>
      </c>
      <c r="X21" s="39" t="str">
        <f>IF(Table1[[#This Row],[Regular Hourly Wage]]&lt;14.05,"$14.75",IF(Table1[[#This Row],[Regular Hourly Wage]]&lt;30,"5%","None"))</f>
        <v>$14.75</v>
      </c>
      <c r="Y21" s="39">
        <f>IF(Table1[[#This Row],[Wage Category]]="5%",Table1[[#This Row],[Regular Hourly Wage]]*1.05,IF(Table1[[#This Row],[Wage Category]]="$14.75",14.75,Table1[[#This Row],[Regular Hourly Wage]]))</f>
        <v>14.75</v>
      </c>
      <c r="Z21" s="39">
        <f>(1+IF(Table1[[#This Row],[Regular Hourly Wage]]=0,0.5,(Table1[[#This Row],[Overtime Hourly Wage]]-Table1[[#This Row],[Regular Hourly Wage]])/Table1[[#This Row],[Regular Hourly Wage]]))*Table1[[#This Row],[Regular Wage Cap]]</f>
        <v>22.125</v>
      </c>
      <c r="AA21" s="39">
        <f>(1+IF(Table1[[#This Row],[Regular Hourly Wage]]=0,0,(Table1[[#This Row],[Holiday Hourly Wage]]-Table1[[#This Row],[Regular Hourly Wage]])/Table1[[#This Row],[Regular Hourly Wage]]))*Table1[[#This Row],[Regular Wage Cap]]</f>
        <v>14.75</v>
      </c>
      <c r="AB21" s="39">
        <f>Table1[[#This Row],[Regular Hours3]]*Table1[[#This Row],[Regular Hourly Wage]]</f>
        <v>0</v>
      </c>
      <c r="AC21" s="39">
        <f>Table1[[#This Row],[OvertimeHours5]]*Table1[[#This Row],[Overtime Hourly Wage]]</f>
        <v>0</v>
      </c>
      <c r="AD21" s="39">
        <f>Table1[[#This Row],[Holiday Hours7]]*Table1[[#This Row],[Holiday Hourly Wage]]</f>
        <v>0</v>
      </c>
      <c r="AE21" s="39">
        <f>SUM(Table1[[#This Row],[Regular10]:[Holiday12]])</f>
        <v>0</v>
      </c>
      <c r="AF21" s="39">
        <f>Table1[[#This Row],[Regular Hours3]]*Table1[[#This Row],[Regular Wage Cap]]</f>
        <v>0</v>
      </c>
      <c r="AG21" s="39">
        <f>Table1[[#This Row],[OvertimeHours5]]*Table1[[#This Row],[Overtime Wage Cap]]</f>
        <v>0</v>
      </c>
      <c r="AH21" s="39">
        <f>Table1[[#This Row],[Holiday Hours7]]*Table1[[#This Row],[Holiday Wage Cap]]</f>
        <v>0</v>
      </c>
      <c r="AI21" s="39">
        <f>SUM(Table1[[#This Row],[Regular]:[Holiday]])</f>
        <v>0</v>
      </c>
      <c r="AJ21" s="39">
        <f>IF(Table1[[#This Row],[Total]]=0,0,Table1[[#This Row],[Total2]]-Table1[[#This Row],[Total]])</f>
        <v>0</v>
      </c>
      <c r="AK21" s="39">
        <f>Table1[[#This Row],[Difference]]*Table1[[#This Row],[DDS Funding Percent]]</f>
        <v>0</v>
      </c>
      <c r="AL21" s="39">
        <f>IF(Table1[[#This Row],[Regular Hourly Wage]]&lt;&gt;0,Table1[[#This Row],[Regular Wage Cap]]-Table1[[#This Row],[Regular Hourly Wage]],0)</f>
        <v>0</v>
      </c>
      <c r="AM21" s="38"/>
      <c r="AN21" s="39">
        <f>Table1[[#This Row],[Wage Difference]]*Table1[[#This Row],[Post Wage Increase Time Off Accruals (Hours)]]</f>
        <v>0</v>
      </c>
      <c r="AO21" s="39">
        <f>Table1[[#This Row],[Min Wage Time Off Accrual Expense]]*Table1[[#This Row],[DDS Funding Percent]]</f>
        <v>0</v>
      </c>
      <c r="AP21" s="1"/>
      <c r="AQ21" s="18"/>
    </row>
    <row r="22" spans="1:43" ht="14.45" x14ac:dyDescent="0.3">
      <c r="A22" s="17"/>
      <c r="B22" s="17"/>
      <c r="C22" s="58"/>
      <c r="D22" s="37"/>
      <c r="E22" s="37"/>
      <c r="F22" s="37"/>
      <c r="G22" s="37"/>
      <c r="H22" s="37"/>
      <c r="I22" s="37"/>
      <c r="J22" s="38"/>
      <c r="K22" s="39">
        <f>SUM(Table1[[#This Row],[Regular Wages]],Table1[[#This Row],[OvertimeWages]],Table1[[#This Row],[Holiday Wages]],Table1[[#This Row],[Incentive Payments]])</f>
        <v>0</v>
      </c>
      <c r="L22" s="38"/>
      <c r="M22" s="38"/>
      <c r="N22" s="38"/>
      <c r="O22" s="38"/>
      <c r="P22" s="38"/>
      <c r="Q22" s="38"/>
      <c r="R22" s="38"/>
      <c r="S22" s="39">
        <f>SUM(Table1[[#This Row],[Regular Wages2]],Table1[[#This Row],[OvertimeWages4]],Table1[[#This Row],[Holiday Wages6]],Table1[[#This Row],[Incentive Payments8]])</f>
        <v>0</v>
      </c>
      <c r="T22" s="39">
        <f>SUM(Table1[[#This Row],[Total Pre Min Wage Wages]],Table1[[#This Row],[Total After Min Wage Wages]])</f>
        <v>0</v>
      </c>
      <c r="U22" s="39">
        <f>IFERROR(IF(OR(Table1[[#This Row],[Regular Hours]]=0,Table1[[#This Row],[Regular Hours]]=""),VLOOKUP(Table1[[#This Row],[Position Title]],startingWages!$A$2:$D$200,2, FALSE),Table1[[#This Row],[Regular Wages]]/Table1[[#This Row],[Regular Hours]]),0)</f>
        <v>0</v>
      </c>
      <c r="V22" s="39">
        <f>IF(OR(Table1[[#This Row],[OvertimeHours]]="",Table1[[#This Row],[OvertimeHours]]=0),Table1[[#This Row],[Regular Hourly Wage]]*1.5,Table1[[#This Row],[OvertimeWages]]/Table1[[#This Row],[OvertimeHours]])</f>
        <v>0</v>
      </c>
      <c r="W22" s="39">
        <f>IF(OR(Table1[[#This Row],[Holiday Hours]]="",Table1[[#This Row],[Holiday Hours]]=0),Table1[[#This Row],[Regular Hourly Wage]],Table1[[#This Row],[Holiday Wages]]/Table1[[#This Row],[Holiday Hours]])</f>
        <v>0</v>
      </c>
      <c r="X22" s="39" t="str">
        <f>IF(Table1[[#This Row],[Regular Hourly Wage]]&lt;14.05,"$14.75",IF(Table1[[#This Row],[Regular Hourly Wage]]&lt;30,"5%","None"))</f>
        <v>$14.75</v>
      </c>
      <c r="Y22" s="39">
        <f>IF(Table1[[#This Row],[Wage Category]]="5%",Table1[[#This Row],[Regular Hourly Wage]]*1.05,IF(Table1[[#This Row],[Wage Category]]="$14.75",14.75,Table1[[#This Row],[Regular Hourly Wage]]))</f>
        <v>14.75</v>
      </c>
      <c r="Z22" s="39">
        <f>(1+IF(Table1[[#This Row],[Regular Hourly Wage]]=0,0.5,(Table1[[#This Row],[Overtime Hourly Wage]]-Table1[[#This Row],[Regular Hourly Wage]])/Table1[[#This Row],[Regular Hourly Wage]]))*Table1[[#This Row],[Regular Wage Cap]]</f>
        <v>22.125</v>
      </c>
      <c r="AA22" s="39">
        <f>(1+IF(Table1[[#This Row],[Regular Hourly Wage]]=0,0,(Table1[[#This Row],[Holiday Hourly Wage]]-Table1[[#This Row],[Regular Hourly Wage]])/Table1[[#This Row],[Regular Hourly Wage]]))*Table1[[#This Row],[Regular Wage Cap]]</f>
        <v>14.75</v>
      </c>
      <c r="AB22" s="39">
        <f>Table1[[#This Row],[Regular Hours3]]*Table1[[#This Row],[Regular Hourly Wage]]</f>
        <v>0</v>
      </c>
      <c r="AC22" s="39">
        <f>Table1[[#This Row],[OvertimeHours5]]*Table1[[#This Row],[Overtime Hourly Wage]]</f>
        <v>0</v>
      </c>
      <c r="AD22" s="39">
        <f>Table1[[#This Row],[Holiday Hours7]]*Table1[[#This Row],[Holiday Hourly Wage]]</f>
        <v>0</v>
      </c>
      <c r="AE22" s="39">
        <f>SUM(Table1[[#This Row],[Regular10]:[Holiday12]])</f>
        <v>0</v>
      </c>
      <c r="AF22" s="39">
        <f>Table1[[#This Row],[Regular Hours3]]*Table1[[#This Row],[Regular Wage Cap]]</f>
        <v>0</v>
      </c>
      <c r="AG22" s="39">
        <f>Table1[[#This Row],[OvertimeHours5]]*Table1[[#This Row],[Overtime Wage Cap]]</f>
        <v>0</v>
      </c>
      <c r="AH22" s="39">
        <f>Table1[[#This Row],[Holiday Hours7]]*Table1[[#This Row],[Holiday Wage Cap]]</f>
        <v>0</v>
      </c>
      <c r="AI22" s="39">
        <f>SUM(Table1[[#This Row],[Regular]:[Holiday]])</f>
        <v>0</v>
      </c>
      <c r="AJ22" s="39">
        <f>IF(Table1[[#This Row],[Total]]=0,0,Table1[[#This Row],[Total2]]-Table1[[#This Row],[Total]])</f>
        <v>0</v>
      </c>
      <c r="AK22" s="39">
        <f>Table1[[#This Row],[Difference]]*Table1[[#This Row],[DDS Funding Percent]]</f>
        <v>0</v>
      </c>
      <c r="AL22" s="39">
        <f>IF(Table1[[#This Row],[Regular Hourly Wage]]&lt;&gt;0,Table1[[#This Row],[Regular Wage Cap]]-Table1[[#This Row],[Regular Hourly Wage]],0)</f>
        <v>0</v>
      </c>
      <c r="AM22" s="38"/>
      <c r="AN22" s="39">
        <f>Table1[[#This Row],[Wage Difference]]*Table1[[#This Row],[Post Wage Increase Time Off Accruals (Hours)]]</f>
        <v>0</v>
      </c>
      <c r="AO22" s="39">
        <f>Table1[[#This Row],[Min Wage Time Off Accrual Expense]]*Table1[[#This Row],[DDS Funding Percent]]</f>
        <v>0</v>
      </c>
      <c r="AP22" s="1"/>
      <c r="AQ22" s="18"/>
    </row>
    <row r="23" spans="1:43" ht="14.45" x14ac:dyDescent="0.3">
      <c r="A23" s="17"/>
      <c r="B23" s="17"/>
      <c r="C23" s="58"/>
      <c r="D23" s="37"/>
      <c r="E23" s="37"/>
      <c r="F23" s="37"/>
      <c r="G23" s="37"/>
      <c r="H23" s="37"/>
      <c r="I23" s="37"/>
      <c r="J23" s="38"/>
      <c r="K23" s="39">
        <f>SUM(Table1[[#This Row],[Regular Wages]],Table1[[#This Row],[OvertimeWages]],Table1[[#This Row],[Holiday Wages]],Table1[[#This Row],[Incentive Payments]])</f>
        <v>0</v>
      </c>
      <c r="L23" s="38"/>
      <c r="M23" s="38"/>
      <c r="N23" s="38"/>
      <c r="O23" s="38"/>
      <c r="P23" s="38"/>
      <c r="Q23" s="38"/>
      <c r="R23" s="38"/>
      <c r="S23" s="39">
        <f>SUM(Table1[[#This Row],[Regular Wages2]],Table1[[#This Row],[OvertimeWages4]],Table1[[#This Row],[Holiday Wages6]],Table1[[#This Row],[Incentive Payments8]])</f>
        <v>0</v>
      </c>
      <c r="T23" s="39">
        <f>SUM(Table1[[#This Row],[Total Pre Min Wage Wages]],Table1[[#This Row],[Total After Min Wage Wages]])</f>
        <v>0</v>
      </c>
      <c r="U23" s="39">
        <f>IFERROR(IF(OR(Table1[[#This Row],[Regular Hours]]=0,Table1[[#This Row],[Regular Hours]]=""),VLOOKUP(Table1[[#This Row],[Position Title]],startingWages!$A$2:$D$200,2, FALSE),Table1[[#This Row],[Regular Wages]]/Table1[[#This Row],[Regular Hours]]),0)</f>
        <v>0</v>
      </c>
      <c r="V23" s="39">
        <f>IF(OR(Table1[[#This Row],[OvertimeHours]]="",Table1[[#This Row],[OvertimeHours]]=0),Table1[[#This Row],[Regular Hourly Wage]]*1.5,Table1[[#This Row],[OvertimeWages]]/Table1[[#This Row],[OvertimeHours]])</f>
        <v>0</v>
      </c>
      <c r="W23" s="39">
        <f>IF(OR(Table1[[#This Row],[Holiday Hours]]="",Table1[[#This Row],[Holiday Hours]]=0),Table1[[#This Row],[Regular Hourly Wage]],Table1[[#This Row],[Holiday Wages]]/Table1[[#This Row],[Holiday Hours]])</f>
        <v>0</v>
      </c>
      <c r="X23" s="39" t="str">
        <f>IF(Table1[[#This Row],[Regular Hourly Wage]]&lt;14.05,"$14.75",IF(Table1[[#This Row],[Regular Hourly Wage]]&lt;30,"5%","None"))</f>
        <v>$14.75</v>
      </c>
      <c r="Y23" s="39">
        <f>IF(Table1[[#This Row],[Wage Category]]="5%",Table1[[#This Row],[Regular Hourly Wage]]*1.05,IF(Table1[[#This Row],[Wage Category]]="$14.75",14.75,Table1[[#This Row],[Regular Hourly Wage]]))</f>
        <v>14.75</v>
      </c>
      <c r="Z23" s="39">
        <f>(1+IF(Table1[[#This Row],[Regular Hourly Wage]]=0,0.5,(Table1[[#This Row],[Overtime Hourly Wage]]-Table1[[#This Row],[Regular Hourly Wage]])/Table1[[#This Row],[Regular Hourly Wage]]))*Table1[[#This Row],[Regular Wage Cap]]</f>
        <v>22.125</v>
      </c>
      <c r="AA23" s="39">
        <f>(1+IF(Table1[[#This Row],[Regular Hourly Wage]]=0,0,(Table1[[#This Row],[Holiday Hourly Wage]]-Table1[[#This Row],[Regular Hourly Wage]])/Table1[[#This Row],[Regular Hourly Wage]]))*Table1[[#This Row],[Regular Wage Cap]]</f>
        <v>14.75</v>
      </c>
      <c r="AB23" s="39">
        <f>Table1[[#This Row],[Regular Hours3]]*Table1[[#This Row],[Regular Hourly Wage]]</f>
        <v>0</v>
      </c>
      <c r="AC23" s="39">
        <f>Table1[[#This Row],[OvertimeHours5]]*Table1[[#This Row],[Overtime Hourly Wage]]</f>
        <v>0</v>
      </c>
      <c r="AD23" s="39">
        <f>Table1[[#This Row],[Holiday Hours7]]*Table1[[#This Row],[Holiday Hourly Wage]]</f>
        <v>0</v>
      </c>
      <c r="AE23" s="39">
        <f>SUM(Table1[[#This Row],[Regular10]:[Holiday12]])</f>
        <v>0</v>
      </c>
      <c r="AF23" s="39">
        <f>Table1[[#This Row],[Regular Hours3]]*Table1[[#This Row],[Regular Wage Cap]]</f>
        <v>0</v>
      </c>
      <c r="AG23" s="39">
        <f>Table1[[#This Row],[OvertimeHours5]]*Table1[[#This Row],[Overtime Wage Cap]]</f>
        <v>0</v>
      </c>
      <c r="AH23" s="39">
        <f>Table1[[#This Row],[Holiday Hours7]]*Table1[[#This Row],[Holiday Wage Cap]]</f>
        <v>0</v>
      </c>
      <c r="AI23" s="39">
        <f>SUM(Table1[[#This Row],[Regular]:[Holiday]])</f>
        <v>0</v>
      </c>
      <c r="AJ23" s="39">
        <f>IF(Table1[[#This Row],[Total]]=0,0,Table1[[#This Row],[Total2]]-Table1[[#This Row],[Total]])</f>
        <v>0</v>
      </c>
      <c r="AK23" s="39">
        <f>Table1[[#This Row],[Difference]]*Table1[[#This Row],[DDS Funding Percent]]</f>
        <v>0</v>
      </c>
      <c r="AL23" s="39">
        <f>IF(Table1[[#This Row],[Regular Hourly Wage]]&lt;&gt;0,Table1[[#This Row],[Regular Wage Cap]]-Table1[[#This Row],[Regular Hourly Wage]],0)</f>
        <v>0</v>
      </c>
      <c r="AM23" s="38"/>
      <c r="AN23" s="39">
        <f>Table1[[#This Row],[Wage Difference]]*Table1[[#This Row],[Post Wage Increase Time Off Accruals (Hours)]]</f>
        <v>0</v>
      </c>
      <c r="AO23" s="39">
        <f>Table1[[#This Row],[Min Wage Time Off Accrual Expense]]*Table1[[#This Row],[DDS Funding Percent]]</f>
        <v>0</v>
      </c>
      <c r="AP23" s="1"/>
      <c r="AQ23" s="18"/>
    </row>
    <row r="24" spans="1:43" ht="14.45" x14ac:dyDescent="0.3">
      <c r="A24" s="17"/>
      <c r="B24" s="17"/>
      <c r="C24" s="58"/>
      <c r="D24" s="37"/>
      <c r="E24" s="37"/>
      <c r="F24" s="37"/>
      <c r="G24" s="37"/>
      <c r="H24" s="37"/>
      <c r="I24" s="37"/>
      <c r="J24" s="38"/>
      <c r="K24" s="39">
        <f>SUM(Table1[[#This Row],[Regular Wages]],Table1[[#This Row],[OvertimeWages]],Table1[[#This Row],[Holiday Wages]],Table1[[#This Row],[Incentive Payments]])</f>
        <v>0</v>
      </c>
      <c r="L24" s="38"/>
      <c r="M24" s="38"/>
      <c r="N24" s="38"/>
      <c r="O24" s="38"/>
      <c r="P24" s="38"/>
      <c r="Q24" s="38"/>
      <c r="R24" s="38"/>
      <c r="S24" s="39">
        <f>SUM(Table1[[#This Row],[Regular Wages2]],Table1[[#This Row],[OvertimeWages4]],Table1[[#This Row],[Holiday Wages6]],Table1[[#This Row],[Incentive Payments8]])</f>
        <v>0</v>
      </c>
      <c r="T24" s="39">
        <f>SUM(Table1[[#This Row],[Total Pre Min Wage Wages]],Table1[[#This Row],[Total After Min Wage Wages]])</f>
        <v>0</v>
      </c>
      <c r="U24" s="39">
        <f>IFERROR(IF(OR(Table1[[#This Row],[Regular Hours]]=0,Table1[[#This Row],[Regular Hours]]=""),VLOOKUP(Table1[[#This Row],[Position Title]],startingWages!$A$2:$D$200,2, FALSE),Table1[[#This Row],[Regular Wages]]/Table1[[#This Row],[Regular Hours]]),0)</f>
        <v>0</v>
      </c>
      <c r="V24" s="39">
        <f>IF(OR(Table1[[#This Row],[OvertimeHours]]="",Table1[[#This Row],[OvertimeHours]]=0),Table1[[#This Row],[Regular Hourly Wage]]*1.5,Table1[[#This Row],[OvertimeWages]]/Table1[[#This Row],[OvertimeHours]])</f>
        <v>0</v>
      </c>
      <c r="W24" s="39">
        <f>IF(OR(Table1[[#This Row],[Holiday Hours]]="",Table1[[#This Row],[Holiday Hours]]=0),Table1[[#This Row],[Regular Hourly Wage]],Table1[[#This Row],[Holiday Wages]]/Table1[[#This Row],[Holiday Hours]])</f>
        <v>0</v>
      </c>
      <c r="X24" s="39" t="str">
        <f>IF(Table1[[#This Row],[Regular Hourly Wage]]&lt;14.05,"$14.75",IF(Table1[[#This Row],[Regular Hourly Wage]]&lt;30,"5%","None"))</f>
        <v>$14.75</v>
      </c>
      <c r="Y24" s="39">
        <f>IF(Table1[[#This Row],[Wage Category]]="5%",Table1[[#This Row],[Regular Hourly Wage]]*1.05,IF(Table1[[#This Row],[Wage Category]]="$14.75",14.75,Table1[[#This Row],[Regular Hourly Wage]]))</f>
        <v>14.75</v>
      </c>
      <c r="Z24" s="39">
        <f>(1+IF(Table1[[#This Row],[Regular Hourly Wage]]=0,0.5,(Table1[[#This Row],[Overtime Hourly Wage]]-Table1[[#This Row],[Regular Hourly Wage]])/Table1[[#This Row],[Regular Hourly Wage]]))*Table1[[#This Row],[Regular Wage Cap]]</f>
        <v>22.125</v>
      </c>
      <c r="AA24" s="39">
        <f>(1+IF(Table1[[#This Row],[Regular Hourly Wage]]=0,0,(Table1[[#This Row],[Holiday Hourly Wage]]-Table1[[#This Row],[Regular Hourly Wage]])/Table1[[#This Row],[Regular Hourly Wage]]))*Table1[[#This Row],[Regular Wage Cap]]</f>
        <v>14.75</v>
      </c>
      <c r="AB24" s="39">
        <f>Table1[[#This Row],[Regular Hours3]]*Table1[[#This Row],[Regular Hourly Wage]]</f>
        <v>0</v>
      </c>
      <c r="AC24" s="39">
        <f>Table1[[#This Row],[OvertimeHours5]]*Table1[[#This Row],[Overtime Hourly Wage]]</f>
        <v>0</v>
      </c>
      <c r="AD24" s="39">
        <f>Table1[[#This Row],[Holiday Hours7]]*Table1[[#This Row],[Holiday Hourly Wage]]</f>
        <v>0</v>
      </c>
      <c r="AE24" s="39">
        <f>SUM(Table1[[#This Row],[Regular10]:[Holiday12]])</f>
        <v>0</v>
      </c>
      <c r="AF24" s="39">
        <f>Table1[[#This Row],[Regular Hours3]]*Table1[[#This Row],[Regular Wage Cap]]</f>
        <v>0</v>
      </c>
      <c r="AG24" s="39">
        <f>Table1[[#This Row],[OvertimeHours5]]*Table1[[#This Row],[Overtime Wage Cap]]</f>
        <v>0</v>
      </c>
      <c r="AH24" s="39">
        <f>Table1[[#This Row],[Holiday Hours7]]*Table1[[#This Row],[Holiday Wage Cap]]</f>
        <v>0</v>
      </c>
      <c r="AI24" s="39">
        <f>SUM(Table1[[#This Row],[Regular]:[Holiday]])</f>
        <v>0</v>
      </c>
      <c r="AJ24" s="39">
        <f>IF(Table1[[#This Row],[Total]]=0,0,Table1[[#This Row],[Total2]]-Table1[[#This Row],[Total]])</f>
        <v>0</v>
      </c>
      <c r="AK24" s="39">
        <f>Table1[[#This Row],[Difference]]*Table1[[#This Row],[DDS Funding Percent]]</f>
        <v>0</v>
      </c>
      <c r="AL24" s="39">
        <f>IF(Table1[[#This Row],[Regular Hourly Wage]]&lt;&gt;0,Table1[[#This Row],[Regular Wage Cap]]-Table1[[#This Row],[Regular Hourly Wage]],0)</f>
        <v>0</v>
      </c>
      <c r="AM24" s="38"/>
      <c r="AN24" s="39">
        <f>Table1[[#This Row],[Wage Difference]]*Table1[[#This Row],[Post Wage Increase Time Off Accruals (Hours)]]</f>
        <v>0</v>
      </c>
      <c r="AO24" s="39">
        <f>Table1[[#This Row],[Min Wage Time Off Accrual Expense]]*Table1[[#This Row],[DDS Funding Percent]]</f>
        <v>0</v>
      </c>
      <c r="AP24" s="1"/>
      <c r="AQ24" s="18"/>
    </row>
    <row r="25" spans="1:43" ht="14.45" x14ac:dyDescent="0.3">
      <c r="A25" s="17"/>
      <c r="B25" s="17"/>
      <c r="C25" s="58"/>
      <c r="D25" s="37"/>
      <c r="E25" s="37"/>
      <c r="F25" s="37"/>
      <c r="G25" s="37"/>
      <c r="H25" s="37"/>
      <c r="I25" s="37"/>
      <c r="J25" s="38"/>
      <c r="K25" s="39">
        <f>SUM(Table1[[#This Row],[Regular Wages]],Table1[[#This Row],[OvertimeWages]],Table1[[#This Row],[Holiday Wages]],Table1[[#This Row],[Incentive Payments]])</f>
        <v>0</v>
      </c>
      <c r="L25" s="38"/>
      <c r="M25" s="38"/>
      <c r="N25" s="38"/>
      <c r="O25" s="38"/>
      <c r="P25" s="38"/>
      <c r="Q25" s="38"/>
      <c r="R25" s="38"/>
      <c r="S25" s="39">
        <f>SUM(Table1[[#This Row],[Regular Wages2]],Table1[[#This Row],[OvertimeWages4]],Table1[[#This Row],[Holiday Wages6]],Table1[[#This Row],[Incentive Payments8]])</f>
        <v>0</v>
      </c>
      <c r="T25" s="39">
        <f>SUM(Table1[[#This Row],[Total Pre Min Wage Wages]],Table1[[#This Row],[Total After Min Wage Wages]])</f>
        <v>0</v>
      </c>
      <c r="U25" s="39">
        <f>IFERROR(IF(OR(Table1[[#This Row],[Regular Hours]]=0,Table1[[#This Row],[Regular Hours]]=""),VLOOKUP(Table1[[#This Row],[Position Title]],startingWages!$A$2:$D$200,2, FALSE),Table1[[#This Row],[Regular Wages]]/Table1[[#This Row],[Regular Hours]]),0)</f>
        <v>0</v>
      </c>
      <c r="V25" s="39">
        <f>IF(OR(Table1[[#This Row],[OvertimeHours]]="",Table1[[#This Row],[OvertimeHours]]=0),Table1[[#This Row],[Regular Hourly Wage]]*1.5,Table1[[#This Row],[OvertimeWages]]/Table1[[#This Row],[OvertimeHours]])</f>
        <v>0</v>
      </c>
      <c r="W25" s="39">
        <f>IF(OR(Table1[[#This Row],[Holiday Hours]]="",Table1[[#This Row],[Holiday Hours]]=0),Table1[[#This Row],[Regular Hourly Wage]],Table1[[#This Row],[Holiday Wages]]/Table1[[#This Row],[Holiday Hours]])</f>
        <v>0</v>
      </c>
      <c r="X25" s="39" t="str">
        <f>IF(Table1[[#This Row],[Regular Hourly Wage]]&lt;14.05,"$14.75",IF(Table1[[#This Row],[Regular Hourly Wage]]&lt;30,"5%","None"))</f>
        <v>$14.75</v>
      </c>
      <c r="Y25" s="39">
        <f>IF(Table1[[#This Row],[Wage Category]]="5%",Table1[[#This Row],[Regular Hourly Wage]]*1.05,IF(Table1[[#This Row],[Wage Category]]="$14.75",14.75,Table1[[#This Row],[Regular Hourly Wage]]))</f>
        <v>14.75</v>
      </c>
      <c r="Z25" s="39">
        <f>(1+IF(Table1[[#This Row],[Regular Hourly Wage]]=0,0.5,(Table1[[#This Row],[Overtime Hourly Wage]]-Table1[[#This Row],[Regular Hourly Wage]])/Table1[[#This Row],[Regular Hourly Wage]]))*Table1[[#This Row],[Regular Wage Cap]]</f>
        <v>22.125</v>
      </c>
      <c r="AA25" s="39">
        <f>(1+IF(Table1[[#This Row],[Regular Hourly Wage]]=0,0,(Table1[[#This Row],[Holiday Hourly Wage]]-Table1[[#This Row],[Regular Hourly Wage]])/Table1[[#This Row],[Regular Hourly Wage]]))*Table1[[#This Row],[Regular Wage Cap]]</f>
        <v>14.75</v>
      </c>
      <c r="AB25" s="39">
        <f>Table1[[#This Row],[Regular Hours3]]*Table1[[#This Row],[Regular Hourly Wage]]</f>
        <v>0</v>
      </c>
      <c r="AC25" s="39">
        <f>Table1[[#This Row],[OvertimeHours5]]*Table1[[#This Row],[Overtime Hourly Wage]]</f>
        <v>0</v>
      </c>
      <c r="AD25" s="39">
        <f>Table1[[#This Row],[Holiday Hours7]]*Table1[[#This Row],[Holiday Hourly Wage]]</f>
        <v>0</v>
      </c>
      <c r="AE25" s="39">
        <f>SUM(Table1[[#This Row],[Regular10]:[Holiday12]])</f>
        <v>0</v>
      </c>
      <c r="AF25" s="39">
        <f>Table1[[#This Row],[Regular Hours3]]*Table1[[#This Row],[Regular Wage Cap]]</f>
        <v>0</v>
      </c>
      <c r="AG25" s="39">
        <f>Table1[[#This Row],[OvertimeHours5]]*Table1[[#This Row],[Overtime Wage Cap]]</f>
        <v>0</v>
      </c>
      <c r="AH25" s="39">
        <f>Table1[[#This Row],[Holiday Hours7]]*Table1[[#This Row],[Holiday Wage Cap]]</f>
        <v>0</v>
      </c>
      <c r="AI25" s="39">
        <f>SUM(Table1[[#This Row],[Regular]:[Holiday]])</f>
        <v>0</v>
      </c>
      <c r="AJ25" s="39">
        <f>IF(Table1[[#This Row],[Total]]=0,0,Table1[[#This Row],[Total2]]-Table1[[#This Row],[Total]])</f>
        <v>0</v>
      </c>
      <c r="AK25" s="39">
        <f>Table1[[#This Row],[Difference]]*Table1[[#This Row],[DDS Funding Percent]]</f>
        <v>0</v>
      </c>
      <c r="AL25" s="39">
        <f>IF(Table1[[#This Row],[Regular Hourly Wage]]&lt;&gt;0,Table1[[#This Row],[Regular Wage Cap]]-Table1[[#This Row],[Regular Hourly Wage]],0)</f>
        <v>0</v>
      </c>
      <c r="AM25" s="38"/>
      <c r="AN25" s="39">
        <f>Table1[[#This Row],[Wage Difference]]*Table1[[#This Row],[Post Wage Increase Time Off Accruals (Hours)]]</f>
        <v>0</v>
      </c>
      <c r="AO25" s="39">
        <f>Table1[[#This Row],[Min Wage Time Off Accrual Expense]]*Table1[[#This Row],[DDS Funding Percent]]</f>
        <v>0</v>
      </c>
      <c r="AP25" s="1"/>
      <c r="AQ25" s="18"/>
    </row>
    <row r="26" spans="1:43" ht="14.45" x14ac:dyDescent="0.3">
      <c r="A26" s="17"/>
      <c r="B26" s="17"/>
      <c r="C26" s="58"/>
      <c r="D26" s="37"/>
      <c r="E26" s="37"/>
      <c r="F26" s="37"/>
      <c r="G26" s="37"/>
      <c r="H26" s="37"/>
      <c r="I26" s="37"/>
      <c r="J26" s="38"/>
      <c r="K26" s="39">
        <f>SUM(Table1[[#This Row],[Regular Wages]],Table1[[#This Row],[OvertimeWages]],Table1[[#This Row],[Holiday Wages]],Table1[[#This Row],[Incentive Payments]])</f>
        <v>0</v>
      </c>
      <c r="L26" s="38"/>
      <c r="M26" s="38"/>
      <c r="N26" s="38"/>
      <c r="O26" s="38"/>
      <c r="P26" s="38"/>
      <c r="Q26" s="38"/>
      <c r="R26" s="38"/>
      <c r="S26" s="39">
        <f>SUM(Table1[[#This Row],[Regular Wages2]],Table1[[#This Row],[OvertimeWages4]],Table1[[#This Row],[Holiday Wages6]],Table1[[#This Row],[Incentive Payments8]])</f>
        <v>0</v>
      </c>
      <c r="T26" s="39">
        <f>SUM(Table1[[#This Row],[Total Pre Min Wage Wages]],Table1[[#This Row],[Total After Min Wage Wages]])</f>
        <v>0</v>
      </c>
      <c r="U26" s="39">
        <f>IFERROR(IF(OR(Table1[[#This Row],[Regular Hours]]=0,Table1[[#This Row],[Regular Hours]]=""),VLOOKUP(Table1[[#This Row],[Position Title]],startingWages!$A$2:$D$200,2, FALSE),Table1[[#This Row],[Regular Wages]]/Table1[[#This Row],[Regular Hours]]),0)</f>
        <v>0</v>
      </c>
      <c r="V26" s="39">
        <f>IF(OR(Table1[[#This Row],[OvertimeHours]]="",Table1[[#This Row],[OvertimeHours]]=0),Table1[[#This Row],[Regular Hourly Wage]]*1.5,Table1[[#This Row],[OvertimeWages]]/Table1[[#This Row],[OvertimeHours]])</f>
        <v>0</v>
      </c>
      <c r="W26" s="39">
        <f>IF(OR(Table1[[#This Row],[Holiday Hours]]="",Table1[[#This Row],[Holiday Hours]]=0),Table1[[#This Row],[Regular Hourly Wage]],Table1[[#This Row],[Holiday Wages]]/Table1[[#This Row],[Holiday Hours]])</f>
        <v>0</v>
      </c>
      <c r="X26" s="39" t="str">
        <f>IF(Table1[[#This Row],[Regular Hourly Wage]]&lt;14.05,"$14.75",IF(Table1[[#This Row],[Regular Hourly Wage]]&lt;30,"5%","None"))</f>
        <v>$14.75</v>
      </c>
      <c r="Y26" s="39">
        <f>IF(Table1[[#This Row],[Wage Category]]="5%",Table1[[#This Row],[Regular Hourly Wage]]*1.05,IF(Table1[[#This Row],[Wage Category]]="$14.75",14.75,Table1[[#This Row],[Regular Hourly Wage]]))</f>
        <v>14.75</v>
      </c>
      <c r="Z26" s="39">
        <f>(1+IF(Table1[[#This Row],[Regular Hourly Wage]]=0,0.5,(Table1[[#This Row],[Overtime Hourly Wage]]-Table1[[#This Row],[Regular Hourly Wage]])/Table1[[#This Row],[Regular Hourly Wage]]))*Table1[[#This Row],[Regular Wage Cap]]</f>
        <v>22.125</v>
      </c>
      <c r="AA26" s="39">
        <f>(1+IF(Table1[[#This Row],[Regular Hourly Wage]]=0,0,(Table1[[#This Row],[Holiday Hourly Wage]]-Table1[[#This Row],[Regular Hourly Wage]])/Table1[[#This Row],[Regular Hourly Wage]]))*Table1[[#This Row],[Regular Wage Cap]]</f>
        <v>14.75</v>
      </c>
      <c r="AB26" s="39">
        <f>Table1[[#This Row],[Regular Hours3]]*Table1[[#This Row],[Regular Hourly Wage]]</f>
        <v>0</v>
      </c>
      <c r="AC26" s="39">
        <f>Table1[[#This Row],[OvertimeHours5]]*Table1[[#This Row],[Overtime Hourly Wage]]</f>
        <v>0</v>
      </c>
      <c r="AD26" s="39">
        <f>Table1[[#This Row],[Holiday Hours7]]*Table1[[#This Row],[Holiday Hourly Wage]]</f>
        <v>0</v>
      </c>
      <c r="AE26" s="39">
        <f>SUM(Table1[[#This Row],[Regular10]:[Holiday12]])</f>
        <v>0</v>
      </c>
      <c r="AF26" s="39">
        <f>Table1[[#This Row],[Regular Hours3]]*Table1[[#This Row],[Regular Wage Cap]]</f>
        <v>0</v>
      </c>
      <c r="AG26" s="39">
        <f>Table1[[#This Row],[OvertimeHours5]]*Table1[[#This Row],[Overtime Wage Cap]]</f>
        <v>0</v>
      </c>
      <c r="AH26" s="39">
        <f>Table1[[#This Row],[Holiday Hours7]]*Table1[[#This Row],[Holiday Wage Cap]]</f>
        <v>0</v>
      </c>
      <c r="AI26" s="39">
        <f>SUM(Table1[[#This Row],[Regular]:[Holiday]])</f>
        <v>0</v>
      </c>
      <c r="AJ26" s="39">
        <f>IF(Table1[[#This Row],[Total]]=0,0,Table1[[#This Row],[Total2]]-Table1[[#This Row],[Total]])</f>
        <v>0</v>
      </c>
      <c r="AK26" s="39">
        <f>Table1[[#This Row],[Difference]]*Table1[[#This Row],[DDS Funding Percent]]</f>
        <v>0</v>
      </c>
      <c r="AL26" s="39">
        <f>IF(Table1[[#This Row],[Regular Hourly Wage]]&lt;&gt;0,Table1[[#This Row],[Regular Wage Cap]]-Table1[[#This Row],[Regular Hourly Wage]],0)</f>
        <v>0</v>
      </c>
      <c r="AM26" s="38"/>
      <c r="AN26" s="39">
        <f>Table1[[#This Row],[Wage Difference]]*Table1[[#This Row],[Post Wage Increase Time Off Accruals (Hours)]]</f>
        <v>0</v>
      </c>
      <c r="AO26" s="39">
        <f>Table1[[#This Row],[Min Wage Time Off Accrual Expense]]*Table1[[#This Row],[DDS Funding Percent]]</f>
        <v>0</v>
      </c>
      <c r="AP26" s="1"/>
      <c r="AQ26" s="18"/>
    </row>
    <row r="27" spans="1:43" ht="14.45" x14ac:dyDescent="0.3">
      <c r="A27" s="17"/>
      <c r="B27" s="17"/>
      <c r="C27" s="58"/>
      <c r="D27" s="37"/>
      <c r="E27" s="37"/>
      <c r="F27" s="37"/>
      <c r="G27" s="37"/>
      <c r="H27" s="37"/>
      <c r="I27" s="37"/>
      <c r="J27" s="38"/>
      <c r="K27" s="39">
        <f>SUM(Table1[[#This Row],[Regular Wages]],Table1[[#This Row],[OvertimeWages]],Table1[[#This Row],[Holiday Wages]],Table1[[#This Row],[Incentive Payments]])</f>
        <v>0</v>
      </c>
      <c r="L27" s="38"/>
      <c r="M27" s="38"/>
      <c r="N27" s="38"/>
      <c r="O27" s="38"/>
      <c r="P27" s="38"/>
      <c r="Q27" s="38"/>
      <c r="R27" s="38"/>
      <c r="S27" s="39">
        <f>SUM(Table1[[#This Row],[Regular Wages2]],Table1[[#This Row],[OvertimeWages4]],Table1[[#This Row],[Holiday Wages6]],Table1[[#This Row],[Incentive Payments8]])</f>
        <v>0</v>
      </c>
      <c r="T27" s="39">
        <f>SUM(Table1[[#This Row],[Total Pre Min Wage Wages]],Table1[[#This Row],[Total After Min Wage Wages]])</f>
        <v>0</v>
      </c>
      <c r="U27" s="39">
        <f>IFERROR(IF(OR(Table1[[#This Row],[Regular Hours]]=0,Table1[[#This Row],[Regular Hours]]=""),VLOOKUP(Table1[[#This Row],[Position Title]],startingWages!$A$2:$D$200,2, FALSE),Table1[[#This Row],[Regular Wages]]/Table1[[#This Row],[Regular Hours]]),0)</f>
        <v>0</v>
      </c>
      <c r="V27" s="39">
        <f>IF(OR(Table1[[#This Row],[OvertimeHours]]="",Table1[[#This Row],[OvertimeHours]]=0),Table1[[#This Row],[Regular Hourly Wage]]*1.5,Table1[[#This Row],[OvertimeWages]]/Table1[[#This Row],[OvertimeHours]])</f>
        <v>0</v>
      </c>
      <c r="W27" s="39">
        <f>IF(OR(Table1[[#This Row],[Holiday Hours]]="",Table1[[#This Row],[Holiday Hours]]=0),Table1[[#This Row],[Regular Hourly Wage]],Table1[[#This Row],[Holiday Wages]]/Table1[[#This Row],[Holiday Hours]])</f>
        <v>0</v>
      </c>
      <c r="X27" s="39" t="str">
        <f>IF(Table1[[#This Row],[Regular Hourly Wage]]&lt;14.05,"$14.75",IF(Table1[[#This Row],[Regular Hourly Wage]]&lt;30,"5%","None"))</f>
        <v>$14.75</v>
      </c>
      <c r="Y27" s="39">
        <f>IF(Table1[[#This Row],[Wage Category]]="5%",Table1[[#This Row],[Regular Hourly Wage]]*1.05,IF(Table1[[#This Row],[Wage Category]]="$14.75",14.75,Table1[[#This Row],[Regular Hourly Wage]]))</f>
        <v>14.75</v>
      </c>
      <c r="Z27" s="39">
        <f>(1+IF(Table1[[#This Row],[Regular Hourly Wage]]=0,0.5,(Table1[[#This Row],[Overtime Hourly Wage]]-Table1[[#This Row],[Regular Hourly Wage]])/Table1[[#This Row],[Regular Hourly Wage]]))*Table1[[#This Row],[Regular Wage Cap]]</f>
        <v>22.125</v>
      </c>
      <c r="AA27" s="39">
        <f>(1+IF(Table1[[#This Row],[Regular Hourly Wage]]=0,0,(Table1[[#This Row],[Holiday Hourly Wage]]-Table1[[#This Row],[Regular Hourly Wage]])/Table1[[#This Row],[Regular Hourly Wage]]))*Table1[[#This Row],[Regular Wage Cap]]</f>
        <v>14.75</v>
      </c>
      <c r="AB27" s="39">
        <f>Table1[[#This Row],[Regular Hours3]]*Table1[[#This Row],[Regular Hourly Wage]]</f>
        <v>0</v>
      </c>
      <c r="AC27" s="39">
        <f>Table1[[#This Row],[OvertimeHours5]]*Table1[[#This Row],[Overtime Hourly Wage]]</f>
        <v>0</v>
      </c>
      <c r="AD27" s="39">
        <f>Table1[[#This Row],[Holiday Hours7]]*Table1[[#This Row],[Holiday Hourly Wage]]</f>
        <v>0</v>
      </c>
      <c r="AE27" s="39">
        <f>SUM(Table1[[#This Row],[Regular10]:[Holiday12]])</f>
        <v>0</v>
      </c>
      <c r="AF27" s="39">
        <f>Table1[[#This Row],[Regular Hours3]]*Table1[[#This Row],[Regular Wage Cap]]</f>
        <v>0</v>
      </c>
      <c r="AG27" s="39">
        <f>Table1[[#This Row],[OvertimeHours5]]*Table1[[#This Row],[Overtime Wage Cap]]</f>
        <v>0</v>
      </c>
      <c r="AH27" s="39">
        <f>Table1[[#This Row],[Holiday Hours7]]*Table1[[#This Row],[Holiday Wage Cap]]</f>
        <v>0</v>
      </c>
      <c r="AI27" s="39">
        <f>SUM(Table1[[#This Row],[Regular]:[Holiday]])</f>
        <v>0</v>
      </c>
      <c r="AJ27" s="39">
        <f>IF(Table1[[#This Row],[Total]]=0,0,Table1[[#This Row],[Total2]]-Table1[[#This Row],[Total]])</f>
        <v>0</v>
      </c>
      <c r="AK27" s="39">
        <f>Table1[[#This Row],[Difference]]*Table1[[#This Row],[DDS Funding Percent]]</f>
        <v>0</v>
      </c>
      <c r="AL27" s="39">
        <f>IF(Table1[[#This Row],[Regular Hourly Wage]]&lt;&gt;0,Table1[[#This Row],[Regular Wage Cap]]-Table1[[#This Row],[Regular Hourly Wage]],0)</f>
        <v>0</v>
      </c>
      <c r="AM27" s="38"/>
      <c r="AN27" s="39">
        <f>Table1[[#This Row],[Wage Difference]]*Table1[[#This Row],[Post Wage Increase Time Off Accruals (Hours)]]</f>
        <v>0</v>
      </c>
      <c r="AO27" s="39">
        <f>Table1[[#This Row],[Min Wage Time Off Accrual Expense]]*Table1[[#This Row],[DDS Funding Percent]]</f>
        <v>0</v>
      </c>
      <c r="AP27" s="1"/>
      <c r="AQ27" s="18"/>
    </row>
    <row r="28" spans="1:43" ht="14.45" x14ac:dyDescent="0.3">
      <c r="A28" s="17"/>
      <c r="B28" s="17"/>
      <c r="C28" s="58"/>
      <c r="D28" s="40"/>
      <c r="E28" s="40"/>
      <c r="F28" s="40"/>
      <c r="G28" s="40"/>
      <c r="H28" s="40"/>
      <c r="I28" s="40"/>
      <c r="J28" s="38"/>
      <c r="K28" s="39">
        <f>SUM(Table1[[#This Row],[Regular Wages]],Table1[[#This Row],[OvertimeWages]],Table1[[#This Row],[Holiday Wages]],Table1[[#This Row],[Incentive Payments]])</f>
        <v>0</v>
      </c>
      <c r="L28" s="38"/>
      <c r="M28" s="38"/>
      <c r="N28" s="38"/>
      <c r="O28" s="38"/>
      <c r="P28" s="38"/>
      <c r="Q28" s="38"/>
      <c r="R28" s="38"/>
      <c r="S28" s="39">
        <f>SUM(Table1[[#This Row],[Regular Wages2]],Table1[[#This Row],[OvertimeWages4]],Table1[[#This Row],[Holiday Wages6]],Table1[[#This Row],[Incentive Payments8]])</f>
        <v>0</v>
      </c>
      <c r="T28" s="39">
        <f>SUM(Table1[[#This Row],[Total Pre Min Wage Wages]],Table1[[#This Row],[Total After Min Wage Wages]])</f>
        <v>0</v>
      </c>
      <c r="U28" s="39">
        <f>IFERROR(IF(OR(Table1[[#This Row],[Regular Hours]]=0,Table1[[#This Row],[Regular Hours]]=""),VLOOKUP(Table1[[#This Row],[Position Title]],startingWages!$A$2:$D$200,2, FALSE),Table1[[#This Row],[Regular Wages]]/Table1[[#This Row],[Regular Hours]]),0)</f>
        <v>0</v>
      </c>
      <c r="V28" s="39">
        <f>IF(OR(Table1[[#This Row],[OvertimeHours]]="",Table1[[#This Row],[OvertimeHours]]=0),Table1[[#This Row],[Regular Hourly Wage]]*1.5,Table1[[#This Row],[OvertimeWages]]/Table1[[#This Row],[OvertimeHours]])</f>
        <v>0</v>
      </c>
      <c r="W28" s="39">
        <f>IF(OR(Table1[[#This Row],[Holiday Hours]]="",Table1[[#This Row],[Holiday Hours]]=0),Table1[[#This Row],[Regular Hourly Wage]],Table1[[#This Row],[Holiday Wages]]/Table1[[#This Row],[Holiday Hours]])</f>
        <v>0</v>
      </c>
      <c r="X28" s="39" t="str">
        <f>IF(Table1[[#This Row],[Regular Hourly Wage]]&lt;14.05,"$14.75",IF(Table1[[#This Row],[Regular Hourly Wage]]&lt;30,"5%","None"))</f>
        <v>$14.75</v>
      </c>
      <c r="Y28" s="39">
        <f>IF(Table1[[#This Row],[Wage Category]]="5%",Table1[[#This Row],[Regular Hourly Wage]]*1.05,IF(Table1[[#This Row],[Wage Category]]="$14.75",14.75,Table1[[#This Row],[Regular Hourly Wage]]))</f>
        <v>14.75</v>
      </c>
      <c r="Z28" s="39">
        <f>(1+IF(Table1[[#This Row],[Regular Hourly Wage]]=0,0.5,(Table1[[#This Row],[Overtime Hourly Wage]]-Table1[[#This Row],[Regular Hourly Wage]])/Table1[[#This Row],[Regular Hourly Wage]]))*Table1[[#This Row],[Regular Wage Cap]]</f>
        <v>22.125</v>
      </c>
      <c r="AA28" s="39">
        <f>(1+IF(Table1[[#This Row],[Regular Hourly Wage]]=0,0,(Table1[[#This Row],[Holiday Hourly Wage]]-Table1[[#This Row],[Regular Hourly Wage]])/Table1[[#This Row],[Regular Hourly Wage]]))*Table1[[#This Row],[Regular Wage Cap]]</f>
        <v>14.75</v>
      </c>
      <c r="AB28" s="39">
        <f>Table1[[#This Row],[Regular Hours3]]*Table1[[#This Row],[Regular Hourly Wage]]</f>
        <v>0</v>
      </c>
      <c r="AC28" s="39">
        <f>Table1[[#This Row],[OvertimeHours5]]*Table1[[#This Row],[Overtime Hourly Wage]]</f>
        <v>0</v>
      </c>
      <c r="AD28" s="39">
        <f>Table1[[#This Row],[Holiday Hours7]]*Table1[[#This Row],[Holiday Hourly Wage]]</f>
        <v>0</v>
      </c>
      <c r="AE28" s="39">
        <f>SUM(Table1[[#This Row],[Regular10]:[Holiday12]])</f>
        <v>0</v>
      </c>
      <c r="AF28" s="39">
        <f>Table1[[#This Row],[Regular Hours3]]*Table1[[#This Row],[Regular Wage Cap]]</f>
        <v>0</v>
      </c>
      <c r="AG28" s="39">
        <f>Table1[[#This Row],[OvertimeHours5]]*Table1[[#This Row],[Overtime Wage Cap]]</f>
        <v>0</v>
      </c>
      <c r="AH28" s="39">
        <f>Table1[[#This Row],[Holiday Hours7]]*Table1[[#This Row],[Holiday Wage Cap]]</f>
        <v>0</v>
      </c>
      <c r="AI28" s="39">
        <f>SUM(Table1[[#This Row],[Regular]:[Holiday]])</f>
        <v>0</v>
      </c>
      <c r="AJ28" s="39">
        <f>IF(Table1[[#This Row],[Total]]=0,0,Table1[[#This Row],[Total2]]-Table1[[#This Row],[Total]])</f>
        <v>0</v>
      </c>
      <c r="AK28" s="39">
        <f>Table1[[#This Row],[Difference]]*Table1[[#This Row],[DDS Funding Percent]]</f>
        <v>0</v>
      </c>
      <c r="AL28" s="39">
        <f>IF(Table1[[#This Row],[Regular Hourly Wage]]&lt;&gt;0,Table1[[#This Row],[Regular Wage Cap]]-Table1[[#This Row],[Regular Hourly Wage]],0)</f>
        <v>0</v>
      </c>
      <c r="AM28" s="38"/>
      <c r="AN28" s="39">
        <f>Table1[[#This Row],[Wage Difference]]*Table1[[#This Row],[Post Wage Increase Time Off Accruals (Hours)]]</f>
        <v>0</v>
      </c>
      <c r="AO28" s="39">
        <f>Table1[[#This Row],[Min Wage Time Off Accrual Expense]]*Table1[[#This Row],[DDS Funding Percent]]</f>
        <v>0</v>
      </c>
      <c r="AP28" s="1"/>
      <c r="AQ28" s="18"/>
    </row>
    <row r="29" spans="1:43" ht="14.45" x14ac:dyDescent="0.3">
      <c r="A29" s="17"/>
      <c r="B29" s="17"/>
      <c r="C29" s="58"/>
      <c r="D29" s="37"/>
      <c r="E29" s="37"/>
      <c r="F29" s="37"/>
      <c r="G29" s="37"/>
      <c r="H29" s="37"/>
      <c r="I29" s="37"/>
      <c r="J29" s="38"/>
      <c r="K29" s="39">
        <f>SUM(Table1[[#This Row],[Regular Wages]],Table1[[#This Row],[OvertimeWages]],Table1[[#This Row],[Holiday Wages]],Table1[[#This Row],[Incentive Payments]])</f>
        <v>0</v>
      </c>
      <c r="L29" s="38"/>
      <c r="M29" s="38"/>
      <c r="N29" s="38"/>
      <c r="O29" s="38"/>
      <c r="P29" s="38"/>
      <c r="Q29" s="38"/>
      <c r="R29" s="38"/>
      <c r="S29" s="39">
        <f>SUM(Table1[[#This Row],[Regular Wages2]],Table1[[#This Row],[OvertimeWages4]],Table1[[#This Row],[Holiday Wages6]],Table1[[#This Row],[Incentive Payments8]])</f>
        <v>0</v>
      </c>
      <c r="T29" s="39">
        <f>SUM(Table1[[#This Row],[Total Pre Min Wage Wages]],Table1[[#This Row],[Total After Min Wage Wages]])</f>
        <v>0</v>
      </c>
      <c r="U29" s="39">
        <f>IFERROR(IF(OR(Table1[[#This Row],[Regular Hours]]=0,Table1[[#This Row],[Regular Hours]]=""),VLOOKUP(Table1[[#This Row],[Position Title]],startingWages!$A$2:$D$200,2, FALSE),Table1[[#This Row],[Regular Wages]]/Table1[[#This Row],[Regular Hours]]),0)</f>
        <v>0</v>
      </c>
      <c r="V29" s="39">
        <f>IF(OR(Table1[[#This Row],[OvertimeHours]]="",Table1[[#This Row],[OvertimeHours]]=0),Table1[[#This Row],[Regular Hourly Wage]]*1.5,Table1[[#This Row],[OvertimeWages]]/Table1[[#This Row],[OvertimeHours]])</f>
        <v>0</v>
      </c>
      <c r="W29" s="39">
        <f>IF(OR(Table1[[#This Row],[Holiday Hours]]="",Table1[[#This Row],[Holiday Hours]]=0),Table1[[#This Row],[Regular Hourly Wage]],Table1[[#This Row],[Holiday Wages]]/Table1[[#This Row],[Holiday Hours]])</f>
        <v>0</v>
      </c>
      <c r="X29" s="39" t="str">
        <f>IF(Table1[[#This Row],[Regular Hourly Wage]]&lt;14.05,"$14.75",IF(Table1[[#This Row],[Regular Hourly Wage]]&lt;30,"5%","None"))</f>
        <v>$14.75</v>
      </c>
      <c r="Y29" s="39">
        <f>IF(Table1[[#This Row],[Wage Category]]="5%",Table1[[#This Row],[Regular Hourly Wage]]*1.05,IF(Table1[[#This Row],[Wage Category]]="$14.75",14.75,Table1[[#This Row],[Regular Hourly Wage]]))</f>
        <v>14.75</v>
      </c>
      <c r="Z29" s="39">
        <f>(1+IF(Table1[[#This Row],[Regular Hourly Wage]]=0,0.5,(Table1[[#This Row],[Overtime Hourly Wage]]-Table1[[#This Row],[Regular Hourly Wage]])/Table1[[#This Row],[Regular Hourly Wage]]))*Table1[[#This Row],[Regular Wage Cap]]</f>
        <v>22.125</v>
      </c>
      <c r="AA29" s="39">
        <f>(1+IF(Table1[[#This Row],[Regular Hourly Wage]]=0,0,(Table1[[#This Row],[Holiday Hourly Wage]]-Table1[[#This Row],[Regular Hourly Wage]])/Table1[[#This Row],[Regular Hourly Wage]]))*Table1[[#This Row],[Regular Wage Cap]]</f>
        <v>14.75</v>
      </c>
      <c r="AB29" s="39">
        <f>Table1[[#This Row],[Regular Hours3]]*Table1[[#This Row],[Regular Hourly Wage]]</f>
        <v>0</v>
      </c>
      <c r="AC29" s="39">
        <f>Table1[[#This Row],[OvertimeHours5]]*Table1[[#This Row],[Overtime Hourly Wage]]</f>
        <v>0</v>
      </c>
      <c r="AD29" s="39">
        <f>Table1[[#This Row],[Holiday Hours7]]*Table1[[#This Row],[Holiday Hourly Wage]]</f>
        <v>0</v>
      </c>
      <c r="AE29" s="39">
        <f>SUM(Table1[[#This Row],[Regular10]:[Holiday12]])</f>
        <v>0</v>
      </c>
      <c r="AF29" s="39">
        <f>Table1[[#This Row],[Regular Hours3]]*Table1[[#This Row],[Regular Wage Cap]]</f>
        <v>0</v>
      </c>
      <c r="AG29" s="39">
        <f>Table1[[#This Row],[OvertimeHours5]]*Table1[[#This Row],[Overtime Wage Cap]]</f>
        <v>0</v>
      </c>
      <c r="AH29" s="39">
        <f>Table1[[#This Row],[Holiday Hours7]]*Table1[[#This Row],[Holiday Wage Cap]]</f>
        <v>0</v>
      </c>
      <c r="AI29" s="39">
        <f>SUM(Table1[[#This Row],[Regular]:[Holiday]])</f>
        <v>0</v>
      </c>
      <c r="AJ29" s="39">
        <f>IF(Table1[[#This Row],[Total]]=0,0,Table1[[#This Row],[Total2]]-Table1[[#This Row],[Total]])</f>
        <v>0</v>
      </c>
      <c r="AK29" s="39">
        <f>Table1[[#This Row],[Difference]]*Table1[[#This Row],[DDS Funding Percent]]</f>
        <v>0</v>
      </c>
      <c r="AL29" s="39">
        <f>IF(Table1[[#This Row],[Regular Hourly Wage]]&lt;&gt;0,Table1[[#This Row],[Regular Wage Cap]]-Table1[[#This Row],[Regular Hourly Wage]],0)</f>
        <v>0</v>
      </c>
      <c r="AM29" s="38"/>
      <c r="AN29" s="39">
        <f>Table1[[#This Row],[Wage Difference]]*Table1[[#This Row],[Post Wage Increase Time Off Accruals (Hours)]]</f>
        <v>0</v>
      </c>
      <c r="AO29" s="39">
        <f>Table1[[#This Row],[Min Wage Time Off Accrual Expense]]*Table1[[#This Row],[DDS Funding Percent]]</f>
        <v>0</v>
      </c>
      <c r="AP29" s="1"/>
      <c r="AQ29" s="18"/>
    </row>
    <row r="30" spans="1:43" ht="14.45" x14ac:dyDescent="0.3">
      <c r="A30" s="17"/>
      <c r="B30" s="17"/>
      <c r="C30" s="58"/>
      <c r="D30" s="37"/>
      <c r="E30" s="37"/>
      <c r="F30" s="37"/>
      <c r="G30" s="37"/>
      <c r="H30" s="37"/>
      <c r="I30" s="37"/>
      <c r="J30" s="38"/>
      <c r="K30" s="39">
        <f>SUM(Table1[[#This Row],[Regular Wages]],Table1[[#This Row],[OvertimeWages]],Table1[[#This Row],[Holiday Wages]],Table1[[#This Row],[Incentive Payments]])</f>
        <v>0</v>
      </c>
      <c r="L30" s="38"/>
      <c r="M30" s="38"/>
      <c r="N30" s="38"/>
      <c r="O30" s="38"/>
      <c r="P30" s="38"/>
      <c r="Q30" s="38"/>
      <c r="R30" s="38"/>
      <c r="S30" s="39">
        <f>SUM(Table1[[#This Row],[Regular Wages2]],Table1[[#This Row],[OvertimeWages4]],Table1[[#This Row],[Holiday Wages6]],Table1[[#This Row],[Incentive Payments8]])</f>
        <v>0</v>
      </c>
      <c r="T30" s="39">
        <f>SUM(Table1[[#This Row],[Total Pre Min Wage Wages]],Table1[[#This Row],[Total After Min Wage Wages]])</f>
        <v>0</v>
      </c>
      <c r="U30" s="39">
        <f>IFERROR(IF(OR(Table1[[#This Row],[Regular Hours]]=0,Table1[[#This Row],[Regular Hours]]=""),VLOOKUP(Table1[[#This Row],[Position Title]],startingWages!$A$2:$D$200,2, FALSE),Table1[[#This Row],[Regular Wages]]/Table1[[#This Row],[Regular Hours]]),0)</f>
        <v>0</v>
      </c>
      <c r="V30" s="39">
        <f>IF(OR(Table1[[#This Row],[OvertimeHours]]="",Table1[[#This Row],[OvertimeHours]]=0),Table1[[#This Row],[Regular Hourly Wage]]*1.5,Table1[[#This Row],[OvertimeWages]]/Table1[[#This Row],[OvertimeHours]])</f>
        <v>0</v>
      </c>
      <c r="W30" s="39">
        <f>IF(OR(Table1[[#This Row],[Holiday Hours]]="",Table1[[#This Row],[Holiday Hours]]=0),Table1[[#This Row],[Regular Hourly Wage]],Table1[[#This Row],[Holiday Wages]]/Table1[[#This Row],[Holiday Hours]])</f>
        <v>0</v>
      </c>
      <c r="X30" s="39" t="str">
        <f>IF(Table1[[#This Row],[Regular Hourly Wage]]&lt;14.05,"$14.75",IF(Table1[[#This Row],[Regular Hourly Wage]]&lt;30,"5%","None"))</f>
        <v>$14.75</v>
      </c>
      <c r="Y30" s="39">
        <f>IF(Table1[[#This Row],[Wage Category]]="5%",Table1[[#This Row],[Regular Hourly Wage]]*1.05,IF(Table1[[#This Row],[Wage Category]]="$14.75",14.75,Table1[[#This Row],[Regular Hourly Wage]]))</f>
        <v>14.75</v>
      </c>
      <c r="Z30" s="39">
        <f>(1+IF(Table1[[#This Row],[Regular Hourly Wage]]=0,0.5,(Table1[[#This Row],[Overtime Hourly Wage]]-Table1[[#This Row],[Regular Hourly Wage]])/Table1[[#This Row],[Regular Hourly Wage]]))*Table1[[#This Row],[Regular Wage Cap]]</f>
        <v>22.125</v>
      </c>
      <c r="AA30" s="39">
        <f>(1+IF(Table1[[#This Row],[Regular Hourly Wage]]=0,0,(Table1[[#This Row],[Holiday Hourly Wage]]-Table1[[#This Row],[Regular Hourly Wage]])/Table1[[#This Row],[Regular Hourly Wage]]))*Table1[[#This Row],[Regular Wage Cap]]</f>
        <v>14.75</v>
      </c>
      <c r="AB30" s="39">
        <f>Table1[[#This Row],[Regular Hours3]]*Table1[[#This Row],[Regular Hourly Wage]]</f>
        <v>0</v>
      </c>
      <c r="AC30" s="39">
        <f>Table1[[#This Row],[OvertimeHours5]]*Table1[[#This Row],[Overtime Hourly Wage]]</f>
        <v>0</v>
      </c>
      <c r="AD30" s="39">
        <f>Table1[[#This Row],[Holiday Hours7]]*Table1[[#This Row],[Holiday Hourly Wage]]</f>
        <v>0</v>
      </c>
      <c r="AE30" s="39">
        <f>SUM(Table1[[#This Row],[Regular10]:[Holiday12]])</f>
        <v>0</v>
      </c>
      <c r="AF30" s="39">
        <f>Table1[[#This Row],[Regular Hours3]]*Table1[[#This Row],[Regular Wage Cap]]</f>
        <v>0</v>
      </c>
      <c r="AG30" s="39">
        <f>Table1[[#This Row],[OvertimeHours5]]*Table1[[#This Row],[Overtime Wage Cap]]</f>
        <v>0</v>
      </c>
      <c r="AH30" s="39">
        <f>Table1[[#This Row],[Holiday Hours7]]*Table1[[#This Row],[Holiday Wage Cap]]</f>
        <v>0</v>
      </c>
      <c r="AI30" s="39">
        <f>SUM(Table1[[#This Row],[Regular]:[Holiday]])</f>
        <v>0</v>
      </c>
      <c r="AJ30" s="39">
        <f>IF(Table1[[#This Row],[Total]]=0,0,Table1[[#This Row],[Total2]]-Table1[[#This Row],[Total]])</f>
        <v>0</v>
      </c>
      <c r="AK30" s="39">
        <f>Table1[[#This Row],[Difference]]*Table1[[#This Row],[DDS Funding Percent]]</f>
        <v>0</v>
      </c>
      <c r="AL30" s="39">
        <f>IF(Table1[[#This Row],[Regular Hourly Wage]]&lt;&gt;0,Table1[[#This Row],[Regular Wage Cap]]-Table1[[#This Row],[Regular Hourly Wage]],0)</f>
        <v>0</v>
      </c>
      <c r="AM30" s="38"/>
      <c r="AN30" s="39">
        <f>Table1[[#This Row],[Wage Difference]]*Table1[[#This Row],[Post Wage Increase Time Off Accruals (Hours)]]</f>
        <v>0</v>
      </c>
      <c r="AO30" s="39">
        <f>Table1[[#This Row],[Min Wage Time Off Accrual Expense]]*Table1[[#This Row],[DDS Funding Percent]]</f>
        <v>0</v>
      </c>
      <c r="AP30" s="1"/>
      <c r="AQ30" s="18"/>
    </row>
    <row r="31" spans="1:43" ht="14.45" x14ac:dyDescent="0.3">
      <c r="A31" s="17"/>
      <c r="B31" s="17"/>
      <c r="C31" s="58"/>
      <c r="D31" s="37"/>
      <c r="E31" s="37"/>
      <c r="F31" s="37"/>
      <c r="G31" s="37"/>
      <c r="H31" s="37"/>
      <c r="I31" s="37"/>
      <c r="J31" s="38"/>
      <c r="K31" s="39">
        <f>SUM(Table1[[#This Row],[Regular Wages]],Table1[[#This Row],[OvertimeWages]],Table1[[#This Row],[Holiday Wages]],Table1[[#This Row],[Incentive Payments]])</f>
        <v>0</v>
      </c>
      <c r="L31" s="38"/>
      <c r="M31" s="38"/>
      <c r="N31" s="38"/>
      <c r="O31" s="38"/>
      <c r="P31" s="38"/>
      <c r="Q31" s="38"/>
      <c r="R31" s="38"/>
      <c r="S31" s="39">
        <f>SUM(Table1[[#This Row],[Regular Wages2]],Table1[[#This Row],[OvertimeWages4]],Table1[[#This Row],[Holiday Wages6]],Table1[[#This Row],[Incentive Payments8]])</f>
        <v>0</v>
      </c>
      <c r="T31" s="39">
        <f>SUM(Table1[[#This Row],[Total Pre Min Wage Wages]],Table1[[#This Row],[Total After Min Wage Wages]])</f>
        <v>0</v>
      </c>
      <c r="U31" s="39">
        <f>IFERROR(IF(OR(Table1[[#This Row],[Regular Hours]]=0,Table1[[#This Row],[Regular Hours]]=""),VLOOKUP(Table1[[#This Row],[Position Title]],startingWages!$A$2:$D$200,2, FALSE),Table1[[#This Row],[Regular Wages]]/Table1[[#This Row],[Regular Hours]]),0)</f>
        <v>0</v>
      </c>
      <c r="V31" s="39">
        <f>IF(OR(Table1[[#This Row],[OvertimeHours]]="",Table1[[#This Row],[OvertimeHours]]=0),Table1[[#This Row],[Regular Hourly Wage]]*1.5,Table1[[#This Row],[OvertimeWages]]/Table1[[#This Row],[OvertimeHours]])</f>
        <v>0</v>
      </c>
      <c r="W31" s="39">
        <f>IF(OR(Table1[[#This Row],[Holiday Hours]]="",Table1[[#This Row],[Holiday Hours]]=0),Table1[[#This Row],[Regular Hourly Wage]],Table1[[#This Row],[Holiday Wages]]/Table1[[#This Row],[Holiday Hours]])</f>
        <v>0</v>
      </c>
      <c r="X31" s="39" t="str">
        <f>IF(Table1[[#This Row],[Regular Hourly Wage]]&lt;14.05,"$14.75",IF(Table1[[#This Row],[Regular Hourly Wage]]&lt;30,"5%","None"))</f>
        <v>$14.75</v>
      </c>
      <c r="Y31" s="39">
        <f>IF(Table1[[#This Row],[Wage Category]]="5%",Table1[[#This Row],[Regular Hourly Wage]]*1.05,IF(Table1[[#This Row],[Wage Category]]="$14.75",14.75,Table1[[#This Row],[Regular Hourly Wage]]))</f>
        <v>14.75</v>
      </c>
      <c r="Z31" s="39">
        <f>(1+IF(Table1[[#This Row],[Regular Hourly Wage]]=0,0.5,(Table1[[#This Row],[Overtime Hourly Wage]]-Table1[[#This Row],[Regular Hourly Wage]])/Table1[[#This Row],[Regular Hourly Wage]]))*Table1[[#This Row],[Regular Wage Cap]]</f>
        <v>22.125</v>
      </c>
      <c r="AA31" s="39">
        <f>(1+IF(Table1[[#This Row],[Regular Hourly Wage]]=0,0,(Table1[[#This Row],[Holiday Hourly Wage]]-Table1[[#This Row],[Regular Hourly Wage]])/Table1[[#This Row],[Regular Hourly Wage]]))*Table1[[#This Row],[Regular Wage Cap]]</f>
        <v>14.75</v>
      </c>
      <c r="AB31" s="39">
        <f>Table1[[#This Row],[Regular Hours3]]*Table1[[#This Row],[Regular Hourly Wage]]</f>
        <v>0</v>
      </c>
      <c r="AC31" s="39">
        <f>Table1[[#This Row],[OvertimeHours5]]*Table1[[#This Row],[Overtime Hourly Wage]]</f>
        <v>0</v>
      </c>
      <c r="AD31" s="39">
        <f>Table1[[#This Row],[Holiday Hours7]]*Table1[[#This Row],[Holiday Hourly Wage]]</f>
        <v>0</v>
      </c>
      <c r="AE31" s="39">
        <f>SUM(Table1[[#This Row],[Regular10]:[Holiday12]])</f>
        <v>0</v>
      </c>
      <c r="AF31" s="39">
        <f>Table1[[#This Row],[Regular Hours3]]*Table1[[#This Row],[Regular Wage Cap]]</f>
        <v>0</v>
      </c>
      <c r="AG31" s="39">
        <f>Table1[[#This Row],[OvertimeHours5]]*Table1[[#This Row],[Overtime Wage Cap]]</f>
        <v>0</v>
      </c>
      <c r="AH31" s="39">
        <f>Table1[[#This Row],[Holiday Hours7]]*Table1[[#This Row],[Holiday Wage Cap]]</f>
        <v>0</v>
      </c>
      <c r="AI31" s="39">
        <f>SUM(Table1[[#This Row],[Regular]:[Holiday]])</f>
        <v>0</v>
      </c>
      <c r="AJ31" s="39">
        <f>IF(Table1[[#This Row],[Total]]=0,0,Table1[[#This Row],[Total2]]-Table1[[#This Row],[Total]])</f>
        <v>0</v>
      </c>
      <c r="AK31" s="39">
        <f>Table1[[#This Row],[Difference]]*Table1[[#This Row],[DDS Funding Percent]]</f>
        <v>0</v>
      </c>
      <c r="AL31" s="39">
        <f>IF(Table1[[#This Row],[Regular Hourly Wage]]&lt;&gt;0,Table1[[#This Row],[Regular Wage Cap]]-Table1[[#This Row],[Regular Hourly Wage]],0)</f>
        <v>0</v>
      </c>
      <c r="AM31" s="38"/>
      <c r="AN31" s="39">
        <f>Table1[[#This Row],[Wage Difference]]*Table1[[#This Row],[Post Wage Increase Time Off Accruals (Hours)]]</f>
        <v>0</v>
      </c>
      <c r="AO31" s="39">
        <f>Table1[[#This Row],[Min Wage Time Off Accrual Expense]]*Table1[[#This Row],[DDS Funding Percent]]</f>
        <v>0</v>
      </c>
      <c r="AP31" s="1"/>
      <c r="AQ31" s="18"/>
    </row>
    <row r="32" spans="1:43" ht="14.45" x14ac:dyDescent="0.3">
      <c r="A32" s="17"/>
      <c r="B32" s="17"/>
      <c r="C32" s="58"/>
      <c r="D32" s="37"/>
      <c r="E32" s="37"/>
      <c r="F32" s="37"/>
      <c r="G32" s="37"/>
      <c r="H32" s="37"/>
      <c r="I32" s="37"/>
      <c r="J32" s="38"/>
      <c r="K32" s="39">
        <f>SUM(Table1[[#This Row],[Regular Wages]],Table1[[#This Row],[OvertimeWages]],Table1[[#This Row],[Holiday Wages]],Table1[[#This Row],[Incentive Payments]])</f>
        <v>0</v>
      </c>
      <c r="L32" s="38"/>
      <c r="M32" s="38"/>
      <c r="N32" s="38"/>
      <c r="O32" s="38"/>
      <c r="P32" s="38"/>
      <c r="Q32" s="38"/>
      <c r="R32" s="38"/>
      <c r="S32" s="39">
        <f>SUM(Table1[[#This Row],[Regular Wages2]],Table1[[#This Row],[OvertimeWages4]],Table1[[#This Row],[Holiday Wages6]],Table1[[#This Row],[Incentive Payments8]])</f>
        <v>0</v>
      </c>
      <c r="T32" s="39">
        <f>SUM(Table1[[#This Row],[Total Pre Min Wage Wages]],Table1[[#This Row],[Total After Min Wage Wages]])</f>
        <v>0</v>
      </c>
      <c r="U32" s="39">
        <f>IFERROR(IF(OR(Table1[[#This Row],[Regular Hours]]=0,Table1[[#This Row],[Regular Hours]]=""),VLOOKUP(Table1[[#This Row],[Position Title]],startingWages!$A$2:$D$200,2, FALSE),Table1[[#This Row],[Regular Wages]]/Table1[[#This Row],[Regular Hours]]),0)</f>
        <v>0</v>
      </c>
      <c r="V32" s="39">
        <f>IF(OR(Table1[[#This Row],[OvertimeHours]]="",Table1[[#This Row],[OvertimeHours]]=0),Table1[[#This Row],[Regular Hourly Wage]]*1.5,Table1[[#This Row],[OvertimeWages]]/Table1[[#This Row],[OvertimeHours]])</f>
        <v>0</v>
      </c>
      <c r="W32" s="39">
        <f>IF(OR(Table1[[#This Row],[Holiday Hours]]="",Table1[[#This Row],[Holiday Hours]]=0),Table1[[#This Row],[Regular Hourly Wage]],Table1[[#This Row],[Holiday Wages]]/Table1[[#This Row],[Holiday Hours]])</f>
        <v>0</v>
      </c>
      <c r="X32" s="39" t="str">
        <f>IF(Table1[[#This Row],[Regular Hourly Wage]]&lt;14.05,"$14.75",IF(Table1[[#This Row],[Regular Hourly Wage]]&lt;30,"5%","None"))</f>
        <v>$14.75</v>
      </c>
      <c r="Y32" s="39">
        <f>IF(Table1[[#This Row],[Wage Category]]="5%",Table1[[#This Row],[Regular Hourly Wage]]*1.05,IF(Table1[[#This Row],[Wage Category]]="$14.75",14.75,Table1[[#This Row],[Regular Hourly Wage]]))</f>
        <v>14.75</v>
      </c>
      <c r="Z32" s="39">
        <f>(1+IF(Table1[[#This Row],[Regular Hourly Wage]]=0,0.5,(Table1[[#This Row],[Overtime Hourly Wage]]-Table1[[#This Row],[Regular Hourly Wage]])/Table1[[#This Row],[Regular Hourly Wage]]))*Table1[[#This Row],[Regular Wage Cap]]</f>
        <v>22.125</v>
      </c>
      <c r="AA32" s="39">
        <f>(1+IF(Table1[[#This Row],[Regular Hourly Wage]]=0,0,(Table1[[#This Row],[Holiday Hourly Wage]]-Table1[[#This Row],[Regular Hourly Wage]])/Table1[[#This Row],[Regular Hourly Wage]]))*Table1[[#This Row],[Regular Wage Cap]]</f>
        <v>14.75</v>
      </c>
      <c r="AB32" s="39">
        <f>Table1[[#This Row],[Regular Hours3]]*Table1[[#This Row],[Regular Hourly Wage]]</f>
        <v>0</v>
      </c>
      <c r="AC32" s="39">
        <f>Table1[[#This Row],[OvertimeHours5]]*Table1[[#This Row],[Overtime Hourly Wage]]</f>
        <v>0</v>
      </c>
      <c r="AD32" s="39">
        <f>Table1[[#This Row],[Holiday Hours7]]*Table1[[#This Row],[Holiday Hourly Wage]]</f>
        <v>0</v>
      </c>
      <c r="AE32" s="39">
        <f>SUM(Table1[[#This Row],[Regular10]:[Holiday12]])</f>
        <v>0</v>
      </c>
      <c r="AF32" s="39">
        <f>Table1[[#This Row],[Regular Hours3]]*Table1[[#This Row],[Regular Wage Cap]]</f>
        <v>0</v>
      </c>
      <c r="AG32" s="39">
        <f>Table1[[#This Row],[OvertimeHours5]]*Table1[[#This Row],[Overtime Wage Cap]]</f>
        <v>0</v>
      </c>
      <c r="AH32" s="39">
        <f>Table1[[#This Row],[Holiday Hours7]]*Table1[[#This Row],[Holiday Wage Cap]]</f>
        <v>0</v>
      </c>
      <c r="AI32" s="39">
        <f>SUM(Table1[[#This Row],[Regular]:[Holiday]])</f>
        <v>0</v>
      </c>
      <c r="AJ32" s="39">
        <f>IF(Table1[[#This Row],[Total]]=0,0,Table1[[#This Row],[Total2]]-Table1[[#This Row],[Total]])</f>
        <v>0</v>
      </c>
      <c r="AK32" s="39">
        <f>Table1[[#This Row],[Difference]]*Table1[[#This Row],[DDS Funding Percent]]</f>
        <v>0</v>
      </c>
      <c r="AL32" s="39">
        <f>IF(Table1[[#This Row],[Regular Hourly Wage]]&lt;&gt;0,Table1[[#This Row],[Regular Wage Cap]]-Table1[[#This Row],[Regular Hourly Wage]],0)</f>
        <v>0</v>
      </c>
      <c r="AM32" s="38"/>
      <c r="AN32" s="39">
        <f>Table1[[#This Row],[Wage Difference]]*Table1[[#This Row],[Post Wage Increase Time Off Accruals (Hours)]]</f>
        <v>0</v>
      </c>
      <c r="AO32" s="39">
        <f>Table1[[#This Row],[Min Wage Time Off Accrual Expense]]*Table1[[#This Row],[DDS Funding Percent]]</f>
        <v>0</v>
      </c>
      <c r="AP32" s="1"/>
      <c r="AQ32" s="18"/>
    </row>
    <row r="33" spans="1:43" ht="14.45" x14ac:dyDescent="0.3">
      <c r="A33" s="17"/>
      <c r="B33" s="17"/>
      <c r="C33" s="58"/>
      <c r="D33" s="37"/>
      <c r="E33" s="37"/>
      <c r="F33" s="37"/>
      <c r="G33" s="37"/>
      <c r="H33" s="37"/>
      <c r="I33" s="37"/>
      <c r="J33" s="38"/>
      <c r="K33" s="39">
        <f>SUM(Table1[[#This Row],[Regular Wages]],Table1[[#This Row],[OvertimeWages]],Table1[[#This Row],[Holiday Wages]],Table1[[#This Row],[Incentive Payments]])</f>
        <v>0</v>
      </c>
      <c r="L33" s="38"/>
      <c r="M33" s="38"/>
      <c r="N33" s="38"/>
      <c r="O33" s="38"/>
      <c r="P33" s="38"/>
      <c r="Q33" s="38"/>
      <c r="R33" s="38"/>
      <c r="S33" s="39">
        <f>SUM(Table1[[#This Row],[Regular Wages2]],Table1[[#This Row],[OvertimeWages4]],Table1[[#This Row],[Holiday Wages6]],Table1[[#This Row],[Incentive Payments8]])</f>
        <v>0</v>
      </c>
      <c r="T33" s="39">
        <f>SUM(Table1[[#This Row],[Total Pre Min Wage Wages]],Table1[[#This Row],[Total After Min Wage Wages]])</f>
        <v>0</v>
      </c>
      <c r="U33" s="39">
        <f>IFERROR(IF(OR(Table1[[#This Row],[Regular Hours]]=0,Table1[[#This Row],[Regular Hours]]=""),VLOOKUP(Table1[[#This Row],[Position Title]],startingWages!$A$2:$D$200,2, FALSE),Table1[[#This Row],[Regular Wages]]/Table1[[#This Row],[Regular Hours]]),0)</f>
        <v>0</v>
      </c>
      <c r="V33" s="39">
        <f>IF(OR(Table1[[#This Row],[OvertimeHours]]="",Table1[[#This Row],[OvertimeHours]]=0),Table1[[#This Row],[Regular Hourly Wage]]*1.5,Table1[[#This Row],[OvertimeWages]]/Table1[[#This Row],[OvertimeHours]])</f>
        <v>0</v>
      </c>
      <c r="W33" s="39">
        <f>IF(OR(Table1[[#This Row],[Holiday Hours]]="",Table1[[#This Row],[Holiday Hours]]=0),Table1[[#This Row],[Regular Hourly Wage]],Table1[[#This Row],[Holiday Wages]]/Table1[[#This Row],[Holiday Hours]])</f>
        <v>0</v>
      </c>
      <c r="X33" s="39" t="str">
        <f>IF(Table1[[#This Row],[Regular Hourly Wage]]&lt;14.05,"$14.75",IF(Table1[[#This Row],[Regular Hourly Wage]]&lt;30,"5%","None"))</f>
        <v>$14.75</v>
      </c>
      <c r="Y33" s="39">
        <f>IF(Table1[[#This Row],[Wage Category]]="5%",Table1[[#This Row],[Regular Hourly Wage]]*1.05,IF(Table1[[#This Row],[Wage Category]]="$14.75",14.75,Table1[[#This Row],[Regular Hourly Wage]]))</f>
        <v>14.75</v>
      </c>
      <c r="Z33" s="39">
        <f>(1+IF(Table1[[#This Row],[Regular Hourly Wage]]=0,0.5,(Table1[[#This Row],[Overtime Hourly Wage]]-Table1[[#This Row],[Regular Hourly Wage]])/Table1[[#This Row],[Regular Hourly Wage]]))*Table1[[#This Row],[Regular Wage Cap]]</f>
        <v>22.125</v>
      </c>
      <c r="AA33" s="39">
        <f>(1+IF(Table1[[#This Row],[Regular Hourly Wage]]=0,0,(Table1[[#This Row],[Holiday Hourly Wage]]-Table1[[#This Row],[Regular Hourly Wage]])/Table1[[#This Row],[Regular Hourly Wage]]))*Table1[[#This Row],[Regular Wage Cap]]</f>
        <v>14.75</v>
      </c>
      <c r="AB33" s="39">
        <f>Table1[[#This Row],[Regular Hours3]]*Table1[[#This Row],[Regular Hourly Wage]]</f>
        <v>0</v>
      </c>
      <c r="AC33" s="39">
        <f>Table1[[#This Row],[OvertimeHours5]]*Table1[[#This Row],[Overtime Hourly Wage]]</f>
        <v>0</v>
      </c>
      <c r="AD33" s="39">
        <f>Table1[[#This Row],[Holiday Hours7]]*Table1[[#This Row],[Holiday Hourly Wage]]</f>
        <v>0</v>
      </c>
      <c r="AE33" s="39">
        <f>SUM(Table1[[#This Row],[Regular10]:[Holiday12]])</f>
        <v>0</v>
      </c>
      <c r="AF33" s="39">
        <f>Table1[[#This Row],[Regular Hours3]]*Table1[[#This Row],[Regular Wage Cap]]</f>
        <v>0</v>
      </c>
      <c r="AG33" s="39">
        <f>Table1[[#This Row],[OvertimeHours5]]*Table1[[#This Row],[Overtime Wage Cap]]</f>
        <v>0</v>
      </c>
      <c r="AH33" s="39">
        <f>Table1[[#This Row],[Holiday Hours7]]*Table1[[#This Row],[Holiday Wage Cap]]</f>
        <v>0</v>
      </c>
      <c r="AI33" s="39">
        <f>SUM(Table1[[#This Row],[Regular]:[Holiday]])</f>
        <v>0</v>
      </c>
      <c r="AJ33" s="39">
        <f>IF(Table1[[#This Row],[Total]]=0,0,Table1[[#This Row],[Total2]]-Table1[[#This Row],[Total]])</f>
        <v>0</v>
      </c>
      <c r="AK33" s="39">
        <f>Table1[[#This Row],[Difference]]*Table1[[#This Row],[DDS Funding Percent]]</f>
        <v>0</v>
      </c>
      <c r="AL33" s="39">
        <f>IF(Table1[[#This Row],[Regular Hourly Wage]]&lt;&gt;0,Table1[[#This Row],[Regular Wage Cap]]-Table1[[#This Row],[Regular Hourly Wage]],0)</f>
        <v>0</v>
      </c>
      <c r="AM33" s="38"/>
      <c r="AN33" s="39">
        <f>Table1[[#This Row],[Wage Difference]]*Table1[[#This Row],[Post Wage Increase Time Off Accruals (Hours)]]</f>
        <v>0</v>
      </c>
      <c r="AO33" s="39">
        <f>Table1[[#This Row],[Min Wage Time Off Accrual Expense]]*Table1[[#This Row],[DDS Funding Percent]]</f>
        <v>0</v>
      </c>
      <c r="AP33" s="1"/>
      <c r="AQ33" s="18"/>
    </row>
    <row r="34" spans="1:43" ht="14.45" x14ac:dyDescent="0.3">
      <c r="A34" s="17"/>
      <c r="B34" s="17"/>
      <c r="C34" s="58"/>
      <c r="D34" s="37"/>
      <c r="E34" s="37"/>
      <c r="F34" s="37"/>
      <c r="G34" s="37"/>
      <c r="H34" s="37"/>
      <c r="I34" s="37"/>
      <c r="J34" s="38"/>
      <c r="K34" s="39">
        <f>SUM(Table1[[#This Row],[Regular Wages]],Table1[[#This Row],[OvertimeWages]],Table1[[#This Row],[Holiday Wages]],Table1[[#This Row],[Incentive Payments]])</f>
        <v>0</v>
      </c>
      <c r="L34" s="38"/>
      <c r="M34" s="38"/>
      <c r="N34" s="38"/>
      <c r="O34" s="38"/>
      <c r="P34" s="38"/>
      <c r="Q34" s="38"/>
      <c r="R34" s="38"/>
      <c r="S34" s="39">
        <f>SUM(Table1[[#This Row],[Regular Wages2]],Table1[[#This Row],[OvertimeWages4]],Table1[[#This Row],[Holiday Wages6]],Table1[[#This Row],[Incentive Payments8]])</f>
        <v>0</v>
      </c>
      <c r="T34" s="39">
        <f>SUM(Table1[[#This Row],[Total Pre Min Wage Wages]],Table1[[#This Row],[Total After Min Wage Wages]])</f>
        <v>0</v>
      </c>
      <c r="U34" s="39">
        <f>IFERROR(IF(OR(Table1[[#This Row],[Regular Hours]]=0,Table1[[#This Row],[Regular Hours]]=""),VLOOKUP(Table1[[#This Row],[Position Title]],startingWages!$A$2:$D$200,2, FALSE),Table1[[#This Row],[Regular Wages]]/Table1[[#This Row],[Regular Hours]]),0)</f>
        <v>0</v>
      </c>
      <c r="V34" s="39">
        <f>IF(OR(Table1[[#This Row],[OvertimeHours]]="",Table1[[#This Row],[OvertimeHours]]=0),Table1[[#This Row],[Regular Hourly Wage]]*1.5,Table1[[#This Row],[OvertimeWages]]/Table1[[#This Row],[OvertimeHours]])</f>
        <v>0</v>
      </c>
      <c r="W34" s="39">
        <f>IF(OR(Table1[[#This Row],[Holiday Hours]]="",Table1[[#This Row],[Holiday Hours]]=0),Table1[[#This Row],[Regular Hourly Wage]],Table1[[#This Row],[Holiday Wages]]/Table1[[#This Row],[Holiday Hours]])</f>
        <v>0</v>
      </c>
      <c r="X34" s="39" t="str">
        <f>IF(Table1[[#This Row],[Regular Hourly Wage]]&lt;14.05,"$14.75",IF(Table1[[#This Row],[Regular Hourly Wage]]&lt;30,"5%","None"))</f>
        <v>$14.75</v>
      </c>
      <c r="Y34" s="39">
        <f>IF(Table1[[#This Row],[Wage Category]]="5%",Table1[[#This Row],[Regular Hourly Wage]]*1.05,IF(Table1[[#This Row],[Wage Category]]="$14.75",14.75,Table1[[#This Row],[Regular Hourly Wage]]))</f>
        <v>14.75</v>
      </c>
      <c r="Z34" s="39">
        <f>(1+IF(Table1[[#This Row],[Regular Hourly Wage]]=0,0.5,(Table1[[#This Row],[Overtime Hourly Wage]]-Table1[[#This Row],[Regular Hourly Wage]])/Table1[[#This Row],[Regular Hourly Wage]]))*Table1[[#This Row],[Regular Wage Cap]]</f>
        <v>22.125</v>
      </c>
      <c r="AA34" s="39">
        <f>(1+IF(Table1[[#This Row],[Regular Hourly Wage]]=0,0,(Table1[[#This Row],[Holiday Hourly Wage]]-Table1[[#This Row],[Regular Hourly Wage]])/Table1[[#This Row],[Regular Hourly Wage]]))*Table1[[#This Row],[Regular Wage Cap]]</f>
        <v>14.75</v>
      </c>
      <c r="AB34" s="39">
        <f>Table1[[#This Row],[Regular Hours3]]*Table1[[#This Row],[Regular Hourly Wage]]</f>
        <v>0</v>
      </c>
      <c r="AC34" s="39">
        <f>Table1[[#This Row],[OvertimeHours5]]*Table1[[#This Row],[Overtime Hourly Wage]]</f>
        <v>0</v>
      </c>
      <c r="AD34" s="39">
        <f>Table1[[#This Row],[Holiday Hours7]]*Table1[[#This Row],[Holiday Hourly Wage]]</f>
        <v>0</v>
      </c>
      <c r="AE34" s="39">
        <f>SUM(Table1[[#This Row],[Regular10]:[Holiday12]])</f>
        <v>0</v>
      </c>
      <c r="AF34" s="39">
        <f>Table1[[#This Row],[Regular Hours3]]*Table1[[#This Row],[Regular Wage Cap]]</f>
        <v>0</v>
      </c>
      <c r="AG34" s="39">
        <f>Table1[[#This Row],[OvertimeHours5]]*Table1[[#This Row],[Overtime Wage Cap]]</f>
        <v>0</v>
      </c>
      <c r="AH34" s="39">
        <f>Table1[[#This Row],[Holiday Hours7]]*Table1[[#This Row],[Holiday Wage Cap]]</f>
        <v>0</v>
      </c>
      <c r="AI34" s="39">
        <f>SUM(Table1[[#This Row],[Regular]:[Holiday]])</f>
        <v>0</v>
      </c>
      <c r="AJ34" s="39">
        <f>IF(Table1[[#This Row],[Total]]=0,0,Table1[[#This Row],[Total2]]-Table1[[#This Row],[Total]])</f>
        <v>0</v>
      </c>
      <c r="AK34" s="39">
        <f>Table1[[#This Row],[Difference]]*Table1[[#This Row],[DDS Funding Percent]]</f>
        <v>0</v>
      </c>
      <c r="AL34" s="39">
        <f>IF(Table1[[#This Row],[Regular Hourly Wage]]&lt;&gt;0,Table1[[#This Row],[Regular Wage Cap]]-Table1[[#This Row],[Regular Hourly Wage]],0)</f>
        <v>0</v>
      </c>
      <c r="AM34" s="38"/>
      <c r="AN34" s="39">
        <f>Table1[[#This Row],[Wage Difference]]*Table1[[#This Row],[Post Wage Increase Time Off Accruals (Hours)]]</f>
        <v>0</v>
      </c>
      <c r="AO34" s="39">
        <f>Table1[[#This Row],[Min Wage Time Off Accrual Expense]]*Table1[[#This Row],[DDS Funding Percent]]</f>
        <v>0</v>
      </c>
      <c r="AP34" s="1"/>
      <c r="AQ34" s="18"/>
    </row>
    <row r="35" spans="1:43" ht="14.45" x14ac:dyDescent="0.3">
      <c r="A35" s="17"/>
      <c r="B35" s="17"/>
      <c r="C35" s="58"/>
      <c r="D35" s="37"/>
      <c r="E35" s="37"/>
      <c r="F35" s="37"/>
      <c r="G35" s="37"/>
      <c r="H35" s="37"/>
      <c r="I35" s="37"/>
      <c r="J35" s="38"/>
      <c r="K35" s="39">
        <f>SUM(Table1[[#This Row],[Regular Wages]],Table1[[#This Row],[OvertimeWages]],Table1[[#This Row],[Holiday Wages]],Table1[[#This Row],[Incentive Payments]])</f>
        <v>0</v>
      </c>
      <c r="L35" s="38"/>
      <c r="M35" s="38"/>
      <c r="N35" s="38"/>
      <c r="O35" s="38"/>
      <c r="P35" s="38"/>
      <c r="Q35" s="38"/>
      <c r="R35" s="38"/>
      <c r="S35" s="39">
        <f>SUM(Table1[[#This Row],[Regular Wages2]],Table1[[#This Row],[OvertimeWages4]],Table1[[#This Row],[Holiday Wages6]],Table1[[#This Row],[Incentive Payments8]])</f>
        <v>0</v>
      </c>
      <c r="T35" s="39">
        <f>SUM(Table1[[#This Row],[Total Pre Min Wage Wages]],Table1[[#This Row],[Total After Min Wage Wages]])</f>
        <v>0</v>
      </c>
      <c r="U35" s="39">
        <f>IFERROR(IF(OR(Table1[[#This Row],[Regular Hours]]=0,Table1[[#This Row],[Regular Hours]]=""),VLOOKUP(Table1[[#This Row],[Position Title]],startingWages!$A$2:$D$200,2, FALSE),Table1[[#This Row],[Regular Wages]]/Table1[[#This Row],[Regular Hours]]),0)</f>
        <v>0</v>
      </c>
      <c r="V35" s="39">
        <f>IF(OR(Table1[[#This Row],[OvertimeHours]]="",Table1[[#This Row],[OvertimeHours]]=0),Table1[[#This Row],[Regular Hourly Wage]]*1.5,Table1[[#This Row],[OvertimeWages]]/Table1[[#This Row],[OvertimeHours]])</f>
        <v>0</v>
      </c>
      <c r="W35" s="39">
        <f>IF(OR(Table1[[#This Row],[Holiday Hours]]="",Table1[[#This Row],[Holiday Hours]]=0),Table1[[#This Row],[Regular Hourly Wage]],Table1[[#This Row],[Holiday Wages]]/Table1[[#This Row],[Holiday Hours]])</f>
        <v>0</v>
      </c>
      <c r="X35" s="39" t="str">
        <f>IF(Table1[[#This Row],[Regular Hourly Wage]]&lt;14.05,"$14.75",IF(Table1[[#This Row],[Regular Hourly Wage]]&lt;30,"5%","None"))</f>
        <v>$14.75</v>
      </c>
      <c r="Y35" s="39">
        <f>IF(Table1[[#This Row],[Wage Category]]="5%",Table1[[#This Row],[Regular Hourly Wage]]*1.05,IF(Table1[[#This Row],[Wage Category]]="$14.75",14.75,Table1[[#This Row],[Regular Hourly Wage]]))</f>
        <v>14.75</v>
      </c>
      <c r="Z35" s="39">
        <f>(1+IF(Table1[[#This Row],[Regular Hourly Wage]]=0,0.5,(Table1[[#This Row],[Overtime Hourly Wage]]-Table1[[#This Row],[Regular Hourly Wage]])/Table1[[#This Row],[Regular Hourly Wage]]))*Table1[[#This Row],[Regular Wage Cap]]</f>
        <v>22.125</v>
      </c>
      <c r="AA35" s="39">
        <f>(1+IF(Table1[[#This Row],[Regular Hourly Wage]]=0,0,(Table1[[#This Row],[Holiday Hourly Wage]]-Table1[[#This Row],[Regular Hourly Wage]])/Table1[[#This Row],[Regular Hourly Wage]]))*Table1[[#This Row],[Regular Wage Cap]]</f>
        <v>14.75</v>
      </c>
      <c r="AB35" s="39">
        <f>Table1[[#This Row],[Regular Hours3]]*Table1[[#This Row],[Regular Hourly Wage]]</f>
        <v>0</v>
      </c>
      <c r="AC35" s="39">
        <f>Table1[[#This Row],[OvertimeHours5]]*Table1[[#This Row],[Overtime Hourly Wage]]</f>
        <v>0</v>
      </c>
      <c r="AD35" s="39">
        <f>Table1[[#This Row],[Holiday Hours7]]*Table1[[#This Row],[Holiday Hourly Wage]]</f>
        <v>0</v>
      </c>
      <c r="AE35" s="39">
        <f>SUM(Table1[[#This Row],[Regular10]:[Holiday12]])</f>
        <v>0</v>
      </c>
      <c r="AF35" s="39">
        <f>Table1[[#This Row],[Regular Hours3]]*Table1[[#This Row],[Regular Wage Cap]]</f>
        <v>0</v>
      </c>
      <c r="AG35" s="39">
        <f>Table1[[#This Row],[OvertimeHours5]]*Table1[[#This Row],[Overtime Wage Cap]]</f>
        <v>0</v>
      </c>
      <c r="AH35" s="39">
        <f>Table1[[#This Row],[Holiday Hours7]]*Table1[[#This Row],[Holiday Wage Cap]]</f>
        <v>0</v>
      </c>
      <c r="AI35" s="39">
        <f>SUM(Table1[[#This Row],[Regular]:[Holiday]])</f>
        <v>0</v>
      </c>
      <c r="AJ35" s="39">
        <f>IF(Table1[[#This Row],[Total]]=0,0,Table1[[#This Row],[Total2]]-Table1[[#This Row],[Total]])</f>
        <v>0</v>
      </c>
      <c r="AK35" s="39">
        <f>Table1[[#This Row],[Difference]]*Table1[[#This Row],[DDS Funding Percent]]</f>
        <v>0</v>
      </c>
      <c r="AL35" s="39">
        <f>IF(Table1[[#This Row],[Regular Hourly Wage]]&lt;&gt;0,Table1[[#This Row],[Regular Wage Cap]]-Table1[[#This Row],[Regular Hourly Wage]],0)</f>
        <v>0</v>
      </c>
      <c r="AM35" s="38"/>
      <c r="AN35" s="39">
        <f>Table1[[#This Row],[Wage Difference]]*Table1[[#This Row],[Post Wage Increase Time Off Accruals (Hours)]]</f>
        <v>0</v>
      </c>
      <c r="AO35" s="39">
        <f>Table1[[#This Row],[Min Wage Time Off Accrual Expense]]*Table1[[#This Row],[DDS Funding Percent]]</f>
        <v>0</v>
      </c>
      <c r="AP35" s="1"/>
      <c r="AQ35" s="18"/>
    </row>
    <row r="36" spans="1:43" ht="14.45" x14ac:dyDescent="0.3">
      <c r="A36" s="17"/>
      <c r="B36" s="17"/>
      <c r="C36" s="58"/>
      <c r="D36" s="37"/>
      <c r="E36" s="37"/>
      <c r="F36" s="37"/>
      <c r="G36" s="37"/>
      <c r="H36" s="37"/>
      <c r="I36" s="37"/>
      <c r="J36" s="38"/>
      <c r="K36" s="39">
        <f>SUM(Table1[[#This Row],[Regular Wages]],Table1[[#This Row],[OvertimeWages]],Table1[[#This Row],[Holiday Wages]],Table1[[#This Row],[Incentive Payments]])</f>
        <v>0</v>
      </c>
      <c r="L36" s="38"/>
      <c r="M36" s="38"/>
      <c r="N36" s="38"/>
      <c r="O36" s="38"/>
      <c r="P36" s="38"/>
      <c r="Q36" s="38"/>
      <c r="R36" s="38"/>
      <c r="S36" s="39">
        <f>SUM(Table1[[#This Row],[Regular Wages2]],Table1[[#This Row],[OvertimeWages4]],Table1[[#This Row],[Holiday Wages6]],Table1[[#This Row],[Incentive Payments8]])</f>
        <v>0</v>
      </c>
      <c r="T36" s="39">
        <f>SUM(Table1[[#This Row],[Total Pre Min Wage Wages]],Table1[[#This Row],[Total After Min Wage Wages]])</f>
        <v>0</v>
      </c>
      <c r="U36" s="39">
        <f>IFERROR(IF(OR(Table1[[#This Row],[Regular Hours]]=0,Table1[[#This Row],[Regular Hours]]=""),VLOOKUP(Table1[[#This Row],[Position Title]],startingWages!$A$2:$D$200,2, FALSE),Table1[[#This Row],[Regular Wages]]/Table1[[#This Row],[Regular Hours]]),0)</f>
        <v>0</v>
      </c>
      <c r="V36" s="39">
        <f>IF(OR(Table1[[#This Row],[OvertimeHours]]="",Table1[[#This Row],[OvertimeHours]]=0),Table1[[#This Row],[Regular Hourly Wage]]*1.5,Table1[[#This Row],[OvertimeWages]]/Table1[[#This Row],[OvertimeHours]])</f>
        <v>0</v>
      </c>
      <c r="W36" s="39">
        <f>IF(OR(Table1[[#This Row],[Holiday Hours]]="",Table1[[#This Row],[Holiday Hours]]=0),Table1[[#This Row],[Regular Hourly Wage]],Table1[[#This Row],[Holiday Wages]]/Table1[[#This Row],[Holiday Hours]])</f>
        <v>0</v>
      </c>
      <c r="X36" s="39" t="str">
        <f>IF(Table1[[#This Row],[Regular Hourly Wage]]&lt;14.05,"$14.75",IF(Table1[[#This Row],[Regular Hourly Wage]]&lt;30,"5%","None"))</f>
        <v>$14.75</v>
      </c>
      <c r="Y36" s="39">
        <f>IF(Table1[[#This Row],[Wage Category]]="5%",Table1[[#This Row],[Regular Hourly Wage]]*1.05,IF(Table1[[#This Row],[Wage Category]]="$14.75",14.75,Table1[[#This Row],[Regular Hourly Wage]]))</f>
        <v>14.75</v>
      </c>
      <c r="Z36" s="39">
        <f>(1+IF(Table1[[#This Row],[Regular Hourly Wage]]=0,0.5,(Table1[[#This Row],[Overtime Hourly Wage]]-Table1[[#This Row],[Regular Hourly Wage]])/Table1[[#This Row],[Regular Hourly Wage]]))*Table1[[#This Row],[Regular Wage Cap]]</f>
        <v>22.125</v>
      </c>
      <c r="AA36" s="39">
        <f>(1+IF(Table1[[#This Row],[Regular Hourly Wage]]=0,0,(Table1[[#This Row],[Holiday Hourly Wage]]-Table1[[#This Row],[Regular Hourly Wage]])/Table1[[#This Row],[Regular Hourly Wage]]))*Table1[[#This Row],[Regular Wage Cap]]</f>
        <v>14.75</v>
      </c>
      <c r="AB36" s="39">
        <f>Table1[[#This Row],[Regular Hours3]]*Table1[[#This Row],[Regular Hourly Wage]]</f>
        <v>0</v>
      </c>
      <c r="AC36" s="39">
        <f>Table1[[#This Row],[OvertimeHours5]]*Table1[[#This Row],[Overtime Hourly Wage]]</f>
        <v>0</v>
      </c>
      <c r="AD36" s="39">
        <f>Table1[[#This Row],[Holiday Hours7]]*Table1[[#This Row],[Holiday Hourly Wage]]</f>
        <v>0</v>
      </c>
      <c r="AE36" s="39">
        <f>SUM(Table1[[#This Row],[Regular10]:[Holiday12]])</f>
        <v>0</v>
      </c>
      <c r="AF36" s="39">
        <f>Table1[[#This Row],[Regular Hours3]]*Table1[[#This Row],[Regular Wage Cap]]</f>
        <v>0</v>
      </c>
      <c r="AG36" s="39">
        <f>Table1[[#This Row],[OvertimeHours5]]*Table1[[#This Row],[Overtime Wage Cap]]</f>
        <v>0</v>
      </c>
      <c r="AH36" s="39">
        <f>Table1[[#This Row],[Holiday Hours7]]*Table1[[#This Row],[Holiday Wage Cap]]</f>
        <v>0</v>
      </c>
      <c r="AI36" s="39">
        <f>SUM(Table1[[#This Row],[Regular]:[Holiday]])</f>
        <v>0</v>
      </c>
      <c r="AJ36" s="39">
        <f>IF(Table1[[#This Row],[Total]]=0,0,Table1[[#This Row],[Total2]]-Table1[[#This Row],[Total]])</f>
        <v>0</v>
      </c>
      <c r="AK36" s="39">
        <f>Table1[[#This Row],[Difference]]*Table1[[#This Row],[DDS Funding Percent]]</f>
        <v>0</v>
      </c>
      <c r="AL36" s="39">
        <f>IF(Table1[[#This Row],[Regular Hourly Wage]]&lt;&gt;0,Table1[[#This Row],[Regular Wage Cap]]-Table1[[#This Row],[Regular Hourly Wage]],0)</f>
        <v>0</v>
      </c>
      <c r="AM36" s="38"/>
      <c r="AN36" s="39">
        <f>Table1[[#This Row],[Wage Difference]]*Table1[[#This Row],[Post Wage Increase Time Off Accruals (Hours)]]</f>
        <v>0</v>
      </c>
      <c r="AO36" s="39">
        <f>Table1[[#This Row],[Min Wage Time Off Accrual Expense]]*Table1[[#This Row],[DDS Funding Percent]]</f>
        <v>0</v>
      </c>
      <c r="AP36" s="1"/>
      <c r="AQ36" s="18"/>
    </row>
    <row r="37" spans="1:43" ht="14.45" x14ac:dyDescent="0.3">
      <c r="A37" s="17"/>
      <c r="B37" s="17"/>
      <c r="C37" s="58"/>
      <c r="D37" s="37"/>
      <c r="E37" s="37"/>
      <c r="F37" s="37"/>
      <c r="G37" s="37"/>
      <c r="H37" s="37"/>
      <c r="I37" s="37"/>
      <c r="J37" s="38"/>
      <c r="K37" s="39">
        <f>SUM(Table1[[#This Row],[Regular Wages]],Table1[[#This Row],[OvertimeWages]],Table1[[#This Row],[Holiday Wages]],Table1[[#This Row],[Incentive Payments]])</f>
        <v>0</v>
      </c>
      <c r="L37" s="38"/>
      <c r="M37" s="38"/>
      <c r="N37" s="38"/>
      <c r="O37" s="38"/>
      <c r="P37" s="38"/>
      <c r="Q37" s="38"/>
      <c r="R37" s="38"/>
      <c r="S37" s="39">
        <f>SUM(Table1[[#This Row],[Regular Wages2]],Table1[[#This Row],[OvertimeWages4]],Table1[[#This Row],[Holiday Wages6]],Table1[[#This Row],[Incentive Payments8]])</f>
        <v>0</v>
      </c>
      <c r="T37" s="39">
        <f>SUM(Table1[[#This Row],[Total Pre Min Wage Wages]],Table1[[#This Row],[Total After Min Wage Wages]])</f>
        <v>0</v>
      </c>
      <c r="U37" s="39">
        <f>IFERROR(IF(OR(Table1[[#This Row],[Regular Hours]]=0,Table1[[#This Row],[Regular Hours]]=""),VLOOKUP(Table1[[#This Row],[Position Title]],startingWages!$A$2:$D$200,2, FALSE),Table1[[#This Row],[Regular Wages]]/Table1[[#This Row],[Regular Hours]]),0)</f>
        <v>0</v>
      </c>
      <c r="V37" s="39">
        <f>IF(OR(Table1[[#This Row],[OvertimeHours]]="",Table1[[#This Row],[OvertimeHours]]=0),Table1[[#This Row],[Regular Hourly Wage]]*1.5,Table1[[#This Row],[OvertimeWages]]/Table1[[#This Row],[OvertimeHours]])</f>
        <v>0</v>
      </c>
      <c r="W37" s="39">
        <f>IF(OR(Table1[[#This Row],[Holiday Hours]]="",Table1[[#This Row],[Holiday Hours]]=0),Table1[[#This Row],[Regular Hourly Wage]],Table1[[#This Row],[Holiday Wages]]/Table1[[#This Row],[Holiday Hours]])</f>
        <v>0</v>
      </c>
      <c r="X37" s="39" t="str">
        <f>IF(Table1[[#This Row],[Regular Hourly Wage]]&lt;14.05,"$14.75",IF(Table1[[#This Row],[Regular Hourly Wage]]&lt;30,"5%","None"))</f>
        <v>$14.75</v>
      </c>
      <c r="Y37" s="39">
        <f>IF(Table1[[#This Row],[Wage Category]]="5%",Table1[[#This Row],[Regular Hourly Wage]]*1.05,IF(Table1[[#This Row],[Wage Category]]="$14.75",14.75,Table1[[#This Row],[Regular Hourly Wage]]))</f>
        <v>14.75</v>
      </c>
      <c r="Z37" s="39">
        <f>(1+IF(Table1[[#This Row],[Regular Hourly Wage]]=0,0.5,(Table1[[#This Row],[Overtime Hourly Wage]]-Table1[[#This Row],[Regular Hourly Wage]])/Table1[[#This Row],[Regular Hourly Wage]]))*Table1[[#This Row],[Regular Wage Cap]]</f>
        <v>22.125</v>
      </c>
      <c r="AA37" s="39">
        <f>(1+IF(Table1[[#This Row],[Regular Hourly Wage]]=0,0,(Table1[[#This Row],[Holiday Hourly Wage]]-Table1[[#This Row],[Regular Hourly Wage]])/Table1[[#This Row],[Regular Hourly Wage]]))*Table1[[#This Row],[Regular Wage Cap]]</f>
        <v>14.75</v>
      </c>
      <c r="AB37" s="39">
        <f>Table1[[#This Row],[Regular Hours3]]*Table1[[#This Row],[Regular Hourly Wage]]</f>
        <v>0</v>
      </c>
      <c r="AC37" s="39">
        <f>Table1[[#This Row],[OvertimeHours5]]*Table1[[#This Row],[Overtime Hourly Wage]]</f>
        <v>0</v>
      </c>
      <c r="AD37" s="39">
        <f>Table1[[#This Row],[Holiday Hours7]]*Table1[[#This Row],[Holiday Hourly Wage]]</f>
        <v>0</v>
      </c>
      <c r="AE37" s="39">
        <f>SUM(Table1[[#This Row],[Regular10]:[Holiday12]])</f>
        <v>0</v>
      </c>
      <c r="AF37" s="39">
        <f>Table1[[#This Row],[Regular Hours3]]*Table1[[#This Row],[Regular Wage Cap]]</f>
        <v>0</v>
      </c>
      <c r="AG37" s="39">
        <f>Table1[[#This Row],[OvertimeHours5]]*Table1[[#This Row],[Overtime Wage Cap]]</f>
        <v>0</v>
      </c>
      <c r="AH37" s="39">
        <f>Table1[[#This Row],[Holiday Hours7]]*Table1[[#This Row],[Holiday Wage Cap]]</f>
        <v>0</v>
      </c>
      <c r="AI37" s="39">
        <f>SUM(Table1[[#This Row],[Regular]:[Holiday]])</f>
        <v>0</v>
      </c>
      <c r="AJ37" s="39">
        <f>IF(Table1[[#This Row],[Total]]=0,0,Table1[[#This Row],[Total2]]-Table1[[#This Row],[Total]])</f>
        <v>0</v>
      </c>
      <c r="AK37" s="39">
        <f>Table1[[#This Row],[Difference]]*Table1[[#This Row],[DDS Funding Percent]]</f>
        <v>0</v>
      </c>
      <c r="AL37" s="39">
        <f>IF(Table1[[#This Row],[Regular Hourly Wage]]&lt;&gt;0,Table1[[#This Row],[Regular Wage Cap]]-Table1[[#This Row],[Regular Hourly Wage]],0)</f>
        <v>0</v>
      </c>
      <c r="AM37" s="38"/>
      <c r="AN37" s="39">
        <f>Table1[[#This Row],[Wage Difference]]*Table1[[#This Row],[Post Wage Increase Time Off Accruals (Hours)]]</f>
        <v>0</v>
      </c>
      <c r="AO37" s="39">
        <f>Table1[[#This Row],[Min Wage Time Off Accrual Expense]]*Table1[[#This Row],[DDS Funding Percent]]</f>
        <v>0</v>
      </c>
      <c r="AP37" s="1"/>
      <c r="AQ37" s="18"/>
    </row>
    <row r="38" spans="1:43" ht="14.45" x14ac:dyDescent="0.3">
      <c r="A38" s="17"/>
      <c r="B38" s="17"/>
      <c r="C38" s="58"/>
      <c r="D38" s="37"/>
      <c r="E38" s="37"/>
      <c r="F38" s="37"/>
      <c r="G38" s="37"/>
      <c r="H38" s="37"/>
      <c r="I38" s="37"/>
      <c r="J38" s="38"/>
      <c r="K38" s="39">
        <f>SUM(Table1[[#This Row],[Regular Wages]],Table1[[#This Row],[OvertimeWages]],Table1[[#This Row],[Holiday Wages]],Table1[[#This Row],[Incentive Payments]])</f>
        <v>0</v>
      </c>
      <c r="L38" s="38"/>
      <c r="M38" s="38"/>
      <c r="N38" s="38"/>
      <c r="O38" s="38"/>
      <c r="P38" s="38"/>
      <c r="Q38" s="38"/>
      <c r="R38" s="38"/>
      <c r="S38" s="39">
        <f>SUM(Table1[[#This Row],[Regular Wages2]],Table1[[#This Row],[OvertimeWages4]],Table1[[#This Row],[Holiday Wages6]],Table1[[#This Row],[Incentive Payments8]])</f>
        <v>0</v>
      </c>
      <c r="T38" s="39">
        <f>SUM(Table1[[#This Row],[Total Pre Min Wage Wages]],Table1[[#This Row],[Total After Min Wage Wages]])</f>
        <v>0</v>
      </c>
      <c r="U38" s="39">
        <f>IFERROR(IF(OR(Table1[[#This Row],[Regular Hours]]=0,Table1[[#This Row],[Regular Hours]]=""),VLOOKUP(Table1[[#This Row],[Position Title]],startingWages!$A$2:$D$200,2, FALSE),Table1[[#This Row],[Regular Wages]]/Table1[[#This Row],[Regular Hours]]),0)</f>
        <v>0</v>
      </c>
      <c r="V38" s="39">
        <f>IF(OR(Table1[[#This Row],[OvertimeHours]]="",Table1[[#This Row],[OvertimeHours]]=0),Table1[[#This Row],[Regular Hourly Wage]]*1.5,Table1[[#This Row],[OvertimeWages]]/Table1[[#This Row],[OvertimeHours]])</f>
        <v>0</v>
      </c>
      <c r="W38" s="39">
        <f>IF(OR(Table1[[#This Row],[Holiday Hours]]="",Table1[[#This Row],[Holiday Hours]]=0),Table1[[#This Row],[Regular Hourly Wage]],Table1[[#This Row],[Holiday Wages]]/Table1[[#This Row],[Holiday Hours]])</f>
        <v>0</v>
      </c>
      <c r="X38" s="39" t="str">
        <f>IF(Table1[[#This Row],[Regular Hourly Wage]]&lt;14.05,"$14.75",IF(Table1[[#This Row],[Regular Hourly Wage]]&lt;30,"5%","None"))</f>
        <v>$14.75</v>
      </c>
      <c r="Y38" s="39">
        <f>IF(Table1[[#This Row],[Wage Category]]="5%",Table1[[#This Row],[Regular Hourly Wage]]*1.05,IF(Table1[[#This Row],[Wage Category]]="$14.75",14.75,Table1[[#This Row],[Regular Hourly Wage]]))</f>
        <v>14.75</v>
      </c>
      <c r="Z38" s="39">
        <f>(1+IF(Table1[[#This Row],[Regular Hourly Wage]]=0,0.5,(Table1[[#This Row],[Overtime Hourly Wage]]-Table1[[#This Row],[Regular Hourly Wage]])/Table1[[#This Row],[Regular Hourly Wage]]))*Table1[[#This Row],[Regular Wage Cap]]</f>
        <v>22.125</v>
      </c>
      <c r="AA38" s="39">
        <f>(1+IF(Table1[[#This Row],[Regular Hourly Wage]]=0,0,(Table1[[#This Row],[Holiday Hourly Wage]]-Table1[[#This Row],[Regular Hourly Wage]])/Table1[[#This Row],[Regular Hourly Wage]]))*Table1[[#This Row],[Regular Wage Cap]]</f>
        <v>14.75</v>
      </c>
      <c r="AB38" s="39">
        <f>Table1[[#This Row],[Regular Hours3]]*Table1[[#This Row],[Regular Hourly Wage]]</f>
        <v>0</v>
      </c>
      <c r="AC38" s="39">
        <f>Table1[[#This Row],[OvertimeHours5]]*Table1[[#This Row],[Overtime Hourly Wage]]</f>
        <v>0</v>
      </c>
      <c r="AD38" s="39">
        <f>Table1[[#This Row],[Holiday Hours7]]*Table1[[#This Row],[Holiday Hourly Wage]]</f>
        <v>0</v>
      </c>
      <c r="AE38" s="39">
        <f>SUM(Table1[[#This Row],[Regular10]:[Holiday12]])</f>
        <v>0</v>
      </c>
      <c r="AF38" s="39">
        <f>Table1[[#This Row],[Regular Hours3]]*Table1[[#This Row],[Regular Wage Cap]]</f>
        <v>0</v>
      </c>
      <c r="AG38" s="39">
        <f>Table1[[#This Row],[OvertimeHours5]]*Table1[[#This Row],[Overtime Wage Cap]]</f>
        <v>0</v>
      </c>
      <c r="AH38" s="39">
        <f>Table1[[#This Row],[Holiday Hours7]]*Table1[[#This Row],[Holiday Wage Cap]]</f>
        <v>0</v>
      </c>
      <c r="AI38" s="39">
        <f>SUM(Table1[[#This Row],[Regular]:[Holiday]])</f>
        <v>0</v>
      </c>
      <c r="AJ38" s="39">
        <f>IF(Table1[[#This Row],[Total]]=0,0,Table1[[#This Row],[Total2]]-Table1[[#This Row],[Total]])</f>
        <v>0</v>
      </c>
      <c r="AK38" s="39">
        <f>Table1[[#This Row],[Difference]]*Table1[[#This Row],[DDS Funding Percent]]</f>
        <v>0</v>
      </c>
      <c r="AL38" s="39">
        <f>IF(Table1[[#This Row],[Regular Hourly Wage]]&lt;&gt;0,Table1[[#This Row],[Regular Wage Cap]]-Table1[[#This Row],[Regular Hourly Wage]],0)</f>
        <v>0</v>
      </c>
      <c r="AM38" s="38"/>
      <c r="AN38" s="39">
        <f>Table1[[#This Row],[Wage Difference]]*Table1[[#This Row],[Post Wage Increase Time Off Accruals (Hours)]]</f>
        <v>0</v>
      </c>
      <c r="AO38" s="39">
        <f>Table1[[#This Row],[Min Wage Time Off Accrual Expense]]*Table1[[#This Row],[DDS Funding Percent]]</f>
        <v>0</v>
      </c>
      <c r="AP38" s="1"/>
      <c r="AQ38" s="18"/>
    </row>
    <row r="39" spans="1:43" ht="14.45" x14ac:dyDescent="0.3">
      <c r="A39" s="17"/>
      <c r="B39" s="17"/>
      <c r="C39" s="58"/>
      <c r="D39" s="37"/>
      <c r="E39" s="37"/>
      <c r="F39" s="37"/>
      <c r="G39" s="37"/>
      <c r="H39" s="37"/>
      <c r="I39" s="37"/>
      <c r="J39" s="38"/>
      <c r="K39" s="39">
        <f>SUM(Table1[[#This Row],[Regular Wages]],Table1[[#This Row],[OvertimeWages]],Table1[[#This Row],[Holiday Wages]],Table1[[#This Row],[Incentive Payments]])</f>
        <v>0</v>
      </c>
      <c r="L39" s="38"/>
      <c r="M39" s="38"/>
      <c r="N39" s="38"/>
      <c r="O39" s="38"/>
      <c r="P39" s="38"/>
      <c r="Q39" s="38"/>
      <c r="R39" s="38"/>
      <c r="S39" s="39">
        <f>SUM(Table1[[#This Row],[Regular Wages2]],Table1[[#This Row],[OvertimeWages4]],Table1[[#This Row],[Holiday Wages6]],Table1[[#This Row],[Incentive Payments8]])</f>
        <v>0</v>
      </c>
      <c r="T39" s="39">
        <f>SUM(Table1[[#This Row],[Total Pre Min Wage Wages]],Table1[[#This Row],[Total After Min Wage Wages]])</f>
        <v>0</v>
      </c>
      <c r="U39" s="39">
        <f>IFERROR(IF(OR(Table1[[#This Row],[Regular Hours]]=0,Table1[[#This Row],[Regular Hours]]=""),VLOOKUP(Table1[[#This Row],[Position Title]],startingWages!$A$2:$D$200,2, FALSE),Table1[[#This Row],[Regular Wages]]/Table1[[#This Row],[Regular Hours]]),0)</f>
        <v>0</v>
      </c>
      <c r="V39" s="39">
        <f>IF(OR(Table1[[#This Row],[OvertimeHours]]="",Table1[[#This Row],[OvertimeHours]]=0),Table1[[#This Row],[Regular Hourly Wage]]*1.5,Table1[[#This Row],[OvertimeWages]]/Table1[[#This Row],[OvertimeHours]])</f>
        <v>0</v>
      </c>
      <c r="W39" s="39">
        <f>IF(OR(Table1[[#This Row],[Holiday Hours]]="",Table1[[#This Row],[Holiday Hours]]=0),Table1[[#This Row],[Regular Hourly Wage]],Table1[[#This Row],[Holiday Wages]]/Table1[[#This Row],[Holiday Hours]])</f>
        <v>0</v>
      </c>
      <c r="X39" s="39" t="str">
        <f>IF(Table1[[#This Row],[Regular Hourly Wage]]&lt;14.05,"$14.75",IF(Table1[[#This Row],[Regular Hourly Wage]]&lt;30,"5%","None"))</f>
        <v>$14.75</v>
      </c>
      <c r="Y39" s="39">
        <f>IF(Table1[[#This Row],[Wage Category]]="5%",Table1[[#This Row],[Regular Hourly Wage]]*1.05,IF(Table1[[#This Row],[Wage Category]]="$14.75",14.75,Table1[[#This Row],[Regular Hourly Wage]]))</f>
        <v>14.75</v>
      </c>
      <c r="Z39" s="39">
        <f>(1+IF(Table1[[#This Row],[Regular Hourly Wage]]=0,0.5,(Table1[[#This Row],[Overtime Hourly Wage]]-Table1[[#This Row],[Regular Hourly Wage]])/Table1[[#This Row],[Regular Hourly Wage]]))*Table1[[#This Row],[Regular Wage Cap]]</f>
        <v>22.125</v>
      </c>
      <c r="AA39" s="39">
        <f>(1+IF(Table1[[#This Row],[Regular Hourly Wage]]=0,0,(Table1[[#This Row],[Holiday Hourly Wage]]-Table1[[#This Row],[Regular Hourly Wage]])/Table1[[#This Row],[Regular Hourly Wage]]))*Table1[[#This Row],[Regular Wage Cap]]</f>
        <v>14.75</v>
      </c>
      <c r="AB39" s="39">
        <f>Table1[[#This Row],[Regular Hours3]]*Table1[[#This Row],[Regular Hourly Wage]]</f>
        <v>0</v>
      </c>
      <c r="AC39" s="39">
        <f>Table1[[#This Row],[OvertimeHours5]]*Table1[[#This Row],[Overtime Hourly Wage]]</f>
        <v>0</v>
      </c>
      <c r="AD39" s="39">
        <f>Table1[[#This Row],[Holiday Hours7]]*Table1[[#This Row],[Holiday Hourly Wage]]</f>
        <v>0</v>
      </c>
      <c r="AE39" s="39">
        <f>SUM(Table1[[#This Row],[Regular10]:[Holiday12]])</f>
        <v>0</v>
      </c>
      <c r="AF39" s="39">
        <f>Table1[[#This Row],[Regular Hours3]]*Table1[[#This Row],[Regular Wage Cap]]</f>
        <v>0</v>
      </c>
      <c r="AG39" s="39">
        <f>Table1[[#This Row],[OvertimeHours5]]*Table1[[#This Row],[Overtime Wage Cap]]</f>
        <v>0</v>
      </c>
      <c r="AH39" s="39">
        <f>Table1[[#This Row],[Holiday Hours7]]*Table1[[#This Row],[Holiday Wage Cap]]</f>
        <v>0</v>
      </c>
      <c r="AI39" s="39">
        <f>SUM(Table1[[#This Row],[Regular]:[Holiday]])</f>
        <v>0</v>
      </c>
      <c r="AJ39" s="39">
        <f>IF(Table1[[#This Row],[Total]]=0,0,Table1[[#This Row],[Total2]]-Table1[[#This Row],[Total]])</f>
        <v>0</v>
      </c>
      <c r="AK39" s="39">
        <f>Table1[[#This Row],[Difference]]*Table1[[#This Row],[DDS Funding Percent]]</f>
        <v>0</v>
      </c>
      <c r="AL39" s="39">
        <f>IF(Table1[[#This Row],[Regular Hourly Wage]]&lt;&gt;0,Table1[[#This Row],[Regular Wage Cap]]-Table1[[#This Row],[Regular Hourly Wage]],0)</f>
        <v>0</v>
      </c>
      <c r="AM39" s="38"/>
      <c r="AN39" s="39">
        <f>Table1[[#This Row],[Wage Difference]]*Table1[[#This Row],[Post Wage Increase Time Off Accruals (Hours)]]</f>
        <v>0</v>
      </c>
      <c r="AO39" s="39">
        <f>Table1[[#This Row],[Min Wage Time Off Accrual Expense]]*Table1[[#This Row],[DDS Funding Percent]]</f>
        <v>0</v>
      </c>
      <c r="AP39" s="1"/>
      <c r="AQ39" s="18"/>
    </row>
    <row r="40" spans="1:43" ht="14.45" x14ac:dyDescent="0.3">
      <c r="A40" s="17"/>
      <c r="B40" s="17"/>
      <c r="C40" s="58"/>
      <c r="D40" s="37"/>
      <c r="E40" s="37"/>
      <c r="F40" s="37"/>
      <c r="G40" s="37"/>
      <c r="H40" s="37"/>
      <c r="I40" s="37"/>
      <c r="J40" s="38"/>
      <c r="K40" s="39">
        <f>SUM(Table1[[#This Row],[Regular Wages]],Table1[[#This Row],[OvertimeWages]],Table1[[#This Row],[Holiday Wages]],Table1[[#This Row],[Incentive Payments]])</f>
        <v>0</v>
      </c>
      <c r="L40" s="38"/>
      <c r="M40" s="38"/>
      <c r="N40" s="38"/>
      <c r="O40" s="38"/>
      <c r="P40" s="38"/>
      <c r="Q40" s="38"/>
      <c r="R40" s="38"/>
      <c r="S40" s="39">
        <f>SUM(Table1[[#This Row],[Regular Wages2]],Table1[[#This Row],[OvertimeWages4]],Table1[[#This Row],[Holiday Wages6]],Table1[[#This Row],[Incentive Payments8]])</f>
        <v>0</v>
      </c>
      <c r="T40" s="39">
        <f>SUM(Table1[[#This Row],[Total Pre Min Wage Wages]],Table1[[#This Row],[Total After Min Wage Wages]])</f>
        <v>0</v>
      </c>
      <c r="U40" s="39">
        <f>IFERROR(IF(OR(Table1[[#This Row],[Regular Hours]]=0,Table1[[#This Row],[Regular Hours]]=""),VLOOKUP(Table1[[#This Row],[Position Title]],startingWages!$A$2:$D$200,2, FALSE),Table1[[#This Row],[Regular Wages]]/Table1[[#This Row],[Regular Hours]]),0)</f>
        <v>0</v>
      </c>
      <c r="V40" s="39">
        <f>IF(OR(Table1[[#This Row],[OvertimeHours]]="",Table1[[#This Row],[OvertimeHours]]=0),Table1[[#This Row],[Regular Hourly Wage]]*1.5,Table1[[#This Row],[OvertimeWages]]/Table1[[#This Row],[OvertimeHours]])</f>
        <v>0</v>
      </c>
      <c r="W40" s="39">
        <f>IF(OR(Table1[[#This Row],[Holiday Hours]]="",Table1[[#This Row],[Holiday Hours]]=0),Table1[[#This Row],[Regular Hourly Wage]],Table1[[#This Row],[Holiday Wages]]/Table1[[#This Row],[Holiday Hours]])</f>
        <v>0</v>
      </c>
      <c r="X40" s="39" t="str">
        <f>IF(Table1[[#This Row],[Regular Hourly Wage]]&lt;14.05,"$14.75",IF(Table1[[#This Row],[Regular Hourly Wage]]&lt;30,"5%","None"))</f>
        <v>$14.75</v>
      </c>
      <c r="Y40" s="39">
        <f>IF(Table1[[#This Row],[Wage Category]]="5%",Table1[[#This Row],[Regular Hourly Wage]]*1.05,IF(Table1[[#This Row],[Wage Category]]="$14.75",14.75,Table1[[#This Row],[Regular Hourly Wage]]))</f>
        <v>14.75</v>
      </c>
      <c r="Z40" s="39">
        <f>(1+IF(Table1[[#This Row],[Regular Hourly Wage]]=0,0.5,(Table1[[#This Row],[Overtime Hourly Wage]]-Table1[[#This Row],[Regular Hourly Wage]])/Table1[[#This Row],[Regular Hourly Wage]]))*Table1[[#This Row],[Regular Wage Cap]]</f>
        <v>22.125</v>
      </c>
      <c r="AA40" s="39">
        <f>(1+IF(Table1[[#This Row],[Regular Hourly Wage]]=0,0,(Table1[[#This Row],[Holiday Hourly Wage]]-Table1[[#This Row],[Regular Hourly Wage]])/Table1[[#This Row],[Regular Hourly Wage]]))*Table1[[#This Row],[Regular Wage Cap]]</f>
        <v>14.75</v>
      </c>
      <c r="AB40" s="39">
        <f>Table1[[#This Row],[Regular Hours3]]*Table1[[#This Row],[Regular Hourly Wage]]</f>
        <v>0</v>
      </c>
      <c r="AC40" s="39">
        <f>Table1[[#This Row],[OvertimeHours5]]*Table1[[#This Row],[Overtime Hourly Wage]]</f>
        <v>0</v>
      </c>
      <c r="AD40" s="39">
        <f>Table1[[#This Row],[Holiday Hours7]]*Table1[[#This Row],[Holiday Hourly Wage]]</f>
        <v>0</v>
      </c>
      <c r="AE40" s="39">
        <f>SUM(Table1[[#This Row],[Regular10]:[Holiday12]])</f>
        <v>0</v>
      </c>
      <c r="AF40" s="39">
        <f>Table1[[#This Row],[Regular Hours3]]*Table1[[#This Row],[Regular Wage Cap]]</f>
        <v>0</v>
      </c>
      <c r="AG40" s="39">
        <f>Table1[[#This Row],[OvertimeHours5]]*Table1[[#This Row],[Overtime Wage Cap]]</f>
        <v>0</v>
      </c>
      <c r="AH40" s="39">
        <f>Table1[[#This Row],[Holiday Hours7]]*Table1[[#This Row],[Holiday Wage Cap]]</f>
        <v>0</v>
      </c>
      <c r="AI40" s="39">
        <f>SUM(Table1[[#This Row],[Regular]:[Holiday]])</f>
        <v>0</v>
      </c>
      <c r="AJ40" s="39">
        <f>IF(Table1[[#This Row],[Total]]=0,0,Table1[[#This Row],[Total2]]-Table1[[#This Row],[Total]])</f>
        <v>0</v>
      </c>
      <c r="AK40" s="39">
        <f>Table1[[#This Row],[Difference]]*Table1[[#This Row],[DDS Funding Percent]]</f>
        <v>0</v>
      </c>
      <c r="AL40" s="39">
        <f>IF(Table1[[#This Row],[Regular Hourly Wage]]&lt;&gt;0,Table1[[#This Row],[Regular Wage Cap]]-Table1[[#This Row],[Regular Hourly Wage]],0)</f>
        <v>0</v>
      </c>
      <c r="AM40" s="38"/>
      <c r="AN40" s="39">
        <f>Table1[[#This Row],[Wage Difference]]*Table1[[#This Row],[Post Wage Increase Time Off Accruals (Hours)]]</f>
        <v>0</v>
      </c>
      <c r="AO40" s="39">
        <f>Table1[[#This Row],[Min Wage Time Off Accrual Expense]]*Table1[[#This Row],[DDS Funding Percent]]</f>
        <v>0</v>
      </c>
      <c r="AP40" s="1"/>
      <c r="AQ40" s="18"/>
    </row>
    <row r="41" spans="1:43" ht="14.45" x14ac:dyDescent="0.3">
      <c r="A41" s="17"/>
      <c r="B41" s="17"/>
      <c r="C41" s="58"/>
      <c r="D41" s="37"/>
      <c r="E41" s="37"/>
      <c r="F41" s="37"/>
      <c r="G41" s="37"/>
      <c r="H41" s="37"/>
      <c r="I41" s="37"/>
      <c r="J41" s="38"/>
      <c r="K41" s="39">
        <f>SUM(Table1[[#This Row],[Regular Wages]],Table1[[#This Row],[OvertimeWages]],Table1[[#This Row],[Holiday Wages]],Table1[[#This Row],[Incentive Payments]])</f>
        <v>0</v>
      </c>
      <c r="L41" s="38"/>
      <c r="M41" s="38"/>
      <c r="N41" s="38"/>
      <c r="O41" s="38"/>
      <c r="P41" s="38"/>
      <c r="Q41" s="38"/>
      <c r="R41" s="38"/>
      <c r="S41" s="39">
        <f>SUM(Table1[[#This Row],[Regular Wages2]],Table1[[#This Row],[OvertimeWages4]],Table1[[#This Row],[Holiday Wages6]],Table1[[#This Row],[Incentive Payments8]])</f>
        <v>0</v>
      </c>
      <c r="T41" s="39">
        <f>SUM(Table1[[#This Row],[Total Pre Min Wage Wages]],Table1[[#This Row],[Total After Min Wage Wages]])</f>
        <v>0</v>
      </c>
      <c r="U41" s="39">
        <f>IFERROR(IF(OR(Table1[[#This Row],[Regular Hours]]=0,Table1[[#This Row],[Regular Hours]]=""),VLOOKUP(Table1[[#This Row],[Position Title]],startingWages!$A$2:$D$200,2, FALSE),Table1[[#This Row],[Regular Wages]]/Table1[[#This Row],[Regular Hours]]),0)</f>
        <v>0</v>
      </c>
      <c r="V41" s="39">
        <f>IF(OR(Table1[[#This Row],[OvertimeHours]]="",Table1[[#This Row],[OvertimeHours]]=0),Table1[[#This Row],[Regular Hourly Wage]]*1.5,Table1[[#This Row],[OvertimeWages]]/Table1[[#This Row],[OvertimeHours]])</f>
        <v>0</v>
      </c>
      <c r="W41" s="39">
        <f>IF(OR(Table1[[#This Row],[Holiday Hours]]="",Table1[[#This Row],[Holiday Hours]]=0),Table1[[#This Row],[Regular Hourly Wage]],Table1[[#This Row],[Holiday Wages]]/Table1[[#This Row],[Holiday Hours]])</f>
        <v>0</v>
      </c>
      <c r="X41" s="39" t="str">
        <f>IF(Table1[[#This Row],[Regular Hourly Wage]]&lt;14.05,"$14.75",IF(Table1[[#This Row],[Regular Hourly Wage]]&lt;30,"5%","None"))</f>
        <v>$14.75</v>
      </c>
      <c r="Y41" s="39">
        <f>IF(Table1[[#This Row],[Wage Category]]="5%",Table1[[#This Row],[Regular Hourly Wage]]*1.05,IF(Table1[[#This Row],[Wage Category]]="$14.75",14.75,Table1[[#This Row],[Regular Hourly Wage]]))</f>
        <v>14.75</v>
      </c>
      <c r="Z41" s="39">
        <f>(1+IF(Table1[[#This Row],[Regular Hourly Wage]]=0,0.5,(Table1[[#This Row],[Overtime Hourly Wage]]-Table1[[#This Row],[Regular Hourly Wage]])/Table1[[#This Row],[Regular Hourly Wage]]))*Table1[[#This Row],[Regular Wage Cap]]</f>
        <v>22.125</v>
      </c>
      <c r="AA41" s="39">
        <f>(1+IF(Table1[[#This Row],[Regular Hourly Wage]]=0,0,(Table1[[#This Row],[Holiday Hourly Wage]]-Table1[[#This Row],[Regular Hourly Wage]])/Table1[[#This Row],[Regular Hourly Wage]]))*Table1[[#This Row],[Regular Wage Cap]]</f>
        <v>14.75</v>
      </c>
      <c r="AB41" s="39">
        <f>Table1[[#This Row],[Regular Hours3]]*Table1[[#This Row],[Regular Hourly Wage]]</f>
        <v>0</v>
      </c>
      <c r="AC41" s="39">
        <f>Table1[[#This Row],[OvertimeHours5]]*Table1[[#This Row],[Overtime Hourly Wage]]</f>
        <v>0</v>
      </c>
      <c r="AD41" s="39">
        <f>Table1[[#This Row],[Holiday Hours7]]*Table1[[#This Row],[Holiday Hourly Wage]]</f>
        <v>0</v>
      </c>
      <c r="AE41" s="39">
        <f>SUM(Table1[[#This Row],[Regular10]:[Holiday12]])</f>
        <v>0</v>
      </c>
      <c r="AF41" s="39">
        <f>Table1[[#This Row],[Regular Hours3]]*Table1[[#This Row],[Regular Wage Cap]]</f>
        <v>0</v>
      </c>
      <c r="AG41" s="39">
        <f>Table1[[#This Row],[OvertimeHours5]]*Table1[[#This Row],[Overtime Wage Cap]]</f>
        <v>0</v>
      </c>
      <c r="AH41" s="39">
        <f>Table1[[#This Row],[Holiday Hours7]]*Table1[[#This Row],[Holiday Wage Cap]]</f>
        <v>0</v>
      </c>
      <c r="AI41" s="39">
        <f>SUM(Table1[[#This Row],[Regular]:[Holiday]])</f>
        <v>0</v>
      </c>
      <c r="AJ41" s="39">
        <f>IF(Table1[[#This Row],[Total]]=0,0,Table1[[#This Row],[Total2]]-Table1[[#This Row],[Total]])</f>
        <v>0</v>
      </c>
      <c r="AK41" s="39">
        <f>Table1[[#This Row],[Difference]]*Table1[[#This Row],[DDS Funding Percent]]</f>
        <v>0</v>
      </c>
      <c r="AL41" s="39">
        <f>IF(Table1[[#This Row],[Regular Hourly Wage]]&lt;&gt;0,Table1[[#This Row],[Regular Wage Cap]]-Table1[[#This Row],[Regular Hourly Wage]],0)</f>
        <v>0</v>
      </c>
      <c r="AM41" s="38"/>
      <c r="AN41" s="39">
        <f>Table1[[#This Row],[Wage Difference]]*Table1[[#This Row],[Post Wage Increase Time Off Accruals (Hours)]]</f>
        <v>0</v>
      </c>
      <c r="AO41" s="39">
        <f>Table1[[#This Row],[Min Wage Time Off Accrual Expense]]*Table1[[#This Row],[DDS Funding Percent]]</f>
        <v>0</v>
      </c>
      <c r="AP41" s="1"/>
      <c r="AQ41" s="18"/>
    </row>
    <row r="42" spans="1:43" ht="14.45" x14ac:dyDescent="0.3">
      <c r="A42" s="17"/>
      <c r="B42" s="17"/>
      <c r="C42" s="58"/>
      <c r="D42" s="37"/>
      <c r="E42" s="37"/>
      <c r="F42" s="37"/>
      <c r="G42" s="37"/>
      <c r="H42" s="37"/>
      <c r="I42" s="37"/>
      <c r="J42" s="38"/>
      <c r="K42" s="39">
        <f>SUM(Table1[[#This Row],[Regular Wages]],Table1[[#This Row],[OvertimeWages]],Table1[[#This Row],[Holiday Wages]],Table1[[#This Row],[Incentive Payments]])</f>
        <v>0</v>
      </c>
      <c r="L42" s="38"/>
      <c r="M42" s="38"/>
      <c r="N42" s="38"/>
      <c r="O42" s="38"/>
      <c r="P42" s="38"/>
      <c r="Q42" s="38"/>
      <c r="R42" s="38"/>
      <c r="S42" s="39">
        <f>SUM(Table1[[#This Row],[Regular Wages2]],Table1[[#This Row],[OvertimeWages4]],Table1[[#This Row],[Holiday Wages6]],Table1[[#This Row],[Incentive Payments8]])</f>
        <v>0</v>
      </c>
      <c r="T42" s="39">
        <f>SUM(Table1[[#This Row],[Total Pre Min Wage Wages]],Table1[[#This Row],[Total After Min Wage Wages]])</f>
        <v>0</v>
      </c>
      <c r="U42" s="39">
        <f>IFERROR(IF(OR(Table1[[#This Row],[Regular Hours]]=0,Table1[[#This Row],[Regular Hours]]=""),VLOOKUP(Table1[[#This Row],[Position Title]],startingWages!$A$2:$D$200,2, FALSE),Table1[[#This Row],[Regular Wages]]/Table1[[#This Row],[Regular Hours]]),0)</f>
        <v>0</v>
      </c>
      <c r="V42" s="39">
        <f>IF(OR(Table1[[#This Row],[OvertimeHours]]="",Table1[[#This Row],[OvertimeHours]]=0),Table1[[#This Row],[Regular Hourly Wage]]*1.5,Table1[[#This Row],[OvertimeWages]]/Table1[[#This Row],[OvertimeHours]])</f>
        <v>0</v>
      </c>
      <c r="W42" s="39">
        <f>IF(OR(Table1[[#This Row],[Holiday Hours]]="",Table1[[#This Row],[Holiday Hours]]=0),Table1[[#This Row],[Regular Hourly Wage]],Table1[[#This Row],[Holiday Wages]]/Table1[[#This Row],[Holiday Hours]])</f>
        <v>0</v>
      </c>
      <c r="X42" s="39" t="str">
        <f>IF(Table1[[#This Row],[Regular Hourly Wage]]&lt;14.05,"$14.75",IF(Table1[[#This Row],[Regular Hourly Wage]]&lt;30,"5%","None"))</f>
        <v>$14.75</v>
      </c>
      <c r="Y42" s="39">
        <f>IF(Table1[[#This Row],[Wage Category]]="5%",Table1[[#This Row],[Regular Hourly Wage]]*1.05,IF(Table1[[#This Row],[Wage Category]]="$14.75",14.75,Table1[[#This Row],[Regular Hourly Wage]]))</f>
        <v>14.75</v>
      </c>
      <c r="Z42" s="39">
        <f>(1+IF(Table1[[#This Row],[Regular Hourly Wage]]=0,0.5,(Table1[[#This Row],[Overtime Hourly Wage]]-Table1[[#This Row],[Regular Hourly Wage]])/Table1[[#This Row],[Regular Hourly Wage]]))*Table1[[#This Row],[Regular Wage Cap]]</f>
        <v>22.125</v>
      </c>
      <c r="AA42" s="39">
        <f>(1+IF(Table1[[#This Row],[Regular Hourly Wage]]=0,0,(Table1[[#This Row],[Holiday Hourly Wage]]-Table1[[#This Row],[Regular Hourly Wage]])/Table1[[#This Row],[Regular Hourly Wage]]))*Table1[[#This Row],[Regular Wage Cap]]</f>
        <v>14.75</v>
      </c>
      <c r="AB42" s="39">
        <f>Table1[[#This Row],[Regular Hours3]]*Table1[[#This Row],[Regular Hourly Wage]]</f>
        <v>0</v>
      </c>
      <c r="AC42" s="39">
        <f>Table1[[#This Row],[OvertimeHours5]]*Table1[[#This Row],[Overtime Hourly Wage]]</f>
        <v>0</v>
      </c>
      <c r="AD42" s="39">
        <f>Table1[[#This Row],[Holiday Hours7]]*Table1[[#This Row],[Holiday Hourly Wage]]</f>
        <v>0</v>
      </c>
      <c r="AE42" s="39">
        <f>SUM(Table1[[#This Row],[Regular10]:[Holiday12]])</f>
        <v>0</v>
      </c>
      <c r="AF42" s="39">
        <f>Table1[[#This Row],[Regular Hours3]]*Table1[[#This Row],[Regular Wage Cap]]</f>
        <v>0</v>
      </c>
      <c r="AG42" s="39">
        <f>Table1[[#This Row],[OvertimeHours5]]*Table1[[#This Row],[Overtime Wage Cap]]</f>
        <v>0</v>
      </c>
      <c r="AH42" s="39">
        <f>Table1[[#This Row],[Holiday Hours7]]*Table1[[#This Row],[Holiday Wage Cap]]</f>
        <v>0</v>
      </c>
      <c r="AI42" s="39">
        <f>SUM(Table1[[#This Row],[Regular]:[Holiday]])</f>
        <v>0</v>
      </c>
      <c r="AJ42" s="39">
        <f>IF(Table1[[#This Row],[Total]]=0,0,Table1[[#This Row],[Total2]]-Table1[[#This Row],[Total]])</f>
        <v>0</v>
      </c>
      <c r="AK42" s="39">
        <f>Table1[[#This Row],[Difference]]*Table1[[#This Row],[DDS Funding Percent]]</f>
        <v>0</v>
      </c>
      <c r="AL42" s="39">
        <f>IF(Table1[[#This Row],[Regular Hourly Wage]]&lt;&gt;0,Table1[[#This Row],[Regular Wage Cap]]-Table1[[#This Row],[Regular Hourly Wage]],0)</f>
        <v>0</v>
      </c>
      <c r="AM42" s="38"/>
      <c r="AN42" s="39">
        <f>Table1[[#This Row],[Wage Difference]]*Table1[[#This Row],[Post Wage Increase Time Off Accruals (Hours)]]</f>
        <v>0</v>
      </c>
      <c r="AO42" s="39">
        <f>Table1[[#This Row],[Min Wage Time Off Accrual Expense]]*Table1[[#This Row],[DDS Funding Percent]]</f>
        <v>0</v>
      </c>
      <c r="AP42" s="1"/>
      <c r="AQ42" s="18"/>
    </row>
    <row r="43" spans="1:43" ht="14.45" x14ac:dyDescent="0.3">
      <c r="A43" s="17"/>
      <c r="B43" s="17"/>
      <c r="C43" s="58"/>
      <c r="D43" s="37"/>
      <c r="E43" s="37"/>
      <c r="F43" s="37"/>
      <c r="G43" s="37"/>
      <c r="H43" s="37"/>
      <c r="I43" s="37"/>
      <c r="J43" s="38"/>
      <c r="K43" s="39">
        <f>SUM(Table1[[#This Row],[Regular Wages]],Table1[[#This Row],[OvertimeWages]],Table1[[#This Row],[Holiday Wages]],Table1[[#This Row],[Incentive Payments]])</f>
        <v>0</v>
      </c>
      <c r="L43" s="38"/>
      <c r="M43" s="38"/>
      <c r="N43" s="38"/>
      <c r="O43" s="38"/>
      <c r="P43" s="38"/>
      <c r="Q43" s="38"/>
      <c r="R43" s="38"/>
      <c r="S43" s="39">
        <f>SUM(Table1[[#This Row],[Regular Wages2]],Table1[[#This Row],[OvertimeWages4]],Table1[[#This Row],[Holiday Wages6]],Table1[[#This Row],[Incentive Payments8]])</f>
        <v>0</v>
      </c>
      <c r="T43" s="39">
        <f>SUM(Table1[[#This Row],[Total Pre Min Wage Wages]],Table1[[#This Row],[Total After Min Wage Wages]])</f>
        <v>0</v>
      </c>
      <c r="U43" s="39">
        <f>IFERROR(IF(OR(Table1[[#This Row],[Regular Hours]]=0,Table1[[#This Row],[Regular Hours]]=""),VLOOKUP(Table1[[#This Row],[Position Title]],startingWages!$A$2:$D$200,2, FALSE),Table1[[#This Row],[Regular Wages]]/Table1[[#This Row],[Regular Hours]]),0)</f>
        <v>0</v>
      </c>
      <c r="V43" s="39">
        <f>IF(OR(Table1[[#This Row],[OvertimeHours]]="",Table1[[#This Row],[OvertimeHours]]=0),Table1[[#This Row],[Regular Hourly Wage]]*1.5,Table1[[#This Row],[OvertimeWages]]/Table1[[#This Row],[OvertimeHours]])</f>
        <v>0</v>
      </c>
      <c r="W43" s="39">
        <f>IF(OR(Table1[[#This Row],[Holiday Hours]]="",Table1[[#This Row],[Holiday Hours]]=0),Table1[[#This Row],[Regular Hourly Wage]],Table1[[#This Row],[Holiday Wages]]/Table1[[#This Row],[Holiday Hours]])</f>
        <v>0</v>
      </c>
      <c r="X43" s="39" t="str">
        <f>IF(Table1[[#This Row],[Regular Hourly Wage]]&lt;14.05,"$14.75",IF(Table1[[#This Row],[Regular Hourly Wage]]&lt;30,"5%","None"))</f>
        <v>$14.75</v>
      </c>
      <c r="Y43" s="39">
        <f>IF(Table1[[#This Row],[Wage Category]]="5%",Table1[[#This Row],[Regular Hourly Wage]]*1.05,IF(Table1[[#This Row],[Wage Category]]="$14.75",14.75,Table1[[#This Row],[Regular Hourly Wage]]))</f>
        <v>14.75</v>
      </c>
      <c r="Z43" s="39">
        <f>(1+IF(Table1[[#This Row],[Regular Hourly Wage]]=0,0.5,(Table1[[#This Row],[Overtime Hourly Wage]]-Table1[[#This Row],[Regular Hourly Wage]])/Table1[[#This Row],[Regular Hourly Wage]]))*Table1[[#This Row],[Regular Wage Cap]]</f>
        <v>22.125</v>
      </c>
      <c r="AA43" s="39">
        <f>(1+IF(Table1[[#This Row],[Regular Hourly Wage]]=0,0,(Table1[[#This Row],[Holiday Hourly Wage]]-Table1[[#This Row],[Regular Hourly Wage]])/Table1[[#This Row],[Regular Hourly Wage]]))*Table1[[#This Row],[Regular Wage Cap]]</f>
        <v>14.75</v>
      </c>
      <c r="AB43" s="39">
        <f>Table1[[#This Row],[Regular Hours3]]*Table1[[#This Row],[Regular Hourly Wage]]</f>
        <v>0</v>
      </c>
      <c r="AC43" s="39">
        <f>Table1[[#This Row],[OvertimeHours5]]*Table1[[#This Row],[Overtime Hourly Wage]]</f>
        <v>0</v>
      </c>
      <c r="AD43" s="39">
        <f>Table1[[#This Row],[Holiday Hours7]]*Table1[[#This Row],[Holiday Hourly Wage]]</f>
        <v>0</v>
      </c>
      <c r="AE43" s="39">
        <f>SUM(Table1[[#This Row],[Regular10]:[Holiday12]])</f>
        <v>0</v>
      </c>
      <c r="AF43" s="39">
        <f>Table1[[#This Row],[Regular Hours3]]*Table1[[#This Row],[Regular Wage Cap]]</f>
        <v>0</v>
      </c>
      <c r="AG43" s="39">
        <f>Table1[[#This Row],[OvertimeHours5]]*Table1[[#This Row],[Overtime Wage Cap]]</f>
        <v>0</v>
      </c>
      <c r="AH43" s="39">
        <f>Table1[[#This Row],[Holiday Hours7]]*Table1[[#This Row],[Holiday Wage Cap]]</f>
        <v>0</v>
      </c>
      <c r="AI43" s="39">
        <f>SUM(Table1[[#This Row],[Regular]:[Holiday]])</f>
        <v>0</v>
      </c>
      <c r="AJ43" s="39">
        <f>IF(Table1[[#This Row],[Total]]=0,0,Table1[[#This Row],[Total2]]-Table1[[#This Row],[Total]])</f>
        <v>0</v>
      </c>
      <c r="AK43" s="39">
        <f>Table1[[#This Row],[Difference]]*Table1[[#This Row],[DDS Funding Percent]]</f>
        <v>0</v>
      </c>
      <c r="AL43" s="39">
        <f>IF(Table1[[#This Row],[Regular Hourly Wage]]&lt;&gt;0,Table1[[#This Row],[Regular Wage Cap]]-Table1[[#This Row],[Regular Hourly Wage]],0)</f>
        <v>0</v>
      </c>
      <c r="AM43" s="38"/>
      <c r="AN43" s="39">
        <f>Table1[[#This Row],[Wage Difference]]*Table1[[#This Row],[Post Wage Increase Time Off Accruals (Hours)]]</f>
        <v>0</v>
      </c>
      <c r="AO43" s="39">
        <f>Table1[[#This Row],[Min Wage Time Off Accrual Expense]]*Table1[[#This Row],[DDS Funding Percent]]</f>
        <v>0</v>
      </c>
      <c r="AP43" s="1"/>
      <c r="AQ43" s="18"/>
    </row>
    <row r="44" spans="1:43" ht="14.45" x14ac:dyDescent="0.3">
      <c r="A44" s="17"/>
      <c r="B44" s="17"/>
      <c r="C44" s="58"/>
      <c r="D44" s="37"/>
      <c r="E44" s="37"/>
      <c r="F44" s="37"/>
      <c r="G44" s="37"/>
      <c r="H44" s="37"/>
      <c r="I44" s="37"/>
      <c r="J44" s="38"/>
      <c r="K44" s="39">
        <f>SUM(Table1[[#This Row],[Regular Wages]],Table1[[#This Row],[OvertimeWages]],Table1[[#This Row],[Holiday Wages]],Table1[[#This Row],[Incentive Payments]])</f>
        <v>0</v>
      </c>
      <c r="L44" s="38"/>
      <c r="M44" s="38"/>
      <c r="N44" s="38"/>
      <c r="O44" s="38"/>
      <c r="P44" s="38"/>
      <c r="Q44" s="38"/>
      <c r="R44" s="38"/>
      <c r="S44" s="39">
        <f>SUM(Table1[[#This Row],[Regular Wages2]],Table1[[#This Row],[OvertimeWages4]],Table1[[#This Row],[Holiday Wages6]],Table1[[#This Row],[Incentive Payments8]])</f>
        <v>0</v>
      </c>
      <c r="T44" s="39">
        <f>SUM(Table1[[#This Row],[Total Pre Min Wage Wages]],Table1[[#This Row],[Total After Min Wage Wages]])</f>
        <v>0</v>
      </c>
      <c r="U44" s="39">
        <f>IFERROR(IF(OR(Table1[[#This Row],[Regular Hours]]=0,Table1[[#This Row],[Regular Hours]]=""),VLOOKUP(Table1[[#This Row],[Position Title]],startingWages!$A$2:$D$200,2, FALSE),Table1[[#This Row],[Regular Wages]]/Table1[[#This Row],[Regular Hours]]),0)</f>
        <v>0</v>
      </c>
      <c r="V44" s="39">
        <f>IF(OR(Table1[[#This Row],[OvertimeHours]]="",Table1[[#This Row],[OvertimeHours]]=0),Table1[[#This Row],[Regular Hourly Wage]]*1.5,Table1[[#This Row],[OvertimeWages]]/Table1[[#This Row],[OvertimeHours]])</f>
        <v>0</v>
      </c>
      <c r="W44" s="39">
        <f>IF(OR(Table1[[#This Row],[Holiday Hours]]="",Table1[[#This Row],[Holiday Hours]]=0),Table1[[#This Row],[Regular Hourly Wage]],Table1[[#This Row],[Holiday Wages]]/Table1[[#This Row],[Holiday Hours]])</f>
        <v>0</v>
      </c>
      <c r="X44" s="39" t="str">
        <f>IF(Table1[[#This Row],[Regular Hourly Wage]]&lt;14.05,"$14.75",IF(Table1[[#This Row],[Regular Hourly Wage]]&lt;30,"5%","None"))</f>
        <v>$14.75</v>
      </c>
      <c r="Y44" s="39">
        <f>IF(Table1[[#This Row],[Wage Category]]="5%",Table1[[#This Row],[Regular Hourly Wage]]*1.05,IF(Table1[[#This Row],[Wage Category]]="$14.75",14.75,Table1[[#This Row],[Regular Hourly Wage]]))</f>
        <v>14.75</v>
      </c>
      <c r="Z44" s="39">
        <f>(1+IF(Table1[[#This Row],[Regular Hourly Wage]]=0,0.5,(Table1[[#This Row],[Overtime Hourly Wage]]-Table1[[#This Row],[Regular Hourly Wage]])/Table1[[#This Row],[Regular Hourly Wage]]))*Table1[[#This Row],[Regular Wage Cap]]</f>
        <v>22.125</v>
      </c>
      <c r="AA44" s="39">
        <f>(1+IF(Table1[[#This Row],[Regular Hourly Wage]]=0,0,(Table1[[#This Row],[Holiday Hourly Wage]]-Table1[[#This Row],[Regular Hourly Wage]])/Table1[[#This Row],[Regular Hourly Wage]]))*Table1[[#This Row],[Regular Wage Cap]]</f>
        <v>14.75</v>
      </c>
      <c r="AB44" s="39">
        <f>Table1[[#This Row],[Regular Hours3]]*Table1[[#This Row],[Regular Hourly Wage]]</f>
        <v>0</v>
      </c>
      <c r="AC44" s="39">
        <f>Table1[[#This Row],[OvertimeHours5]]*Table1[[#This Row],[Overtime Hourly Wage]]</f>
        <v>0</v>
      </c>
      <c r="AD44" s="39">
        <f>Table1[[#This Row],[Holiday Hours7]]*Table1[[#This Row],[Holiday Hourly Wage]]</f>
        <v>0</v>
      </c>
      <c r="AE44" s="39">
        <f>SUM(Table1[[#This Row],[Regular10]:[Holiday12]])</f>
        <v>0</v>
      </c>
      <c r="AF44" s="39">
        <f>Table1[[#This Row],[Regular Hours3]]*Table1[[#This Row],[Regular Wage Cap]]</f>
        <v>0</v>
      </c>
      <c r="AG44" s="39">
        <f>Table1[[#This Row],[OvertimeHours5]]*Table1[[#This Row],[Overtime Wage Cap]]</f>
        <v>0</v>
      </c>
      <c r="AH44" s="39">
        <f>Table1[[#This Row],[Holiday Hours7]]*Table1[[#This Row],[Holiday Wage Cap]]</f>
        <v>0</v>
      </c>
      <c r="AI44" s="39">
        <f>SUM(Table1[[#This Row],[Regular]:[Holiday]])</f>
        <v>0</v>
      </c>
      <c r="AJ44" s="39">
        <f>IF(Table1[[#This Row],[Total]]=0,0,Table1[[#This Row],[Total2]]-Table1[[#This Row],[Total]])</f>
        <v>0</v>
      </c>
      <c r="AK44" s="39">
        <f>Table1[[#This Row],[Difference]]*Table1[[#This Row],[DDS Funding Percent]]</f>
        <v>0</v>
      </c>
      <c r="AL44" s="39">
        <f>IF(Table1[[#This Row],[Regular Hourly Wage]]&lt;&gt;0,Table1[[#This Row],[Regular Wage Cap]]-Table1[[#This Row],[Regular Hourly Wage]],0)</f>
        <v>0</v>
      </c>
      <c r="AM44" s="38"/>
      <c r="AN44" s="39">
        <f>Table1[[#This Row],[Wage Difference]]*Table1[[#This Row],[Post Wage Increase Time Off Accruals (Hours)]]</f>
        <v>0</v>
      </c>
      <c r="AO44" s="39">
        <f>Table1[[#This Row],[Min Wage Time Off Accrual Expense]]*Table1[[#This Row],[DDS Funding Percent]]</f>
        <v>0</v>
      </c>
      <c r="AP44" s="1"/>
      <c r="AQ44" s="18"/>
    </row>
    <row r="45" spans="1:43" ht="14.45" x14ac:dyDescent="0.3">
      <c r="A45" s="17"/>
      <c r="B45" s="17"/>
      <c r="C45" s="58"/>
      <c r="D45" s="37"/>
      <c r="E45" s="37"/>
      <c r="F45" s="37"/>
      <c r="G45" s="37"/>
      <c r="H45" s="37"/>
      <c r="I45" s="37"/>
      <c r="J45" s="38"/>
      <c r="K45" s="39">
        <f>SUM(Table1[[#This Row],[Regular Wages]],Table1[[#This Row],[OvertimeWages]],Table1[[#This Row],[Holiday Wages]],Table1[[#This Row],[Incentive Payments]])</f>
        <v>0</v>
      </c>
      <c r="L45" s="38"/>
      <c r="M45" s="38"/>
      <c r="N45" s="38"/>
      <c r="O45" s="38"/>
      <c r="P45" s="38"/>
      <c r="Q45" s="38"/>
      <c r="R45" s="38"/>
      <c r="S45" s="39">
        <f>SUM(Table1[[#This Row],[Regular Wages2]],Table1[[#This Row],[OvertimeWages4]],Table1[[#This Row],[Holiday Wages6]],Table1[[#This Row],[Incentive Payments8]])</f>
        <v>0</v>
      </c>
      <c r="T45" s="39">
        <f>SUM(Table1[[#This Row],[Total Pre Min Wage Wages]],Table1[[#This Row],[Total After Min Wage Wages]])</f>
        <v>0</v>
      </c>
      <c r="U45" s="39">
        <f>IFERROR(IF(OR(Table1[[#This Row],[Regular Hours]]=0,Table1[[#This Row],[Regular Hours]]=""),VLOOKUP(Table1[[#This Row],[Position Title]],startingWages!$A$2:$D$200,2, FALSE),Table1[[#This Row],[Regular Wages]]/Table1[[#This Row],[Regular Hours]]),0)</f>
        <v>0</v>
      </c>
      <c r="V45" s="39">
        <f>IF(OR(Table1[[#This Row],[OvertimeHours]]="",Table1[[#This Row],[OvertimeHours]]=0),Table1[[#This Row],[Regular Hourly Wage]]*1.5,Table1[[#This Row],[OvertimeWages]]/Table1[[#This Row],[OvertimeHours]])</f>
        <v>0</v>
      </c>
      <c r="W45" s="39">
        <f>IF(OR(Table1[[#This Row],[Holiday Hours]]="",Table1[[#This Row],[Holiday Hours]]=0),Table1[[#This Row],[Regular Hourly Wage]],Table1[[#This Row],[Holiday Wages]]/Table1[[#This Row],[Holiday Hours]])</f>
        <v>0</v>
      </c>
      <c r="X45" s="39" t="str">
        <f>IF(Table1[[#This Row],[Regular Hourly Wage]]&lt;14.05,"$14.75",IF(Table1[[#This Row],[Regular Hourly Wage]]&lt;30,"5%","None"))</f>
        <v>$14.75</v>
      </c>
      <c r="Y45" s="39">
        <f>IF(Table1[[#This Row],[Wage Category]]="5%",Table1[[#This Row],[Regular Hourly Wage]]*1.05,IF(Table1[[#This Row],[Wage Category]]="$14.75",14.75,Table1[[#This Row],[Regular Hourly Wage]]))</f>
        <v>14.75</v>
      </c>
      <c r="Z45" s="39">
        <f>(1+IF(Table1[[#This Row],[Regular Hourly Wage]]=0,0.5,(Table1[[#This Row],[Overtime Hourly Wage]]-Table1[[#This Row],[Regular Hourly Wage]])/Table1[[#This Row],[Regular Hourly Wage]]))*Table1[[#This Row],[Regular Wage Cap]]</f>
        <v>22.125</v>
      </c>
      <c r="AA45" s="39">
        <f>(1+IF(Table1[[#This Row],[Regular Hourly Wage]]=0,0,(Table1[[#This Row],[Holiday Hourly Wage]]-Table1[[#This Row],[Regular Hourly Wage]])/Table1[[#This Row],[Regular Hourly Wage]]))*Table1[[#This Row],[Regular Wage Cap]]</f>
        <v>14.75</v>
      </c>
      <c r="AB45" s="39">
        <f>Table1[[#This Row],[Regular Hours3]]*Table1[[#This Row],[Regular Hourly Wage]]</f>
        <v>0</v>
      </c>
      <c r="AC45" s="39">
        <f>Table1[[#This Row],[OvertimeHours5]]*Table1[[#This Row],[Overtime Hourly Wage]]</f>
        <v>0</v>
      </c>
      <c r="AD45" s="39">
        <f>Table1[[#This Row],[Holiday Hours7]]*Table1[[#This Row],[Holiday Hourly Wage]]</f>
        <v>0</v>
      </c>
      <c r="AE45" s="39">
        <f>SUM(Table1[[#This Row],[Regular10]:[Holiday12]])</f>
        <v>0</v>
      </c>
      <c r="AF45" s="39">
        <f>Table1[[#This Row],[Regular Hours3]]*Table1[[#This Row],[Regular Wage Cap]]</f>
        <v>0</v>
      </c>
      <c r="AG45" s="39">
        <f>Table1[[#This Row],[OvertimeHours5]]*Table1[[#This Row],[Overtime Wage Cap]]</f>
        <v>0</v>
      </c>
      <c r="AH45" s="39">
        <f>Table1[[#This Row],[Holiday Hours7]]*Table1[[#This Row],[Holiday Wage Cap]]</f>
        <v>0</v>
      </c>
      <c r="AI45" s="39">
        <f>SUM(Table1[[#This Row],[Regular]:[Holiday]])</f>
        <v>0</v>
      </c>
      <c r="AJ45" s="39">
        <f>IF(Table1[[#This Row],[Total]]=0,0,Table1[[#This Row],[Total2]]-Table1[[#This Row],[Total]])</f>
        <v>0</v>
      </c>
      <c r="AK45" s="39">
        <f>Table1[[#This Row],[Difference]]*Table1[[#This Row],[DDS Funding Percent]]</f>
        <v>0</v>
      </c>
      <c r="AL45" s="39">
        <f>IF(Table1[[#This Row],[Regular Hourly Wage]]&lt;&gt;0,Table1[[#This Row],[Regular Wage Cap]]-Table1[[#This Row],[Regular Hourly Wage]],0)</f>
        <v>0</v>
      </c>
      <c r="AM45" s="38"/>
      <c r="AN45" s="39">
        <f>Table1[[#This Row],[Wage Difference]]*Table1[[#This Row],[Post Wage Increase Time Off Accruals (Hours)]]</f>
        <v>0</v>
      </c>
      <c r="AO45" s="39">
        <f>Table1[[#This Row],[Min Wage Time Off Accrual Expense]]*Table1[[#This Row],[DDS Funding Percent]]</f>
        <v>0</v>
      </c>
      <c r="AP45" s="1"/>
      <c r="AQ45" s="18"/>
    </row>
    <row r="46" spans="1:43" ht="14.45" x14ac:dyDescent="0.3">
      <c r="A46" s="17"/>
      <c r="B46" s="17"/>
      <c r="C46" s="58"/>
      <c r="D46" s="37"/>
      <c r="E46" s="37"/>
      <c r="F46" s="37"/>
      <c r="G46" s="37"/>
      <c r="H46" s="37"/>
      <c r="I46" s="37"/>
      <c r="J46" s="38"/>
      <c r="K46" s="39">
        <f>SUM(Table1[[#This Row],[Regular Wages]],Table1[[#This Row],[OvertimeWages]],Table1[[#This Row],[Holiday Wages]],Table1[[#This Row],[Incentive Payments]])</f>
        <v>0</v>
      </c>
      <c r="L46" s="38"/>
      <c r="M46" s="38"/>
      <c r="N46" s="38"/>
      <c r="O46" s="38"/>
      <c r="P46" s="38"/>
      <c r="Q46" s="38"/>
      <c r="R46" s="38"/>
      <c r="S46" s="39">
        <f>SUM(Table1[[#This Row],[Regular Wages2]],Table1[[#This Row],[OvertimeWages4]],Table1[[#This Row],[Holiday Wages6]],Table1[[#This Row],[Incentive Payments8]])</f>
        <v>0</v>
      </c>
      <c r="T46" s="39">
        <f>SUM(Table1[[#This Row],[Total Pre Min Wage Wages]],Table1[[#This Row],[Total After Min Wage Wages]])</f>
        <v>0</v>
      </c>
      <c r="U46" s="39">
        <f>IFERROR(IF(OR(Table1[[#This Row],[Regular Hours]]=0,Table1[[#This Row],[Regular Hours]]=""),VLOOKUP(Table1[[#This Row],[Position Title]],startingWages!$A$2:$D$200,2, FALSE),Table1[[#This Row],[Regular Wages]]/Table1[[#This Row],[Regular Hours]]),0)</f>
        <v>0</v>
      </c>
      <c r="V46" s="39">
        <f>IF(OR(Table1[[#This Row],[OvertimeHours]]="",Table1[[#This Row],[OvertimeHours]]=0),Table1[[#This Row],[Regular Hourly Wage]]*1.5,Table1[[#This Row],[OvertimeWages]]/Table1[[#This Row],[OvertimeHours]])</f>
        <v>0</v>
      </c>
      <c r="W46" s="39">
        <f>IF(OR(Table1[[#This Row],[Holiday Hours]]="",Table1[[#This Row],[Holiday Hours]]=0),Table1[[#This Row],[Regular Hourly Wage]],Table1[[#This Row],[Holiday Wages]]/Table1[[#This Row],[Holiday Hours]])</f>
        <v>0</v>
      </c>
      <c r="X46" s="39" t="str">
        <f>IF(Table1[[#This Row],[Regular Hourly Wage]]&lt;14.05,"$14.75",IF(Table1[[#This Row],[Regular Hourly Wage]]&lt;30,"5%","None"))</f>
        <v>$14.75</v>
      </c>
      <c r="Y46" s="39">
        <f>IF(Table1[[#This Row],[Wage Category]]="5%",Table1[[#This Row],[Regular Hourly Wage]]*1.05,IF(Table1[[#This Row],[Wage Category]]="$14.75",14.75,Table1[[#This Row],[Regular Hourly Wage]]))</f>
        <v>14.75</v>
      </c>
      <c r="Z46" s="39">
        <f>(1+IF(Table1[[#This Row],[Regular Hourly Wage]]=0,0.5,(Table1[[#This Row],[Overtime Hourly Wage]]-Table1[[#This Row],[Regular Hourly Wage]])/Table1[[#This Row],[Regular Hourly Wage]]))*Table1[[#This Row],[Regular Wage Cap]]</f>
        <v>22.125</v>
      </c>
      <c r="AA46" s="39">
        <f>(1+IF(Table1[[#This Row],[Regular Hourly Wage]]=0,0,(Table1[[#This Row],[Holiday Hourly Wage]]-Table1[[#This Row],[Regular Hourly Wage]])/Table1[[#This Row],[Regular Hourly Wage]]))*Table1[[#This Row],[Regular Wage Cap]]</f>
        <v>14.75</v>
      </c>
      <c r="AB46" s="39">
        <f>Table1[[#This Row],[Regular Hours3]]*Table1[[#This Row],[Regular Hourly Wage]]</f>
        <v>0</v>
      </c>
      <c r="AC46" s="39">
        <f>Table1[[#This Row],[OvertimeHours5]]*Table1[[#This Row],[Overtime Hourly Wage]]</f>
        <v>0</v>
      </c>
      <c r="AD46" s="39">
        <f>Table1[[#This Row],[Holiday Hours7]]*Table1[[#This Row],[Holiday Hourly Wage]]</f>
        <v>0</v>
      </c>
      <c r="AE46" s="39">
        <f>SUM(Table1[[#This Row],[Regular10]:[Holiday12]])</f>
        <v>0</v>
      </c>
      <c r="AF46" s="39">
        <f>Table1[[#This Row],[Regular Hours3]]*Table1[[#This Row],[Regular Wage Cap]]</f>
        <v>0</v>
      </c>
      <c r="AG46" s="39">
        <f>Table1[[#This Row],[OvertimeHours5]]*Table1[[#This Row],[Overtime Wage Cap]]</f>
        <v>0</v>
      </c>
      <c r="AH46" s="39">
        <f>Table1[[#This Row],[Holiday Hours7]]*Table1[[#This Row],[Holiday Wage Cap]]</f>
        <v>0</v>
      </c>
      <c r="AI46" s="39">
        <f>SUM(Table1[[#This Row],[Regular]:[Holiday]])</f>
        <v>0</v>
      </c>
      <c r="AJ46" s="39">
        <f>IF(Table1[[#This Row],[Total]]=0,0,Table1[[#This Row],[Total2]]-Table1[[#This Row],[Total]])</f>
        <v>0</v>
      </c>
      <c r="AK46" s="39">
        <f>Table1[[#This Row],[Difference]]*Table1[[#This Row],[DDS Funding Percent]]</f>
        <v>0</v>
      </c>
      <c r="AL46" s="39">
        <f>IF(Table1[[#This Row],[Regular Hourly Wage]]&lt;&gt;0,Table1[[#This Row],[Regular Wage Cap]]-Table1[[#This Row],[Regular Hourly Wage]],0)</f>
        <v>0</v>
      </c>
      <c r="AM46" s="38"/>
      <c r="AN46" s="39">
        <f>Table1[[#This Row],[Wage Difference]]*Table1[[#This Row],[Post Wage Increase Time Off Accruals (Hours)]]</f>
        <v>0</v>
      </c>
      <c r="AO46" s="39">
        <f>Table1[[#This Row],[Min Wage Time Off Accrual Expense]]*Table1[[#This Row],[DDS Funding Percent]]</f>
        <v>0</v>
      </c>
      <c r="AP46" s="1"/>
      <c r="AQ46" s="18"/>
    </row>
    <row r="47" spans="1:43" ht="14.45" x14ac:dyDescent="0.3">
      <c r="A47" s="17"/>
      <c r="B47" s="17"/>
      <c r="C47" s="58"/>
      <c r="D47" s="37"/>
      <c r="E47" s="37"/>
      <c r="F47" s="37"/>
      <c r="G47" s="37"/>
      <c r="H47" s="37"/>
      <c r="I47" s="37"/>
      <c r="J47" s="38"/>
      <c r="K47" s="39">
        <f>SUM(Table1[[#This Row],[Regular Wages]],Table1[[#This Row],[OvertimeWages]],Table1[[#This Row],[Holiday Wages]],Table1[[#This Row],[Incentive Payments]])</f>
        <v>0</v>
      </c>
      <c r="L47" s="38"/>
      <c r="M47" s="38"/>
      <c r="N47" s="38"/>
      <c r="O47" s="38"/>
      <c r="P47" s="38"/>
      <c r="Q47" s="38"/>
      <c r="R47" s="38"/>
      <c r="S47" s="39">
        <f>SUM(Table1[[#This Row],[Regular Wages2]],Table1[[#This Row],[OvertimeWages4]],Table1[[#This Row],[Holiday Wages6]],Table1[[#This Row],[Incentive Payments8]])</f>
        <v>0</v>
      </c>
      <c r="T47" s="39">
        <f>SUM(Table1[[#This Row],[Total Pre Min Wage Wages]],Table1[[#This Row],[Total After Min Wage Wages]])</f>
        <v>0</v>
      </c>
      <c r="U47" s="39">
        <f>IFERROR(IF(OR(Table1[[#This Row],[Regular Hours]]=0,Table1[[#This Row],[Regular Hours]]=""),VLOOKUP(Table1[[#This Row],[Position Title]],startingWages!$A$2:$D$200,2, FALSE),Table1[[#This Row],[Regular Wages]]/Table1[[#This Row],[Regular Hours]]),0)</f>
        <v>0</v>
      </c>
      <c r="V47" s="39">
        <f>IF(OR(Table1[[#This Row],[OvertimeHours]]="",Table1[[#This Row],[OvertimeHours]]=0),Table1[[#This Row],[Regular Hourly Wage]]*1.5,Table1[[#This Row],[OvertimeWages]]/Table1[[#This Row],[OvertimeHours]])</f>
        <v>0</v>
      </c>
      <c r="W47" s="39">
        <f>IF(OR(Table1[[#This Row],[Holiday Hours]]="",Table1[[#This Row],[Holiday Hours]]=0),Table1[[#This Row],[Regular Hourly Wage]],Table1[[#This Row],[Holiday Wages]]/Table1[[#This Row],[Holiday Hours]])</f>
        <v>0</v>
      </c>
      <c r="X47" s="39" t="str">
        <f>IF(Table1[[#This Row],[Regular Hourly Wage]]&lt;14.05,"$14.75",IF(Table1[[#This Row],[Regular Hourly Wage]]&lt;30,"5%","None"))</f>
        <v>$14.75</v>
      </c>
      <c r="Y47" s="39">
        <f>IF(Table1[[#This Row],[Wage Category]]="5%",Table1[[#This Row],[Regular Hourly Wage]]*1.05,IF(Table1[[#This Row],[Wage Category]]="$14.75",14.75,Table1[[#This Row],[Regular Hourly Wage]]))</f>
        <v>14.75</v>
      </c>
      <c r="Z47" s="39">
        <f>(1+IF(Table1[[#This Row],[Regular Hourly Wage]]=0,0.5,(Table1[[#This Row],[Overtime Hourly Wage]]-Table1[[#This Row],[Regular Hourly Wage]])/Table1[[#This Row],[Regular Hourly Wage]]))*Table1[[#This Row],[Regular Wage Cap]]</f>
        <v>22.125</v>
      </c>
      <c r="AA47" s="39">
        <f>(1+IF(Table1[[#This Row],[Regular Hourly Wage]]=0,0,(Table1[[#This Row],[Holiday Hourly Wage]]-Table1[[#This Row],[Regular Hourly Wage]])/Table1[[#This Row],[Regular Hourly Wage]]))*Table1[[#This Row],[Regular Wage Cap]]</f>
        <v>14.75</v>
      </c>
      <c r="AB47" s="39">
        <f>Table1[[#This Row],[Regular Hours3]]*Table1[[#This Row],[Regular Hourly Wage]]</f>
        <v>0</v>
      </c>
      <c r="AC47" s="39">
        <f>Table1[[#This Row],[OvertimeHours5]]*Table1[[#This Row],[Overtime Hourly Wage]]</f>
        <v>0</v>
      </c>
      <c r="AD47" s="39">
        <f>Table1[[#This Row],[Holiday Hours7]]*Table1[[#This Row],[Holiday Hourly Wage]]</f>
        <v>0</v>
      </c>
      <c r="AE47" s="39">
        <f>SUM(Table1[[#This Row],[Regular10]:[Holiday12]])</f>
        <v>0</v>
      </c>
      <c r="AF47" s="39">
        <f>Table1[[#This Row],[Regular Hours3]]*Table1[[#This Row],[Regular Wage Cap]]</f>
        <v>0</v>
      </c>
      <c r="AG47" s="39">
        <f>Table1[[#This Row],[OvertimeHours5]]*Table1[[#This Row],[Overtime Wage Cap]]</f>
        <v>0</v>
      </c>
      <c r="AH47" s="39">
        <f>Table1[[#This Row],[Holiday Hours7]]*Table1[[#This Row],[Holiday Wage Cap]]</f>
        <v>0</v>
      </c>
      <c r="AI47" s="39">
        <f>SUM(Table1[[#This Row],[Regular]:[Holiday]])</f>
        <v>0</v>
      </c>
      <c r="AJ47" s="39">
        <f>IF(Table1[[#This Row],[Total]]=0,0,Table1[[#This Row],[Total2]]-Table1[[#This Row],[Total]])</f>
        <v>0</v>
      </c>
      <c r="AK47" s="39">
        <f>Table1[[#This Row],[Difference]]*Table1[[#This Row],[DDS Funding Percent]]</f>
        <v>0</v>
      </c>
      <c r="AL47" s="39">
        <f>IF(Table1[[#This Row],[Regular Hourly Wage]]&lt;&gt;0,Table1[[#This Row],[Regular Wage Cap]]-Table1[[#This Row],[Regular Hourly Wage]],0)</f>
        <v>0</v>
      </c>
      <c r="AM47" s="38"/>
      <c r="AN47" s="39">
        <f>Table1[[#This Row],[Wage Difference]]*Table1[[#This Row],[Post Wage Increase Time Off Accruals (Hours)]]</f>
        <v>0</v>
      </c>
      <c r="AO47" s="39">
        <f>Table1[[#This Row],[Min Wage Time Off Accrual Expense]]*Table1[[#This Row],[DDS Funding Percent]]</f>
        <v>0</v>
      </c>
      <c r="AP47" s="1"/>
      <c r="AQ47" s="18"/>
    </row>
    <row r="48" spans="1:43" x14ac:dyDescent="0.25">
      <c r="A48" s="17"/>
      <c r="B48" s="17"/>
      <c r="C48" s="58"/>
      <c r="D48" s="37"/>
      <c r="E48" s="37"/>
      <c r="F48" s="37"/>
      <c r="G48" s="37"/>
      <c r="H48" s="37"/>
      <c r="I48" s="37"/>
      <c r="J48" s="38"/>
      <c r="K48" s="39">
        <f>SUM(Table1[[#This Row],[Regular Wages]],Table1[[#This Row],[OvertimeWages]],Table1[[#This Row],[Holiday Wages]],Table1[[#This Row],[Incentive Payments]])</f>
        <v>0</v>
      </c>
      <c r="L48" s="38"/>
      <c r="M48" s="38"/>
      <c r="N48" s="38"/>
      <c r="O48" s="38"/>
      <c r="P48" s="38"/>
      <c r="Q48" s="38"/>
      <c r="R48" s="38"/>
      <c r="S48" s="39">
        <f>SUM(Table1[[#This Row],[Regular Wages2]],Table1[[#This Row],[OvertimeWages4]],Table1[[#This Row],[Holiday Wages6]],Table1[[#This Row],[Incentive Payments8]])</f>
        <v>0</v>
      </c>
      <c r="T48" s="39">
        <f>SUM(Table1[[#This Row],[Total Pre Min Wage Wages]],Table1[[#This Row],[Total After Min Wage Wages]])</f>
        <v>0</v>
      </c>
      <c r="U48" s="39">
        <f>IFERROR(IF(OR(Table1[[#This Row],[Regular Hours]]=0,Table1[[#This Row],[Regular Hours]]=""),VLOOKUP(Table1[[#This Row],[Position Title]],startingWages!$A$2:$D$200,2, FALSE),Table1[[#This Row],[Regular Wages]]/Table1[[#This Row],[Regular Hours]]),0)</f>
        <v>0</v>
      </c>
      <c r="V48" s="39">
        <f>IF(OR(Table1[[#This Row],[OvertimeHours]]="",Table1[[#This Row],[OvertimeHours]]=0),Table1[[#This Row],[Regular Hourly Wage]]*1.5,Table1[[#This Row],[OvertimeWages]]/Table1[[#This Row],[OvertimeHours]])</f>
        <v>0</v>
      </c>
      <c r="W48" s="39">
        <f>IF(OR(Table1[[#This Row],[Holiday Hours]]="",Table1[[#This Row],[Holiday Hours]]=0),Table1[[#This Row],[Regular Hourly Wage]],Table1[[#This Row],[Holiday Wages]]/Table1[[#This Row],[Holiday Hours]])</f>
        <v>0</v>
      </c>
      <c r="X48" s="39" t="str">
        <f>IF(Table1[[#This Row],[Regular Hourly Wage]]&lt;14.05,"$14.75",IF(Table1[[#This Row],[Regular Hourly Wage]]&lt;30,"5%","None"))</f>
        <v>$14.75</v>
      </c>
      <c r="Y48" s="39">
        <f>IF(Table1[[#This Row],[Wage Category]]="5%",Table1[[#This Row],[Regular Hourly Wage]]*1.05,IF(Table1[[#This Row],[Wage Category]]="$14.75",14.75,Table1[[#This Row],[Regular Hourly Wage]]))</f>
        <v>14.75</v>
      </c>
      <c r="Z48" s="39">
        <f>(1+IF(Table1[[#This Row],[Regular Hourly Wage]]=0,0.5,(Table1[[#This Row],[Overtime Hourly Wage]]-Table1[[#This Row],[Regular Hourly Wage]])/Table1[[#This Row],[Regular Hourly Wage]]))*Table1[[#This Row],[Regular Wage Cap]]</f>
        <v>22.125</v>
      </c>
      <c r="AA48" s="39">
        <f>(1+IF(Table1[[#This Row],[Regular Hourly Wage]]=0,0,(Table1[[#This Row],[Holiday Hourly Wage]]-Table1[[#This Row],[Regular Hourly Wage]])/Table1[[#This Row],[Regular Hourly Wage]]))*Table1[[#This Row],[Regular Wage Cap]]</f>
        <v>14.75</v>
      </c>
      <c r="AB48" s="39">
        <f>Table1[[#This Row],[Regular Hours3]]*Table1[[#This Row],[Regular Hourly Wage]]</f>
        <v>0</v>
      </c>
      <c r="AC48" s="39">
        <f>Table1[[#This Row],[OvertimeHours5]]*Table1[[#This Row],[Overtime Hourly Wage]]</f>
        <v>0</v>
      </c>
      <c r="AD48" s="39">
        <f>Table1[[#This Row],[Holiday Hours7]]*Table1[[#This Row],[Holiday Hourly Wage]]</f>
        <v>0</v>
      </c>
      <c r="AE48" s="39">
        <f>SUM(Table1[[#This Row],[Regular10]:[Holiday12]])</f>
        <v>0</v>
      </c>
      <c r="AF48" s="39">
        <f>Table1[[#This Row],[Regular Hours3]]*Table1[[#This Row],[Regular Wage Cap]]</f>
        <v>0</v>
      </c>
      <c r="AG48" s="39">
        <f>Table1[[#This Row],[OvertimeHours5]]*Table1[[#This Row],[Overtime Wage Cap]]</f>
        <v>0</v>
      </c>
      <c r="AH48" s="39">
        <f>Table1[[#This Row],[Holiday Hours7]]*Table1[[#This Row],[Holiday Wage Cap]]</f>
        <v>0</v>
      </c>
      <c r="AI48" s="39">
        <f>SUM(Table1[[#This Row],[Regular]:[Holiday]])</f>
        <v>0</v>
      </c>
      <c r="AJ48" s="39">
        <f>IF(Table1[[#This Row],[Total]]=0,0,Table1[[#This Row],[Total2]]-Table1[[#This Row],[Total]])</f>
        <v>0</v>
      </c>
      <c r="AK48" s="39">
        <f>Table1[[#This Row],[Difference]]*Table1[[#This Row],[DDS Funding Percent]]</f>
        <v>0</v>
      </c>
      <c r="AL48" s="39">
        <f>IF(Table1[[#This Row],[Regular Hourly Wage]]&lt;&gt;0,Table1[[#This Row],[Regular Wage Cap]]-Table1[[#This Row],[Regular Hourly Wage]],0)</f>
        <v>0</v>
      </c>
      <c r="AM48" s="38"/>
      <c r="AN48" s="39">
        <f>Table1[[#This Row],[Wage Difference]]*Table1[[#This Row],[Post Wage Increase Time Off Accruals (Hours)]]</f>
        <v>0</v>
      </c>
      <c r="AO48" s="39">
        <f>Table1[[#This Row],[Min Wage Time Off Accrual Expense]]*Table1[[#This Row],[DDS Funding Percent]]</f>
        <v>0</v>
      </c>
      <c r="AP48" s="1"/>
      <c r="AQ48" s="18"/>
    </row>
    <row r="49" spans="1:43" x14ac:dyDescent="0.25">
      <c r="A49" s="17"/>
      <c r="B49" s="17"/>
      <c r="C49" s="58"/>
      <c r="D49" s="37"/>
      <c r="E49" s="37"/>
      <c r="F49" s="37"/>
      <c r="G49" s="37"/>
      <c r="H49" s="37"/>
      <c r="I49" s="37"/>
      <c r="J49" s="38"/>
      <c r="K49" s="39">
        <f>SUM(Table1[[#This Row],[Regular Wages]],Table1[[#This Row],[OvertimeWages]],Table1[[#This Row],[Holiday Wages]],Table1[[#This Row],[Incentive Payments]])</f>
        <v>0</v>
      </c>
      <c r="L49" s="38"/>
      <c r="M49" s="38"/>
      <c r="N49" s="38"/>
      <c r="O49" s="38"/>
      <c r="P49" s="38"/>
      <c r="Q49" s="38"/>
      <c r="R49" s="38"/>
      <c r="S49" s="39">
        <f>SUM(Table1[[#This Row],[Regular Wages2]],Table1[[#This Row],[OvertimeWages4]],Table1[[#This Row],[Holiday Wages6]],Table1[[#This Row],[Incentive Payments8]])</f>
        <v>0</v>
      </c>
      <c r="T49" s="39">
        <f>SUM(Table1[[#This Row],[Total Pre Min Wage Wages]],Table1[[#This Row],[Total After Min Wage Wages]])</f>
        <v>0</v>
      </c>
      <c r="U49" s="39">
        <f>IFERROR(IF(OR(Table1[[#This Row],[Regular Hours]]=0,Table1[[#This Row],[Regular Hours]]=""),VLOOKUP(Table1[[#This Row],[Position Title]],startingWages!$A$2:$D$200,2, FALSE),Table1[[#This Row],[Regular Wages]]/Table1[[#This Row],[Regular Hours]]),0)</f>
        <v>0</v>
      </c>
      <c r="V49" s="39">
        <f>IF(OR(Table1[[#This Row],[OvertimeHours]]="",Table1[[#This Row],[OvertimeHours]]=0),Table1[[#This Row],[Regular Hourly Wage]]*1.5,Table1[[#This Row],[OvertimeWages]]/Table1[[#This Row],[OvertimeHours]])</f>
        <v>0</v>
      </c>
      <c r="W49" s="39">
        <f>IF(OR(Table1[[#This Row],[Holiday Hours]]="",Table1[[#This Row],[Holiday Hours]]=0),Table1[[#This Row],[Regular Hourly Wage]],Table1[[#This Row],[Holiday Wages]]/Table1[[#This Row],[Holiday Hours]])</f>
        <v>0</v>
      </c>
      <c r="X49" s="39" t="str">
        <f>IF(Table1[[#This Row],[Regular Hourly Wage]]&lt;14.05,"$14.75",IF(Table1[[#This Row],[Regular Hourly Wage]]&lt;30,"5%","None"))</f>
        <v>$14.75</v>
      </c>
      <c r="Y49" s="39">
        <f>IF(Table1[[#This Row],[Wage Category]]="5%",Table1[[#This Row],[Regular Hourly Wage]]*1.05,IF(Table1[[#This Row],[Wage Category]]="$14.75",14.75,Table1[[#This Row],[Regular Hourly Wage]]))</f>
        <v>14.75</v>
      </c>
      <c r="Z49" s="39">
        <f>(1+IF(Table1[[#This Row],[Regular Hourly Wage]]=0,0.5,(Table1[[#This Row],[Overtime Hourly Wage]]-Table1[[#This Row],[Regular Hourly Wage]])/Table1[[#This Row],[Regular Hourly Wage]]))*Table1[[#This Row],[Regular Wage Cap]]</f>
        <v>22.125</v>
      </c>
      <c r="AA49" s="39">
        <f>(1+IF(Table1[[#This Row],[Regular Hourly Wage]]=0,0,(Table1[[#This Row],[Holiday Hourly Wage]]-Table1[[#This Row],[Regular Hourly Wage]])/Table1[[#This Row],[Regular Hourly Wage]]))*Table1[[#This Row],[Regular Wage Cap]]</f>
        <v>14.75</v>
      </c>
      <c r="AB49" s="39">
        <f>Table1[[#This Row],[Regular Hours3]]*Table1[[#This Row],[Regular Hourly Wage]]</f>
        <v>0</v>
      </c>
      <c r="AC49" s="39">
        <f>Table1[[#This Row],[OvertimeHours5]]*Table1[[#This Row],[Overtime Hourly Wage]]</f>
        <v>0</v>
      </c>
      <c r="AD49" s="39">
        <f>Table1[[#This Row],[Holiday Hours7]]*Table1[[#This Row],[Holiday Hourly Wage]]</f>
        <v>0</v>
      </c>
      <c r="AE49" s="39">
        <f>SUM(Table1[[#This Row],[Regular10]:[Holiday12]])</f>
        <v>0</v>
      </c>
      <c r="AF49" s="39">
        <f>Table1[[#This Row],[Regular Hours3]]*Table1[[#This Row],[Regular Wage Cap]]</f>
        <v>0</v>
      </c>
      <c r="AG49" s="39">
        <f>Table1[[#This Row],[OvertimeHours5]]*Table1[[#This Row],[Overtime Wage Cap]]</f>
        <v>0</v>
      </c>
      <c r="AH49" s="39">
        <f>Table1[[#This Row],[Holiday Hours7]]*Table1[[#This Row],[Holiday Wage Cap]]</f>
        <v>0</v>
      </c>
      <c r="AI49" s="39">
        <f>SUM(Table1[[#This Row],[Regular]:[Holiday]])</f>
        <v>0</v>
      </c>
      <c r="AJ49" s="39">
        <f>IF(Table1[[#This Row],[Total]]=0,0,Table1[[#This Row],[Total2]]-Table1[[#This Row],[Total]])</f>
        <v>0</v>
      </c>
      <c r="AK49" s="39">
        <f>Table1[[#This Row],[Difference]]*Table1[[#This Row],[DDS Funding Percent]]</f>
        <v>0</v>
      </c>
      <c r="AL49" s="39">
        <f>IF(Table1[[#This Row],[Regular Hourly Wage]]&lt;&gt;0,Table1[[#This Row],[Regular Wage Cap]]-Table1[[#This Row],[Regular Hourly Wage]],0)</f>
        <v>0</v>
      </c>
      <c r="AM49" s="38"/>
      <c r="AN49" s="39">
        <f>Table1[[#This Row],[Wage Difference]]*Table1[[#This Row],[Post Wage Increase Time Off Accruals (Hours)]]</f>
        <v>0</v>
      </c>
      <c r="AO49" s="39">
        <f>Table1[[#This Row],[Min Wage Time Off Accrual Expense]]*Table1[[#This Row],[DDS Funding Percent]]</f>
        <v>0</v>
      </c>
      <c r="AP49" s="1"/>
      <c r="AQ49" s="18"/>
    </row>
    <row r="50" spans="1:43" x14ac:dyDescent="0.25">
      <c r="A50" s="17"/>
      <c r="B50" s="17"/>
      <c r="C50" s="58"/>
      <c r="D50" s="37"/>
      <c r="E50" s="37"/>
      <c r="F50" s="37"/>
      <c r="G50" s="37"/>
      <c r="H50" s="37"/>
      <c r="I50" s="37"/>
      <c r="J50" s="38"/>
      <c r="K50" s="39">
        <f>SUM(Table1[[#This Row],[Regular Wages]],Table1[[#This Row],[OvertimeWages]],Table1[[#This Row],[Holiday Wages]],Table1[[#This Row],[Incentive Payments]])</f>
        <v>0</v>
      </c>
      <c r="L50" s="38"/>
      <c r="M50" s="38"/>
      <c r="N50" s="38"/>
      <c r="O50" s="38"/>
      <c r="P50" s="38"/>
      <c r="Q50" s="38"/>
      <c r="R50" s="38"/>
      <c r="S50" s="39">
        <f>SUM(Table1[[#This Row],[Regular Wages2]],Table1[[#This Row],[OvertimeWages4]],Table1[[#This Row],[Holiday Wages6]],Table1[[#This Row],[Incentive Payments8]])</f>
        <v>0</v>
      </c>
      <c r="T50" s="39">
        <f>SUM(Table1[[#This Row],[Total Pre Min Wage Wages]],Table1[[#This Row],[Total After Min Wage Wages]])</f>
        <v>0</v>
      </c>
      <c r="U50" s="39">
        <f>IFERROR(IF(OR(Table1[[#This Row],[Regular Hours]]=0,Table1[[#This Row],[Regular Hours]]=""),VLOOKUP(Table1[[#This Row],[Position Title]],startingWages!$A$2:$D$200,2, FALSE),Table1[[#This Row],[Regular Wages]]/Table1[[#This Row],[Regular Hours]]),0)</f>
        <v>0</v>
      </c>
      <c r="V50" s="39">
        <f>IF(OR(Table1[[#This Row],[OvertimeHours]]="",Table1[[#This Row],[OvertimeHours]]=0),Table1[[#This Row],[Regular Hourly Wage]]*1.5,Table1[[#This Row],[OvertimeWages]]/Table1[[#This Row],[OvertimeHours]])</f>
        <v>0</v>
      </c>
      <c r="W50" s="39">
        <f>IF(OR(Table1[[#This Row],[Holiday Hours]]="",Table1[[#This Row],[Holiday Hours]]=0),Table1[[#This Row],[Regular Hourly Wage]],Table1[[#This Row],[Holiday Wages]]/Table1[[#This Row],[Holiday Hours]])</f>
        <v>0</v>
      </c>
      <c r="X50" s="39" t="str">
        <f>IF(Table1[[#This Row],[Regular Hourly Wage]]&lt;14.05,"$14.75",IF(Table1[[#This Row],[Regular Hourly Wage]]&lt;30,"5%","None"))</f>
        <v>$14.75</v>
      </c>
      <c r="Y50" s="39">
        <f>IF(Table1[[#This Row],[Wage Category]]="5%",Table1[[#This Row],[Regular Hourly Wage]]*1.05,IF(Table1[[#This Row],[Wage Category]]="$14.75",14.75,Table1[[#This Row],[Regular Hourly Wage]]))</f>
        <v>14.75</v>
      </c>
      <c r="Z50" s="39">
        <f>(1+IF(Table1[[#This Row],[Regular Hourly Wage]]=0,0.5,(Table1[[#This Row],[Overtime Hourly Wage]]-Table1[[#This Row],[Regular Hourly Wage]])/Table1[[#This Row],[Regular Hourly Wage]]))*Table1[[#This Row],[Regular Wage Cap]]</f>
        <v>22.125</v>
      </c>
      <c r="AA50" s="39">
        <f>(1+IF(Table1[[#This Row],[Regular Hourly Wage]]=0,0,(Table1[[#This Row],[Holiday Hourly Wage]]-Table1[[#This Row],[Regular Hourly Wage]])/Table1[[#This Row],[Regular Hourly Wage]]))*Table1[[#This Row],[Regular Wage Cap]]</f>
        <v>14.75</v>
      </c>
      <c r="AB50" s="39">
        <f>Table1[[#This Row],[Regular Hours3]]*Table1[[#This Row],[Regular Hourly Wage]]</f>
        <v>0</v>
      </c>
      <c r="AC50" s="39">
        <f>Table1[[#This Row],[OvertimeHours5]]*Table1[[#This Row],[Overtime Hourly Wage]]</f>
        <v>0</v>
      </c>
      <c r="AD50" s="39">
        <f>Table1[[#This Row],[Holiday Hours7]]*Table1[[#This Row],[Holiday Hourly Wage]]</f>
        <v>0</v>
      </c>
      <c r="AE50" s="39">
        <f>SUM(Table1[[#This Row],[Regular10]:[Holiday12]])</f>
        <v>0</v>
      </c>
      <c r="AF50" s="39">
        <f>Table1[[#This Row],[Regular Hours3]]*Table1[[#This Row],[Regular Wage Cap]]</f>
        <v>0</v>
      </c>
      <c r="AG50" s="39">
        <f>Table1[[#This Row],[OvertimeHours5]]*Table1[[#This Row],[Overtime Wage Cap]]</f>
        <v>0</v>
      </c>
      <c r="AH50" s="39">
        <f>Table1[[#This Row],[Holiday Hours7]]*Table1[[#This Row],[Holiday Wage Cap]]</f>
        <v>0</v>
      </c>
      <c r="AI50" s="39">
        <f>SUM(Table1[[#This Row],[Regular]:[Holiday]])</f>
        <v>0</v>
      </c>
      <c r="AJ50" s="39">
        <f>IF(Table1[[#This Row],[Total]]=0,0,Table1[[#This Row],[Total2]]-Table1[[#This Row],[Total]])</f>
        <v>0</v>
      </c>
      <c r="AK50" s="39">
        <f>Table1[[#This Row],[Difference]]*Table1[[#This Row],[DDS Funding Percent]]</f>
        <v>0</v>
      </c>
      <c r="AL50" s="39">
        <f>IF(Table1[[#This Row],[Regular Hourly Wage]]&lt;&gt;0,Table1[[#This Row],[Regular Wage Cap]]-Table1[[#This Row],[Regular Hourly Wage]],0)</f>
        <v>0</v>
      </c>
      <c r="AM50" s="38"/>
      <c r="AN50" s="39">
        <f>Table1[[#This Row],[Wage Difference]]*Table1[[#This Row],[Post Wage Increase Time Off Accruals (Hours)]]</f>
        <v>0</v>
      </c>
      <c r="AO50" s="39">
        <f>Table1[[#This Row],[Min Wage Time Off Accrual Expense]]*Table1[[#This Row],[DDS Funding Percent]]</f>
        <v>0</v>
      </c>
      <c r="AP50" s="1"/>
      <c r="AQ50" s="18"/>
    </row>
    <row r="51" spans="1:43" x14ac:dyDescent="0.25">
      <c r="A51" s="17"/>
      <c r="B51" s="17"/>
      <c r="C51" s="58"/>
      <c r="D51" s="37"/>
      <c r="E51" s="37"/>
      <c r="F51" s="37"/>
      <c r="G51" s="37"/>
      <c r="H51" s="37"/>
      <c r="I51" s="37"/>
      <c r="J51" s="38"/>
      <c r="K51" s="39">
        <f>SUM(Table1[[#This Row],[Regular Wages]],Table1[[#This Row],[OvertimeWages]],Table1[[#This Row],[Holiday Wages]],Table1[[#This Row],[Incentive Payments]])</f>
        <v>0</v>
      </c>
      <c r="L51" s="38"/>
      <c r="M51" s="38"/>
      <c r="N51" s="38"/>
      <c r="O51" s="38"/>
      <c r="P51" s="38"/>
      <c r="Q51" s="38"/>
      <c r="R51" s="38"/>
      <c r="S51" s="39">
        <f>SUM(Table1[[#This Row],[Regular Wages2]],Table1[[#This Row],[OvertimeWages4]],Table1[[#This Row],[Holiday Wages6]],Table1[[#This Row],[Incentive Payments8]])</f>
        <v>0</v>
      </c>
      <c r="T51" s="39">
        <f>SUM(Table1[[#This Row],[Total Pre Min Wage Wages]],Table1[[#This Row],[Total After Min Wage Wages]])</f>
        <v>0</v>
      </c>
      <c r="U51" s="39">
        <f>IFERROR(IF(OR(Table1[[#This Row],[Regular Hours]]=0,Table1[[#This Row],[Regular Hours]]=""),VLOOKUP(Table1[[#This Row],[Position Title]],startingWages!$A$2:$D$200,2, FALSE),Table1[[#This Row],[Regular Wages]]/Table1[[#This Row],[Regular Hours]]),0)</f>
        <v>0</v>
      </c>
      <c r="V51" s="39">
        <f>IF(OR(Table1[[#This Row],[OvertimeHours]]="",Table1[[#This Row],[OvertimeHours]]=0),Table1[[#This Row],[Regular Hourly Wage]]*1.5,Table1[[#This Row],[OvertimeWages]]/Table1[[#This Row],[OvertimeHours]])</f>
        <v>0</v>
      </c>
      <c r="W51" s="39">
        <f>IF(OR(Table1[[#This Row],[Holiday Hours]]="",Table1[[#This Row],[Holiday Hours]]=0),Table1[[#This Row],[Regular Hourly Wage]],Table1[[#This Row],[Holiday Wages]]/Table1[[#This Row],[Holiday Hours]])</f>
        <v>0</v>
      </c>
      <c r="X51" s="39" t="str">
        <f>IF(Table1[[#This Row],[Regular Hourly Wage]]&lt;14.05,"$14.75",IF(Table1[[#This Row],[Regular Hourly Wage]]&lt;30,"5%","None"))</f>
        <v>$14.75</v>
      </c>
      <c r="Y51" s="39">
        <f>IF(Table1[[#This Row],[Wage Category]]="5%",Table1[[#This Row],[Regular Hourly Wage]]*1.05,IF(Table1[[#This Row],[Wage Category]]="$14.75",14.75,Table1[[#This Row],[Regular Hourly Wage]]))</f>
        <v>14.75</v>
      </c>
      <c r="Z51" s="39">
        <f>(1+IF(Table1[[#This Row],[Regular Hourly Wage]]=0,0.5,(Table1[[#This Row],[Overtime Hourly Wage]]-Table1[[#This Row],[Regular Hourly Wage]])/Table1[[#This Row],[Regular Hourly Wage]]))*Table1[[#This Row],[Regular Wage Cap]]</f>
        <v>22.125</v>
      </c>
      <c r="AA51" s="39">
        <f>(1+IF(Table1[[#This Row],[Regular Hourly Wage]]=0,0,(Table1[[#This Row],[Holiday Hourly Wage]]-Table1[[#This Row],[Regular Hourly Wage]])/Table1[[#This Row],[Regular Hourly Wage]]))*Table1[[#This Row],[Regular Wage Cap]]</f>
        <v>14.75</v>
      </c>
      <c r="AB51" s="39">
        <f>Table1[[#This Row],[Regular Hours3]]*Table1[[#This Row],[Regular Hourly Wage]]</f>
        <v>0</v>
      </c>
      <c r="AC51" s="39">
        <f>Table1[[#This Row],[OvertimeHours5]]*Table1[[#This Row],[Overtime Hourly Wage]]</f>
        <v>0</v>
      </c>
      <c r="AD51" s="39">
        <f>Table1[[#This Row],[Holiday Hours7]]*Table1[[#This Row],[Holiday Hourly Wage]]</f>
        <v>0</v>
      </c>
      <c r="AE51" s="39">
        <f>SUM(Table1[[#This Row],[Regular10]:[Holiday12]])</f>
        <v>0</v>
      </c>
      <c r="AF51" s="39">
        <f>Table1[[#This Row],[Regular Hours3]]*Table1[[#This Row],[Regular Wage Cap]]</f>
        <v>0</v>
      </c>
      <c r="AG51" s="39">
        <f>Table1[[#This Row],[OvertimeHours5]]*Table1[[#This Row],[Overtime Wage Cap]]</f>
        <v>0</v>
      </c>
      <c r="AH51" s="39">
        <f>Table1[[#This Row],[Holiday Hours7]]*Table1[[#This Row],[Holiday Wage Cap]]</f>
        <v>0</v>
      </c>
      <c r="AI51" s="39">
        <f>SUM(Table1[[#This Row],[Regular]:[Holiday]])</f>
        <v>0</v>
      </c>
      <c r="AJ51" s="39">
        <f>IF(Table1[[#This Row],[Total]]=0,0,Table1[[#This Row],[Total2]]-Table1[[#This Row],[Total]])</f>
        <v>0</v>
      </c>
      <c r="AK51" s="39">
        <f>Table1[[#This Row],[Difference]]*Table1[[#This Row],[DDS Funding Percent]]</f>
        <v>0</v>
      </c>
      <c r="AL51" s="39">
        <f>IF(Table1[[#This Row],[Regular Hourly Wage]]&lt;&gt;0,Table1[[#This Row],[Regular Wage Cap]]-Table1[[#This Row],[Regular Hourly Wage]],0)</f>
        <v>0</v>
      </c>
      <c r="AM51" s="38"/>
      <c r="AN51" s="39">
        <f>Table1[[#This Row],[Wage Difference]]*Table1[[#This Row],[Post Wage Increase Time Off Accruals (Hours)]]</f>
        <v>0</v>
      </c>
      <c r="AO51" s="39">
        <f>Table1[[#This Row],[Min Wage Time Off Accrual Expense]]*Table1[[#This Row],[DDS Funding Percent]]</f>
        <v>0</v>
      </c>
      <c r="AP51" s="1"/>
      <c r="AQ51" s="18"/>
    </row>
    <row r="52" spans="1:43" x14ac:dyDescent="0.25">
      <c r="A52" s="17"/>
      <c r="B52" s="17"/>
      <c r="C52" s="58"/>
      <c r="D52" s="37"/>
      <c r="E52" s="37"/>
      <c r="F52" s="37"/>
      <c r="G52" s="37"/>
      <c r="H52" s="37"/>
      <c r="I52" s="37"/>
      <c r="J52" s="38"/>
      <c r="K52" s="39">
        <f>SUM(Table1[[#This Row],[Regular Wages]],Table1[[#This Row],[OvertimeWages]],Table1[[#This Row],[Holiday Wages]],Table1[[#This Row],[Incentive Payments]])</f>
        <v>0</v>
      </c>
      <c r="L52" s="38"/>
      <c r="M52" s="38"/>
      <c r="N52" s="38"/>
      <c r="O52" s="38"/>
      <c r="P52" s="38"/>
      <c r="Q52" s="38"/>
      <c r="R52" s="38"/>
      <c r="S52" s="39">
        <f>SUM(Table1[[#This Row],[Regular Wages2]],Table1[[#This Row],[OvertimeWages4]],Table1[[#This Row],[Holiday Wages6]],Table1[[#This Row],[Incentive Payments8]])</f>
        <v>0</v>
      </c>
      <c r="T52" s="39">
        <f>SUM(Table1[[#This Row],[Total Pre Min Wage Wages]],Table1[[#This Row],[Total After Min Wage Wages]])</f>
        <v>0</v>
      </c>
      <c r="U52" s="39">
        <f>IFERROR(IF(OR(Table1[[#This Row],[Regular Hours]]=0,Table1[[#This Row],[Regular Hours]]=""),VLOOKUP(Table1[[#This Row],[Position Title]],startingWages!$A$2:$D$200,2, FALSE),Table1[[#This Row],[Regular Wages]]/Table1[[#This Row],[Regular Hours]]),0)</f>
        <v>0</v>
      </c>
      <c r="V52" s="39">
        <f>IF(OR(Table1[[#This Row],[OvertimeHours]]="",Table1[[#This Row],[OvertimeHours]]=0),Table1[[#This Row],[Regular Hourly Wage]]*1.5,Table1[[#This Row],[OvertimeWages]]/Table1[[#This Row],[OvertimeHours]])</f>
        <v>0</v>
      </c>
      <c r="W52" s="39">
        <f>IF(OR(Table1[[#This Row],[Holiday Hours]]="",Table1[[#This Row],[Holiday Hours]]=0),Table1[[#This Row],[Regular Hourly Wage]],Table1[[#This Row],[Holiday Wages]]/Table1[[#This Row],[Holiday Hours]])</f>
        <v>0</v>
      </c>
      <c r="X52" s="39" t="str">
        <f>IF(Table1[[#This Row],[Regular Hourly Wage]]&lt;14.05,"$14.75",IF(Table1[[#This Row],[Regular Hourly Wage]]&lt;30,"5%","None"))</f>
        <v>$14.75</v>
      </c>
      <c r="Y52" s="39">
        <f>IF(Table1[[#This Row],[Wage Category]]="5%",Table1[[#This Row],[Regular Hourly Wage]]*1.05,IF(Table1[[#This Row],[Wage Category]]="$14.75",14.75,Table1[[#This Row],[Regular Hourly Wage]]))</f>
        <v>14.75</v>
      </c>
      <c r="Z52" s="39">
        <f>(1+IF(Table1[[#This Row],[Regular Hourly Wage]]=0,0.5,(Table1[[#This Row],[Overtime Hourly Wage]]-Table1[[#This Row],[Regular Hourly Wage]])/Table1[[#This Row],[Regular Hourly Wage]]))*Table1[[#This Row],[Regular Wage Cap]]</f>
        <v>22.125</v>
      </c>
      <c r="AA52" s="39">
        <f>(1+IF(Table1[[#This Row],[Regular Hourly Wage]]=0,0,(Table1[[#This Row],[Holiday Hourly Wage]]-Table1[[#This Row],[Regular Hourly Wage]])/Table1[[#This Row],[Regular Hourly Wage]]))*Table1[[#This Row],[Regular Wage Cap]]</f>
        <v>14.75</v>
      </c>
      <c r="AB52" s="39">
        <f>Table1[[#This Row],[Regular Hours3]]*Table1[[#This Row],[Regular Hourly Wage]]</f>
        <v>0</v>
      </c>
      <c r="AC52" s="39">
        <f>Table1[[#This Row],[OvertimeHours5]]*Table1[[#This Row],[Overtime Hourly Wage]]</f>
        <v>0</v>
      </c>
      <c r="AD52" s="39">
        <f>Table1[[#This Row],[Holiday Hours7]]*Table1[[#This Row],[Holiday Hourly Wage]]</f>
        <v>0</v>
      </c>
      <c r="AE52" s="39">
        <f>SUM(Table1[[#This Row],[Regular10]:[Holiday12]])</f>
        <v>0</v>
      </c>
      <c r="AF52" s="39">
        <f>Table1[[#This Row],[Regular Hours3]]*Table1[[#This Row],[Regular Wage Cap]]</f>
        <v>0</v>
      </c>
      <c r="AG52" s="39">
        <f>Table1[[#This Row],[OvertimeHours5]]*Table1[[#This Row],[Overtime Wage Cap]]</f>
        <v>0</v>
      </c>
      <c r="AH52" s="39">
        <f>Table1[[#This Row],[Holiday Hours7]]*Table1[[#This Row],[Holiday Wage Cap]]</f>
        <v>0</v>
      </c>
      <c r="AI52" s="39">
        <f>SUM(Table1[[#This Row],[Regular]:[Holiday]])</f>
        <v>0</v>
      </c>
      <c r="AJ52" s="39">
        <f>IF(Table1[[#This Row],[Total]]=0,0,Table1[[#This Row],[Total2]]-Table1[[#This Row],[Total]])</f>
        <v>0</v>
      </c>
      <c r="AK52" s="39">
        <f>Table1[[#This Row],[Difference]]*Table1[[#This Row],[DDS Funding Percent]]</f>
        <v>0</v>
      </c>
      <c r="AL52" s="39">
        <f>IF(Table1[[#This Row],[Regular Hourly Wage]]&lt;&gt;0,Table1[[#This Row],[Regular Wage Cap]]-Table1[[#This Row],[Regular Hourly Wage]],0)</f>
        <v>0</v>
      </c>
      <c r="AM52" s="38"/>
      <c r="AN52" s="39">
        <f>Table1[[#This Row],[Wage Difference]]*Table1[[#This Row],[Post Wage Increase Time Off Accruals (Hours)]]</f>
        <v>0</v>
      </c>
      <c r="AO52" s="39">
        <f>Table1[[#This Row],[Min Wage Time Off Accrual Expense]]*Table1[[#This Row],[DDS Funding Percent]]</f>
        <v>0</v>
      </c>
      <c r="AP52" s="1"/>
      <c r="AQ52" s="18"/>
    </row>
    <row r="53" spans="1:43" x14ac:dyDescent="0.25">
      <c r="A53" s="17"/>
      <c r="B53" s="17"/>
      <c r="C53" s="58"/>
      <c r="D53" s="37"/>
      <c r="E53" s="37"/>
      <c r="F53" s="37"/>
      <c r="G53" s="37"/>
      <c r="H53" s="37"/>
      <c r="I53" s="37"/>
      <c r="J53" s="38"/>
      <c r="K53" s="39">
        <f>SUM(Table1[[#This Row],[Regular Wages]],Table1[[#This Row],[OvertimeWages]],Table1[[#This Row],[Holiday Wages]],Table1[[#This Row],[Incentive Payments]])</f>
        <v>0</v>
      </c>
      <c r="L53" s="38"/>
      <c r="M53" s="38"/>
      <c r="N53" s="38"/>
      <c r="O53" s="38"/>
      <c r="P53" s="38"/>
      <c r="Q53" s="38"/>
      <c r="R53" s="38"/>
      <c r="S53" s="39">
        <f>SUM(Table1[[#This Row],[Regular Wages2]],Table1[[#This Row],[OvertimeWages4]],Table1[[#This Row],[Holiday Wages6]],Table1[[#This Row],[Incentive Payments8]])</f>
        <v>0</v>
      </c>
      <c r="T53" s="39">
        <f>SUM(Table1[[#This Row],[Total Pre Min Wage Wages]],Table1[[#This Row],[Total After Min Wage Wages]])</f>
        <v>0</v>
      </c>
      <c r="U53" s="39">
        <f>IFERROR(IF(OR(Table1[[#This Row],[Regular Hours]]=0,Table1[[#This Row],[Regular Hours]]=""),VLOOKUP(Table1[[#This Row],[Position Title]],startingWages!$A$2:$D$200,2, FALSE),Table1[[#This Row],[Regular Wages]]/Table1[[#This Row],[Regular Hours]]),0)</f>
        <v>0</v>
      </c>
      <c r="V53" s="39">
        <f>IF(OR(Table1[[#This Row],[OvertimeHours]]="",Table1[[#This Row],[OvertimeHours]]=0),Table1[[#This Row],[Regular Hourly Wage]]*1.5,Table1[[#This Row],[OvertimeWages]]/Table1[[#This Row],[OvertimeHours]])</f>
        <v>0</v>
      </c>
      <c r="W53" s="39">
        <f>IF(OR(Table1[[#This Row],[Holiday Hours]]="",Table1[[#This Row],[Holiday Hours]]=0),Table1[[#This Row],[Regular Hourly Wage]],Table1[[#This Row],[Holiday Wages]]/Table1[[#This Row],[Holiday Hours]])</f>
        <v>0</v>
      </c>
      <c r="X53" s="39" t="str">
        <f>IF(Table1[[#This Row],[Regular Hourly Wage]]&lt;14.05,"$14.75",IF(Table1[[#This Row],[Regular Hourly Wage]]&lt;30,"5%","None"))</f>
        <v>$14.75</v>
      </c>
      <c r="Y53" s="39">
        <f>IF(Table1[[#This Row],[Wage Category]]="5%",Table1[[#This Row],[Regular Hourly Wage]]*1.05,IF(Table1[[#This Row],[Wage Category]]="$14.75",14.75,Table1[[#This Row],[Regular Hourly Wage]]))</f>
        <v>14.75</v>
      </c>
      <c r="Z53" s="39">
        <f>(1+IF(Table1[[#This Row],[Regular Hourly Wage]]=0,0.5,(Table1[[#This Row],[Overtime Hourly Wage]]-Table1[[#This Row],[Regular Hourly Wage]])/Table1[[#This Row],[Regular Hourly Wage]]))*Table1[[#This Row],[Regular Wage Cap]]</f>
        <v>22.125</v>
      </c>
      <c r="AA53" s="39">
        <f>(1+IF(Table1[[#This Row],[Regular Hourly Wage]]=0,0,(Table1[[#This Row],[Holiday Hourly Wage]]-Table1[[#This Row],[Regular Hourly Wage]])/Table1[[#This Row],[Regular Hourly Wage]]))*Table1[[#This Row],[Regular Wage Cap]]</f>
        <v>14.75</v>
      </c>
      <c r="AB53" s="39">
        <f>Table1[[#This Row],[Regular Hours3]]*Table1[[#This Row],[Regular Hourly Wage]]</f>
        <v>0</v>
      </c>
      <c r="AC53" s="39">
        <f>Table1[[#This Row],[OvertimeHours5]]*Table1[[#This Row],[Overtime Hourly Wage]]</f>
        <v>0</v>
      </c>
      <c r="AD53" s="39">
        <f>Table1[[#This Row],[Holiday Hours7]]*Table1[[#This Row],[Holiday Hourly Wage]]</f>
        <v>0</v>
      </c>
      <c r="AE53" s="39">
        <f>SUM(Table1[[#This Row],[Regular10]:[Holiday12]])</f>
        <v>0</v>
      </c>
      <c r="AF53" s="39">
        <f>Table1[[#This Row],[Regular Hours3]]*Table1[[#This Row],[Regular Wage Cap]]</f>
        <v>0</v>
      </c>
      <c r="AG53" s="39">
        <f>Table1[[#This Row],[OvertimeHours5]]*Table1[[#This Row],[Overtime Wage Cap]]</f>
        <v>0</v>
      </c>
      <c r="AH53" s="39">
        <f>Table1[[#This Row],[Holiday Hours7]]*Table1[[#This Row],[Holiday Wage Cap]]</f>
        <v>0</v>
      </c>
      <c r="AI53" s="39">
        <f>SUM(Table1[[#This Row],[Regular]:[Holiday]])</f>
        <v>0</v>
      </c>
      <c r="AJ53" s="39">
        <f>IF(Table1[[#This Row],[Total]]=0,0,Table1[[#This Row],[Total2]]-Table1[[#This Row],[Total]])</f>
        <v>0</v>
      </c>
      <c r="AK53" s="39">
        <f>Table1[[#This Row],[Difference]]*Table1[[#This Row],[DDS Funding Percent]]</f>
        <v>0</v>
      </c>
      <c r="AL53" s="39">
        <f>IF(Table1[[#This Row],[Regular Hourly Wage]]&lt;&gt;0,Table1[[#This Row],[Regular Wage Cap]]-Table1[[#This Row],[Regular Hourly Wage]],0)</f>
        <v>0</v>
      </c>
      <c r="AM53" s="38"/>
      <c r="AN53" s="39">
        <f>Table1[[#This Row],[Wage Difference]]*Table1[[#This Row],[Post Wage Increase Time Off Accruals (Hours)]]</f>
        <v>0</v>
      </c>
      <c r="AO53" s="39">
        <f>Table1[[#This Row],[Min Wage Time Off Accrual Expense]]*Table1[[#This Row],[DDS Funding Percent]]</f>
        <v>0</v>
      </c>
      <c r="AP53" s="1"/>
      <c r="AQ53" s="18"/>
    </row>
    <row r="54" spans="1:43" x14ac:dyDescent="0.25">
      <c r="A54" s="17"/>
      <c r="B54" s="17"/>
      <c r="C54" s="58"/>
      <c r="D54" s="37"/>
      <c r="E54" s="37"/>
      <c r="F54" s="37"/>
      <c r="G54" s="37"/>
      <c r="H54" s="37"/>
      <c r="I54" s="37"/>
      <c r="K54" s="41">
        <f>SUM(Table1[[#This Row],[Regular Wages]],Table1[[#This Row],[OvertimeWages]],Table1[[#This Row],[Holiday Wages]],Table1[[#This Row],[Incentive Payments]])</f>
        <v>0</v>
      </c>
      <c r="L54" s="38"/>
      <c r="M54" s="38"/>
      <c r="N54" s="38"/>
      <c r="O54" s="38"/>
      <c r="P54" s="38"/>
      <c r="Q54" s="38"/>
      <c r="R54" s="38"/>
      <c r="S54" s="41">
        <f>SUM(Table1[[#This Row],[Regular Wages2]],Table1[[#This Row],[OvertimeWages4]],Table1[[#This Row],[Holiday Wages6]],Table1[[#This Row],[Incentive Payments8]])</f>
        <v>0</v>
      </c>
      <c r="T54" s="41">
        <f>SUM(Table1[[#This Row],[Total Pre Min Wage Wages]],Table1[[#This Row],[Total After Min Wage Wages]])</f>
        <v>0</v>
      </c>
      <c r="U54" s="41">
        <f>IFERROR(IF(OR(Table1[[#This Row],[Regular Hours]]=0,Table1[[#This Row],[Regular Hours]]=""),VLOOKUP(Table1[[#This Row],[Position Title]],startingWages!$A$2:$D$200,2, FALSE),Table1[[#This Row],[Regular Wages]]/Table1[[#This Row],[Regular Hours]]),0)</f>
        <v>0</v>
      </c>
      <c r="V54" s="41">
        <f>IF(OR(Table1[[#This Row],[OvertimeHours]]="",Table1[[#This Row],[OvertimeHours]]=0),Table1[[#This Row],[Regular Hourly Wage]]*1.5,Table1[[#This Row],[OvertimeWages]]/Table1[[#This Row],[OvertimeHours]])</f>
        <v>0</v>
      </c>
      <c r="W54" s="41">
        <f>IF(OR(Table1[[#This Row],[Holiday Hours]]="",Table1[[#This Row],[Holiday Hours]]=0),Table1[[#This Row],[Regular Hourly Wage]],Table1[[#This Row],[Holiday Wages]]/Table1[[#This Row],[Holiday Hours]])</f>
        <v>0</v>
      </c>
      <c r="X54" s="41" t="str">
        <f>IF(Table1[[#This Row],[Regular Hourly Wage]]&lt;14.05,"$14.75",IF(Table1[[#This Row],[Regular Hourly Wage]]&lt;30,"5%","None"))</f>
        <v>$14.75</v>
      </c>
      <c r="Y54" s="41">
        <f>IF(Table1[[#This Row],[Wage Category]]="5%",Table1[[#This Row],[Regular Hourly Wage]]*1.05,IF(Table1[[#This Row],[Wage Category]]="$14.75",14.75,Table1[[#This Row],[Regular Hourly Wage]]))</f>
        <v>14.75</v>
      </c>
      <c r="Z54" s="41">
        <f>(1+IF(Table1[[#This Row],[Regular Hourly Wage]]=0,0.5,(Table1[[#This Row],[Overtime Hourly Wage]]-Table1[[#This Row],[Regular Hourly Wage]])/Table1[[#This Row],[Regular Hourly Wage]]))*Table1[[#This Row],[Regular Wage Cap]]</f>
        <v>22.125</v>
      </c>
      <c r="AA54" s="41">
        <f>(1+IF(Table1[[#This Row],[Regular Hourly Wage]]=0,0,(Table1[[#This Row],[Holiday Hourly Wage]]-Table1[[#This Row],[Regular Hourly Wage]])/Table1[[#This Row],[Regular Hourly Wage]]))*Table1[[#This Row],[Regular Wage Cap]]</f>
        <v>14.75</v>
      </c>
      <c r="AB54" s="41">
        <f>Table1[[#This Row],[Regular Hours3]]*Table1[[#This Row],[Regular Hourly Wage]]</f>
        <v>0</v>
      </c>
      <c r="AC54" s="41">
        <f>Table1[[#This Row],[OvertimeHours5]]*Table1[[#This Row],[Overtime Hourly Wage]]</f>
        <v>0</v>
      </c>
      <c r="AD54" s="41">
        <f>Table1[[#This Row],[Holiday Hours7]]*Table1[[#This Row],[Holiday Hourly Wage]]</f>
        <v>0</v>
      </c>
      <c r="AE54" s="41">
        <f>SUM(Table1[[#This Row],[Regular10]:[Holiday12]])</f>
        <v>0</v>
      </c>
      <c r="AF54" s="41">
        <f>Table1[[#This Row],[Regular Hours3]]*Table1[[#This Row],[Regular Wage Cap]]</f>
        <v>0</v>
      </c>
      <c r="AG54" s="41">
        <f>Table1[[#This Row],[OvertimeHours5]]*Table1[[#This Row],[Overtime Wage Cap]]</f>
        <v>0</v>
      </c>
      <c r="AH54" s="41">
        <f>Table1[[#This Row],[Holiday Hours7]]*Table1[[#This Row],[Holiday Wage Cap]]</f>
        <v>0</v>
      </c>
      <c r="AI54" s="41">
        <f>SUM(Table1[[#This Row],[Regular]:[Holiday]])</f>
        <v>0</v>
      </c>
      <c r="AJ54" s="41">
        <f>IF(Table1[[#This Row],[Total]]=0,0,Table1[[#This Row],[Total2]]-Table1[[#This Row],[Total]])</f>
        <v>0</v>
      </c>
      <c r="AK54" s="41">
        <f>Table1[[#This Row],[Difference]]*Table1[[#This Row],[DDS Funding Percent]]</f>
        <v>0</v>
      </c>
      <c r="AL54" s="41">
        <f>IF(Table1[[#This Row],[Regular Hourly Wage]]&lt;&gt;0,Table1[[#This Row],[Regular Wage Cap]]-Table1[[#This Row],[Regular Hourly Wage]],0)</f>
        <v>0</v>
      </c>
      <c r="AM54" s="38"/>
      <c r="AN54" s="41">
        <f>Table1[[#This Row],[Wage Difference]]*Table1[[#This Row],[Post Wage Increase Time Off Accruals (Hours)]]</f>
        <v>0</v>
      </c>
      <c r="AO54" s="41">
        <f>Table1[[#This Row],[Min Wage Time Off Accrual Expense]]*Table1[[#This Row],[DDS Funding Percent]]</f>
        <v>0</v>
      </c>
      <c r="AP54" s="1"/>
      <c r="AQ54" s="18"/>
    </row>
    <row r="55" spans="1:43" x14ac:dyDescent="0.25">
      <c r="A55" s="17"/>
      <c r="B55" s="17"/>
      <c r="C55" s="58"/>
      <c r="D55" s="37"/>
      <c r="E55" s="37"/>
      <c r="F55" s="37"/>
      <c r="G55" s="37"/>
      <c r="H55" s="37"/>
      <c r="I55" s="37"/>
      <c r="K55" s="41">
        <f>SUM(Table1[[#This Row],[Regular Wages]],Table1[[#This Row],[OvertimeWages]],Table1[[#This Row],[Holiday Wages]],Table1[[#This Row],[Incentive Payments]])</f>
        <v>0</v>
      </c>
      <c r="L55" s="38"/>
      <c r="M55" s="38"/>
      <c r="N55" s="38"/>
      <c r="O55" s="38"/>
      <c r="P55" s="38"/>
      <c r="Q55" s="38"/>
      <c r="R55" s="38"/>
      <c r="S55" s="41">
        <f>SUM(Table1[[#This Row],[Regular Wages2]],Table1[[#This Row],[OvertimeWages4]],Table1[[#This Row],[Holiday Wages6]],Table1[[#This Row],[Incentive Payments8]])</f>
        <v>0</v>
      </c>
      <c r="T55" s="41">
        <f>SUM(Table1[[#This Row],[Total Pre Min Wage Wages]],Table1[[#This Row],[Total After Min Wage Wages]])</f>
        <v>0</v>
      </c>
      <c r="U55" s="41">
        <f>IFERROR(IF(OR(Table1[[#This Row],[Regular Hours]]=0,Table1[[#This Row],[Regular Hours]]=""),VLOOKUP(Table1[[#This Row],[Position Title]],startingWages!$A$2:$D$200,2, FALSE),Table1[[#This Row],[Regular Wages]]/Table1[[#This Row],[Regular Hours]]),0)</f>
        <v>0</v>
      </c>
      <c r="V55" s="41">
        <f>IF(OR(Table1[[#This Row],[OvertimeHours]]="",Table1[[#This Row],[OvertimeHours]]=0),Table1[[#This Row],[Regular Hourly Wage]]*1.5,Table1[[#This Row],[OvertimeWages]]/Table1[[#This Row],[OvertimeHours]])</f>
        <v>0</v>
      </c>
      <c r="W55" s="41">
        <f>IF(OR(Table1[[#This Row],[Holiday Hours]]="",Table1[[#This Row],[Holiday Hours]]=0),Table1[[#This Row],[Regular Hourly Wage]],Table1[[#This Row],[Holiday Wages]]/Table1[[#This Row],[Holiday Hours]])</f>
        <v>0</v>
      </c>
      <c r="X55" s="41" t="str">
        <f>IF(Table1[[#This Row],[Regular Hourly Wage]]&lt;14.05,"$14.75",IF(Table1[[#This Row],[Regular Hourly Wage]]&lt;30,"5%","None"))</f>
        <v>$14.75</v>
      </c>
      <c r="Y55" s="41">
        <f>IF(Table1[[#This Row],[Wage Category]]="5%",Table1[[#This Row],[Regular Hourly Wage]]*1.05,IF(Table1[[#This Row],[Wage Category]]="$14.75",14.75,Table1[[#This Row],[Regular Hourly Wage]]))</f>
        <v>14.75</v>
      </c>
      <c r="Z55" s="41">
        <f>(1+IF(Table1[[#This Row],[Regular Hourly Wage]]=0,0.5,(Table1[[#This Row],[Overtime Hourly Wage]]-Table1[[#This Row],[Regular Hourly Wage]])/Table1[[#This Row],[Regular Hourly Wage]]))*Table1[[#This Row],[Regular Wage Cap]]</f>
        <v>22.125</v>
      </c>
      <c r="AA55" s="41">
        <f>(1+IF(Table1[[#This Row],[Regular Hourly Wage]]=0,0,(Table1[[#This Row],[Holiday Hourly Wage]]-Table1[[#This Row],[Regular Hourly Wage]])/Table1[[#This Row],[Regular Hourly Wage]]))*Table1[[#This Row],[Regular Wage Cap]]</f>
        <v>14.75</v>
      </c>
      <c r="AB55" s="41">
        <f>Table1[[#This Row],[Regular Hours3]]*Table1[[#This Row],[Regular Hourly Wage]]</f>
        <v>0</v>
      </c>
      <c r="AC55" s="41">
        <f>Table1[[#This Row],[OvertimeHours5]]*Table1[[#This Row],[Overtime Hourly Wage]]</f>
        <v>0</v>
      </c>
      <c r="AD55" s="41">
        <f>Table1[[#This Row],[Holiday Hours7]]*Table1[[#This Row],[Holiday Hourly Wage]]</f>
        <v>0</v>
      </c>
      <c r="AE55" s="41">
        <f>SUM(Table1[[#This Row],[Regular10]:[Holiday12]])</f>
        <v>0</v>
      </c>
      <c r="AF55" s="41">
        <f>Table1[[#This Row],[Regular Hours3]]*Table1[[#This Row],[Regular Wage Cap]]</f>
        <v>0</v>
      </c>
      <c r="AG55" s="41">
        <f>Table1[[#This Row],[OvertimeHours5]]*Table1[[#This Row],[Overtime Wage Cap]]</f>
        <v>0</v>
      </c>
      <c r="AH55" s="41">
        <f>Table1[[#This Row],[Holiday Hours7]]*Table1[[#This Row],[Holiday Wage Cap]]</f>
        <v>0</v>
      </c>
      <c r="AI55" s="41">
        <f>SUM(Table1[[#This Row],[Regular]:[Holiday]])</f>
        <v>0</v>
      </c>
      <c r="AJ55" s="41">
        <f>IF(Table1[[#This Row],[Total]]=0,0,Table1[[#This Row],[Total2]]-Table1[[#This Row],[Total]])</f>
        <v>0</v>
      </c>
      <c r="AK55" s="41">
        <f>Table1[[#This Row],[Difference]]*Table1[[#This Row],[DDS Funding Percent]]</f>
        <v>0</v>
      </c>
      <c r="AL55" s="41">
        <f>IF(Table1[[#This Row],[Regular Hourly Wage]]&lt;&gt;0,Table1[[#This Row],[Regular Wage Cap]]-Table1[[#This Row],[Regular Hourly Wage]],0)</f>
        <v>0</v>
      </c>
      <c r="AM55" s="38"/>
      <c r="AN55" s="41">
        <f>Table1[[#This Row],[Wage Difference]]*Table1[[#This Row],[Post Wage Increase Time Off Accruals (Hours)]]</f>
        <v>0</v>
      </c>
      <c r="AO55" s="41">
        <f>Table1[[#This Row],[Min Wage Time Off Accrual Expense]]*Table1[[#This Row],[DDS Funding Percent]]</f>
        <v>0</v>
      </c>
      <c r="AP55" s="1"/>
      <c r="AQ55" s="18"/>
    </row>
    <row r="56" spans="1:43" x14ac:dyDescent="0.25">
      <c r="A56" s="17"/>
      <c r="B56" s="17"/>
      <c r="C56" s="58"/>
      <c r="D56" s="37"/>
      <c r="E56" s="37"/>
      <c r="F56" s="37"/>
      <c r="G56" s="37"/>
      <c r="H56" s="37"/>
      <c r="I56" s="37"/>
      <c r="K56" s="41">
        <f>SUM(Table1[[#This Row],[Regular Wages]],Table1[[#This Row],[OvertimeWages]],Table1[[#This Row],[Holiday Wages]],Table1[[#This Row],[Incentive Payments]])</f>
        <v>0</v>
      </c>
      <c r="L56" s="38"/>
      <c r="M56" s="38"/>
      <c r="N56" s="38"/>
      <c r="O56" s="38"/>
      <c r="P56" s="38"/>
      <c r="Q56" s="38"/>
      <c r="R56" s="38"/>
      <c r="S56" s="41">
        <f>SUM(Table1[[#This Row],[Regular Wages2]],Table1[[#This Row],[OvertimeWages4]],Table1[[#This Row],[Holiday Wages6]],Table1[[#This Row],[Incentive Payments8]])</f>
        <v>0</v>
      </c>
      <c r="T56" s="41">
        <f>SUM(Table1[[#This Row],[Total Pre Min Wage Wages]],Table1[[#This Row],[Total After Min Wage Wages]])</f>
        <v>0</v>
      </c>
      <c r="U56" s="41">
        <f>IFERROR(IF(OR(Table1[[#This Row],[Regular Hours]]=0,Table1[[#This Row],[Regular Hours]]=""),VLOOKUP(Table1[[#This Row],[Position Title]],startingWages!$A$2:$D$200,2, FALSE),Table1[[#This Row],[Regular Wages]]/Table1[[#This Row],[Regular Hours]]),0)</f>
        <v>0</v>
      </c>
      <c r="V56" s="41">
        <f>IF(OR(Table1[[#This Row],[OvertimeHours]]="",Table1[[#This Row],[OvertimeHours]]=0),Table1[[#This Row],[Regular Hourly Wage]]*1.5,Table1[[#This Row],[OvertimeWages]]/Table1[[#This Row],[OvertimeHours]])</f>
        <v>0</v>
      </c>
      <c r="W56" s="41">
        <f>IF(OR(Table1[[#This Row],[Holiday Hours]]="",Table1[[#This Row],[Holiday Hours]]=0),Table1[[#This Row],[Regular Hourly Wage]],Table1[[#This Row],[Holiday Wages]]/Table1[[#This Row],[Holiday Hours]])</f>
        <v>0</v>
      </c>
      <c r="X56" s="41" t="str">
        <f>IF(Table1[[#This Row],[Regular Hourly Wage]]&lt;14.05,"$14.75",IF(Table1[[#This Row],[Regular Hourly Wage]]&lt;30,"5%","None"))</f>
        <v>$14.75</v>
      </c>
      <c r="Y56" s="41">
        <f>IF(Table1[[#This Row],[Wage Category]]="5%",Table1[[#This Row],[Regular Hourly Wage]]*1.05,IF(Table1[[#This Row],[Wage Category]]="$14.75",14.75,Table1[[#This Row],[Regular Hourly Wage]]))</f>
        <v>14.75</v>
      </c>
      <c r="Z56" s="41">
        <f>(1+IF(Table1[[#This Row],[Regular Hourly Wage]]=0,0.5,(Table1[[#This Row],[Overtime Hourly Wage]]-Table1[[#This Row],[Regular Hourly Wage]])/Table1[[#This Row],[Regular Hourly Wage]]))*Table1[[#This Row],[Regular Wage Cap]]</f>
        <v>22.125</v>
      </c>
      <c r="AA56" s="41">
        <f>(1+IF(Table1[[#This Row],[Regular Hourly Wage]]=0,0,(Table1[[#This Row],[Holiday Hourly Wage]]-Table1[[#This Row],[Regular Hourly Wage]])/Table1[[#This Row],[Regular Hourly Wage]]))*Table1[[#This Row],[Regular Wage Cap]]</f>
        <v>14.75</v>
      </c>
      <c r="AB56" s="41">
        <f>Table1[[#This Row],[Regular Hours3]]*Table1[[#This Row],[Regular Hourly Wage]]</f>
        <v>0</v>
      </c>
      <c r="AC56" s="41">
        <f>Table1[[#This Row],[OvertimeHours5]]*Table1[[#This Row],[Overtime Hourly Wage]]</f>
        <v>0</v>
      </c>
      <c r="AD56" s="41">
        <f>Table1[[#This Row],[Holiday Hours7]]*Table1[[#This Row],[Holiday Hourly Wage]]</f>
        <v>0</v>
      </c>
      <c r="AE56" s="41">
        <f>SUM(Table1[[#This Row],[Regular10]:[Holiday12]])</f>
        <v>0</v>
      </c>
      <c r="AF56" s="41">
        <f>Table1[[#This Row],[Regular Hours3]]*Table1[[#This Row],[Regular Wage Cap]]</f>
        <v>0</v>
      </c>
      <c r="AG56" s="41">
        <f>Table1[[#This Row],[OvertimeHours5]]*Table1[[#This Row],[Overtime Wage Cap]]</f>
        <v>0</v>
      </c>
      <c r="AH56" s="41">
        <f>Table1[[#This Row],[Holiday Hours7]]*Table1[[#This Row],[Holiday Wage Cap]]</f>
        <v>0</v>
      </c>
      <c r="AI56" s="41">
        <f>SUM(Table1[[#This Row],[Regular]:[Holiday]])</f>
        <v>0</v>
      </c>
      <c r="AJ56" s="41">
        <f>IF(Table1[[#This Row],[Total]]=0,0,Table1[[#This Row],[Total2]]-Table1[[#This Row],[Total]])</f>
        <v>0</v>
      </c>
      <c r="AK56" s="41">
        <f>Table1[[#This Row],[Difference]]*Table1[[#This Row],[DDS Funding Percent]]</f>
        <v>0</v>
      </c>
      <c r="AL56" s="41">
        <f>IF(Table1[[#This Row],[Regular Hourly Wage]]&lt;&gt;0,Table1[[#This Row],[Regular Wage Cap]]-Table1[[#This Row],[Regular Hourly Wage]],0)</f>
        <v>0</v>
      </c>
      <c r="AM56" s="38"/>
      <c r="AN56" s="41">
        <f>Table1[[#This Row],[Wage Difference]]*Table1[[#This Row],[Post Wage Increase Time Off Accruals (Hours)]]</f>
        <v>0</v>
      </c>
      <c r="AO56" s="41">
        <f>Table1[[#This Row],[Min Wage Time Off Accrual Expense]]*Table1[[#This Row],[DDS Funding Percent]]</f>
        <v>0</v>
      </c>
      <c r="AP56" s="1"/>
      <c r="AQ56" s="18"/>
    </row>
    <row r="57" spans="1:43" x14ac:dyDescent="0.25">
      <c r="A57" s="17"/>
      <c r="B57" s="17"/>
      <c r="C57" s="58"/>
      <c r="D57" s="37"/>
      <c r="E57" s="37"/>
      <c r="F57" s="37"/>
      <c r="G57" s="37"/>
      <c r="H57" s="37"/>
      <c r="I57" s="37"/>
      <c r="K57" s="41">
        <f>SUM(Table1[[#This Row],[Regular Wages]],Table1[[#This Row],[OvertimeWages]],Table1[[#This Row],[Holiday Wages]],Table1[[#This Row],[Incentive Payments]])</f>
        <v>0</v>
      </c>
      <c r="L57" s="38"/>
      <c r="M57" s="38"/>
      <c r="N57" s="38"/>
      <c r="O57" s="38"/>
      <c r="P57" s="38"/>
      <c r="Q57" s="38"/>
      <c r="R57" s="38"/>
      <c r="S57" s="41">
        <f>SUM(Table1[[#This Row],[Regular Wages2]],Table1[[#This Row],[OvertimeWages4]],Table1[[#This Row],[Holiday Wages6]],Table1[[#This Row],[Incentive Payments8]])</f>
        <v>0</v>
      </c>
      <c r="T57" s="41">
        <f>SUM(Table1[[#This Row],[Total Pre Min Wage Wages]],Table1[[#This Row],[Total After Min Wage Wages]])</f>
        <v>0</v>
      </c>
      <c r="U57" s="41">
        <f>IFERROR(IF(OR(Table1[[#This Row],[Regular Hours]]=0,Table1[[#This Row],[Regular Hours]]=""),VLOOKUP(Table1[[#This Row],[Position Title]],startingWages!$A$2:$D$200,2, FALSE),Table1[[#This Row],[Regular Wages]]/Table1[[#This Row],[Regular Hours]]),0)</f>
        <v>0</v>
      </c>
      <c r="V57" s="41">
        <f>IF(OR(Table1[[#This Row],[OvertimeHours]]="",Table1[[#This Row],[OvertimeHours]]=0),Table1[[#This Row],[Regular Hourly Wage]]*1.5,Table1[[#This Row],[OvertimeWages]]/Table1[[#This Row],[OvertimeHours]])</f>
        <v>0</v>
      </c>
      <c r="W57" s="41">
        <f>IF(OR(Table1[[#This Row],[Holiday Hours]]="",Table1[[#This Row],[Holiday Hours]]=0),Table1[[#This Row],[Regular Hourly Wage]],Table1[[#This Row],[Holiday Wages]]/Table1[[#This Row],[Holiday Hours]])</f>
        <v>0</v>
      </c>
      <c r="X57" s="41" t="str">
        <f>IF(Table1[[#This Row],[Regular Hourly Wage]]&lt;14.05,"$14.75",IF(Table1[[#This Row],[Regular Hourly Wage]]&lt;30,"5%","None"))</f>
        <v>$14.75</v>
      </c>
      <c r="Y57" s="41">
        <f>IF(Table1[[#This Row],[Wage Category]]="5%",Table1[[#This Row],[Regular Hourly Wage]]*1.05,IF(Table1[[#This Row],[Wage Category]]="$14.75",14.75,Table1[[#This Row],[Regular Hourly Wage]]))</f>
        <v>14.75</v>
      </c>
      <c r="Z57" s="41">
        <f>(1+IF(Table1[[#This Row],[Regular Hourly Wage]]=0,0.5,(Table1[[#This Row],[Overtime Hourly Wage]]-Table1[[#This Row],[Regular Hourly Wage]])/Table1[[#This Row],[Regular Hourly Wage]]))*Table1[[#This Row],[Regular Wage Cap]]</f>
        <v>22.125</v>
      </c>
      <c r="AA57" s="41">
        <f>(1+IF(Table1[[#This Row],[Regular Hourly Wage]]=0,0,(Table1[[#This Row],[Holiday Hourly Wage]]-Table1[[#This Row],[Regular Hourly Wage]])/Table1[[#This Row],[Regular Hourly Wage]]))*Table1[[#This Row],[Regular Wage Cap]]</f>
        <v>14.75</v>
      </c>
      <c r="AB57" s="41">
        <f>Table1[[#This Row],[Regular Hours3]]*Table1[[#This Row],[Regular Hourly Wage]]</f>
        <v>0</v>
      </c>
      <c r="AC57" s="41">
        <f>Table1[[#This Row],[OvertimeHours5]]*Table1[[#This Row],[Overtime Hourly Wage]]</f>
        <v>0</v>
      </c>
      <c r="AD57" s="41">
        <f>Table1[[#This Row],[Holiday Hours7]]*Table1[[#This Row],[Holiday Hourly Wage]]</f>
        <v>0</v>
      </c>
      <c r="AE57" s="41">
        <f>SUM(Table1[[#This Row],[Regular10]:[Holiday12]])</f>
        <v>0</v>
      </c>
      <c r="AF57" s="41">
        <f>Table1[[#This Row],[Regular Hours3]]*Table1[[#This Row],[Regular Wage Cap]]</f>
        <v>0</v>
      </c>
      <c r="AG57" s="41">
        <f>Table1[[#This Row],[OvertimeHours5]]*Table1[[#This Row],[Overtime Wage Cap]]</f>
        <v>0</v>
      </c>
      <c r="AH57" s="41">
        <f>Table1[[#This Row],[Holiday Hours7]]*Table1[[#This Row],[Holiday Wage Cap]]</f>
        <v>0</v>
      </c>
      <c r="AI57" s="41">
        <f>SUM(Table1[[#This Row],[Regular]:[Holiday]])</f>
        <v>0</v>
      </c>
      <c r="AJ57" s="41">
        <f>IF(Table1[[#This Row],[Total]]=0,0,Table1[[#This Row],[Total2]]-Table1[[#This Row],[Total]])</f>
        <v>0</v>
      </c>
      <c r="AK57" s="41">
        <f>Table1[[#This Row],[Difference]]*Table1[[#This Row],[DDS Funding Percent]]</f>
        <v>0</v>
      </c>
      <c r="AL57" s="41">
        <f>IF(Table1[[#This Row],[Regular Hourly Wage]]&lt;&gt;0,Table1[[#This Row],[Regular Wage Cap]]-Table1[[#This Row],[Regular Hourly Wage]],0)</f>
        <v>0</v>
      </c>
      <c r="AM57" s="38"/>
      <c r="AN57" s="41">
        <f>Table1[[#This Row],[Wage Difference]]*Table1[[#This Row],[Post Wage Increase Time Off Accruals (Hours)]]</f>
        <v>0</v>
      </c>
      <c r="AO57" s="41">
        <f>Table1[[#This Row],[Min Wage Time Off Accrual Expense]]*Table1[[#This Row],[DDS Funding Percent]]</f>
        <v>0</v>
      </c>
      <c r="AP57" s="1"/>
      <c r="AQ57" s="18"/>
    </row>
    <row r="58" spans="1:43" x14ac:dyDescent="0.25">
      <c r="A58" s="17"/>
      <c r="B58" s="17"/>
      <c r="C58" s="58"/>
      <c r="D58" s="37"/>
      <c r="E58" s="37"/>
      <c r="F58" s="37"/>
      <c r="G58" s="37"/>
      <c r="H58" s="37"/>
      <c r="I58" s="37"/>
      <c r="K58" s="41">
        <f>SUM(Table1[[#This Row],[Regular Wages]],Table1[[#This Row],[OvertimeWages]],Table1[[#This Row],[Holiday Wages]],Table1[[#This Row],[Incentive Payments]])</f>
        <v>0</v>
      </c>
      <c r="L58" s="38"/>
      <c r="M58" s="38"/>
      <c r="N58" s="38"/>
      <c r="O58" s="38"/>
      <c r="P58" s="38"/>
      <c r="Q58" s="38"/>
      <c r="R58" s="38"/>
      <c r="S58" s="41">
        <f>SUM(Table1[[#This Row],[Regular Wages2]],Table1[[#This Row],[OvertimeWages4]],Table1[[#This Row],[Holiday Wages6]],Table1[[#This Row],[Incentive Payments8]])</f>
        <v>0</v>
      </c>
      <c r="T58" s="41">
        <f>SUM(Table1[[#This Row],[Total Pre Min Wage Wages]],Table1[[#This Row],[Total After Min Wage Wages]])</f>
        <v>0</v>
      </c>
      <c r="U58" s="41">
        <f>IFERROR(IF(OR(Table1[[#This Row],[Regular Hours]]=0,Table1[[#This Row],[Regular Hours]]=""),VLOOKUP(Table1[[#This Row],[Position Title]],startingWages!$A$2:$D$200,2, FALSE),Table1[[#This Row],[Regular Wages]]/Table1[[#This Row],[Regular Hours]]),0)</f>
        <v>0</v>
      </c>
      <c r="V58" s="41">
        <f>IF(OR(Table1[[#This Row],[OvertimeHours]]="",Table1[[#This Row],[OvertimeHours]]=0),Table1[[#This Row],[Regular Hourly Wage]]*1.5,Table1[[#This Row],[OvertimeWages]]/Table1[[#This Row],[OvertimeHours]])</f>
        <v>0</v>
      </c>
      <c r="W58" s="41">
        <f>IF(OR(Table1[[#This Row],[Holiday Hours]]="",Table1[[#This Row],[Holiday Hours]]=0),Table1[[#This Row],[Regular Hourly Wage]],Table1[[#This Row],[Holiday Wages]]/Table1[[#This Row],[Holiday Hours]])</f>
        <v>0</v>
      </c>
      <c r="X58" s="41" t="str">
        <f>IF(Table1[[#This Row],[Regular Hourly Wage]]&lt;14.05,"$14.75",IF(Table1[[#This Row],[Regular Hourly Wage]]&lt;30,"5%","None"))</f>
        <v>$14.75</v>
      </c>
      <c r="Y58" s="41">
        <f>IF(Table1[[#This Row],[Wage Category]]="5%",Table1[[#This Row],[Regular Hourly Wage]]*1.05,IF(Table1[[#This Row],[Wage Category]]="$14.75",14.75,Table1[[#This Row],[Regular Hourly Wage]]))</f>
        <v>14.75</v>
      </c>
      <c r="Z58" s="41">
        <f>(1+IF(Table1[[#This Row],[Regular Hourly Wage]]=0,0.5,(Table1[[#This Row],[Overtime Hourly Wage]]-Table1[[#This Row],[Regular Hourly Wage]])/Table1[[#This Row],[Regular Hourly Wage]]))*Table1[[#This Row],[Regular Wage Cap]]</f>
        <v>22.125</v>
      </c>
      <c r="AA58" s="41">
        <f>(1+IF(Table1[[#This Row],[Regular Hourly Wage]]=0,0,(Table1[[#This Row],[Holiday Hourly Wage]]-Table1[[#This Row],[Regular Hourly Wage]])/Table1[[#This Row],[Regular Hourly Wage]]))*Table1[[#This Row],[Regular Wage Cap]]</f>
        <v>14.75</v>
      </c>
      <c r="AB58" s="41">
        <f>Table1[[#This Row],[Regular Hours3]]*Table1[[#This Row],[Regular Hourly Wage]]</f>
        <v>0</v>
      </c>
      <c r="AC58" s="41">
        <f>Table1[[#This Row],[OvertimeHours5]]*Table1[[#This Row],[Overtime Hourly Wage]]</f>
        <v>0</v>
      </c>
      <c r="AD58" s="41">
        <f>Table1[[#This Row],[Holiday Hours7]]*Table1[[#This Row],[Holiday Hourly Wage]]</f>
        <v>0</v>
      </c>
      <c r="AE58" s="41">
        <f>SUM(Table1[[#This Row],[Regular10]:[Holiday12]])</f>
        <v>0</v>
      </c>
      <c r="AF58" s="41">
        <f>Table1[[#This Row],[Regular Hours3]]*Table1[[#This Row],[Regular Wage Cap]]</f>
        <v>0</v>
      </c>
      <c r="AG58" s="41">
        <f>Table1[[#This Row],[OvertimeHours5]]*Table1[[#This Row],[Overtime Wage Cap]]</f>
        <v>0</v>
      </c>
      <c r="AH58" s="41">
        <f>Table1[[#This Row],[Holiday Hours7]]*Table1[[#This Row],[Holiday Wage Cap]]</f>
        <v>0</v>
      </c>
      <c r="AI58" s="41">
        <f>SUM(Table1[[#This Row],[Regular]:[Holiday]])</f>
        <v>0</v>
      </c>
      <c r="AJ58" s="41">
        <f>IF(Table1[[#This Row],[Total]]=0,0,Table1[[#This Row],[Total2]]-Table1[[#This Row],[Total]])</f>
        <v>0</v>
      </c>
      <c r="AK58" s="41">
        <f>Table1[[#This Row],[Difference]]*Table1[[#This Row],[DDS Funding Percent]]</f>
        <v>0</v>
      </c>
      <c r="AL58" s="41">
        <f>IF(Table1[[#This Row],[Regular Hourly Wage]]&lt;&gt;0,Table1[[#This Row],[Regular Wage Cap]]-Table1[[#This Row],[Regular Hourly Wage]],0)</f>
        <v>0</v>
      </c>
      <c r="AM58" s="38"/>
      <c r="AN58" s="41">
        <f>Table1[[#This Row],[Wage Difference]]*Table1[[#This Row],[Post Wage Increase Time Off Accruals (Hours)]]</f>
        <v>0</v>
      </c>
      <c r="AO58" s="41">
        <f>Table1[[#This Row],[Min Wage Time Off Accrual Expense]]*Table1[[#This Row],[DDS Funding Percent]]</f>
        <v>0</v>
      </c>
      <c r="AP58" s="1"/>
      <c r="AQ58" s="18"/>
    </row>
    <row r="59" spans="1:43" x14ac:dyDescent="0.25">
      <c r="A59" s="17"/>
      <c r="B59" s="17"/>
      <c r="C59" s="58"/>
      <c r="D59" s="37"/>
      <c r="E59" s="37"/>
      <c r="F59" s="37"/>
      <c r="G59" s="37"/>
      <c r="H59" s="37"/>
      <c r="I59" s="37"/>
      <c r="K59" s="41">
        <f>SUM(Table1[[#This Row],[Regular Wages]],Table1[[#This Row],[OvertimeWages]],Table1[[#This Row],[Holiday Wages]],Table1[[#This Row],[Incentive Payments]])</f>
        <v>0</v>
      </c>
      <c r="L59" s="38"/>
      <c r="M59" s="38"/>
      <c r="N59" s="38"/>
      <c r="O59" s="38"/>
      <c r="P59" s="38"/>
      <c r="Q59" s="38"/>
      <c r="R59" s="38"/>
      <c r="S59" s="41">
        <f>SUM(Table1[[#This Row],[Regular Wages2]],Table1[[#This Row],[OvertimeWages4]],Table1[[#This Row],[Holiday Wages6]],Table1[[#This Row],[Incentive Payments8]])</f>
        <v>0</v>
      </c>
      <c r="T59" s="41">
        <f>SUM(Table1[[#This Row],[Total Pre Min Wage Wages]],Table1[[#This Row],[Total After Min Wage Wages]])</f>
        <v>0</v>
      </c>
      <c r="U59" s="41">
        <f>IFERROR(IF(OR(Table1[[#This Row],[Regular Hours]]=0,Table1[[#This Row],[Regular Hours]]=""),VLOOKUP(Table1[[#This Row],[Position Title]],startingWages!$A$2:$D$200,2, FALSE),Table1[[#This Row],[Regular Wages]]/Table1[[#This Row],[Regular Hours]]),0)</f>
        <v>0</v>
      </c>
      <c r="V59" s="41">
        <f>IF(OR(Table1[[#This Row],[OvertimeHours]]="",Table1[[#This Row],[OvertimeHours]]=0),Table1[[#This Row],[Regular Hourly Wage]]*1.5,Table1[[#This Row],[OvertimeWages]]/Table1[[#This Row],[OvertimeHours]])</f>
        <v>0</v>
      </c>
      <c r="W59" s="41">
        <f>IF(OR(Table1[[#This Row],[Holiday Hours]]="",Table1[[#This Row],[Holiday Hours]]=0),Table1[[#This Row],[Regular Hourly Wage]],Table1[[#This Row],[Holiday Wages]]/Table1[[#This Row],[Holiday Hours]])</f>
        <v>0</v>
      </c>
      <c r="X59" s="41" t="str">
        <f>IF(Table1[[#This Row],[Regular Hourly Wage]]&lt;14.05,"$14.75",IF(Table1[[#This Row],[Regular Hourly Wage]]&lt;30,"5%","None"))</f>
        <v>$14.75</v>
      </c>
      <c r="Y59" s="41">
        <f>IF(Table1[[#This Row],[Wage Category]]="5%",Table1[[#This Row],[Regular Hourly Wage]]*1.05,IF(Table1[[#This Row],[Wage Category]]="$14.75",14.75,Table1[[#This Row],[Regular Hourly Wage]]))</f>
        <v>14.75</v>
      </c>
      <c r="Z59" s="41">
        <f>(1+IF(Table1[[#This Row],[Regular Hourly Wage]]=0,0.5,(Table1[[#This Row],[Overtime Hourly Wage]]-Table1[[#This Row],[Regular Hourly Wage]])/Table1[[#This Row],[Regular Hourly Wage]]))*Table1[[#This Row],[Regular Wage Cap]]</f>
        <v>22.125</v>
      </c>
      <c r="AA59" s="41">
        <f>(1+IF(Table1[[#This Row],[Regular Hourly Wage]]=0,0,(Table1[[#This Row],[Holiday Hourly Wage]]-Table1[[#This Row],[Regular Hourly Wage]])/Table1[[#This Row],[Regular Hourly Wage]]))*Table1[[#This Row],[Regular Wage Cap]]</f>
        <v>14.75</v>
      </c>
      <c r="AB59" s="41">
        <f>Table1[[#This Row],[Regular Hours3]]*Table1[[#This Row],[Regular Hourly Wage]]</f>
        <v>0</v>
      </c>
      <c r="AC59" s="41">
        <f>Table1[[#This Row],[OvertimeHours5]]*Table1[[#This Row],[Overtime Hourly Wage]]</f>
        <v>0</v>
      </c>
      <c r="AD59" s="41">
        <f>Table1[[#This Row],[Holiday Hours7]]*Table1[[#This Row],[Holiday Hourly Wage]]</f>
        <v>0</v>
      </c>
      <c r="AE59" s="41">
        <f>SUM(Table1[[#This Row],[Regular10]:[Holiday12]])</f>
        <v>0</v>
      </c>
      <c r="AF59" s="41">
        <f>Table1[[#This Row],[Regular Hours3]]*Table1[[#This Row],[Regular Wage Cap]]</f>
        <v>0</v>
      </c>
      <c r="AG59" s="41">
        <f>Table1[[#This Row],[OvertimeHours5]]*Table1[[#This Row],[Overtime Wage Cap]]</f>
        <v>0</v>
      </c>
      <c r="AH59" s="41">
        <f>Table1[[#This Row],[Holiday Hours7]]*Table1[[#This Row],[Holiday Wage Cap]]</f>
        <v>0</v>
      </c>
      <c r="AI59" s="41">
        <f>SUM(Table1[[#This Row],[Regular]:[Holiday]])</f>
        <v>0</v>
      </c>
      <c r="AJ59" s="41">
        <f>IF(Table1[[#This Row],[Total]]=0,0,Table1[[#This Row],[Total2]]-Table1[[#This Row],[Total]])</f>
        <v>0</v>
      </c>
      <c r="AK59" s="41">
        <f>Table1[[#This Row],[Difference]]*Table1[[#This Row],[DDS Funding Percent]]</f>
        <v>0</v>
      </c>
      <c r="AL59" s="41">
        <f>IF(Table1[[#This Row],[Regular Hourly Wage]]&lt;&gt;0,Table1[[#This Row],[Regular Wage Cap]]-Table1[[#This Row],[Regular Hourly Wage]],0)</f>
        <v>0</v>
      </c>
      <c r="AM59" s="38"/>
      <c r="AN59" s="41">
        <f>Table1[[#This Row],[Wage Difference]]*Table1[[#This Row],[Post Wage Increase Time Off Accruals (Hours)]]</f>
        <v>0</v>
      </c>
      <c r="AO59" s="41">
        <f>Table1[[#This Row],[Min Wage Time Off Accrual Expense]]*Table1[[#This Row],[DDS Funding Percent]]</f>
        <v>0</v>
      </c>
      <c r="AP59" s="1"/>
      <c r="AQ59" s="18"/>
    </row>
    <row r="60" spans="1:43" x14ac:dyDescent="0.25">
      <c r="A60" s="17"/>
      <c r="B60" s="17"/>
      <c r="C60" s="58"/>
      <c r="D60" s="37"/>
      <c r="E60" s="37"/>
      <c r="F60" s="37"/>
      <c r="G60" s="37"/>
      <c r="H60" s="37"/>
      <c r="I60" s="37"/>
      <c r="K60" s="41">
        <f>SUM(Table1[[#This Row],[Regular Wages]],Table1[[#This Row],[OvertimeWages]],Table1[[#This Row],[Holiday Wages]],Table1[[#This Row],[Incentive Payments]])</f>
        <v>0</v>
      </c>
      <c r="L60" s="38"/>
      <c r="M60" s="38"/>
      <c r="N60" s="38"/>
      <c r="O60" s="38"/>
      <c r="P60" s="38"/>
      <c r="Q60" s="38"/>
      <c r="R60" s="38"/>
      <c r="S60" s="41">
        <f>SUM(Table1[[#This Row],[Regular Wages2]],Table1[[#This Row],[OvertimeWages4]],Table1[[#This Row],[Holiday Wages6]],Table1[[#This Row],[Incentive Payments8]])</f>
        <v>0</v>
      </c>
      <c r="T60" s="41">
        <f>SUM(Table1[[#This Row],[Total Pre Min Wage Wages]],Table1[[#This Row],[Total After Min Wage Wages]])</f>
        <v>0</v>
      </c>
      <c r="U60" s="41">
        <f>IFERROR(IF(OR(Table1[[#This Row],[Regular Hours]]=0,Table1[[#This Row],[Regular Hours]]=""),VLOOKUP(Table1[[#This Row],[Position Title]],startingWages!$A$2:$D$200,2, FALSE),Table1[[#This Row],[Regular Wages]]/Table1[[#This Row],[Regular Hours]]),0)</f>
        <v>0</v>
      </c>
      <c r="V60" s="41">
        <f>IF(OR(Table1[[#This Row],[OvertimeHours]]="",Table1[[#This Row],[OvertimeHours]]=0),Table1[[#This Row],[Regular Hourly Wage]]*1.5,Table1[[#This Row],[OvertimeWages]]/Table1[[#This Row],[OvertimeHours]])</f>
        <v>0</v>
      </c>
      <c r="W60" s="41">
        <f>IF(OR(Table1[[#This Row],[Holiday Hours]]="",Table1[[#This Row],[Holiday Hours]]=0),Table1[[#This Row],[Regular Hourly Wage]],Table1[[#This Row],[Holiday Wages]]/Table1[[#This Row],[Holiday Hours]])</f>
        <v>0</v>
      </c>
      <c r="X60" s="41" t="str">
        <f>IF(Table1[[#This Row],[Regular Hourly Wage]]&lt;14.05,"$14.75",IF(Table1[[#This Row],[Regular Hourly Wage]]&lt;30,"5%","None"))</f>
        <v>$14.75</v>
      </c>
      <c r="Y60" s="41">
        <f>IF(Table1[[#This Row],[Wage Category]]="5%",Table1[[#This Row],[Regular Hourly Wage]]*1.05,IF(Table1[[#This Row],[Wage Category]]="$14.75",14.75,Table1[[#This Row],[Regular Hourly Wage]]))</f>
        <v>14.75</v>
      </c>
      <c r="Z60" s="41">
        <f>(1+IF(Table1[[#This Row],[Regular Hourly Wage]]=0,0.5,(Table1[[#This Row],[Overtime Hourly Wage]]-Table1[[#This Row],[Regular Hourly Wage]])/Table1[[#This Row],[Regular Hourly Wage]]))*Table1[[#This Row],[Regular Wage Cap]]</f>
        <v>22.125</v>
      </c>
      <c r="AA60" s="41">
        <f>(1+IF(Table1[[#This Row],[Regular Hourly Wage]]=0,0,(Table1[[#This Row],[Holiday Hourly Wage]]-Table1[[#This Row],[Regular Hourly Wage]])/Table1[[#This Row],[Regular Hourly Wage]]))*Table1[[#This Row],[Regular Wage Cap]]</f>
        <v>14.75</v>
      </c>
      <c r="AB60" s="41">
        <f>Table1[[#This Row],[Regular Hours3]]*Table1[[#This Row],[Regular Hourly Wage]]</f>
        <v>0</v>
      </c>
      <c r="AC60" s="41">
        <f>Table1[[#This Row],[OvertimeHours5]]*Table1[[#This Row],[Overtime Hourly Wage]]</f>
        <v>0</v>
      </c>
      <c r="AD60" s="41">
        <f>Table1[[#This Row],[Holiday Hours7]]*Table1[[#This Row],[Holiday Hourly Wage]]</f>
        <v>0</v>
      </c>
      <c r="AE60" s="41">
        <f>SUM(Table1[[#This Row],[Regular10]:[Holiday12]])</f>
        <v>0</v>
      </c>
      <c r="AF60" s="41">
        <f>Table1[[#This Row],[Regular Hours3]]*Table1[[#This Row],[Regular Wage Cap]]</f>
        <v>0</v>
      </c>
      <c r="AG60" s="41">
        <f>Table1[[#This Row],[OvertimeHours5]]*Table1[[#This Row],[Overtime Wage Cap]]</f>
        <v>0</v>
      </c>
      <c r="AH60" s="41">
        <f>Table1[[#This Row],[Holiday Hours7]]*Table1[[#This Row],[Holiday Wage Cap]]</f>
        <v>0</v>
      </c>
      <c r="AI60" s="41">
        <f>SUM(Table1[[#This Row],[Regular]:[Holiday]])</f>
        <v>0</v>
      </c>
      <c r="AJ60" s="41">
        <f>IF(Table1[[#This Row],[Total]]=0,0,Table1[[#This Row],[Total2]]-Table1[[#This Row],[Total]])</f>
        <v>0</v>
      </c>
      <c r="AK60" s="41">
        <f>Table1[[#This Row],[Difference]]*Table1[[#This Row],[DDS Funding Percent]]</f>
        <v>0</v>
      </c>
      <c r="AL60" s="41">
        <f>IF(Table1[[#This Row],[Regular Hourly Wage]]&lt;&gt;0,Table1[[#This Row],[Regular Wage Cap]]-Table1[[#This Row],[Regular Hourly Wage]],0)</f>
        <v>0</v>
      </c>
      <c r="AM60" s="38"/>
      <c r="AN60" s="41">
        <f>Table1[[#This Row],[Wage Difference]]*Table1[[#This Row],[Post Wage Increase Time Off Accruals (Hours)]]</f>
        <v>0</v>
      </c>
      <c r="AO60" s="41">
        <f>Table1[[#This Row],[Min Wage Time Off Accrual Expense]]*Table1[[#This Row],[DDS Funding Percent]]</f>
        <v>0</v>
      </c>
      <c r="AP60" s="1"/>
      <c r="AQ60" s="18"/>
    </row>
    <row r="61" spans="1:43" x14ac:dyDescent="0.25">
      <c r="A61" s="17"/>
      <c r="B61" s="17"/>
      <c r="C61" s="58"/>
      <c r="D61" s="37"/>
      <c r="E61" s="37"/>
      <c r="F61" s="37"/>
      <c r="G61" s="37"/>
      <c r="H61" s="37"/>
      <c r="I61" s="37"/>
      <c r="K61" s="41">
        <f>SUM(Table1[[#This Row],[Regular Wages]],Table1[[#This Row],[OvertimeWages]],Table1[[#This Row],[Holiday Wages]],Table1[[#This Row],[Incentive Payments]])</f>
        <v>0</v>
      </c>
      <c r="L61" s="38"/>
      <c r="M61" s="38"/>
      <c r="N61" s="38"/>
      <c r="O61" s="38"/>
      <c r="P61" s="38"/>
      <c r="Q61" s="38"/>
      <c r="R61" s="38"/>
      <c r="S61" s="41">
        <f>SUM(Table1[[#This Row],[Regular Wages2]],Table1[[#This Row],[OvertimeWages4]],Table1[[#This Row],[Holiday Wages6]],Table1[[#This Row],[Incentive Payments8]])</f>
        <v>0</v>
      </c>
      <c r="T61" s="41">
        <f>SUM(Table1[[#This Row],[Total Pre Min Wage Wages]],Table1[[#This Row],[Total After Min Wage Wages]])</f>
        <v>0</v>
      </c>
      <c r="U61" s="41">
        <f>IFERROR(IF(OR(Table1[[#This Row],[Regular Hours]]=0,Table1[[#This Row],[Regular Hours]]=""),VLOOKUP(Table1[[#This Row],[Position Title]],startingWages!$A$2:$D$200,2, FALSE),Table1[[#This Row],[Regular Wages]]/Table1[[#This Row],[Regular Hours]]),0)</f>
        <v>0</v>
      </c>
      <c r="V61" s="41">
        <f>IF(OR(Table1[[#This Row],[OvertimeHours]]="",Table1[[#This Row],[OvertimeHours]]=0),Table1[[#This Row],[Regular Hourly Wage]]*1.5,Table1[[#This Row],[OvertimeWages]]/Table1[[#This Row],[OvertimeHours]])</f>
        <v>0</v>
      </c>
      <c r="W61" s="41">
        <f>IF(OR(Table1[[#This Row],[Holiday Hours]]="",Table1[[#This Row],[Holiday Hours]]=0),Table1[[#This Row],[Regular Hourly Wage]],Table1[[#This Row],[Holiday Wages]]/Table1[[#This Row],[Holiday Hours]])</f>
        <v>0</v>
      </c>
      <c r="X61" s="41" t="str">
        <f>IF(Table1[[#This Row],[Regular Hourly Wage]]&lt;14.05,"$14.75",IF(Table1[[#This Row],[Regular Hourly Wage]]&lt;30,"5%","None"))</f>
        <v>$14.75</v>
      </c>
      <c r="Y61" s="41">
        <f>IF(Table1[[#This Row],[Wage Category]]="5%",Table1[[#This Row],[Regular Hourly Wage]]*1.05,IF(Table1[[#This Row],[Wage Category]]="$14.75",14.75,Table1[[#This Row],[Regular Hourly Wage]]))</f>
        <v>14.75</v>
      </c>
      <c r="Z61" s="41">
        <f>(1+IF(Table1[[#This Row],[Regular Hourly Wage]]=0,0.5,(Table1[[#This Row],[Overtime Hourly Wage]]-Table1[[#This Row],[Regular Hourly Wage]])/Table1[[#This Row],[Regular Hourly Wage]]))*Table1[[#This Row],[Regular Wage Cap]]</f>
        <v>22.125</v>
      </c>
      <c r="AA61" s="41">
        <f>(1+IF(Table1[[#This Row],[Regular Hourly Wage]]=0,0,(Table1[[#This Row],[Holiday Hourly Wage]]-Table1[[#This Row],[Regular Hourly Wage]])/Table1[[#This Row],[Regular Hourly Wage]]))*Table1[[#This Row],[Regular Wage Cap]]</f>
        <v>14.75</v>
      </c>
      <c r="AB61" s="41">
        <f>Table1[[#This Row],[Regular Hours3]]*Table1[[#This Row],[Regular Hourly Wage]]</f>
        <v>0</v>
      </c>
      <c r="AC61" s="41">
        <f>Table1[[#This Row],[OvertimeHours5]]*Table1[[#This Row],[Overtime Hourly Wage]]</f>
        <v>0</v>
      </c>
      <c r="AD61" s="41">
        <f>Table1[[#This Row],[Holiday Hours7]]*Table1[[#This Row],[Holiday Hourly Wage]]</f>
        <v>0</v>
      </c>
      <c r="AE61" s="41">
        <f>SUM(Table1[[#This Row],[Regular10]:[Holiday12]])</f>
        <v>0</v>
      </c>
      <c r="AF61" s="41">
        <f>Table1[[#This Row],[Regular Hours3]]*Table1[[#This Row],[Regular Wage Cap]]</f>
        <v>0</v>
      </c>
      <c r="AG61" s="41">
        <f>Table1[[#This Row],[OvertimeHours5]]*Table1[[#This Row],[Overtime Wage Cap]]</f>
        <v>0</v>
      </c>
      <c r="AH61" s="41">
        <f>Table1[[#This Row],[Holiday Hours7]]*Table1[[#This Row],[Holiday Wage Cap]]</f>
        <v>0</v>
      </c>
      <c r="AI61" s="41">
        <f>SUM(Table1[[#This Row],[Regular]:[Holiday]])</f>
        <v>0</v>
      </c>
      <c r="AJ61" s="41">
        <f>IF(Table1[[#This Row],[Total]]=0,0,Table1[[#This Row],[Total2]]-Table1[[#This Row],[Total]])</f>
        <v>0</v>
      </c>
      <c r="AK61" s="41">
        <f>Table1[[#This Row],[Difference]]*Table1[[#This Row],[DDS Funding Percent]]</f>
        <v>0</v>
      </c>
      <c r="AL61" s="41">
        <f>IF(Table1[[#This Row],[Regular Hourly Wage]]&lt;&gt;0,Table1[[#This Row],[Regular Wage Cap]]-Table1[[#This Row],[Regular Hourly Wage]],0)</f>
        <v>0</v>
      </c>
      <c r="AM61" s="38"/>
      <c r="AN61" s="41">
        <f>Table1[[#This Row],[Wage Difference]]*Table1[[#This Row],[Post Wage Increase Time Off Accruals (Hours)]]</f>
        <v>0</v>
      </c>
      <c r="AO61" s="41">
        <f>Table1[[#This Row],[Min Wage Time Off Accrual Expense]]*Table1[[#This Row],[DDS Funding Percent]]</f>
        <v>0</v>
      </c>
      <c r="AP61" s="1"/>
      <c r="AQ61" s="18"/>
    </row>
    <row r="62" spans="1:43" x14ac:dyDescent="0.25">
      <c r="A62" s="17"/>
      <c r="B62" s="17"/>
      <c r="C62" s="58"/>
      <c r="D62" s="37"/>
      <c r="E62" s="37"/>
      <c r="F62" s="37"/>
      <c r="G62" s="37"/>
      <c r="H62" s="37"/>
      <c r="I62" s="37"/>
      <c r="K62" s="41">
        <f>SUM(Table1[[#This Row],[Regular Wages]],Table1[[#This Row],[OvertimeWages]],Table1[[#This Row],[Holiday Wages]],Table1[[#This Row],[Incentive Payments]])</f>
        <v>0</v>
      </c>
      <c r="L62" s="38"/>
      <c r="M62" s="38"/>
      <c r="N62" s="38"/>
      <c r="O62" s="38"/>
      <c r="P62" s="38"/>
      <c r="Q62" s="38"/>
      <c r="R62" s="38"/>
      <c r="S62" s="41">
        <f>SUM(Table1[[#This Row],[Regular Wages2]],Table1[[#This Row],[OvertimeWages4]],Table1[[#This Row],[Holiday Wages6]],Table1[[#This Row],[Incentive Payments8]])</f>
        <v>0</v>
      </c>
      <c r="T62" s="41">
        <f>SUM(Table1[[#This Row],[Total Pre Min Wage Wages]],Table1[[#This Row],[Total After Min Wage Wages]])</f>
        <v>0</v>
      </c>
      <c r="U62" s="41">
        <f>IFERROR(IF(OR(Table1[[#This Row],[Regular Hours]]=0,Table1[[#This Row],[Regular Hours]]=""),VLOOKUP(Table1[[#This Row],[Position Title]],startingWages!$A$2:$D$200,2, FALSE),Table1[[#This Row],[Regular Wages]]/Table1[[#This Row],[Regular Hours]]),0)</f>
        <v>0</v>
      </c>
      <c r="V62" s="41">
        <f>IF(OR(Table1[[#This Row],[OvertimeHours]]="",Table1[[#This Row],[OvertimeHours]]=0),Table1[[#This Row],[Regular Hourly Wage]]*1.5,Table1[[#This Row],[OvertimeWages]]/Table1[[#This Row],[OvertimeHours]])</f>
        <v>0</v>
      </c>
      <c r="W62" s="41">
        <f>IF(OR(Table1[[#This Row],[Holiday Hours]]="",Table1[[#This Row],[Holiday Hours]]=0),Table1[[#This Row],[Regular Hourly Wage]],Table1[[#This Row],[Holiday Wages]]/Table1[[#This Row],[Holiday Hours]])</f>
        <v>0</v>
      </c>
      <c r="X62" s="41" t="str">
        <f>IF(Table1[[#This Row],[Regular Hourly Wage]]&lt;14.05,"$14.75",IF(Table1[[#This Row],[Regular Hourly Wage]]&lt;30,"5%","None"))</f>
        <v>$14.75</v>
      </c>
      <c r="Y62" s="41">
        <f>IF(Table1[[#This Row],[Wage Category]]="5%",Table1[[#This Row],[Regular Hourly Wage]]*1.05,IF(Table1[[#This Row],[Wage Category]]="$14.75",14.75,Table1[[#This Row],[Regular Hourly Wage]]))</f>
        <v>14.75</v>
      </c>
      <c r="Z62" s="41">
        <f>(1+IF(Table1[[#This Row],[Regular Hourly Wage]]=0,0.5,(Table1[[#This Row],[Overtime Hourly Wage]]-Table1[[#This Row],[Regular Hourly Wage]])/Table1[[#This Row],[Regular Hourly Wage]]))*Table1[[#This Row],[Regular Wage Cap]]</f>
        <v>22.125</v>
      </c>
      <c r="AA62" s="41">
        <f>(1+IF(Table1[[#This Row],[Regular Hourly Wage]]=0,0,(Table1[[#This Row],[Holiday Hourly Wage]]-Table1[[#This Row],[Regular Hourly Wage]])/Table1[[#This Row],[Regular Hourly Wage]]))*Table1[[#This Row],[Regular Wage Cap]]</f>
        <v>14.75</v>
      </c>
      <c r="AB62" s="41">
        <f>Table1[[#This Row],[Regular Hours3]]*Table1[[#This Row],[Regular Hourly Wage]]</f>
        <v>0</v>
      </c>
      <c r="AC62" s="41">
        <f>Table1[[#This Row],[OvertimeHours5]]*Table1[[#This Row],[Overtime Hourly Wage]]</f>
        <v>0</v>
      </c>
      <c r="AD62" s="41">
        <f>Table1[[#This Row],[Holiday Hours7]]*Table1[[#This Row],[Holiday Hourly Wage]]</f>
        <v>0</v>
      </c>
      <c r="AE62" s="41">
        <f>SUM(Table1[[#This Row],[Regular10]:[Holiday12]])</f>
        <v>0</v>
      </c>
      <c r="AF62" s="41">
        <f>Table1[[#This Row],[Regular Hours3]]*Table1[[#This Row],[Regular Wage Cap]]</f>
        <v>0</v>
      </c>
      <c r="AG62" s="41">
        <f>Table1[[#This Row],[OvertimeHours5]]*Table1[[#This Row],[Overtime Wage Cap]]</f>
        <v>0</v>
      </c>
      <c r="AH62" s="41">
        <f>Table1[[#This Row],[Holiday Hours7]]*Table1[[#This Row],[Holiday Wage Cap]]</f>
        <v>0</v>
      </c>
      <c r="AI62" s="41">
        <f>SUM(Table1[[#This Row],[Regular]:[Holiday]])</f>
        <v>0</v>
      </c>
      <c r="AJ62" s="41">
        <f>IF(Table1[[#This Row],[Total]]=0,0,Table1[[#This Row],[Total2]]-Table1[[#This Row],[Total]])</f>
        <v>0</v>
      </c>
      <c r="AK62" s="41">
        <f>Table1[[#This Row],[Difference]]*Table1[[#This Row],[DDS Funding Percent]]</f>
        <v>0</v>
      </c>
      <c r="AL62" s="41">
        <f>IF(Table1[[#This Row],[Regular Hourly Wage]]&lt;&gt;0,Table1[[#This Row],[Regular Wage Cap]]-Table1[[#This Row],[Regular Hourly Wage]],0)</f>
        <v>0</v>
      </c>
      <c r="AM62" s="38"/>
      <c r="AN62" s="41">
        <f>Table1[[#This Row],[Wage Difference]]*Table1[[#This Row],[Post Wage Increase Time Off Accruals (Hours)]]</f>
        <v>0</v>
      </c>
      <c r="AO62" s="41">
        <f>Table1[[#This Row],[Min Wage Time Off Accrual Expense]]*Table1[[#This Row],[DDS Funding Percent]]</f>
        <v>0</v>
      </c>
      <c r="AP62" s="1"/>
      <c r="AQ62" s="18"/>
    </row>
    <row r="63" spans="1:43" x14ac:dyDescent="0.25">
      <c r="A63" s="17"/>
      <c r="B63" s="17"/>
      <c r="C63" s="58"/>
      <c r="D63" s="37"/>
      <c r="E63" s="37"/>
      <c r="F63" s="37"/>
      <c r="G63" s="37"/>
      <c r="H63" s="37"/>
      <c r="I63" s="37"/>
      <c r="K63" s="41">
        <f>SUM(Table1[[#This Row],[Regular Wages]],Table1[[#This Row],[OvertimeWages]],Table1[[#This Row],[Holiday Wages]],Table1[[#This Row],[Incentive Payments]])</f>
        <v>0</v>
      </c>
      <c r="L63" s="38"/>
      <c r="M63" s="38"/>
      <c r="N63" s="38"/>
      <c r="O63" s="38"/>
      <c r="P63" s="38"/>
      <c r="Q63" s="38"/>
      <c r="R63" s="38"/>
      <c r="S63" s="41">
        <f>SUM(Table1[[#This Row],[Regular Wages2]],Table1[[#This Row],[OvertimeWages4]],Table1[[#This Row],[Holiday Wages6]],Table1[[#This Row],[Incentive Payments8]])</f>
        <v>0</v>
      </c>
      <c r="T63" s="41">
        <f>SUM(Table1[[#This Row],[Total Pre Min Wage Wages]],Table1[[#This Row],[Total After Min Wage Wages]])</f>
        <v>0</v>
      </c>
      <c r="U63" s="41">
        <f>IFERROR(IF(OR(Table1[[#This Row],[Regular Hours]]=0,Table1[[#This Row],[Regular Hours]]=""),VLOOKUP(Table1[[#This Row],[Position Title]],startingWages!$A$2:$D$200,2, FALSE),Table1[[#This Row],[Regular Wages]]/Table1[[#This Row],[Regular Hours]]),0)</f>
        <v>0</v>
      </c>
      <c r="V63" s="41">
        <f>IF(OR(Table1[[#This Row],[OvertimeHours]]="",Table1[[#This Row],[OvertimeHours]]=0),Table1[[#This Row],[Regular Hourly Wage]]*1.5,Table1[[#This Row],[OvertimeWages]]/Table1[[#This Row],[OvertimeHours]])</f>
        <v>0</v>
      </c>
      <c r="W63" s="41">
        <f>IF(OR(Table1[[#This Row],[Holiday Hours]]="",Table1[[#This Row],[Holiday Hours]]=0),Table1[[#This Row],[Regular Hourly Wage]],Table1[[#This Row],[Holiday Wages]]/Table1[[#This Row],[Holiday Hours]])</f>
        <v>0</v>
      </c>
      <c r="X63" s="41" t="str">
        <f>IF(Table1[[#This Row],[Regular Hourly Wage]]&lt;14.05,"$14.75",IF(Table1[[#This Row],[Regular Hourly Wage]]&lt;30,"5%","None"))</f>
        <v>$14.75</v>
      </c>
      <c r="Y63" s="41">
        <f>IF(Table1[[#This Row],[Wage Category]]="5%",Table1[[#This Row],[Regular Hourly Wage]]*1.05,IF(Table1[[#This Row],[Wage Category]]="$14.75",14.75,Table1[[#This Row],[Regular Hourly Wage]]))</f>
        <v>14.75</v>
      </c>
      <c r="Z63" s="41">
        <f>(1+IF(Table1[[#This Row],[Regular Hourly Wage]]=0,0.5,(Table1[[#This Row],[Overtime Hourly Wage]]-Table1[[#This Row],[Regular Hourly Wage]])/Table1[[#This Row],[Regular Hourly Wage]]))*Table1[[#This Row],[Regular Wage Cap]]</f>
        <v>22.125</v>
      </c>
      <c r="AA63" s="41">
        <f>(1+IF(Table1[[#This Row],[Regular Hourly Wage]]=0,0,(Table1[[#This Row],[Holiday Hourly Wage]]-Table1[[#This Row],[Regular Hourly Wage]])/Table1[[#This Row],[Regular Hourly Wage]]))*Table1[[#This Row],[Regular Wage Cap]]</f>
        <v>14.75</v>
      </c>
      <c r="AB63" s="41">
        <f>Table1[[#This Row],[Regular Hours3]]*Table1[[#This Row],[Regular Hourly Wage]]</f>
        <v>0</v>
      </c>
      <c r="AC63" s="41">
        <f>Table1[[#This Row],[OvertimeHours5]]*Table1[[#This Row],[Overtime Hourly Wage]]</f>
        <v>0</v>
      </c>
      <c r="AD63" s="41">
        <f>Table1[[#This Row],[Holiday Hours7]]*Table1[[#This Row],[Holiday Hourly Wage]]</f>
        <v>0</v>
      </c>
      <c r="AE63" s="41">
        <f>SUM(Table1[[#This Row],[Regular10]:[Holiday12]])</f>
        <v>0</v>
      </c>
      <c r="AF63" s="41">
        <f>Table1[[#This Row],[Regular Hours3]]*Table1[[#This Row],[Regular Wage Cap]]</f>
        <v>0</v>
      </c>
      <c r="AG63" s="41">
        <f>Table1[[#This Row],[OvertimeHours5]]*Table1[[#This Row],[Overtime Wage Cap]]</f>
        <v>0</v>
      </c>
      <c r="AH63" s="41">
        <f>Table1[[#This Row],[Holiday Hours7]]*Table1[[#This Row],[Holiday Wage Cap]]</f>
        <v>0</v>
      </c>
      <c r="AI63" s="41">
        <f>SUM(Table1[[#This Row],[Regular]:[Holiday]])</f>
        <v>0</v>
      </c>
      <c r="AJ63" s="41">
        <f>IF(Table1[[#This Row],[Total]]=0,0,Table1[[#This Row],[Total2]]-Table1[[#This Row],[Total]])</f>
        <v>0</v>
      </c>
      <c r="AK63" s="41">
        <f>Table1[[#This Row],[Difference]]*Table1[[#This Row],[DDS Funding Percent]]</f>
        <v>0</v>
      </c>
      <c r="AL63" s="41">
        <f>IF(Table1[[#This Row],[Regular Hourly Wage]]&lt;&gt;0,Table1[[#This Row],[Regular Wage Cap]]-Table1[[#This Row],[Regular Hourly Wage]],0)</f>
        <v>0</v>
      </c>
      <c r="AM63" s="38"/>
      <c r="AN63" s="41">
        <f>Table1[[#This Row],[Wage Difference]]*Table1[[#This Row],[Post Wage Increase Time Off Accruals (Hours)]]</f>
        <v>0</v>
      </c>
      <c r="AO63" s="41">
        <f>Table1[[#This Row],[Min Wage Time Off Accrual Expense]]*Table1[[#This Row],[DDS Funding Percent]]</f>
        <v>0</v>
      </c>
      <c r="AP63" s="1"/>
      <c r="AQ63" s="18"/>
    </row>
    <row r="64" spans="1:43" x14ac:dyDescent="0.25">
      <c r="A64" s="17"/>
      <c r="B64" s="17"/>
      <c r="C64" s="58"/>
      <c r="D64" s="37"/>
      <c r="E64" s="37"/>
      <c r="F64" s="37"/>
      <c r="G64" s="37"/>
      <c r="H64" s="37"/>
      <c r="I64" s="37"/>
      <c r="K64" s="41">
        <f>SUM(Table1[[#This Row],[Regular Wages]],Table1[[#This Row],[OvertimeWages]],Table1[[#This Row],[Holiday Wages]],Table1[[#This Row],[Incentive Payments]])</f>
        <v>0</v>
      </c>
      <c r="L64" s="38"/>
      <c r="M64" s="38"/>
      <c r="N64" s="38"/>
      <c r="O64" s="38"/>
      <c r="P64" s="38"/>
      <c r="Q64" s="38"/>
      <c r="R64" s="38"/>
      <c r="S64" s="41">
        <f>SUM(Table1[[#This Row],[Regular Wages2]],Table1[[#This Row],[OvertimeWages4]],Table1[[#This Row],[Holiday Wages6]],Table1[[#This Row],[Incentive Payments8]])</f>
        <v>0</v>
      </c>
      <c r="T64" s="41">
        <f>SUM(Table1[[#This Row],[Total Pre Min Wage Wages]],Table1[[#This Row],[Total After Min Wage Wages]])</f>
        <v>0</v>
      </c>
      <c r="U64" s="41">
        <f>IFERROR(IF(OR(Table1[[#This Row],[Regular Hours]]=0,Table1[[#This Row],[Regular Hours]]=""),VLOOKUP(Table1[[#This Row],[Position Title]],startingWages!$A$2:$D$200,2, FALSE),Table1[[#This Row],[Regular Wages]]/Table1[[#This Row],[Regular Hours]]),0)</f>
        <v>0</v>
      </c>
      <c r="V64" s="41">
        <f>IF(OR(Table1[[#This Row],[OvertimeHours]]="",Table1[[#This Row],[OvertimeHours]]=0),Table1[[#This Row],[Regular Hourly Wage]]*1.5,Table1[[#This Row],[OvertimeWages]]/Table1[[#This Row],[OvertimeHours]])</f>
        <v>0</v>
      </c>
      <c r="W64" s="41">
        <f>IF(OR(Table1[[#This Row],[Holiday Hours]]="",Table1[[#This Row],[Holiday Hours]]=0),Table1[[#This Row],[Regular Hourly Wage]],Table1[[#This Row],[Holiday Wages]]/Table1[[#This Row],[Holiday Hours]])</f>
        <v>0</v>
      </c>
      <c r="X64" s="41" t="str">
        <f>IF(Table1[[#This Row],[Regular Hourly Wage]]&lt;14.05,"$14.75",IF(Table1[[#This Row],[Regular Hourly Wage]]&lt;30,"5%","None"))</f>
        <v>$14.75</v>
      </c>
      <c r="Y64" s="41">
        <f>IF(Table1[[#This Row],[Wage Category]]="5%",Table1[[#This Row],[Regular Hourly Wage]]*1.05,IF(Table1[[#This Row],[Wage Category]]="$14.75",14.75,Table1[[#This Row],[Regular Hourly Wage]]))</f>
        <v>14.75</v>
      </c>
      <c r="Z64" s="41">
        <f>(1+IF(Table1[[#This Row],[Regular Hourly Wage]]=0,0.5,(Table1[[#This Row],[Overtime Hourly Wage]]-Table1[[#This Row],[Regular Hourly Wage]])/Table1[[#This Row],[Regular Hourly Wage]]))*Table1[[#This Row],[Regular Wage Cap]]</f>
        <v>22.125</v>
      </c>
      <c r="AA64" s="41">
        <f>(1+IF(Table1[[#This Row],[Regular Hourly Wage]]=0,0,(Table1[[#This Row],[Holiday Hourly Wage]]-Table1[[#This Row],[Regular Hourly Wage]])/Table1[[#This Row],[Regular Hourly Wage]]))*Table1[[#This Row],[Regular Wage Cap]]</f>
        <v>14.75</v>
      </c>
      <c r="AB64" s="41">
        <f>Table1[[#This Row],[Regular Hours3]]*Table1[[#This Row],[Regular Hourly Wage]]</f>
        <v>0</v>
      </c>
      <c r="AC64" s="41">
        <f>Table1[[#This Row],[OvertimeHours5]]*Table1[[#This Row],[Overtime Hourly Wage]]</f>
        <v>0</v>
      </c>
      <c r="AD64" s="41">
        <f>Table1[[#This Row],[Holiday Hours7]]*Table1[[#This Row],[Holiday Hourly Wage]]</f>
        <v>0</v>
      </c>
      <c r="AE64" s="41">
        <f>SUM(Table1[[#This Row],[Regular10]:[Holiday12]])</f>
        <v>0</v>
      </c>
      <c r="AF64" s="41">
        <f>Table1[[#This Row],[Regular Hours3]]*Table1[[#This Row],[Regular Wage Cap]]</f>
        <v>0</v>
      </c>
      <c r="AG64" s="41">
        <f>Table1[[#This Row],[OvertimeHours5]]*Table1[[#This Row],[Overtime Wage Cap]]</f>
        <v>0</v>
      </c>
      <c r="AH64" s="41">
        <f>Table1[[#This Row],[Holiday Hours7]]*Table1[[#This Row],[Holiday Wage Cap]]</f>
        <v>0</v>
      </c>
      <c r="AI64" s="41">
        <f>SUM(Table1[[#This Row],[Regular]:[Holiday]])</f>
        <v>0</v>
      </c>
      <c r="AJ64" s="41">
        <f>IF(Table1[[#This Row],[Total]]=0,0,Table1[[#This Row],[Total2]]-Table1[[#This Row],[Total]])</f>
        <v>0</v>
      </c>
      <c r="AK64" s="41">
        <f>Table1[[#This Row],[Difference]]*Table1[[#This Row],[DDS Funding Percent]]</f>
        <v>0</v>
      </c>
      <c r="AL64" s="41">
        <f>IF(Table1[[#This Row],[Regular Hourly Wage]]&lt;&gt;0,Table1[[#This Row],[Regular Wage Cap]]-Table1[[#This Row],[Regular Hourly Wage]],0)</f>
        <v>0</v>
      </c>
      <c r="AM64" s="38"/>
      <c r="AN64" s="41">
        <f>Table1[[#This Row],[Wage Difference]]*Table1[[#This Row],[Post Wage Increase Time Off Accruals (Hours)]]</f>
        <v>0</v>
      </c>
      <c r="AO64" s="41">
        <f>Table1[[#This Row],[Min Wage Time Off Accrual Expense]]*Table1[[#This Row],[DDS Funding Percent]]</f>
        <v>0</v>
      </c>
      <c r="AP64" s="1"/>
      <c r="AQ64" s="18"/>
    </row>
    <row r="65" spans="1:43" x14ac:dyDescent="0.25">
      <c r="A65" s="17"/>
      <c r="B65" s="17"/>
      <c r="C65" s="58"/>
      <c r="D65" s="37"/>
      <c r="E65" s="37"/>
      <c r="F65" s="37"/>
      <c r="G65" s="37"/>
      <c r="H65" s="37"/>
      <c r="I65" s="37"/>
      <c r="K65" s="41">
        <f>SUM(Table1[[#This Row],[Regular Wages]],Table1[[#This Row],[OvertimeWages]],Table1[[#This Row],[Holiday Wages]],Table1[[#This Row],[Incentive Payments]])</f>
        <v>0</v>
      </c>
      <c r="L65" s="38"/>
      <c r="M65" s="38"/>
      <c r="N65" s="38"/>
      <c r="O65" s="38"/>
      <c r="P65" s="38"/>
      <c r="Q65" s="38"/>
      <c r="R65" s="38"/>
      <c r="S65" s="41">
        <f>SUM(Table1[[#This Row],[Regular Wages2]],Table1[[#This Row],[OvertimeWages4]],Table1[[#This Row],[Holiday Wages6]],Table1[[#This Row],[Incentive Payments8]])</f>
        <v>0</v>
      </c>
      <c r="T65" s="41">
        <f>SUM(Table1[[#This Row],[Total Pre Min Wage Wages]],Table1[[#This Row],[Total After Min Wage Wages]])</f>
        <v>0</v>
      </c>
      <c r="U65" s="41">
        <f>IFERROR(IF(OR(Table1[[#This Row],[Regular Hours]]=0,Table1[[#This Row],[Regular Hours]]=""),VLOOKUP(Table1[[#This Row],[Position Title]],startingWages!$A$2:$D$200,2, FALSE),Table1[[#This Row],[Regular Wages]]/Table1[[#This Row],[Regular Hours]]),0)</f>
        <v>0</v>
      </c>
      <c r="V65" s="41">
        <f>IF(OR(Table1[[#This Row],[OvertimeHours]]="",Table1[[#This Row],[OvertimeHours]]=0),Table1[[#This Row],[Regular Hourly Wage]]*1.5,Table1[[#This Row],[OvertimeWages]]/Table1[[#This Row],[OvertimeHours]])</f>
        <v>0</v>
      </c>
      <c r="W65" s="41">
        <f>IF(OR(Table1[[#This Row],[Holiday Hours]]="",Table1[[#This Row],[Holiday Hours]]=0),Table1[[#This Row],[Regular Hourly Wage]],Table1[[#This Row],[Holiday Wages]]/Table1[[#This Row],[Holiday Hours]])</f>
        <v>0</v>
      </c>
      <c r="X65" s="41" t="str">
        <f>IF(Table1[[#This Row],[Regular Hourly Wage]]&lt;14.05,"$14.75",IF(Table1[[#This Row],[Regular Hourly Wage]]&lt;30,"5%","None"))</f>
        <v>$14.75</v>
      </c>
      <c r="Y65" s="41">
        <f>IF(Table1[[#This Row],[Wage Category]]="5%",Table1[[#This Row],[Regular Hourly Wage]]*1.05,IF(Table1[[#This Row],[Wage Category]]="$14.75",14.75,Table1[[#This Row],[Regular Hourly Wage]]))</f>
        <v>14.75</v>
      </c>
      <c r="Z65" s="41">
        <f>(1+IF(Table1[[#This Row],[Regular Hourly Wage]]=0,0.5,(Table1[[#This Row],[Overtime Hourly Wage]]-Table1[[#This Row],[Regular Hourly Wage]])/Table1[[#This Row],[Regular Hourly Wage]]))*Table1[[#This Row],[Regular Wage Cap]]</f>
        <v>22.125</v>
      </c>
      <c r="AA65" s="41">
        <f>(1+IF(Table1[[#This Row],[Regular Hourly Wage]]=0,0,(Table1[[#This Row],[Holiday Hourly Wage]]-Table1[[#This Row],[Regular Hourly Wage]])/Table1[[#This Row],[Regular Hourly Wage]]))*Table1[[#This Row],[Regular Wage Cap]]</f>
        <v>14.75</v>
      </c>
      <c r="AB65" s="41">
        <f>Table1[[#This Row],[Regular Hours3]]*Table1[[#This Row],[Regular Hourly Wage]]</f>
        <v>0</v>
      </c>
      <c r="AC65" s="41">
        <f>Table1[[#This Row],[OvertimeHours5]]*Table1[[#This Row],[Overtime Hourly Wage]]</f>
        <v>0</v>
      </c>
      <c r="AD65" s="41">
        <f>Table1[[#This Row],[Holiday Hours7]]*Table1[[#This Row],[Holiday Hourly Wage]]</f>
        <v>0</v>
      </c>
      <c r="AE65" s="41">
        <f>SUM(Table1[[#This Row],[Regular10]:[Holiday12]])</f>
        <v>0</v>
      </c>
      <c r="AF65" s="41">
        <f>Table1[[#This Row],[Regular Hours3]]*Table1[[#This Row],[Regular Wage Cap]]</f>
        <v>0</v>
      </c>
      <c r="AG65" s="41">
        <f>Table1[[#This Row],[OvertimeHours5]]*Table1[[#This Row],[Overtime Wage Cap]]</f>
        <v>0</v>
      </c>
      <c r="AH65" s="41">
        <f>Table1[[#This Row],[Holiday Hours7]]*Table1[[#This Row],[Holiday Wage Cap]]</f>
        <v>0</v>
      </c>
      <c r="AI65" s="41">
        <f>SUM(Table1[[#This Row],[Regular]:[Holiday]])</f>
        <v>0</v>
      </c>
      <c r="AJ65" s="41">
        <f>IF(Table1[[#This Row],[Total]]=0,0,Table1[[#This Row],[Total2]]-Table1[[#This Row],[Total]])</f>
        <v>0</v>
      </c>
      <c r="AK65" s="41">
        <f>Table1[[#This Row],[Difference]]*Table1[[#This Row],[DDS Funding Percent]]</f>
        <v>0</v>
      </c>
      <c r="AL65" s="41">
        <f>IF(Table1[[#This Row],[Regular Hourly Wage]]&lt;&gt;0,Table1[[#This Row],[Regular Wage Cap]]-Table1[[#This Row],[Regular Hourly Wage]],0)</f>
        <v>0</v>
      </c>
      <c r="AM65" s="38"/>
      <c r="AN65" s="41">
        <f>Table1[[#This Row],[Wage Difference]]*Table1[[#This Row],[Post Wage Increase Time Off Accruals (Hours)]]</f>
        <v>0</v>
      </c>
      <c r="AO65" s="41">
        <f>Table1[[#This Row],[Min Wage Time Off Accrual Expense]]*Table1[[#This Row],[DDS Funding Percent]]</f>
        <v>0</v>
      </c>
      <c r="AP65" s="1"/>
      <c r="AQ65" s="18"/>
    </row>
    <row r="66" spans="1:43" x14ac:dyDescent="0.25">
      <c r="A66" s="17"/>
      <c r="B66" s="17"/>
      <c r="C66" s="58"/>
      <c r="D66" s="37"/>
      <c r="E66" s="37"/>
      <c r="F66" s="37"/>
      <c r="G66" s="37"/>
      <c r="H66" s="37"/>
      <c r="I66" s="37"/>
      <c r="K66" s="41">
        <f>SUM(Table1[[#This Row],[Regular Wages]],Table1[[#This Row],[OvertimeWages]],Table1[[#This Row],[Holiday Wages]],Table1[[#This Row],[Incentive Payments]])</f>
        <v>0</v>
      </c>
      <c r="L66" s="38"/>
      <c r="M66" s="38"/>
      <c r="N66" s="38"/>
      <c r="O66" s="38"/>
      <c r="P66" s="38"/>
      <c r="Q66" s="38"/>
      <c r="R66" s="38"/>
      <c r="S66" s="41">
        <f>SUM(Table1[[#This Row],[Regular Wages2]],Table1[[#This Row],[OvertimeWages4]],Table1[[#This Row],[Holiday Wages6]],Table1[[#This Row],[Incentive Payments8]])</f>
        <v>0</v>
      </c>
      <c r="T66" s="41">
        <f>SUM(Table1[[#This Row],[Total Pre Min Wage Wages]],Table1[[#This Row],[Total After Min Wage Wages]])</f>
        <v>0</v>
      </c>
      <c r="U66" s="41">
        <f>IFERROR(IF(OR(Table1[[#This Row],[Regular Hours]]=0,Table1[[#This Row],[Regular Hours]]=""),VLOOKUP(Table1[[#This Row],[Position Title]],startingWages!$A$2:$D$200,2, FALSE),Table1[[#This Row],[Regular Wages]]/Table1[[#This Row],[Regular Hours]]),0)</f>
        <v>0</v>
      </c>
      <c r="V66" s="41">
        <f>IF(OR(Table1[[#This Row],[OvertimeHours]]="",Table1[[#This Row],[OvertimeHours]]=0),Table1[[#This Row],[Regular Hourly Wage]]*1.5,Table1[[#This Row],[OvertimeWages]]/Table1[[#This Row],[OvertimeHours]])</f>
        <v>0</v>
      </c>
      <c r="W66" s="41">
        <f>IF(OR(Table1[[#This Row],[Holiday Hours]]="",Table1[[#This Row],[Holiday Hours]]=0),Table1[[#This Row],[Regular Hourly Wage]],Table1[[#This Row],[Holiday Wages]]/Table1[[#This Row],[Holiday Hours]])</f>
        <v>0</v>
      </c>
      <c r="X66" s="41" t="str">
        <f>IF(Table1[[#This Row],[Regular Hourly Wage]]&lt;14.05,"$14.75",IF(Table1[[#This Row],[Regular Hourly Wage]]&lt;30,"5%","None"))</f>
        <v>$14.75</v>
      </c>
      <c r="Y66" s="41">
        <f>IF(Table1[[#This Row],[Wage Category]]="5%",Table1[[#This Row],[Regular Hourly Wage]]*1.05,IF(Table1[[#This Row],[Wage Category]]="$14.75",14.75,Table1[[#This Row],[Regular Hourly Wage]]))</f>
        <v>14.75</v>
      </c>
      <c r="Z66" s="41">
        <f>(1+IF(Table1[[#This Row],[Regular Hourly Wage]]=0,0.5,(Table1[[#This Row],[Overtime Hourly Wage]]-Table1[[#This Row],[Regular Hourly Wage]])/Table1[[#This Row],[Regular Hourly Wage]]))*Table1[[#This Row],[Regular Wage Cap]]</f>
        <v>22.125</v>
      </c>
      <c r="AA66" s="41">
        <f>(1+IF(Table1[[#This Row],[Regular Hourly Wage]]=0,0,(Table1[[#This Row],[Holiday Hourly Wage]]-Table1[[#This Row],[Regular Hourly Wage]])/Table1[[#This Row],[Regular Hourly Wage]]))*Table1[[#This Row],[Regular Wage Cap]]</f>
        <v>14.75</v>
      </c>
      <c r="AB66" s="41">
        <f>Table1[[#This Row],[Regular Hours3]]*Table1[[#This Row],[Regular Hourly Wage]]</f>
        <v>0</v>
      </c>
      <c r="AC66" s="41">
        <f>Table1[[#This Row],[OvertimeHours5]]*Table1[[#This Row],[Overtime Hourly Wage]]</f>
        <v>0</v>
      </c>
      <c r="AD66" s="41">
        <f>Table1[[#This Row],[Holiday Hours7]]*Table1[[#This Row],[Holiday Hourly Wage]]</f>
        <v>0</v>
      </c>
      <c r="AE66" s="41">
        <f>SUM(Table1[[#This Row],[Regular10]:[Holiday12]])</f>
        <v>0</v>
      </c>
      <c r="AF66" s="41">
        <f>Table1[[#This Row],[Regular Hours3]]*Table1[[#This Row],[Regular Wage Cap]]</f>
        <v>0</v>
      </c>
      <c r="AG66" s="41">
        <f>Table1[[#This Row],[OvertimeHours5]]*Table1[[#This Row],[Overtime Wage Cap]]</f>
        <v>0</v>
      </c>
      <c r="AH66" s="41">
        <f>Table1[[#This Row],[Holiday Hours7]]*Table1[[#This Row],[Holiday Wage Cap]]</f>
        <v>0</v>
      </c>
      <c r="AI66" s="41">
        <f>SUM(Table1[[#This Row],[Regular]:[Holiday]])</f>
        <v>0</v>
      </c>
      <c r="AJ66" s="41">
        <f>IF(Table1[[#This Row],[Total]]=0,0,Table1[[#This Row],[Total2]]-Table1[[#This Row],[Total]])</f>
        <v>0</v>
      </c>
      <c r="AK66" s="41">
        <f>Table1[[#This Row],[Difference]]*Table1[[#This Row],[DDS Funding Percent]]</f>
        <v>0</v>
      </c>
      <c r="AL66" s="41">
        <f>IF(Table1[[#This Row],[Regular Hourly Wage]]&lt;&gt;0,Table1[[#This Row],[Regular Wage Cap]]-Table1[[#This Row],[Regular Hourly Wage]],0)</f>
        <v>0</v>
      </c>
      <c r="AM66" s="38"/>
      <c r="AN66" s="41">
        <f>Table1[[#This Row],[Wage Difference]]*Table1[[#This Row],[Post Wage Increase Time Off Accruals (Hours)]]</f>
        <v>0</v>
      </c>
      <c r="AO66" s="41">
        <f>Table1[[#This Row],[Min Wage Time Off Accrual Expense]]*Table1[[#This Row],[DDS Funding Percent]]</f>
        <v>0</v>
      </c>
      <c r="AP66" s="1"/>
      <c r="AQ66" s="18"/>
    </row>
    <row r="67" spans="1:43" x14ac:dyDescent="0.25">
      <c r="A67" s="17"/>
      <c r="B67" s="17"/>
      <c r="C67" s="58"/>
      <c r="D67" s="37"/>
      <c r="E67" s="37"/>
      <c r="F67" s="37"/>
      <c r="G67" s="37"/>
      <c r="H67" s="37"/>
      <c r="I67" s="37"/>
      <c r="K67" s="41">
        <f>SUM(Table1[[#This Row],[Regular Wages]],Table1[[#This Row],[OvertimeWages]],Table1[[#This Row],[Holiday Wages]],Table1[[#This Row],[Incentive Payments]])</f>
        <v>0</v>
      </c>
      <c r="L67" s="38"/>
      <c r="M67" s="38"/>
      <c r="N67" s="38"/>
      <c r="O67" s="38"/>
      <c r="P67" s="38"/>
      <c r="Q67" s="38"/>
      <c r="R67" s="38"/>
      <c r="S67" s="41">
        <f>SUM(Table1[[#This Row],[Regular Wages2]],Table1[[#This Row],[OvertimeWages4]],Table1[[#This Row],[Holiday Wages6]],Table1[[#This Row],[Incentive Payments8]])</f>
        <v>0</v>
      </c>
      <c r="T67" s="41">
        <f>SUM(Table1[[#This Row],[Total Pre Min Wage Wages]],Table1[[#This Row],[Total After Min Wage Wages]])</f>
        <v>0</v>
      </c>
      <c r="U67" s="41">
        <f>IFERROR(IF(OR(Table1[[#This Row],[Regular Hours]]=0,Table1[[#This Row],[Regular Hours]]=""),VLOOKUP(Table1[[#This Row],[Position Title]],startingWages!$A$2:$D$200,2, FALSE),Table1[[#This Row],[Regular Wages]]/Table1[[#This Row],[Regular Hours]]),0)</f>
        <v>0</v>
      </c>
      <c r="V67" s="41">
        <f>IF(OR(Table1[[#This Row],[OvertimeHours]]="",Table1[[#This Row],[OvertimeHours]]=0),Table1[[#This Row],[Regular Hourly Wage]]*1.5,Table1[[#This Row],[OvertimeWages]]/Table1[[#This Row],[OvertimeHours]])</f>
        <v>0</v>
      </c>
      <c r="W67" s="41">
        <f>IF(OR(Table1[[#This Row],[Holiday Hours]]="",Table1[[#This Row],[Holiday Hours]]=0),Table1[[#This Row],[Regular Hourly Wage]],Table1[[#This Row],[Holiday Wages]]/Table1[[#This Row],[Holiday Hours]])</f>
        <v>0</v>
      </c>
      <c r="X67" s="41" t="str">
        <f>IF(Table1[[#This Row],[Regular Hourly Wage]]&lt;14.05,"$14.75",IF(Table1[[#This Row],[Regular Hourly Wage]]&lt;30,"5%","None"))</f>
        <v>$14.75</v>
      </c>
      <c r="Y67" s="41">
        <f>IF(Table1[[#This Row],[Wage Category]]="5%",Table1[[#This Row],[Regular Hourly Wage]]*1.05,IF(Table1[[#This Row],[Wage Category]]="$14.75",14.75,Table1[[#This Row],[Regular Hourly Wage]]))</f>
        <v>14.75</v>
      </c>
      <c r="Z67" s="41">
        <f>(1+IF(Table1[[#This Row],[Regular Hourly Wage]]=0,0.5,(Table1[[#This Row],[Overtime Hourly Wage]]-Table1[[#This Row],[Regular Hourly Wage]])/Table1[[#This Row],[Regular Hourly Wage]]))*Table1[[#This Row],[Regular Wage Cap]]</f>
        <v>22.125</v>
      </c>
      <c r="AA67" s="41">
        <f>(1+IF(Table1[[#This Row],[Regular Hourly Wage]]=0,0,(Table1[[#This Row],[Holiday Hourly Wage]]-Table1[[#This Row],[Regular Hourly Wage]])/Table1[[#This Row],[Regular Hourly Wage]]))*Table1[[#This Row],[Regular Wage Cap]]</f>
        <v>14.75</v>
      </c>
      <c r="AB67" s="41">
        <f>Table1[[#This Row],[Regular Hours3]]*Table1[[#This Row],[Regular Hourly Wage]]</f>
        <v>0</v>
      </c>
      <c r="AC67" s="41">
        <f>Table1[[#This Row],[OvertimeHours5]]*Table1[[#This Row],[Overtime Hourly Wage]]</f>
        <v>0</v>
      </c>
      <c r="AD67" s="41">
        <f>Table1[[#This Row],[Holiday Hours7]]*Table1[[#This Row],[Holiday Hourly Wage]]</f>
        <v>0</v>
      </c>
      <c r="AE67" s="41">
        <f>SUM(Table1[[#This Row],[Regular10]:[Holiday12]])</f>
        <v>0</v>
      </c>
      <c r="AF67" s="41">
        <f>Table1[[#This Row],[Regular Hours3]]*Table1[[#This Row],[Regular Wage Cap]]</f>
        <v>0</v>
      </c>
      <c r="AG67" s="41">
        <f>Table1[[#This Row],[OvertimeHours5]]*Table1[[#This Row],[Overtime Wage Cap]]</f>
        <v>0</v>
      </c>
      <c r="AH67" s="41">
        <f>Table1[[#This Row],[Holiday Hours7]]*Table1[[#This Row],[Holiday Wage Cap]]</f>
        <v>0</v>
      </c>
      <c r="AI67" s="41">
        <f>SUM(Table1[[#This Row],[Regular]:[Holiday]])</f>
        <v>0</v>
      </c>
      <c r="AJ67" s="41">
        <f>IF(Table1[[#This Row],[Total]]=0,0,Table1[[#This Row],[Total2]]-Table1[[#This Row],[Total]])</f>
        <v>0</v>
      </c>
      <c r="AK67" s="41">
        <f>Table1[[#This Row],[Difference]]*Table1[[#This Row],[DDS Funding Percent]]</f>
        <v>0</v>
      </c>
      <c r="AL67" s="41">
        <f>IF(Table1[[#This Row],[Regular Hourly Wage]]&lt;&gt;0,Table1[[#This Row],[Regular Wage Cap]]-Table1[[#This Row],[Regular Hourly Wage]],0)</f>
        <v>0</v>
      </c>
      <c r="AM67" s="38"/>
      <c r="AN67" s="41">
        <f>Table1[[#This Row],[Wage Difference]]*Table1[[#This Row],[Post Wage Increase Time Off Accruals (Hours)]]</f>
        <v>0</v>
      </c>
      <c r="AO67" s="41">
        <f>Table1[[#This Row],[Min Wage Time Off Accrual Expense]]*Table1[[#This Row],[DDS Funding Percent]]</f>
        <v>0</v>
      </c>
      <c r="AP67" s="1"/>
      <c r="AQ67" s="18"/>
    </row>
    <row r="68" spans="1:43" x14ac:dyDescent="0.25">
      <c r="A68" s="17"/>
      <c r="B68" s="17"/>
      <c r="C68" s="58"/>
      <c r="D68" s="37"/>
      <c r="E68" s="37"/>
      <c r="F68" s="37"/>
      <c r="G68" s="37"/>
      <c r="H68" s="37"/>
      <c r="I68" s="37"/>
      <c r="K68" s="41">
        <f>SUM(Table1[[#This Row],[Regular Wages]],Table1[[#This Row],[OvertimeWages]],Table1[[#This Row],[Holiday Wages]],Table1[[#This Row],[Incentive Payments]])</f>
        <v>0</v>
      </c>
      <c r="L68" s="38"/>
      <c r="M68" s="38"/>
      <c r="N68" s="38"/>
      <c r="O68" s="38"/>
      <c r="P68" s="38"/>
      <c r="Q68" s="38"/>
      <c r="R68" s="38"/>
      <c r="S68" s="41">
        <f>SUM(Table1[[#This Row],[Regular Wages2]],Table1[[#This Row],[OvertimeWages4]],Table1[[#This Row],[Holiday Wages6]],Table1[[#This Row],[Incentive Payments8]])</f>
        <v>0</v>
      </c>
      <c r="T68" s="41">
        <f>SUM(Table1[[#This Row],[Total Pre Min Wage Wages]],Table1[[#This Row],[Total After Min Wage Wages]])</f>
        <v>0</v>
      </c>
      <c r="U68" s="41">
        <f>IFERROR(IF(OR(Table1[[#This Row],[Regular Hours]]=0,Table1[[#This Row],[Regular Hours]]=""),VLOOKUP(Table1[[#This Row],[Position Title]],startingWages!$A$2:$D$200,2, FALSE),Table1[[#This Row],[Regular Wages]]/Table1[[#This Row],[Regular Hours]]),0)</f>
        <v>0</v>
      </c>
      <c r="V68" s="41">
        <f>IF(OR(Table1[[#This Row],[OvertimeHours]]="",Table1[[#This Row],[OvertimeHours]]=0),Table1[[#This Row],[Regular Hourly Wage]]*1.5,Table1[[#This Row],[OvertimeWages]]/Table1[[#This Row],[OvertimeHours]])</f>
        <v>0</v>
      </c>
      <c r="W68" s="41">
        <f>IF(OR(Table1[[#This Row],[Holiday Hours]]="",Table1[[#This Row],[Holiday Hours]]=0),Table1[[#This Row],[Regular Hourly Wage]],Table1[[#This Row],[Holiday Wages]]/Table1[[#This Row],[Holiday Hours]])</f>
        <v>0</v>
      </c>
      <c r="X68" s="41" t="str">
        <f>IF(Table1[[#This Row],[Regular Hourly Wage]]&lt;14.05,"$14.75",IF(Table1[[#This Row],[Regular Hourly Wage]]&lt;30,"5%","None"))</f>
        <v>$14.75</v>
      </c>
      <c r="Y68" s="41">
        <f>IF(Table1[[#This Row],[Wage Category]]="5%",Table1[[#This Row],[Regular Hourly Wage]]*1.05,IF(Table1[[#This Row],[Wage Category]]="$14.75",14.75,Table1[[#This Row],[Regular Hourly Wage]]))</f>
        <v>14.75</v>
      </c>
      <c r="Z68" s="41">
        <f>(1+IF(Table1[[#This Row],[Regular Hourly Wage]]=0,0.5,(Table1[[#This Row],[Overtime Hourly Wage]]-Table1[[#This Row],[Regular Hourly Wage]])/Table1[[#This Row],[Regular Hourly Wage]]))*Table1[[#This Row],[Regular Wage Cap]]</f>
        <v>22.125</v>
      </c>
      <c r="AA68" s="41">
        <f>(1+IF(Table1[[#This Row],[Regular Hourly Wage]]=0,0,(Table1[[#This Row],[Holiday Hourly Wage]]-Table1[[#This Row],[Regular Hourly Wage]])/Table1[[#This Row],[Regular Hourly Wage]]))*Table1[[#This Row],[Regular Wage Cap]]</f>
        <v>14.75</v>
      </c>
      <c r="AB68" s="41">
        <f>Table1[[#This Row],[Regular Hours3]]*Table1[[#This Row],[Regular Hourly Wage]]</f>
        <v>0</v>
      </c>
      <c r="AC68" s="41">
        <f>Table1[[#This Row],[OvertimeHours5]]*Table1[[#This Row],[Overtime Hourly Wage]]</f>
        <v>0</v>
      </c>
      <c r="AD68" s="41">
        <f>Table1[[#This Row],[Holiday Hours7]]*Table1[[#This Row],[Holiday Hourly Wage]]</f>
        <v>0</v>
      </c>
      <c r="AE68" s="41">
        <f>SUM(Table1[[#This Row],[Regular10]:[Holiday12]])</f>
        <v>0</v>
      </c>
      <c r="AF68" s="41">
        <f>Table1[[#This Row],[Regular Hours3]]*Table1[[#This Row],[Regular Wage Cap]]</f>
        <v>0</v>
      </c>
      <c r="AG68" s="41">
        <f>Table1[[#This Row],[OvertimeHours5]]*Table1[[#This Row],[Overtime Wage Cap]]</f>
        <v>0</v>
      </c>
      <c r="AH68" s="41">
        <f>Table1[[#This Row],[Holiday Hours7]]*Table1[[#This Row],[Holiday Wage Cap]]</f>
        <v>0</v>
      </c>
      <c r="AI68" s="41">
        <f>SUM(Table1[[#This Row],[Regular]:[Holiday]])</f>
        <v>0</v>
      </c>
      <c r="AJ68" s="41">
        <f>IF(Table1[[#This Row],[Total]]=0,0,Table1[[#This Row],[Total2]]-Table1[[#This Row],[Total]])</f>
        <v>0</v>
      </c>
      <c r="AK68" s="41">
        <f>Table1[[#This Row],[Difference]]*Table1[[#This Row],[DDS Funding Percent]]</f>
        <v>0</v>
      </c>
      <c r="AL68" s="41">
        <f>IF(Table1[[#This Row],[Regular Hourly Wage]]&lt;&gt;0,Table1[[#This Row],[Regular Wage Cap]]-Table1[[#This Row],[Regular Hourly Wage]],0)</f>
        <v>0</v>
      </c>
      <c r="AM68" s="38"/>
      <c r="AN68" s="41">
        <f>Table1[[#This Row],[Wage Difference]]*Table1[[#This Row],[Post Wage Increase Time Off Accruals (Hours)]]</f>
        <v>0</v>
      </c>
      <c r="AO68" s="41">
        <f>Table1[[#This Row],[Min Wage Time Off Accrual Expense]]*Table1[[#This Row],[DDS Funding Percent]]</f>
        <v>0</v>
      </c>
      <c r="AP68" s="1"/>
      <c r="AQ68" s="18"/>
    </row>
    <row r="69" spans="1:43" x14ac:dyDescent="0.25">
      <c r="A69" s="17"/>
      <c r="B69" s="17"/>
      <c r="C69" s="58"/>
      <c r="D69" s="37"/>
      <c r="E69" s="37"/>
      <c r="F69" s="37"/>
      <c r="G69" s="37"/>
      <c r="H69" s="37"/>
      <c r="I69" s="37"/>
      <c r="K69" s="41">
        <f>SUM(Table1[[#This Row],[Regular Wages]],Table1[[#This Row],[OvertimeWages]],Table1[[#This Row],[Holiday Wages]],Table1[[#This Row],[Incentive Payments]])</f>
        <v>0</v>
      </c>
      <c r="L69" s="38"/>
      <c r="M69" s="38"/>
      <c r="N69" s="38"/>
      <c r="O69" s="38"/>
      <c r="P69" s="38"/>
      <c r="Q69" s="38"/>
      <c r="R69" s="38"/>
      <c r="S69" s="41">
        <f>SUM(Table1[[#This Row],[Regular Wages2]],Table1[[#This Row],[OvertimeWages4]],Table1[[#This Row],[Holiday Wages6]],Table1[[#This Row],[Incentive Payments8]])</f>
        <v>0</v>
      </c>
      <c r="T69" s="41">
        <f>SUM(Table1[[#This Row],[Total Pre Min Wage Wages]],Table1[[#This Row],[Total After Min Wage Wages]])</f>
        <v>0</v>
      </c>
      <c r="U69" s="41">
        <f>IFERROR(IF(OR(Table1[[#This Row],[Regular Hours]]=0,Table1[[#This Row],[Regular Hours]]=""),VLOOKUP(Table1[[#This Row],[Position Title]],startingWages!$A$2:$D$200,2, FALSE),Table1[[#This Row],[Regular Wages]]/Table1[[#This Row],[Regular Hours]]),0)</f>
        <v>0</v>
      </c>
      <c r="V69" s="41">
        <f>IF(OR(Table1[[#This Row],[OvertimeHours]]="",Table1[[#This Row],[OvertimeHours]]=0),Table1[[#This Row],[Regular Hourly Wage]]*1.5,Table1[[#This Row],[OvertimeWages]]/Table1[[#This Row],[OvertimeHours]])</f>
        <v>0</v>
      </c>
      <c r="W69" s="41">
        <f>IF(OR(Table1[[#This Row],[Holiday Hours]]="",Table1[[#This Row],[Holiday Hours]]=0),Table1[[#This Row],[Regular Hourly Wage]],Table1[[#This Row],[Holiday Wages]]/Table1[[#This Row],[Holiday Hours]])</f>
        <v>0</v>
      </c>
      <c r="X69" s="41" t="str">
        <f>IF(Table1[[#This Row],[Regular Hourly Wage]]&lt;14.05,"$14.75",IF(Table1[[#This Row],[Regular Hourly Wage]]&lt;30,"5%","None"))</f>
        <v>$14.75</v>
      </c>
      <c r="Y69" s="41">
        <f>IF(Table1[[#This Row],[Wage Category]]="5%",Table1[[#This Row],[Regular Hourly Wage]]*1.05,IF(Table1[[#This Row],[Wage Category]]="$14.75",14.75,Table1[[#This Row],[Regular Hourly Wage]]))</f>
        <v>14.75</v>
      </c>
      <c r="Z69" s="41">
        <f>(1+IF(Table1[[#This Row],[Regular Hourly Wage]]=0,0.5,(Table1[[#This Row],[Overtime Hourly Wage]]-Table1[[#This Row],[Regular Hourly Wage]])/Table1[[#This Row],[Regular Hourly Wage]]))*Table1[[#This Row],[Regular Wage Cap]]</f>
        <v>22.125</v>
      </c>
      <c r="AA69" s="41">
        <f>(1+IF(Table1[[#This Row],[Regular Hourly Wage]]=0,0,(Table1[[#This Row],[Holiday Hourly Wage]]-Table1[[#This Row],[Regular Hourly Wage]])/Table1[[#This Row],[Regular Hourly Wage]]))*Table1[[#This Row],[Regular Wage Cap]]</f>
        <v>14.75</v>
      </c>
      <c r="AB69" s="41">
        <f>Table1[[#This Row],[Regular Hours3]]*Table1[[#This Row],[Regular Hourly Wage]]</f>
        <v>0</v>
      </c>
      <c r="AC69" s="41">
        <f>Table1[[#This Row],[OvertimeHours5]]*Table1[[#This Row],[Overtime Hourly Wage]]</f>
        <v>0</v>
      </c>
      <c r="AD69" s="41">
        <f>Table1[[#This Row],[Holiday Hours7]]*Table1[[#This Row],[Holiday Hourly Wage]]</f>
        <v>0</v>
      </c>
      <c r="AE69" s="41">
        <f>SUM(Table1[[#This Row],[Regular10]:[Holiday12]])</f>
        <v>0</v>
      </c>
      <c r="AF69" s="41">
        <f>Table1[[#This Row],[Regular Hours3]]*Table1[[#This Row],[Regular Wage Cap]]</f>
        <v>0</v>
      </c>
      <c r="AG69" s="41">
        <f>Table1[[#This Row],[OvertimeHours5]]*Table1[[#This Row],[Overtime Wage Cap]]</f>
        <v>0</v>
      </c>
      <c r="AH69" s="41">
        <f>Table1[[#This Row],[Holiday Hours7]]*Table1[[#This Row],[Holiday Wage Cap]]</f>
        <v>0</v>
      </c>
      <c r="AI69" s="41">
        <f>SUM(Table1[[#This Row],[Regular]:[Holiday]])</f>
        <v>0</v>
      </c>
      <c r="AJ69" s="41">
        <f>IF(Table1[[#This Row],[Total]]=0,0,Table1[[#This Row],[Total2]]-Table1[[#This Row],[Total]])</f>
        <v>0</v>
      </c>
      <c r="AK69" s="41">
        <f>Table1[[#This Row],[Difference]]*Table1[[#This Row],[DDS Funding Percent]]</f>
        <v>0</v>
      </c>
      <c r="AL69" s="41">
        <f>IF(Table1[[#This Row],[Regular Hourly Wage]]&lt;&gt;0,Table1[[#This Row],[Regular Wage Cap]]-Table1[[#This Row],[Regular Hourly Wage]],0)</f>
        <v>0</v>
      </c>
      <c r="AM69" s="38"/>
      <c r="AN69" s="41">
        <f>Table1[[#This Row],[Wage Difference]]*Table1[[#This Row],[Post Wage Increase Time Off Accruals (Hours)]]</f>
        <v>0</v>
      </c>
      <c r="AO69" s="41">
        <f>Table1[[#This Row],[Min Wage Time Off Accrual Expense]]*Table1[[#This Row],[DDS Funding Percent]]</f>
        <v>0</v>
      </c>
      <c r="AP69" s="1"/>
      <c r="AQ69" s="18"/>
    </row>
    <row r="70" spans="1:43" x14ac:dyDescent="0.25">
      <c r="A70" s="17"/>
      <c r="B70" s="17"/>
      <c r="C70" s="58"/>
      <c r="D70" s="37"/>
      <c r="E70" s="37"/>
      <c r="F70" s="37"/>
      <c r="G70" s="37"/>
      <c r="H70" s="37"/>
      <c r="I70" s="37"/>
      <c r="K70" s="41">
        <f>SUM(Table1[[#This Row],[Regular Wages]],Table1[[#This Row],[OvertimeWages]],Table1[[#This Row],[Holiday Wages]],Table1[[#This Row],[Incentive Payments]])</f>
        <v>0</v>
      </c>
      <c r="L70" s="38"/>
      <c r="M70" s="38"/>
      <c r="N70" s="38"/>
      <c r="O70" s="38"/>
      <c r="P70" s="38"/>
      <c r="Q70" s="38"/>
      <c r="R70" s="38"/>
      <c r="S70" s="41">
        <f>SUM(Table1[[#This Row],[Regular Wages2]],Table1[[#This Row],[OvertimeWages4]],Table1[[#This Row],[Holiday Wages6]],Table1[[#This Row],[Incentive Payments8]])</f>
        <v>0</v>
      </c>
      <c r="T70" s="41">
        <f>SUM(Table1[[#This Row],[Total Pre Min Wage Wages]],Table1[[#This Row],[Total After Min Wage Wages]])</f>
        <v>0</v>
      </c>
      <c r="U70" s="41">
        <f>IFERROR(IF(OR(Table1[[#This Row],[Regular Hours]]=0,Table1[[#This Row],[Regular Hours]]=""),VLOOKUP(Table1[[#This Row],[Position Title]],startingWages!$A$2:$D$200,2, FALSE),Table1[[#This Row],[Regular Wages]]/Table1[[#This Row],[Regular Hours]]),0)</f>
        <v>0</v>
      </c>
      <c r="V70" s="41">
        <f>IF(OR(Table1[[#This Row],[OvertimeHours]]="",Table1[[#This Row],[OvertimeHours]]=0),Table1[[#This Row],[Regular Hourly Wage]]*1.5,Table1[[#This Row],[OvertimeWages]]/Table1[[#This Row],[OvertimeHours]])</f>
        <v>0</v>
      </c>
      <c r="W70" s="41">
        <f>IF(OR(Table1[[#This Row],[Holiday Hours]]="",Table1[[#This Row],[Holiday Hours]]=0),Table1[[#This Row],[Regular Hourly Wage]],Table1[[#This Row],[Holiday Wages]]/Table1[[#This Row],[Holiday Hours]])</f>
        <v>0</v>
      </c>
      <c r="X70" s="41" t="str">
        <f>IF(Table1[[#This Row],[Regular Hourly Wage]]&lt;14.05,"$14.75",IF(Table1[[#This Row],[Regular Hourly Wage]]&lt;30,"5%","None"))</f>
        <v>$14.75</v>
      </c>
      <c r="Y70" s="41">
        <f>IF(Table1[[#This Row],[Wage Category]]="5%",Table1[[#This Row],[Regular Hourly Wage]]*1.05,IF(Table1[[#This Row],[Wage Category]]="$14.75",14.75,Table1[[#This Row],[Regular Hourly Wage]]))</f>
        <v>14.75</v>
      </c>
      <c r="Z70" s="41">
        <f>(1+IF(Table1[[#This Row],[Regular Hourly Wage]]=0,0.5,(Table1[[#This Row],[Overtime Hourly Wage]]-Table1[[#This Row],[Regular Hourly Wage]])/Table1[[#This Row],[Regular Hourly Wage]]))*Table1[[#This Row],[Regular Wage Cap]]</f>
        <v>22.125</v>
      </c>
      <c r="AA70" s="41">
        <f>(1+IF(Table1[[#This Row],[Regular Hourly Wage]]=0,0,(Table1[[#This Row],[Holiday Hourly Wage]]-Table1[[#This Row],[Regular Hourly Wage]])/Table1[[#This Row],[Regular Hourly Wage]]))*Table1[[#This Row],[Regular Wage Cap]]</f>
        <v>14.75</v>
      </c>
      <c r="AB70" s="41">
        <f>Table1[[#This Row],[Regular Hours3]]*Table1[[#This Row],[Regular Hourly Wage]]</f>
        <v>0</v>
      </c>
      <c r="AC70" s="41">
        <f>Table1[[#This Row],[OvertimeHours5]]*Table1[[#This Row],[Overtime Hourly Wage]]</f>
        <v>0</v>
      </c>
      <c r="AD70" s="41">
        <f>Table1[[#This Row],[Holiday Hours7]]*Table1[[#This Row],[Holiday Hourly Wage]]</f>
        <v>0</v>
      </c>
      <c r="AE70" s="41">
        <f>SUM(Table1[[#This Row],[Regular10]:[Holiday12]])</f>
        <v>0</v>
      </c>
      <c r="AF70" s="41">
        <f>Table1[[#This Row],[Regular Hours3]]*Table1[[#This Row],[Regular Wage Cap]]</f>
        <v>0</v>
      </c>
      <c r="AG70" s="41">
        <f>Table1[[#This Row],[OvertimeHours5]]*Table1[[#This Row],[Overtime Wage Cap]]</f>
        <v>0</v>
      </c>
      <c r="AH70" s="41">
        <f>Table1[[#This Row],[Holiday Hours7]]*Table1[[#This Row],[Holiday Wage Cap]]</f>
        <v>0</v>
      </c>
      <c r="AI70" s="41">
        <f>SUM(Table1[[#This Row],[Regular]:[Holiday]])</f>
        <v>0</v>
      </c>
      <c r="AJ70" s="41">
        <f>IF(Table1[[#This Row],[Total]]=0,0,Table1[[#This Row],[Total2]]-Table1[[#This Row],[Total]])</f>
        <v>0</v>
      </c>
      <c r="AK70" s="41">
        <f>Table1[[#This Row],[Difference]]*Table1[[#This Row],[DDS Funding Percent]]</f>
        <v>0</v>
      </c>
      <c r="AL70" s="41">
        <f>IF(Table1[[#This Row],[Regular Hourly Wage]]&lt;&gt;0,Table1[[#This Row],[Regular Wage Cap]]-Table1[[#This Row],[Regular Hourly Wage]],0)</f>
        <v>0</v>
      </c>
      <c r="AM70" s="38"/>
      <c r="AN70" s="41">
        <f>Table1[[#This Row],[Wage Difference]]*Table1[[#This Row],[Post Wage Increase Time Off Accruals (Hours)]]</f>
        <v>0</v>
      </c>
      <c r="AO70" s="41">
        <f>Table1[[#This Row],[Min Wage Time Off Accrual Expense]]*Table1[[#This Row],[DDS Funding Percent]]</f>
        <v>0</v>
      </c>
      <c r="AP70" s="1"/>
      <c r="AQ70" s="18"/>
    </row>
    <row r="71" spans="1:43" x14ac:dyDescent="0.25">
      <c r="A71" s="17"/>
      <c r="B71" s="17"/>
      <c r="C71" s="58"/>
      <c r="D71" s="37"/>
      <c r="E71" s="37"/>
      <c r="F71" s="37"/>
      <c r="G71" s="37"/>
      <c r="H71" s="37"/>
      <c r="I71" s="37"/>
      <c r="K71" s="41">
        <f>SUM(Table1[[#This Row],[Regular Wages]],Table1[[#This Row],[OvertimeWages]],Table1[[#This Row],[Holiday Wages]],Table1[[#This Row],[Incentive Payments]])</f>
        <v>0</v>
      </c>
      <c r="L71" s="38"/>
      <c r="M71" s="38"/>
      <c r="N71" s="38"/>
      <c r="O71" s="38"/>
      <c r="P71" s="38"/>
      <c r="Q71" s="38"/>
      <c r="R71" s="38"/>
      <c r="S71" s="41">
        <f>SUM(Table1[[#This Row],[Regular Wages2]],Table1[[#This Row],[OvertimeWages4]],Table1[[#This Row],[Holiday Wages6]],Table1[[#This Row],[Incentive Payments8]])</f>
        <v>0</v>
      </c>
      <c r="T71" s="41">
        <f>SUM(Table1[[#This Row],[Total Pre Min Wage Wages]],Table1[[#This Row],[Total After Min Wage Wages]])</f>
        <v>0</v>
      </c>
      <c r="U71" s="41">
        <f>IFERROR(IF(OR(Table1[[#This Row],[Regular Hours]]=0,Table1[[#This Row],[Regular Hours]]=""),VLOOKUP(Table1[[#This Row],[Position Title]],startingWages!$A$2:$D$200,2, FALSE),Table1[[#This Row],[Regular Wages]]/Table1[[#This Row],[Regular Hours]]),0)</f>
        <v>0</v>
      </c>
      <c r="V71" s="41">
        <f>IF(OR(Table1[[#This Row],[OvertimeHours]]="",Table1[[#This Row],[OvertimeHours]]=0),Table1[[#This Row],[Regular Hourly Wage]]*1.5,Table1[[#This Row],[OvertimeWages]]/Table1[[#This Row],[OvertimeHours]])</f>
        <v>0</v>
      </c>
      <c r="W71" s="41">
        <f>IF(OR(Table1[[#This Row],[Holiday Hours]]="",Table1[[#This Row],[Holiday Hours]]=0),Table1[[#This Row],[Regular Hourly Wage]],Table1[[#This Row],[Holiday Wages]]/Table1[[#This Row],[Holiday Hours]])</f>
        <v>0</v>
      </c>
      <c r="X71" s="41" t="str">
        <f>IF(Table1[[#This Row],[Regular Hourly Wage]]&lt;14.05,"$14.75",IF(Table1[[#This Row],[Regular Hourly Wage]]&lt;30,"5%","None"))</f>
        <v>$14.75</v>
      </c>
      <c r="Y71" s="41">
        <f>IF(Table1[[#This Row],[Wage Category]]="5%",Table1[[#This Row],[Regular Hourly Wage]]*1.05,IF(Table1[[#This Row],[Wage Category]]="$14.75",14.75,Table1[[#This Row],[Regular Hourly Wage]]))</f>
        <v>14.75</v>
      </c>
      <c r="Z71" s="41">
        <f>(1+IF(Table1[[#This Row],[Regular Hourly Wage]]=0,0.5,(Table1[[#This Row],[Overtime Hourly Wage]]-Table1[[#This Row],[Regular Hourly Wage]])/Table1[[#This Row],[Regular Hourly Wage]]))*Table1[[#This Row],[Regular Wage Cap]]</f>
        <v>22.125</v>
      </c>
      <c r="AA71" s="41">
        <f>(1+IF(Table1[[#This Row],[Regular Hourly Wage]]=0,0,(Table1[[#This Row],[Holiday Hourly Wage]]-Table1[[#This Row],[Regular Hourly Wage]])/Table1[[#This Row],[Regular Hourly Wage]]))*Table1[[#This Row],[Regular Wage Cap]]</f>
        <v>14.75</v>
      </c>
      <c r="AB71" s="41">
        <f>Table1[[#This Row],[Regular Hours3]]*Table1[[#This Row],[Regular Hourly Wage]]</f>
        <v>0</v>
      </c>
      <c r="AC71" s="41">
        <f>Table1[[#This Row],[OvertimeHours5]]*Table1[[#This Row],[Overtime Hourly Wage]]</f>
        <v>0</v>
      </c>
      <c r="AD71" s="41">
        <f>Table1[[#This Row],[Holiday Hours7]]*Table1[[#This Row],[Holiday Hourly Wage]]</f>
        <v>0</v>
      </c>
      <c r="AE71" s="41">
        <f>SUM(Table1[[#This Row],[Regular10]:[Holiday12]])</f>
        <v>0</v>
      </c>
      <c r="AF71" s="41">
        <f>Table1[[#This Row],[Regular Hours3]]*Table1[[#This Row],[Regular Wage Cap]]</f>
        <v>0</v>
      </c>
      <c r="AG71" s="41">
        <f>Table1[[#This Row],[OvertimeHours5]]*Table1[[#This Row],[Overtime Wage Cap]]</f>
        <v>0</v>
      </c>
      <c r="AH71" s="41">
        <f>Table1[[#This Row],[Holiday Hours7]]*Table1[[#This Row],[Holiday Wage Cap]]</f>
        <v>0</v>
      </c>
      <c r="AI71" s="41">
        <f>SUM(Table1[[#This Row],[Regular]:[Holiday]])</f>
        <v>0</v>
      </c>
      <c r="AJ71" s="41">
        <f>IF(Table1[[#This Row],[Total]]=0,0,Table1[[#This Row],[Total2]]-Table1[[#This Row],[Total]])</f>
        <v>0</v>
      </c>
      <c r="AK71" s="41">
        <f>Table1[[#This Row],[Difference]]*Table1[[#This Row],[DDS Funding Percent]]</f>
        <v>0</v>
      </c>
      <c r="AL71" s="41">
        <f>IF(Table1[[#This Row],[Regular Hourly Wage]]&lt;&gt;0,Table1[[#This Row],[Regular Wage Cap]]-Table1[[#This Row],[Regular Hourly Wage]],0)</f>
        <v>0</v>
      </c>
      <c r="AM71" s="38"/>
      <c r="AN71" s="41">
        <f>Table1[[#This Row],[Wage Difference]]*Table1[[#This Row],[Post Wage Increase Time Off Accruals (Hours)]]</f>
        <v>0</v>
      </c>
      <c r="AO71" s="41">
        <f>Table1[[#This Row],[Min Wage Time Off Accrual Expense]]*Table1[[#This Row],[DDS Funding Percent]]</f>
        <v>0</v>
      </c>
      <c r="AP71" s="1"/>
      <c r="AQ71" s="18"/>
    </row>
    <row r="72" spans="1:43" x14ac:dyDescent="0.25">
      <c r="A72" s="17"/>
      <c r="B72" s="17"/>
      <c r="C72" s="58"/>
      <c r="D72" s="37"/>
      <c r="E72" s="37"/>
      <c r="F72" s="37"/>
      <c r="G72" s="37"/>
      <c r="H72" s="37"/>
      <c r="I72" s="37"/>
      <c r="K72" s="41">
        <f>SUM(Table1[[#This Row],[Regular Wages]],Table1[[#This Row],[OvertimeWages]],Table1[[#This Row],[Holiday Wages]],Table1[[#This Row],[Incentive Payments]])</f>
        <v>0</v>
      </c>
      <c r="L72" s="38"/>
      <c r="M72" s="38"/>
      <c r="N72" s="38"/>
      <c r="O72" s="38"/>
      <c r="P72" s="38"/>
      <c r="Q72" s="38"/>
      <c r="R72" s="38"/>
      <c r="S72" s="41">
        <f>SUM(Table1[[#This Row],[Regular Wages2]],Table1[[#This Row],[OvertimeWages4]],Table1[[#This Row],[Holiday Wages6]],Table1[[#This Row],[Incentive Payments8]])</f>
        <v>0</v>
      </c>
      <c r="T72" s="41">
        <f>SUM(Table1[[#This Row],[Total Pre Min Wage Wages]],Table1[[#This Row],[Total After Min Wage Wages]])</f>
        <v>0</v>
      </c>
      <c r="U72" s="41">
        <f>IFERROR(IF(OR(Table1[[#This Row],[Regular Hours]]=0,Table1[[#This Row],[Regular Hours]]=""),VLOOKUP(Table1[[#This Row],[Position Title]],startingWages!$A$2:$D$200,2, FALSE),Table1[[#This Row],[Regular Wages]]/Table1[[#This Row],[Regular Hours]]),0)</f>
        <v>0</v>
      </c>
      <c r="V72" s="41">
        <f>IF(OR(Table1[[#This Row],[OvertimeHours]]="",Table1[[#This Row],[OvertimeHours]]=0),Table1[[#This Row],[Regular Hourly Wage]]*1.5,Table1[[#This Row],[OvertimeWages]]/Table1[[#This Row],[OvertimeHours]])</f>
        <v>0</v>
      </c>
      <c r="W72" s="41">
        <f>IF(OR(Table1[[#This Row],[Holiday Hours]]="",Table1[[#This Row],[Holiday Hours]]=0),Table1[[#This Row],[Regular Hourly Wage]],Table1[[#This Row],[Holiday Wages]]/Table1[[#This Row],[Holiday Hours]])</f>
        <v>0</v>
      </c>
      <c r="X72" s="41" t="str">
        <f>IF(Table1[[#This Row],[Regular Hourly Wage]]&lt;14.05,"$14.75",IF(Table1[[#This Row],[Regular Hourly Wage]]&lt;30,"5%","None"))</f>
        <v>$14.75</v>
      </c>
      <c r="Y72" s="41">
        <f>IF(Table1[[#This Row],[Wage Category]]="5%",Table1[[#This Row],[Regular Hourly Wage]]*1.05,IF(Table1[[#This Row],[Wage Category]]="$14.75",14.75,Table1[[#This Row],[Regular Hourly Wage]]))</f>
        <v>14.75</v>
      </c>
      <c r="Z72" s="41">
        <f>(1+IF(Table1[[#This Row],[Regular Hourly Wage]]=0,0.5,(Table1[[#This Row],[Overtime Hourly Wage]]-Table1[[#This Row],[Regular Hourly Wage]])/Table1[[#This Row],[Regular Hourly Wage]]))*Table1[[#This Row],[Regular Wage Cap]]</f>
        <v>22.125</v>
      </c>
      <c r="AA72" s="41">
        <f>(1+IF(Table1[[#This Row],[Regular Hourly Wage]]=0,0,(Table1[[#This Row],[Holiday Hourly Wage]]-Table1[[#This Row],[Regular Hourly Wage]])/Table1[[#This Row],[Regular Hourly Wage]]))*Table1[[#This Row],[Regular Wage Cap]]</f>
        <v>14.75</v>
      </c>
      <c r="AB72" s="41">
        <f>Table1[[#This Row],[Regular Hours3]]*Table1[[#This Row],[Regular Hourly Wage]]</f>
        <v>0</v>
      </c>
      <c r="AC72" s="41">
        <f>Table1[[#This Row],[OvertimeHours5]]*Table1[[#This Row],[Overtime Hourly Wage]]</f>
        <v>0</v>
      </c>
      <c r="AD72" s="41">
        <f>Table1[[#This Row],[Holiday Hours7]]*Table1[[#This Row],[Holiday Hourly Wage]]</f>
        <v>0</v>
      </c>
      <c r="AE72" s="41">
        <f>SUM(Table1[[#This Row],[Regular10]:[Holiday12]])</f>
        <v>0</v>
      </c>
      <c r="AF72" s="41">
        <f>Table1[[#This Row],[Regular Hours3]]*Table1[[#This Row],[Regular Wage Cap]]</f>
        <v>0</v>
      </c>
      <c r="AG72" s="41">
        <f>Table1[[#This Row],[OvertimeHours5]]*Table1[[#This Row],[Overtime Wage Cap]]</f>
        <v>0</v>
      </c>
      <c r="AH72" s="41">
        <f>Table1[[#This Row],[Holiday Hours7]]*Table1[[#This Row],[Holiday Wage Cap]]</f>
        <v>0</v>
      </c>
      <c r="AI72" s="41">
        <f>SUM(Table1[[#This Row],[Regular]:[Holiday]])</f>
        <v>0</v>
      </c>
      <c r="AJ72" s="41">
        <f>IF(Table1[[#This Row],[Total]]=0,0,Table1[[#This Row],[Total2]]-Table1[[#This Row],[Total]])</f>
        <v>0</v>
      </c>
      <c r="AK72" s="41">
        <f>Table1[[#This Row],[Difference]]*Table1[[#This Row],[DDS Funding Percent]]</f>
        <v>0</v>
      </c>
      <c r="AL72" s="41">
        <f>IF(Table1[[#This Row],[Regular Hourly Wage]]&lt;&gt;0,Table1[[#This Row],[Regular Wage Cap]]-Table1[[#This Row],[Regular Hourly Wage]],0)</f>
        <v>0</v>
      </c>
      <c r="AM72" s="38"/>
      <c r="AN72" s="41">
        <f>Table1[[#This Row],[Wage Difference]]*Table1[[#This Row],[Post Wage Increase Time Off Accruals (Hours)]]</f>
        <v>0</v>
      </c>
      <c r="AO72" s="41">
        <f>Table1[[#This Row],[Min Wage Time Off Accrual Expense]]*Table1[[#This Row],[DDS Funding Percent]]</f>
        <v>0</v>
      </c>
      <c r="AP72" s="1"/>
      <c r="AQ72" s="18"/>
    </row>
    <row r="73" spans="1:43" x14ac:dyDescent="0.25">
      <c r="A73" s="17"/>
      <c r="B73" s="17"/>
      <c r="C73" s="58"/>
      <c r="D73" s="37"/>
      <c r="E73" s="37"/>
      <c r="F73" s="37"/>
      <c r="G73" s="37"/>
      <c r="H73" s="37"/>
      <c r="I73" s="37"/>
      <c r="K73" s="41">
        <f>SUM(Table1[[#This Row],[Regular Wages]],Table1[[#This Row],[OvertimeWages]],Table1[[#This Row],[Holiday Wages]],Table1[[#This Row],[Incentive Payments]])</f>
        <v>0</v>
      </c>
      <c r="L73" s="38"/>
      <c r="M73" s="38"/>
      <c r="N73" s="38"/>
      <c r="O73" s="38"/>
      <c r="P73" s="38"/>
      <c r="Q73" s="38"/>
      <c r="R73" s="38"/>
      <c r="S73" s="41">
        <f>SUM(Table1[[#This Row],[Regular Wages2]],Table1[[#This Row],[OvertimeWages4]],Table1[[#This Row],[Holiday Wages6]],Table1[[#This Row],[Incentive Payments8]])</f>
        <v>0</v>
      </c>
      <c r="T73" s="41">
        <f>SUM(Table1[[#This Row],[Total Pre Min Wage Wages]],Table1[[#This Row],[Total After Min Wage Wages]])</f>
        <v>0</v>
      </c>
      <c r="U73" s="41">
        <f>IFERROR(IF(OR(Table1[[#This Row],[Regular Hours]]=0,Table1[[#This Row],[Regular Hours]]=""),VLOOKUP(Table1[[#This Row],[Position Title]],startingWages!$A$2:$D$200,2, FALSE),Table1[[#This Row],[Regular Wages]]/Table1[[#This Row],[Regular Hours]]),0)</f>
        <v>0</v>
      </c>
      <c r="V73" s="41">
        <f>IF(OR(Table1[[#This Row],[OvertimeHours]]="",Table1[[#This Row],[OvertimeHours]]=0),Table1[[#This Row],[Regular Hourly Wage]]*1.5,Table1[[#This Row],[OvertimeWages]]/Table1[[#This Row],[OvertimeHours]])</f>
        <v>0</v>
      </c>
      <c r="W73" s="41">
        <f>IF(OR(Table1[[#This Row],[Holiday Hours]]="",Table1[[#This Row],[Holiday Hours]]=0),Table1[[#This Row],[Regular Hourly Wage]],Table1[[#This Row],[Holiday Wages]]/Table1[[#This Row],[Holiday Hours]])</f>
        <v>0</v>
      </c>
      <c r="X73" s="41" t="str">
        <f>IF(Table1[[#This Row],[Regular Hourly Wage]]&lt;14.05,"$14.75",IF(Table1[[#This Row],[Regular Hourly Wage]]&lt;30,"5%","None"))</f>
        <v>$14.75</v>
      </c>
      <c r="Y73" s="41">
        <f>IF(Table1[[#This Row],[Wage Category]]="5%",Table1[[#This Row],[Regular Hourly Wage]]*1.05,IF(Table1[[#This Row],[Wage Category]]="$14.75",14.75,Table1[[#This Row],[Regular Hourly Wage]]))</f>
        <v>14.75</v>
      </c>
      <c r="Z73" s="41">
        <f>(1+IF(Table1[[#This Row],[Regular Hourly Wage]]=0,0.5,(Table1[[#This Row],[Overtime Hourly Wage]]-Table1[[#This Row],[Regular Hourly Wage]])/Table1[[#This Row],[Regular Hourly Wage]]))*Table1[[#This Row],[Regular Wage Cap]]</f>
        <v>22.125</v>
      </c>
      <c r="AA73" s="41">
        <f>(1+IF(Table1[[#This Row],[Regular Hourly Wage]]=0,0,(Table1[[#This Row],[Holiday Hourly Wage]]-Table1[[#This Row],[Regular Hourly Wage]])/Table1[[#This Row],[Regular Hourly Wage]]))*Table1[[#This Row],[Regular Wage Cap]]</f>
        <v>14.75</v>
      </c>
      <c r="AB73" s="41">
        <f>Table1[[#This Row],[Regular Hours3]]*Table1[[#This Row],[Regular Hourly Wage]]</f>
        <v>0</v>
      </c>
      <c r="AC73" s="41">
        <f>Table1[[#This Row],[OvertimeHours5]]*Table1[[#This Row],[Overtime Hourly Wage]]</f>
        <v>0</v>
      </c>
      <c r="AD73" s="41">
        <f>Table1[[#This Row],[Holiday Hours7]]*Table1[[#This Row],[Holiday Hourly Wage]]</f>
        <v>0</v>
      </c>
      <c r="AE73" s="41">
        <f>SUM(Table1[[#This Row],[Regular10]:[Holiday12]])</f>
        <v>0</v>
      </c>
      <c r="AF73" s="41">
        <f>Table1[[#This Row],[Regular Hours3]]*Table1[[#This Row],[Regular Wage Cap]]</f>
        <v>0</v>
      </c>
      <c r="AG73" s="41">
        <f>Table1[[#This Row],[OvertimeHours5]]*Table1[[#This Row],[Overtime Wage Cap]]</f>
        <v>0</v>
      </c>
      <c r="AH73" s="41">
        <f>Table1[[#This Row],[Holiday Hours7]]*Table1[[#This Row],[Holiday Wage Cap]]</f>
        <v>0</v>
      </c>
      <c r="AI73" s="41">
        <f>SUM(Table1[[#This Row],[Regular]:[Holiday]])</f>
        <v>0</v>
      </c>
      <c r="AJ73" s="41">
        <f>IF(Table1[[#This Row],[Total]]=0,0,Table1[[#This Row],[Total2]]-Table1[[#This Row],[Total]])</f>
        <v>0</v>
      </c>
      <c r="AK73" s="41">
        <f>Table1[[#This Row],[Difference]]*Table1[[#This Row],[DDS Funding Percent]]</f>
        <v>0</v>
      </c>
      <c r="AL73" s="41">
        <f>IF(Table1[[#This Row],[Regular Hourly Wage]]&lt;&gt;0,Table1[[#This Row],[Regular Wage Cap]]-Table1[[#This Row],[Regular Hourly Wage]],0)</f>
        <v>0</v>
      </c>
      <c r="AM73" s="38"/>
      <c r="AN73" s="41">
        <f>Table1[[#This Row],[Wage Difference]]*Table1[[#This Row],[Post Wage Increase Time Off Accruals (Hours)]]</f>
        <v>0</v>
      </c>
      <c r="AO73" s="41">
        <f>Table1[[#This Row],[Min Wage Time Off Accrual Expense]]*Table1[[#This Row],[DDS Funding Percent]]</f>
        <v>0</v>
      </c>
      <c r="AP73" s="1"/>
      <c r="AQ73" s="18"/>
    </row>
    <row r="74" spans="1:43" x14ac:dyDescent="0.25">
      <c r="A74" s="17"/>
      <c r="B74" s="17"/>
      <c r="C74" s="58"/>
      <c r="D74" s="37"/>
      <c r="E74" s="37"/>
      <c r="F74" s="37"/>
      <c r="G74" s="37"/>
      <c r="H74" s="37"/>
      <c r="I74" s="37"/>
      <c r="K74" s="41">
        <f>SUM(Table1[[#This Row],[Regular Wages]],Table1[[#This Row],[OvertimeWages]],Table1[[#This Row],[Holiday Wages]],Table1[[#This Row],[Incentive Payments]])</f>
        <v>0</v>
      </c>
      <c r="L74" s="38"/>
      <c r="M74" s="38"/>
      <c r="N74" s="38"/>
      <c r="O74" s="38"/>
      <c r="P74" s="38"/>
      <c r="Q74" s="38"/>
      <c r="R74" s="38"/>
      <c r="S74" s="41">
        <f>SUM(Table1[[#This Row],[Regular Wages2]],Table1[[#This Row],[OvertimeWages4]],Table1[[#This Row],[Holiday Wages6]],Table1[[#This Row],[Incentive Payments8]])</f>
        <v>0</v>
      </c>
      <c r="T74" s="41">
        <f>SUM(Table1[[#This Row],[Total Pre Min Wage Wages]],Table1[[#This Row],[Total After Min Wage Wages]])</f>
        <v>0</v>
      </c>
      <c r="U74" s="41">
        <f>IFERROR(IF(OR(Table1[[#This Row],[Regular Hours]]=0,Table1[[#This Row],[Regular Hours]]=""),VLOOKUP(Table1[[#This Row],[Position Title]],startingWages!$A$2:$D$200,2, FALSE),Table1[[#This Row],[Regular Wages]]/Table1[[#This Row],[Regular Hours]]),0)</f>
        <v>0</v>
      </c>
      <c r="V74" s="41">
        <f>IF(OR(Table1[[#This Row],[OvertimeHours]]="",Table1[[#This Row],[OvertimeHours]]=0),Table1[[#This Row],[Regular Hourly Wage]]*1.5,Table1[[#This Row],[OvertimeWages]]/Table1[[#This Row],[OvertimeHours]])</f>
        <v>0</v>
      </c>
      <c r="W74" s="41">
        <f>IF(OR(Table1[[#This Row],[Holiday Hours]]="",Table1[[#This Row],[Holiday Hours]]=0),Table1[[#This Row],[Regular Hourly Wage]],Table1[[#This Row],[Holiday Wages]]/Table1[[#This Row],[Holiday Hours]])</f>
        <v>0</v>
      </c>
      <c r="X74" s="41" t="str">
        <f>IF(Table1[[#This Row],[Regular Hourly Wage]]&lt;14.05,"$14.75",IF(Table1[[#This Row],[Regular Hourly Wage]]&lt;30,"5%","None"))</f>
        <v>$14.75</v>
      </c>
      <c r="Y74" s="41">
        <f>IF(Table1[[#This Row],[Wage Category]]="5%",Table1[[#This Row],[Regular Hourly Wage]]*1.05,IF(Table1[[#This Row],[Wage Category]]="$14.75",14.75,Table1[[#This Row],[Regular Hourly Wage]]))</f>
        <v>14.75</v>
      </c>
      <c r="Z74" s="41">
        <f>(1+IF(Table1[[#This Row],[Regular Hourly Wage]]=0,0.5,(Table1[[#This Row],[Overtime Hourly Wage]]-Table1[[#This Row],[Regular Hourly Wage]])/Table1[[#This Row],[Regular Hourly Wage]]))*Table1[[#This Row],[Regular Wage Cap]]</f>
        <v>22.125</v>
      </c>
      <c r="AA74" s="41">
        <f>(1+IF(Table1[[#This Row],[Regular Hourly Wage]]=0,0,(Table1[[#This Row],[Holiday Hourly Wage]]-Table1[[#This Row],[Regular Hourly Wage]])/Table1[[#This Row],[Regular Hourly Wage]]))*Table1[[#This Row],[Regular Wage Cap]]</f>
        <v>14.75</v>
      </c>
      <c r="AB74" s="41">
        <f>Table1[[#This Row],[Regular Hours3]]*Table1[[#This Row],[Regular Hourly Wage]]</f>
        <v>0</v>
      </c>
      <c r="AC74" s="41">
        <f>Table1[[#This Row],[OvertimeHours5]]*Table1[[#This Row],[Overtime Hourly Wage]]</f>
        <v>0</v>
      </c>
      <c r="AD74" s="41">
        <f>Table1[[#This Row],[Holiday Hours7]]*Table1[[#This Row],[Holiday Hourly Wage]]</f>
        <v>0</v>
      </c>
      <c r="AE74" s="41">
        <f>SUM(Table1[[#This Row],[Regular10]:[Holiday12]])</f>
        <v>0</v>
      </c>
      <c r="AF74" s="41">
        <f>Table1[[#This Row],[Regular Hours3]]*Table1[[#This Row],[Regular Wage Cap]]</f>
        <v>0</v>
      </c>
      <c r="AG74" s="41">
        <f>Table1[[#This Row],[OvertimeHours5]]*Table1[[#This Row],[Overtime Wage Cap]]</f>
        <v>0</v>
      </c>
      <c r="AH74" s="41">
        <f>Table1[[#This Row],[Holiday Hours7]]*Table1[[#This Row],[Holiday Wage Cap]]</f>
        <v>0</v>
      </c>
      <c r="AI74" s="41">
        <f>SUM(Table1[[#This Row],[Regular]:[Holiday]])</f>
        <v>0</v>
      </c>
      <c r="AJ74" s="41">
        <f>IF(Table1[[#This Row],[Total]]=0,0,Table1[[#This Row],[Total2]]-Table1[[#This Row],[Total]])</f>
        <v>0</v>
      </c>
      <c r="AK74" s="41">
        <f>Table1[[#This Row],[Difference]]*Table1[[#This Row],[DDS Funding Percent]]</f>
        <v>0</v>
      </c>
      <c r="AL74" s="41">
        <f>IF(Table1[[#This Row],[Regular Hourly Wage]]&lt;&gt;0,Table1[[#This Row],[Regular Wage Cap]]-Table1[[#This Row],[Regular Hourly Wage]],0)</f>
        <v>0</v>
      </c>
      <c r="AM74" s="38"/>
      <c r="AN74" s="41">
        <f>Table1[[#This Row],[Wage Difference]]*Table1[[#This Row],[Post Wage Increase Time Off Accruals (Hours)]]</f>
        <v>0</v>
      </c>
      <c r="AO74" s="41">
        <f>Table1[[#This Row],[Min Wage Time Off Accrual Expense]]*Table1[[#This Row],[DDS Funding Percent]]</f>
        <v>0</v>
      </c>
      <c r="AP74" s="1"/>
      <c r="AQ74" s="18"/>
    </row>
    <row r="75" spans="1:43" x14ac:dyDescent="0.25">
      <c r="A75" s="17"/>
      <c r="B75" s="17"/>
      <c r="C75" s="58"/>
      <c r="D75" s="37"/>
      <c r="E75" s="37"/>
      <c r="F75" s="37"/>
      <c r="G75" s="37"/>
      <c r="H75" s="37"/>
      <c r="I75" s="37"/>
      <c r="K75" s="41">
        <f>SUM(Table1[[#This Row],[Regular Wages]],Table1[[#This Row],[OvertimeWages]],Table1[[#This Row],[Holiday Wages]],Table1[[#This Row],[Incentive Payments]])</f>
        <v>0</v>
      </c>
      <c r="L75" s="38"/>
      <c r="M75" s="38"/>
      <c r="N75" s="38"/>
      <c r="O75" s="38"/>
      <c r="P75" s="38"/>
      <c r="Q75" s="38"/>
      <c r="R75" s="38"/>
      <c r="S75" s="41">
        <f>SUM(Table1[[#This Row],[Regular Wages2]],Table1[[#This Row],[OvertimeWages4]],Table1[[#This Row],[Holiday Wages6]],Table1[[#This Row],[Incentive Payments8]])</f>
        <v>0</v>
      </c>
      <c r="T75" s="41">
        <f>SUM(Table1[[#This Row],[Total Pre Min Wage Wages]],Table1[[#This Row],[Total After Min Wage Wages]])</f>
        <v>0</v>
      </c>
      <c r="U75" s="41">
        <f>IFERROR(IF(OR(Table1[[#This Row],[Regular Hours]]=0,Table1[[#This Row],[Regular Hours]]=""),VLOOKUP(Table1[[#This Row],[Position Title]],startingWages!$A$2:$D$200,2, FALSE),Table1[[#This Row],[Regular Wages]]/Table1[[#This Row],[Regular Hours]]),0)</f>
        <v>0</v>
      </c>
      <c r="V75" s="41">
        <f>IF(OR(Table1[[#This Row],[OvertimeHours]]="",Table1[[#This Row],[OvertimeHours]]=0),Table1[[#This Row],[Regular Hourly Wage]]*1.5,Table1[[#This Row],[OvertimeWages]]/Table1[[#This Row],[OvertimeHours]])</f>
        <v>0</v>
      </c>
      <c r="W75" s="41">
        <f>IF(OR(Table1[[#This Row],[Holiday Hours]]="",Table1[[#This Row],[Holiday Hours]]=0),Table1[[#This Row],[Regular Hourly Wage]],Table1[[#This Row],[Holiday Wages]]/Table1[[#This Row],[Holiday Hours]])</f>
        <v>0</v>
      </c>
      <c r="X75" s="41" t="str">
        <f>IF(Table1[[#This Row],[Regular Hourly Wage]]&lt;14.05,"$14.75",IF(Table1[[#This Row],[Regular Hourly Wage]]&lt;30,"5%","None"))</f>
        <v>$14.75</v>
      </c>
      <c r="Y75" s="41">
        <f>IF(Table1[[#This Row],[Wage Category]]="5%",Table1[[#This Row],[Regular Hourly Wage]]*1.05,IF(Table1[[#This Row],[Wage Category]]="$14.75",14.75,Table1[[#This Row],[Regular Hourly Wage]]))</f>
        <v>14.75</v>
      </c>
      <c r="Z75" s="41">
        <f>(1+IF(Table1[[#This Row],[Regular Hourly Wage]]=0,0.5,(Table1[[#This Row],[Overtime Hourly Wage]]-Table1[[#This Row],[Regular Hourly Wage]])/Table1[[#This Row],[Regular Hourly Wage]]))*Table1[[#This Row],[Regular Wage Cap]]</f>
        <v>22.125</v>
      </c>
      <c r="AA75" s="41">
        <f>(1+IF(Table1[[#This Row],[Regular Hourly Wage]]=0,0,(Table1[[#This Row],[Holiday Hourly Wage]]-Table1[[#This Row],[Regular Hourly Wage]])/Table1[[#This Row],[Regular Hourly Wage]]))*Table1[[#This Row],[Regular Wage Cap]]</f>
        <v>14.75</v>
      </c>
      <c r="AB75" s="41">
        <f>Table1[[#This Row],[Regular Hours3]]*Table1[[#This Row],[Regular Hourly Wage]]</f>
        <v>0</v>
      </c>
      <c r="AC75" s="41">
        <f>Table1[[#This Row],[OvertimeHours5]]*Table1[[#This Row],[Overtime Hourly Wage]]</f>
        <v>0</v>
      </c>
      <c r="AD75" s="41">
        <f>Table1[[#This Row],[Holiday Hours7]]*Table1[[#This Row],[Holiday Hourly Wage]]</f>
        <v>0</v>
      </c>
      <c r="AE75" s="41">
        <f>SUM(Table1[[#This Row],[Regular10]:[Holiday12]])</f>
        <v>0</v>
      </c>
      <c r="AF75" s="41">
        <f>Table1[[#This Row],[Regular Hours3]]*Table1[[#This Row],[Regular Wage Cap]]</f>
        <v>0</v>
      </c>
      <c r="AG75" s="41">
        <f>Table1[[#This Row],[OvertimeHours5]]*Table1[[#This Row],[Overtime Wage Cap]]</f>
        <v>0</v>
      </c>
      <c r="AH75" s="41">
        <f>Table1[[#This Row],[Holiday Hours7]]*Table1[[#This Row],[Holiday Wage Cap]]</f>
        <v>0</v>
      </c>
      <c r="AI75" s="41">
        <f>SUM(Table1[[#This Row],[Regular]:[Holiday]])</f>
        <v>0</v>
      </c>
      <c r="AJ75" s="41">
        <f>IF(Table1[[#This Row],[Total]]=0,0,Table1[[#This Row],[Total2]]-Table1[[#This Row],[Total]])</f>
        <v>0</v>
      </c>
      <c r="AK75" s="41">
        <f>Table1[[#This Row],[Difference]]*Table1[[#This Row],[DDS Funding Percent]]</f>
        <v>0</v>
      </c>
      <c r="AL75" s="41">
        <f>IF(Table1[[#This Row],[Regular Hourly Wage]]&lt;&gt;0,Table1[[#This Row],[Regular Wage Cap]]-Table1[[#This Row],[Regular Hourly Wage]],0)</f>
        <v>0</v>
      </c>
      <c r="AM75" s="38"/>
      <c r="AN75" s="41">
        <f>Table1[[#This Row],[Wage Difference]]*Table1[[#This Row],[Post Wage Increase Time Off Accruals (Hours)]]</f>
        <v>0</v>
      </c>
      <c r="AO75" s="41">
        <f>Table1[[#This Row],[Min Wage Time Off Accrual Expense]]*Table1[[#This Row],[DDS Funding Percent]]</f>
        <v>0</v>
      </c>
      <c r="AP75" s="1"/>
      <c r="AQ75" s="18"/>
    </row>
    <row r="76" spans="1:43" x14ac:dyDescent="0.25">
      <c r="A76" s="17"/>
      <c r="B76" s="17"/>
      <c r="C76" s="58"/>
      <c r="D76" s="37"/>
      <c r="E76" s="37"/>
      <c r="F76" s="37"/>
      <c r="G76" s="37"/>
      <c r="H76" s="37"/>
      <c r="I76" s="37"/>
      <c r="K76" s="41">
        <f>SUM(Table1[[#This Row],[Regular Wages]],Table1[[#This Row],[OvertimeWages]],Table1[[#This Row],[Holiday Wages]],Table1[[#This Row],[Incentive Payments]])</f>
        <v>0</v>
      </c>
      <c r="L76" s="38"/>
      <c r="M76" s="38"/>
      <c r="N76" s="38"/>
      <c r="O76" s="38"/>
      <c r="P76" s="38"/>
      <c r="Q76" s="38"/>
      <c r="R76" s="38"/>
      <c r="S76" s="41">
        <f>SUM(Table1[[#This Row],[Regular Wages2]],Table1[[#This Row],[OvertimeWages4]],Table1[[#This Row],[Holiday Wages6]],Table1[[#This Row],[Incentive Payments8]])</f>
        <v>0</v>
      </c>
      <c r="T76" s="41">
        <f>SUM(Table1[[#This Row],[Total Pre Min Wage Wages]],Table1[[#This Row],[Total After Min Wage Wages]])</f>
        <v>0</v>
      </c>
      <c r="U76" s="41">
        <f>IFERROR(IF(OR(Table1[[#This Row],[Regular Hours]]=0,Table1[[#This Row],[Regular Hours]]=""),VLOOKUP(Table1[[#This Row],[Position Title]],startingWages!$A$2:$D$200,2, FALSE),Table1[[#This Row],[Regular Wages]]/Table1[[#This Row],[Regular Hours]]),0)</f>
        <v>0</v>
      </c>
      <c r="V76" s="41">
        <f>IF(OR(Table1[[#This Row],[OvertimeHours]]="",Table1[[#This Row],[OvertimeHours]]=0),Table1[[#This Row],[Regular Hourly Wage]]*1.5,Table1[[#This Row],[OvertimeWages]]/Table1[[#This Row],[OvertimeHours]])</f>
        <v>0</v>
      </c>
      <c r="W76" s="41">
        <f>IF(OR(Table1[[#This Row],[Holiday Hours]]="",Table1[[#This Row],[Holiday Hours]]=0),Table1[[#This Row],[Regular Hourly Wage]],Table1[[#This Row],[Holiday Wages]]/Table1[[#This Row],[Holiday Hours]])</f>
        <v>0</v>
      </c>
      <c r="X76" s="41" t="str">
        <f>IF(Table1[[#This Row],[Regular Hourly Wage]]&lt;14.05,"$14.75",IF(Table1[[#This Row],[Regular Hourly Wage]]&lt;30,"5%","None"))</f>
        <v>$14.75</v>
      </c>
      <c r="Y76" s="41">
        <f>IF(Table1[[#This Row],[Wage Category]]="5%",Table1[[#This Row],[Regular Hourly Wage]]*1.05,IF(Table1[[#This Row],[Wage Category]]="$14.75",14.75,Table1[[#This Row],[Regular Hourly Wage]]))</f>
        <v>14.75</v>
      </c>
      <c r="Z76" s="41">
        <f>(1+IF(Table1[[#This Row],[Regular Hourly Wage]]=0,0.5,(Table1[[#This Row],[Overtime Hourly Wage]]-Table1[[#This Row],[Regular Hourly Wage]])/Table1[[#This Row],[Regular Hourly Wage]]))*Table1[[#This Row],[Regular Wage Cap]]</f>
        <v>22.125</v>
      </c>
      <c r="AA76" s="41">
        <f>(1+IF(Table1[[#This Row],[Regular Hourly Wage]]=0,0,(Table1[[#This Row],[Holiday Hourly Wage]]-Table1[[#This Row],[Regular Hourly Wage]])/Table1[[#This Row],[Regular Hourly Wage]]))*Table1[[#This Row],[Regular Wage Cap]]</f>
        <v>14.75</v>
      </c>
      <c r="AB76" s="41">
        <f>Table1[[#This Row],[Regular Hours3]]*Table1[[#This Row],[Regular Hourly Wage]]</f>
        <v>0</v>
      </c>
      <c r="AC76" s="41">
        <f>Table1[[#This Row],[OvertimeHours5]]*Table1[[#This Row],[Overtime Hourly Wage]]</f>
        <v>0</v>
      </c>
      <c r="AD76" s="41">
        <f>Table1[[#This Row],[Holiday Hours7]]*Table1[[#This Row],[Holiday Hourly Wage]]</f>
        <v>0</v>
      </c>
      <c r="AE76" s="41">
        <f>SUM(Table1[[#This Row],[Regular10]:[Holiday12]])</f>
        <v>0</v>
      </c>
      <c r="AF76" s="41">
        <f>Table1[[#This Row],[Regular Hours3]]*Table1[[#This Row],[Regular Wage Cap]]</f>
        <v>0</v>
      </c>
      <c r="AG76" s="41">
        <f>Table1[[#This Row],[OvertimeHours5]]*Table1[[#This Row],[Overtime Wage Cap]]</f>
        <v>0</v>
      </c>
      <c r="AH76" s="41">
        <f>Table1[[#This Row],[Holiday Hours7]]*Table1[[#This Row],[Holiday Wage Cap]]</f>
        <v>0</v>
      </c>
      <c r="AI76" s="41">
        <f>SUM(Table1[[#This Row],[Regular]:[Holiday]])</f>
        <v>0</v>
      </c>
      <c r="AJ76" s="41">
        <f>IF(Table1[[#This Row],[Total]]=0,0,Table1[[#This Row],[Total2]]-Table1[[#This Row],[Total]])</f>
        <v>0</v>
      </c>
      <c r="AK76" s="41">
        <f>Table1[[#This Row],[Difference]]*Table1[[#This Row],[DDS Funding Percent]]</f>
        <v>0</v>
      </c>
      <c r="AL76" s="41">
        <f>IF(Table1[[#This Row],[Regular Hourly Wage]]&lt;&gt;0,Table1[[#This Row],[Regular Wage Cap]]-Table1[[#This Row],[Regular Hourly Wage]],0)</f>
        <v>0</v>
      </c>
      <c r="AM76" s="38"/>
      <c r="AN76" s="41">
        <f>Table1[[#This Row],[Wage Difference]]*Table1[[#This Row],[Post Wage Increase Time Off Accruals (Hours)]]</f>
        <v>0</v>
      </c>
      <c r="AO76" s="41">
        <f>Table1[[#This Row],[Min Wage Time Off Accrual Expense]]*Table1[[#This Row],[DDS Funding Percent]]</f>
        <v>0</v>
      </c>
      <c r="AP76" s="1"/>
      <c r="AQ76" s="18"/>
    </row>
    <row r="77" spans="1:43" x14ac:dyDescent="0.25">
      <c r="A77" s="17"/>
      <c r="B77" s="17"/>
      <c r="C77" s="58"/>
      <c r="D77" s="37"/>
      <c r="E77" s="37"/>
      <c r="F77" s="37"/>
      <c r="G77" s="37"/>
      <c r="H77" s="37"/>
      <c r="I77" s="37"/>
      <c r="K77" s="41">
        <f>SUM(Table1[[#This Row],[Regular Wages]],Table1[[#This Row],[OvertimeWages]],Table1[[#This Row],[Holiday Wages]],Table1[[#This Row],[Incentive Payments]])</f>
        <v>0</v>
      </c>
      <c r="L77" s="38"/>
      <c r="M77" s="38"/>
      <c r="N77" s="38"/>
      <c r="O77" s="38"/>
      <c r="P77" s="38"/>
      <c r="Q77" s="38"/>
      <c r="R77" s="38"/>
      <c r="S77" s="41">
        <f>SUM(Table1[[#This Row],[Regular Wages2]],Table1[[#This Row],[OvertimeWages4]],Table1[[#This Row],[Holiday Wages6]],Table1[[#This Row],[Incentive Payments8]])</f>
        <v>0</v>
      </c>
      <c r="T77" s="41">
        <f>SUM(Table1[[#This Row],[Total Pre Min Wage Wages]],Table1[[#This Row],[Total After Min Wage Wages]])</f>
        <v>0</v>
      </c>
      <c r="U77" s="41">
        <f>IFERROR(IF(OR(Table1[[#This Row],[Regular Hours]]=0,Table1[[#This Row],[Regular Hours]]=""),VLOOKUP(Table1[[#This Row],[Position Title]],startingWages!$A$2:$D$200,2, FALSE),Table1[[#This Row],[Regular Wages]]/Table1[[#This Row],[Regular Hours]]),0)</f>
        <v>0</v>
      </c>
      <c r="V77" s="41">
        <f>IF(OR(Table1[[#This Row],[OvertimeHours]]="",Table1[[#This Row],[OvertimeHours]]=0),Table1[[#This Row],[Regular Hourly Wage]]*1.5,Table1[[#This Row],[OvertimeWages]]/Table1[[#This Row],[OvertimeHours]])</f>
        <v>0</v>
      </c>
      <c r="W77" s="41">
        <f>IF(OR(Table1[[#This Row],[Holiday Hours]]="",Table1[[#This Row],[Holiday Hours]]=0),Table1[[#This Row],[Regular Hourly Wage]],Table1[[#This Row],[Holiday Wages]]/Table1[[#This Row],[Holiday Hours]])</f>
        <v>0</v>
      </c>
      <c r="X77" s="41" t="str">
        <f>IF(Table1[[#This Row],[Regular Hourly Wage]]&lt;14.05,"$14.75",IF(Table1[[#This Row],[Regular Hourly Wage]]&lt;30,"5%","None"))</f>
        <v>$14.75</v>
      </c>
      <c r="Y77" s="41">
        <f>IF(Table1[[#This Row],[Wage Category]]="5%",Table1[[#This Row],[Regular Hourly Wage]]*1.05,IF(Table1[[#This Row],[Wage Category]]="$14.75",14.75,Table1[[#This Row],[Regular Hourly Wage]]))</f>
        <v>14.75</v>
      </c>
      <c r="Z77" s="41">
        <f>(1+IF(Table1[[#This Row],[Regular Hourly Wage]]=0,0.5,(Table1[[#This Row],[Overtime Hourly Wage]]-Table1[[#This Row],[Regular Hourly Wage]])/Table1[[#This Row],[Regular Hourly Wage]]))*Table1[[#This Row],[Regular Wage Cap]]</f>
        <v>22.125</v>
      </c>
      <c r="AA77" s="41">
        <f>(1+IF(Table1[[#This Row],[Regular Hourly Wage]]=0,0,(Table1[[#This Row],[Holiday Hourly Wage]]-Table1[[#This Row],[Regular Hourly Wage]])/Table1[[#This Row],[Regular Hourly Wage]]))*Table1[[#This Row],[Regular Wage Cap]]</f>
        <v>14.75</v>
      </c>
      <c r="AB77" s="41">
        <f>Table1[[#This Row],[Regular Hours3]]*Table1[[#This Row],[Regular Hourly Wage]]</f>
        <v>0</v>
      </c>
      <c r="AC77" s="41">
        <f>Table1[[#This Row],[OvertimeHours5]]*Table1[[#This Row],[Overtime Hourly Wage]]</f>
        <v>0</v>
      </c>
      <c r="AD77" s="41">
        <f>Table1[[#This Row],[Holiday Hours7]]*Table1[[#This Row],[Holiday Hourly Wage]]</f>
        <v>0</v>
      </c>
      <c r="AE77" s="41">
        <f>SUM(Table1[[#This Row],[Regular10]:[Holiday12]])</f>
        <v>0</v>
      </c>
      <c r="AF77" s="41">
        <f>Table1[[#This Row],[Regular Hours3]]*Table1[[#This Row],[Regular Wage Cap]]</f>
        <v>0</v>
      </c>
      <c r="AG77" s="41">
        <f>Table1[[#This Row],[OvertimeHours5]]*Table1[[#This Row],[Overtime Wage Cap]]</f>
        <v>0</v>
      </c>
      <c r="AH77" s="41">
        <f>Table1[[#This Row],[Holiday Hours7]]*Table1[[#This Row],[Holiday Wage Cap]]</f>
        <v>0</v>
      </c>
      <c r="AI77" s="41">
        <f>SUM(Table1[[#This Row],[Regular]:[Holiday]])</f>
        <v>0</v>
      </c>
      <c r="AJ77" s="41">
        <f>IF(Table1[[#This Row],[Total]]=0,0,Table1[[#This Row],[Total2]]-Table1[[#This Row],[Total]])</f>
        <v>0</v>
      </c>
      <c r="AK77" s="41">
        <f>Table1[[#This Row],[Difference]]*Table1[[#This Row],[DDS Funding Percent]]</f>
        <v>0</v>
      </c>
      <c r="AL77" s="41">
        <f>IF(Table1[[#This Row],[Regular Hourly Wage]]&lt;&gt;0,Table1[[#This Row],[Regular Wage Cap]]-Table1[[#This Row],[Regular Hourly Wage]],0)</f>
        <v>0</v>
      </c>
      <c r="AM77" s="38"/>
      <c r="AN77" s="41">
        <f>Table1[[#This Row],[Wage Difference]]*Table1[[#This Row],[Post Wage Increase Time Off Accruals (Hours)]]</f>
        <v>0</v>
      </c>
      <c r="AO77" s="41">
        <f>Table1[[#This Row],[Min Wage Time Off Accrual Expense]]*Table1[[#This Row],[DDS Funding Percent]]</f>
        <v>0</v>
      </c>
      <c r="AP77" s="1"/>
      <c r="AQ77" s="18"/>
    </row>
    <row r="78" spans="1:43" x14ac:dyDescent="0.25">
      <c r="A78" s="17"/>
      <c r="B78" s="17"/>
      <c r="C78" s="58"/>
      <c r="D78" s="37"/>
      <c r="E78" s="37"/>
      <c r="F78" s="37"/>
      <c r="G78" s="37"/>
      <c r="H78" s="37"/>
      <c r="I78" s="37"/>
      <c r="K78" s="41">
        <f>SUM(Table1[[#This Row],[Regular Wages]],Table1[[#This Row],[OvertimeWages]],Table1[[#This Row],[Holiday Wages]],Table1[[#This Row],[Incentive Payments]])</f>
        <v>0</v>
      </c>
      <c r="L78" s="38"/>
      <c r="M78" s="38"/>
      <c r="N78" s="38"/>
      <c r="O78" s="38"/>
      <c r="P78" s="38"/>
      <c r="Q78" s="38"/>
      <c r="R78" s="38"/>
      <c r="S78" s="41">
        <f>SUM(Table1[[#This Row],[Regular Wages2]],Table1[[#This Row],[OvertimeWages4]],Table1[[#This Row],[Holiday Wages6]],Table1[[#This Row],[Incentive Payments8]])</f>
        <v>0</v>
      </c>
      <c r="T78" s="41">
        <f>SUM(Table1[[#This Row],[Total Pre Min Wage Wages]],Table1[[#This Row],[Total After Min Wage Wages]])</f>
        <v>0</v>
      </c>
      <c r="U78" s="41">
        <f>IFERROR(IF(OR(Table1[[#This Row],[Regular Hours]]=0,Table1[[#This Row],[Regular Hours]]=""),VLOOKUP(Table1[[#This Row],[Position Title]],startingWages!$A$2:$D$200,2, FALSE),Table1[[#This Row],[Regular Wages]]/Table1[[#This Row],[Regular Hours]]),0)</f>
        <v>0</v>
      </c>
      <c r="V78" s="41">
        <f>IF(OR(Table1[[#This Row],[OvertimeHours]]="",Table1[[#This Row],[OvertimeHours]]=0),Table1[[#This Row],[Regular Hourly Wage]]*1.5,Table1[[#This Row],[OvertimeWages]]/Table1[[#This Row],[OvertimeHours]])</f>
        <v>0</v>
      </c>
      <c r="W78" s="41">
        <f>IF(OR(Table1[[#This Row],[Holiday Hours]]="",Table1[[#This Row],[Holiday Hours]]=0),Table1[[#This Row],[Regular Hourly Wage]],Table1[[#This Row],[Holiday Wages]]/Table1[[#This Row],[Holiday Hours]])</f>
        <v>0</v>
      </c>
      <c r="X78" s="41" t="str">
        <f>IF(Table1[[#This Row],[Regular Hourly Wage]]&lt;14.05,"$14.75",IF(Table1[[#This Row],[Regular Hourly Wage]]&lt;30,"5%","None"))</f>
        <v>$14.75</v>
      </c>
      <c r="Y78" s="41">
        <f>IF(Table1[[#This Row],[Wage Category]]="5%",Table1[[#This Row],[Regular Hourly Wage]]*1.05,IF(Table1[[#This Row],[Wage Category]]="$14.75",14.75,Table1[[#This Row],[Regular Hourly Wage]]))</f>
        <v>14.75</v>
      </c>
      <c r="Z78" s="41">
        <f>(1+IF(Table1[[#This Row],[Regular Hourly Wage]]=0,0.5,(Table1[[#This Row],[Overtime Hourly Wage]]-Table1[[#This Row],[Regular Hourly Wage]])/Table1[[#This Row],[Regular Hourly Wage]]))*Table1[[#This Row],[Regular Wage Cap]]</f>
        <v>22.125</v>
      </c>
      <c r="AA78" s="41">
        <f>(1+IF(Table1[[#This Row],[Regular Hourly Wage]]=0,0,(Table1[[#This Row],[Holiday Hourly Wage]]-Table1[[#This Row],[Regular Hourly Wage]])/Table1[[#This Row],[Regular Hourly Wage]]))*Table1[[#This Row],[Regular Wage Cap]]</f>
        <v>14.75</v>
      </c>
      <c r="AB78" s="41">
        <f>Table1[[#This Row],[Regular Hours3]]*Table1[[#This Row],[Regular Hourly Wage]]</f>
        <v>0</v>
      </c>
      <c r="AC78" s="41">
        <f>Table1[[#This Row],[OvertimeHours5]]*Table1[[#This Row],[Overtime Hourly Wage]]</f>
        <v>0</v>
      </c>
      <c r="AD78" s="41">
        <f>Table1[[#This Row],[Holiday Hours7]]*Table1[[#This Row],[Holiday Hourly Wage]]</f>
        <v>0</v>
      </c>
      <c r="AE78" s="41">
        <f>SUM(Table1[[#This Row],[Regular10]:[Holiday12]])</f>
        <v>0</v>
      </c>
      <c r="AF78" s="41">
        <f>Table1[[#This Row],[Regular Hours3]]*Table1[[#This Row],[Regular Wage Cap]]</f>
        <v>0</v>
      </c>
      <c r="AG78" s="41">
        <f>Table1[[#This Row],[OvertimeHours5]]*Table1[[#This Row],[Overtime Wage Cap]]</f>
        <v>0</v>
      </c>
      <c r="AH78" s="41">
        <f>Table1[[#This Row],[Holiday Hours7]]*Table1[[#This Row],[Holiday Wage Cap]]</f>
        <v>0</v>
      </c>
      <c r="AI78" s="41">
        <f>SUM(Table1[[#This Row],[Regular]:[Holiday]])</f>
        <v>0</v>
      </c>
      <c r="AJ78" s="41">
        <f>IF(Table1[[#This Row],[Total]]=0,0,Table1[[#This Row],[Total2]]-Table1[[#This Row],[Total]])</f>
        <v>0</v>
      </c>
      <c r="AK78" s="41">
        <f>Table1[[#This Row],[Difference]]*Table1[[#This Row],[DDS Funding Percent]]</f>
        <v>0</v>
      </c>
      <c r="AL78" s="41">
        <f>IF(Table1[[#This Row],[Regular Hourly Wage]]&lt;&gt;0,Table1[[#This Row],[Regular Wage Cap]]-Table1[[#This Row],[Regular Hourly Wage]],0)</f>
        <v>0</v>
      </c>
      <c r="AM78" s="38"/>
      <c r="AN78" s="41">
        <f>Table1[[#This Row],[Wage Difference]]*Table1[[#This Row],[Post Wage Increase Time Off Accruals (Hours)]]</f>
        <v>0</v>
      </c>
      <c r="AO78" s="41">
        <f>Table1[[#This Row],[Min Wage Time Off Accrual Expense]]*Table1[[#This Row],[DDS Funding Percent]]</f>
        <v>0</v>
      </c>
      <c r="AP78" s="1"/>
      <c r="AQ78" s="18"/>
    </row>
    <row r="79" spans="1:43" x14ac:dyDescent="0.25">
      <c r="A79" s="17"/>
      <c r="B79" s="17"/>
      <c r="C79" s="58"/>
      <c r="D79" s="37"/>
      <c r="E79" s="37"/>
      <c r="F79" s="37"/>
      <c r="G79" s="37"/>
      <c r="H79" s="37"/>
      <c r="I79" s="37"/>
      <c r="K79" s="41">
        <f>SUM(Table1[[#This Row],[Regular Wages]],Table1[[#This Row],[OvertimeWages]],Table1[[#This Row],[Holiday Wages]],Table1[[#This Row],[Incentive Payments]])</f>
        <v>0</v>
      </c>
      <c r="L79" s="38"/>
      <c r="M79" s="38"/>
      <c r="N79" s="38"/>
      <c r="O79" s="38"/>
      <c r="P79" s="38"/>
      <c r="Q79" s="38"/>
      <c r="R79" s="38"/>
      <c r="S79" s="41">
        <f>SUM(Table1[[#This Row],[Regular Wages2]],Table1[[#This Row],[OvertimeWages4]],Table1[[#This Row],[Holiday Wages6]],Table1[[#This Row],[Incentive Payments8]])</f>
        <v>0</v>
      </c>
      <c r="T79" s="41">
        <f>SUM(Table1[[#This Row],[Total Pre Min Wage Wages]],Table1[[#This Row],[Total After Min Wage Wages]])</f>
        <v>0</v>
      </c>
      <c r="U79" s="41">
        <f>IFERROR(IF(OR(Table1[[#This Row],[Regular Hours]]=0,Table1[[#This Row],[Regular Hours]]=""),VLOOKUP(Table1[[#This Row],[Position Title]],startingWages!$A$2:$D$200,2, FALSE),Table1[[#This Row],[Regular Wages]]/Table1[[#This Row],[Regular Hours]]),0)</f>
        <v>0</v>
      </c>
      <c r="V79" s="41">
        <f>IF(OR(Table1[[#This Row],[OvertimeHours]]="",Table1[[#This Row],[OvertimeHours]]=0),Table1[[#This Row],[Regular Hourly Wage]]*1.5,Table1[[#This Row],[OvertimeWages]]/Table1[[#This Row],[OvertimeHours]])</f>
        <v>0</v>
      </c>
      <c r="W79" s="41">
        <f>IF(OR(Table1[[#This Row],[Holiday Hours]]="",Table1[[#This Row],[Holiday Hours]]=0),Table1[[#This Row],[Regular Hourly Wage]],Table1[[#This Row],[Holiday Wages]]/Table1[[#This Row],[Holiday Hours]])</f>
        <v>0</v>
      </c>
      <c r="X79" s="41" t="str">
        <f>IF(Table1[[#This Row],[Regular Hourly Wage]]&lt;14.05,"$14.75",IF(Table1[[#This Row],[Regular Hourly Wage]]&lt;30,"5%","None"))</f>
        <v>$14.75</v>
      </c>
      <c r="Y79" s="41">
        <f>IF(Table1[[#This Row],[Wage Category]]="5%",Table1[[#This Row],[Regular Hourly Wage]]*1.05,IF(Table1[[#This Row],[Wage Category]]="$14.75",14.75,Table1[[#This Row],[Regular Hourly Wage]]))</f>
        <v>14.75</v>
      </c>
      <c r="Z79" s="41">
        <f>(1+IF(Table1[[#This Row],[Regular Hourly Wage]]=0,0.5,(Table1[[#This Row],[Overtime Hourly Wage]]-Table1[[#This Row],[Regular Hourly Wage]])/Table1[[#This Row],[Regular Hourly Wage]]))*Table1[[#This Row],[Regular Wage Cap]]</f>
        <v>22.125</v>
      </c>
      <c r="AA79" s="41">
        <f>(1+IF(Table1[[#This Row],[Regular Hourly Wage]]=0,0,(Table1[[#This Row],[Holiday Hourly Wage]]-Table1[[#This Row],[Regular Hourly Wage]])/Table1[[#This Row],[Regular Hourly Wage]]))*Table1[[#This Row],[Regular Wage Cap]]</f>
        <v>14.75</v>
      </c>
      <c r="AB79" s="41">
        <f>Table1[[#This Row],[Regular Hours3]]*Table1[[#This Row],[Regular Hourly Wage]]</f>
        <v>0</v>
      </c>
      <c r="AC79" s="41">
        <f>Table1[[#This Row],[OvertimeHours5]]*Table1[[#This Row],[Overtime Hourly Wage]]</f>
        <v>0</v>
      </c>
      <c r="AD79" s="41">
        <f>Table1[[#This Row],[Holiday Hours7]]*Table1[[#This Row],[Holiday Hourly Wage]]</f>
        <v>0</v>
      </c>
      <c r="AE79" s="41">
        <f>SUM(Table1[[#This Row],[Regular10]:[Holiday12]])</f>
        <v>0</v>
      </c>
      <c r="AF79" s="41">
        <f>Table1[[#This Row],[Regular Hours3]]*Table1[[#This Row],[Regular Wage Cap]]</f>
        <v>0</v>
      </c>
      <c r="AG79" s="41">
        <f>Table1[[#This Row],[OvertimeHours5]]*Table1[[#This Row],[Overtime Wage Cap]]</f>
        <v>0</v>
      </c>
      <c r="AH79" s="41">
        <f>Table1[[#This Row],[Holiday Hours7]]*Table1[[#This Row],[Holiday Wage Cap]]</f>
        <v>0</v>
      </c>
      <c r="AI79" s="41">
        <f>SUM(Table1[[#This Row],[Regular]:[Holiday]])</f>
        <v>0</v>
      </c>
      <c r="AJ79" s="41">
        <f>IF(Table1[[#This Row],[Total]]=0,0,Table1[[#This Row],[Total2]]-Table1[[#This Row],[Total]])</f>
        <v>0</v>
      </c>
      <c r="AK79" s="41">
        <f>Table1[[#This Row],[Difference]]*Table1[[#This Row],[DDS Funding Percent]]</f>
        <v>0</v>
      </c>
      <c r="AL79" s="41">
        <f>IF(Table1[[#This Row],[Regular Hourly Wage]]&lt;&gt;0,Table1[[#This Row],[Regular Wage Cap]]-Table1[[#This Row],[Regular Hourly Wage]],0)</f>
        <v>0</v>
      </c>
      <c r="AM79" s="38"/>
      <c r="AN79" s="41">
        <f>Table1[[#This Row],[Wage Difference]]*Table1[[#This Row],[Post Wage Increase Time Off Accruals (Hours)]]</f>
        <v>0</v>
      </c>
      <c r="AO79" s="41">
        <f>Table1[[#This Row],[Min Wage Time Off Accrual Expense]]*Table1[[#This Row],[DDS Funding Percent]]</f>
        <v>0</v>
      </c>
      <c r="AP79" s="1"/>
      <c r="AQ79" s="18"/>
    </row>
    <row r="80" spans="1:43" x14ac:dyDescent="0.25">
      <c r="A80" s="17"/>
      <c r="B80" s="17"/>
      <c r="C80" s="58"/>
      <c r="D80" s="37"/>
      <c r="E80" s="37"/>
      <c r="F80" s="37"/>
      <c r="G80" s="37"/>
      <c r="H80" s="37"/>
      <c r="I80" s="37"/>
      <c r="K80" s="41">
        <f>SUM(Table1[[#This Row],[Regular Wages]],Table1[[#This Row],[OvertimeWages]],Table1[[#This Row],[Holiday Wages]],Table1[[#This Row],[Incentive Payments]])</f>
        <v>0</v>
      </c>
      <c r="L80" s="38"/>
      <c r="M80" s="38"/>
      <c r="N80" s="38"/>
      <c r="O80" s="38"/>
      <c r="P80" s="38"/>
      <c r="Q80" s="38"/>
      <c r="R80" s="38"/>
      <c r="S80" s="41">
        <f>SUM(Table1[[#This Row],[Regular Wages2]],Table1[[#This Row],[OvertimeWages4]],Table1[[#This Row],[Holiday Wages6]],Table1[[#This Row],[Incentive Payments8]])</f>
        <v>0</v>
      </c>
      <c r="T80" s="41">
        <f>SUM(Table1[[#This Row],[Total Pre Min Wage Wages]],Table1[[#This Row],[Total After Min Wage Wages]])</f>
        <v>0</v>
      </c>
      <c r="U80" s="41">
        <f>IFERROR(IF(OR(Table1[[#This Row],[Regular Hours]]=0,Table1[[#This Row],[Regular Hours]]=""),VLOOKUP(Table1[[#This Row],[Position Title]],startingWages!$A$2:$D$200,2, FALSE),Table1[[#This Row],[Regular Wages]]/Table1[[#This Row],[Regular Hours]]),0)</f>
        <v>0</v>
      </c>
      <c r="V80" s="41">
        <f>IF(OR(Table1[[#This Row],[OvertimeHours]]="",Table1[[#This Row],[OvertimeHours]]=0),Table1[[#This Row],[Regular Hourly Wage]]*1.5,Table1[[#This Row],[OvertimeWages]]/Table1[[#This Row],[OvertimeHours]])</f>
        <v>0</v>
      </c>
      <c r="W80" s="41">
        <f>IF(OR(Table1[[#This Row],[Holiday Hours]]="",Table1[[#This Row],[Holiday Hours]]=0),Table1[[#This Row],[Regular Hourly Wage]],Table1[[#This Row],[Holiday Wages]]/Table1[[#This Row],[Holiday Hours]])</f>
        <v>0</v>
      </c>
      <c r="X80" s="41" t="str">
        <f>IF(Table1[[#This Row],[Regular Hourly Wage]]&lt;14.05,"$14.75",IF(Table1[[#This Row],[Regular Hourly Wage]]&lt;30,"5%","None"))</f>
        <v>$14.75</v>
      </c>
      <c r="Y80" s="41">
        <f>IF(Table1[[#This Row],[Wage Category]]="5%",Table1[[#This Row],[Regular Hourly Wage]]*1.05,IF(Table1[[#This Row],[Wage Category]]="$14.75",14.75,Table1[[#This Row],[Regular Hourly Wage]]))</f>
        <v>14.75</v>
      </c>
      <c r="Z80" s="41">
        <f>(1+IF(Table1[[#This Row],[Regular Hourly Wage]]=0,0.5,(Table1[[#This Row],[Overtime Hourly Wage]]-Table1[[#This Row],[Regular Hourly Wage]])/Table1[[#This Row],[Regular Hourly Wage]]))*Table1[[#This Row],[Regular Wage Cap]]</f>
        <v>22.125</v>
      </c>
      <c r="AA80" s="41">
        <f>(1+IF(Table1[[#This Row],[Regular Hourly Wage]]=0,0,(Table1[[#This Row],[Holiday Hourly Wage]]-Table1[[#This Row],[Regular Hourly Wage]])/Table1[[#This Row],[Regular Hourly Wage]]))*Table1[[#This Row],[Regular Wage Cap]]</f>
        <v>14.75</v>
      </c>
      <c r="AB80" s="41">
        <f>Table1[[#This Row],[Regular Hours3]]*Table1[[#This Row],[Regular Hourly Wage]]</f>
        <v>0</v>
      </c>
      <c r="AC80" s="41">
        <f>Table1[[#This Row],[OvertimeHours5]]*Table1[[#This Row],[Overtime Hourly Wage]]</f>
        <v>0</v>
      </c>
      <c r="AD80" s="41">
        <f>Table1[[#This Row],[Holiday Hours7]]*Table1[[#This Row],[Holiday Hourly Wage]]</f>
        <v>0</v>
      </c>
      <c r="AE80" s="41">
        <f>SUM(Table1[[#This Row],[Regular10]:[Holiday12]])</f>
        <v>0</v>
      </c>
      <c r="AF80" s="41">
        <f>Table1[[#This Row],[Regular Hours3]]*Table1[[#This Row],[Regular Wage Cap]]</f>
        <v>0</v>
      </c>
      <c r="AG80" s="41">
        <f>Table1[[#This Row],[OvertimeHours5]]*Table1[[#This Row],[Overtime Wage Cap]]</f>
        <v>0</v>
      </c>
      <c r="AH80" s="41">
        <f>Table1[[#This Row],[Holiday Hours7]]*Table1[[#This Row],[Holiday Wage Cap]]</f>
        <v>0</v>
      </c>
      <c r="AI80" s="41">
        <f>SUM(Table1[[#This Row],[Regular]:[Holiday]])</f>
        <v>0</v>
      </c>
      <c r="AJ80" s="41">
        <f>IF(Table1[[#This Row],[Total]]=0,0,Table1[[#This Row],[Total2]]-Table1[[#This Row],[Total]])</f>
        <v>0</v>
      </c>
      <c r="AK80" s="41">
        <f>Table1[[#This Row],[Difference]]*Table1[[#This Row],[DDS Funding Percent]]</f>
        <v>0</v>
      </c>
      <c r="AL80" s="41">
        <f>IF(Table1[[#This Row],[Regular Hourly Wage]]&lt;&gt;0,Table1[[#This Row],[Regular Wage Cap]]-Table1[[#This Row],[Regular Hourly Wage]],0)</f>
        <v>0</v>
      </c>
      <c r="AM80" s="38"/>
      <c r="AN80" s="41">
        <f>Table1[[#This Row],[Wage Difference]]*Table1[[#This Row],[Post Wage Increase Time Off Accruals (Hours)]]</f>
        <v>0</v>
      </c>
      <c r="AO80" s="41">
        <f>Table1[[#This Row],[Min Wage Time Off Accrual Expense]]*Table1[[#This Row],[DDS Funding Percent]]</f>
        <v>0</v>
      </c>
      <c r="AP80" s="1"/>
      <c r="AQ80" s="18"/>
    </row>
    <row r="81" spans="1:43" x14ac:dyDescent="0.25">
      <c r="A81" s="17"/>
      <c r="B81" s="17"/>
      <c r="C81" s="58"/>
      <c r="D81" s="37"/>
      <c r="E81" s="37"/>
      <c r="F81" s="37"/>
      <c r="G81" s="37"/>
      <c r="H81" s="37"/>
      <c r="I81" s="37"/>
      <c r="K81" s="41">
        <f>SUM(Table1[[#This Row],[Regular Wages]],Table1[[#This Row],[OvertimeWages]],Table1[[#This Row],[Holiday Wages]],Table1[[#This Row],[Incentive Payments]])</f>
        <v>0</v>
      </c>
      <c r="L81" s="38"/>
      <c r="M81" s="38"/>
      <c r="N81" s="38"/>
      <c r="O81" s="38"/>
      <c r="P81" s="38"/>
      <c r="Q81" s="38"/>
      <c r="R81" s="38"/>
      <c r="S81" s="41">
        <f>SUM(Table1[[#This Row],[Regular Wages2]],Table1[[#This Row],[OvertimeWages4]],Table1[[#This Row],[Holiday Wages6]],Table1[[#This Row],[Incentive Payments8]])</f>
        <v>0</v>
      </c>
      <c r="T81" s="41">
        <f>SUM(Table1[[#This Row],[Total Pre Min Wage Wages]],Table1[[#This Row],[Total After Min Wage Wages]])</f>
        <v>0</v>
      </c>
      <c r="U81" s="41">
        <f>IFERROR(IF(OR(Table1[[#This Row],[Regular Hours]]=0,Table1[[#This Row],[Regular Hours]]=""),VLOOKUP(Table1[[#This Row],[Position Title]],startingWages!$A$2:$D$200,2, FALSE),Table1[[#This Row],[Regular Wages]]/Table1[[#This Row],[Regular Hours]]),0)</f>
        <v>0</v>
      </c>
      <c r="V81" s="41">
        <f>IF(OR(Table1[[#This Row],[OvertimeHours]]="",Table1[[#This Row],[OvertimeHours]]=0),Table1[[#This Row],[Regular Hourly Wage]]*1.5,Table1[[#This Row],[OvertimeWages]]/Table1[[#This Row],[OvertimeHours]])</f>
        <v>0</v>
      </c>
      <c r="W81" s="41">
        <f>IF(OR(Table1[[#This Row],[Holiday Hours]]="",Table1[[#This Row],[Holiday Hours]]=0),Table1[[#This Row],[Regular Hourly Wage]],Table1[[#This Row],[Holiday Wages]]/Table1[[#This Row],[Holiday Hours]])</f>
        <v>0</v>
      </c>
      <c r="X81" s="41" t="str">
        <f>IF(Table1[[#This Row],[Regular Hourly Wage]]&lt;14.05,"$14.75",IF(Table1[[#This Row],[Regular Hourly Wage]]&lt;30,"5%","None"))</f>
        <v>$14.75</v>
      </c>
      <c r="Y81" s="41">
        <f>IF(Table1[[#This Row],[Wage Category]]="5%",Table1[[#This Row],[Regular Hourly Wage]]*1.05,IF(Table1[[#This Row],[Wage Category]]="$14.75",14.75,Table1[[#This Row],[Regular Hourly Wage]]))</f>
        <v>14.75</v>
      </c>
      <c r="Z81" s="41">
        <f>(1+IF(Table1[[#This Row],[Regular Hourly Wage]]=0,0.5,(Table1[[#This Row],[Overtime Hourly Wage]]-Table1[[#This Row],[Regular Hourly Wage]])/Table1[[#This Row],[Regular Hourly Wage]]))*Table1[[#This Row],[Regular Wage Cap]]</f>
        <v>22.125</v>
      </c>
      <c r="AA81" s="41">
        <f>(1+IF(Table1[[#This Row],[Regular Hourly Wage]]=0,0,(Table1[[#This Row],[Holiday Hourly Wage]]-Table1[[#This Row],[Regular Hourly Wage]])/Table1[[#This Row],[Regular Hourly Wage]]))*Table1[[#This Row],[Regular Wage Cap]]</f>
        <v>14.75</v>
      </c>
      <c r="AB81" s="41">
        <f>Table1[[#This Row],[Regular Hours3]]*Table1[[#This Row],[Regular Hourly Wage]]</f>
        <v>0</v>
      </c>
      <c r="AC81" s="41">
        <f>Table1[[#This Row],[OvertimeHours5]]*Table1[[#This Row],[Overtime Hourly Wage]]</f>
        <v>0</v>
      </c>
      <c r="AD81" s="41">
        <f>Table1[[#This Row],[Holiday Hours7]]*Table1[[#This Row],[Holiday Hourly Wage]]</f>
        <v>0</v>
      </c>
      <c r="AE81" s="41">
        <f>SUM(Table1[[#This Row],[Regular10]:[Holiday12]])</f>
        <v>0</v>
      </c>
      <c r="AF81" s="41">
        <f>Table1[[#This Row],[Regular Hours3]]*Table1[[#This Row],[Regular Wage Cap]]</f>
        <v>0</v>
      </c>
      <c r="AG81" s="41">
        <f>Table1[[#This Row],[OvertimeHours5]]*Table1[[#This Row],[Overtime Wage Cap]]</f>
        <v>0</v>
      </c>
      <c r="AH81" s="41">
        <f>Table1[[#This Row],[Holiday Hours7]]*Table1[[#This Row],[Holiday Wage Cap]]</f>
        <v>0</v>
      </c>
      <c r="AI81" s="41">
        <f>SUM(Table1[[#This Row],[Regular]:[Holiday]])</f>
        <v>0</v>
      </c>
      <c r="AJ81" s="41">
        <f>IF(Table1[[#This Row],[Total]]=0,0,Table1[[#This Row],[Total2]]-Table1[[#This Row],[Total]])</f>
        <v>0</v>
      </c>
      <c r="AK81" s="41">
        <f>Table1[[#This Row],[Difference]]*Table1[[#This Row],[DDS Funding Percent]]</f>
        <v>0</v>
      </c>
      <c r="AL81" s="41">
        <f>IF(Table1[[#This Row],[Regular Hourly Wage]]&lt;&gt;0,Table1[[#This Row],[Regular Wage Cap]]-Table1[[#This Row],[Regular Hourly Wage]],0)</f>
        <v>0</v>
      </c>
      <c r="AM81" s="38"/>
      <c r="AN81" s="41">
        <f>Table1[[#This Row],[Wage Difference]]*Table1[[#This Row],[Post Wage Increase Time Off Accruals (Hours)]]</f>
        <v>0</v>
      </c>
      <c r="AO81" s="41">
        <f>Table1[[#This Row],[Min Wage Time Off Accrual Expense]]*Table1[[#This Row],[DDS Funding Percent]]</f>
        <v>0</v>
      </c>
      <c r="AP81" s="1"/>
      <c r="AQ81" s="18"/>
    </row>
    <row r="82" spans="1:43" x14ac:dyDescent="0.25">
      <c r="A82" s="17"/>
      <c r="B82" s="17"/>
      <c r="C82" s="58"/>
      <c r="D82" s="37"/>
      <c r="E82" s="37"/>
      <c r="F82" s="37"/>
      <c r="G82" s="37"/>
      <c r="H82" s="37"/>
      <c r="I82" s="37"/>
      <c r="K82" s="41">
        <f>SUM(Table1[[#This Row],[Regular Wages]],Table1[[#This Row],[OvertimeWages]],Table1[[#This Row],[Holiday Wages]],Table1[[#This Row],[Incentive Payments]])</f>
        <v>0</v>
      </c>
      <c r="L82" s="38"/>
      <c r="M82" s="38"/>
      <c r="N82" s="38"/>
      <c r="O82" s="38"/>
      <c r="P82" s="38"/>
      <c r="Q82" s="38"/>
      <c r="R82" s="38"/>
      <c r="S82" s="41">
        <f>SUM(Table1[[#This Row],[Regular Wages2]],Table1[[#This Row],[OvertimeWages4]],Table1[[#This Row],[Holiday Wages6]],Table1[[#This Row],[Incentive Payments8]])</f>
        <v>0</v>
      </c>
      <c r="T82" s="41">
        <f>SUM(Table1[[#This Row],[Total Pre Min Wage Wages]],Table1[[#This Row],[Total After Min Wage Wages]])</f>
        <v>0</v>
      </c>
      <c r="U82" s="41">
        <f>IFERROR(IF(OR(Table1[[#This Row],[Regular Hours]]=0,Table1[[#This Row],[Regular Hours]]=""),VLOOKUP(Table1[[#This Row],[Position Title]],startingWages!$A$2:$D$200,2, FALSE),Table1[[#This Row],[Regular Wages]]/Table1[[#This Row],[Regular Hours]]),0)</f>
        <v>0</v>
      </c>
      <c r="V82" s="41">
        <f>IF(OR(Table1[[#This Row],[OvertimeHours]]="",Table1[[#This Row],[OvertimeHours]]=0),Table1[[#This Row],[Regular Hourly Wage]]*1.5,Table1[[#This Row],[OvertimeWages]]/Table1[[#This Row],[OvertimeHours]])</f>
        <v>0</v>
      </c>
      <c r="W82" s="41">
        <f>IF(OR(Table1[[#This Row],[Holiday Hours]]="",Table1[[#This Row],[Holiday Hours]]=0),Table1[[#This Row],[Regular Hourly Wage]],Table1[[#This Row],[Holiday Wages]]/Table1[[#This Row],[Holiday Hours]])</f>
        <v>0</v>
      </c>
      <c r="X82" s="41" t="str">
        <f>IF(Table1[[#This Row],[Regular Hourly Wage]]&lt;14.05,"$14.75",IF(Table1[[#This Row],[Regular Hourly Wage]]&lt;30,"5%","None"))</f>
        <v>$14.75</v>
      </c>
      <c r="Y82" s="41">
        <f>IF(Table1[[#This Row],[Wage Category]]="5%",Table1[[#This Row],[Regular Hourly Wage]]*1.05,IF(Table1[[#This Row],[Wage Category]]="$14.75",14.75,Table1[[#This Row],[Regular Hourly Wage]]))</f>
        <v>14.75</v>
      </c>
      <c r="Z82" s="41">
        <f>(1+IF(Table1[[#This Row],[Regular Hourly Wage]]=0,0.5,(Table1[[#This Row],[Overtime Hourly Wage]]-Table1[[#This Row],[Regular Hourly Wage]])/Table1[[#This Row],[Regular Hourly Wage]]))*Table1[[#This Row],[Regular Wage Cap]]</f>
        <v>22.125</v>
      </c>
      <c r="AA82" s="41">
        <f>(1+IF(Table1[[#This Row],[Regular Hourly Wage]]=0,0,(Table1[[#This Row],[Holiday Hourly Wage]]-Table1[[#This Row],[Regular Hourly Wage]])/Table1[[#This Row],[Regular Hourly Wage]]))*Table1[[#This Row],[Regular Wage Cap]]</f>
        <v>14.75</v>
      </c>
      <c r="AB82" s="41">
        <f>Table1[[#This Row],[Regular Hours3]]*Table1[[#This Row],[Regular Hourly Wage]]</f>
        <v>0</v>
      </c>
      <c r="AC82" s="41">
        <f>Table1[[#This Row],[OvertimeHours5]]*Table1[[#This Row],[Overtime Hourly Wage]]</f>
        <v>0</v>
      </c>
      <c r="AD82" s="41">
        <f>Table1[[#This Row],[Holiday Hours7]]*Table1[[#This Row],[Holiday Hourly Wage]]</f>
        <v>0</v>
      </c>
      <c r="AE82" s="41">
        <f>SUM(Table1[[#This Row],[Regular10]:[Holiday12]])</f>
        <v>0</v>
      </c>
      <c r="AF82" s="41">
        <f>Table1[[#This Row],[Regular Hours3]]*Table1[[#This Row],[Regular Wage Cap]]</f>
        <v>0</v>
      </c>
      <c r="AG82" s="41">
        <f>Table1[[#This Row],[OvertimeHours5]]*Table1[[#This Row],[Overtime Wage Cap]]</f>
        <v>0</v>
      </c>
      <c r="AH82" s="41">
        <f>Table1[[#This Row],[Holiday Hours7]]*Table1[[#This Row],[Holiday Wage Cap]]</f>
        <v>0</v>
      </c>
      <c r="AI82" s="41">
        <f>SUM(Table1[[#This Row],[Regular]:[Holiday]])</f>
        <v>0</v>
      </c>
      <c r="AJ82" s="41">
        <f>IF(Table1[[#This Row],[Total]]=0,0,Table1[[#This Row],[Total2]]-Table1[[#This Row],[Total]])</f>
        <v>0</v>
      </c>
      <c r="AK82" s="41">
        <f>Table1[[#This Row],[Difference]]*Table1[[#This Row],[DDS Funding Percent]]</f>
        <v>0</v>
      </c>
      <c r="AL82" s="41">
        <f>IF(Table1[[#This Row],[Regular Hourly Wage]]&lt;&gt;0,Table1[[#This Row],[Regular Wage Cap]]-Table1[[#This Row],[Regular Hourly Wage]],0)</f>
        <v>0</v>
      </c>
      <c r="AM82" s="38"/>
      <c r="AN82" s="41">
        <f>Table1[[#This Row],[Wage Difference]]*Table1[[#This Row],[Post Wage Increase Time Off Accruals (Hours)]]</f>
        <v>0</v>
      </c>
      <c r="AO82" s="41">
        <f>Table1[[#This Row],[Min Wage Time Off Accrual Expense]]*Table1[[#This Row],[DDS Funding Percent]]</f>
        <v>0</v>
      </c>
      <c r="AP82" s="1"/>
      <c r="AQ82" s="18"/>
    </row>
    <row r="83" spans="1:43" x14ac:dyDescent="0.25">
      <c r="A83" s="17"/>
      <c r="B83" s="17"/>
      <c r="C83" s="58"/>
      <c r="D83" s="37"/>
      <c r="E83" s="37"/>
      <c r="F83" s="37"/>
      <c r="G83" s="37"/>
      <c r="H83" s="37"/>
      <c r="I83" s="37"/>
      <c r="K83" s="41">
        <f>SUM(Table1[[#This Row],[Regular Wages]],Table1[[#This Row],[OvertimeWages]],Table1[[#This Row],[Holiday Wages]],Table1[[#This Row],[Incentive Payments]])</f>
        <v>0</v>
      </c>
      <c r="L83" s="38"/>
      <c r="M83" s="38"/>
      <c r="N83" s="38"/>
      <c r="O83" s="38"/>
      <c r="P83" s="38"/>
      <c r="Q83" s="38"/>
      <c r="R83" s="38"/>
      <c r="S83" s="41">
        <f>SUM(Table1[[#This Row],[Regular Wages2]],Table1[[#This Row],[OvertimeWages4]],Table1[[#This Row],[Holiday Wages6]],Table1[[#This Row],[Incentive Payments8]])</f>
        <v>0</v>
      </c>
      <c r="T83" s="41">
        <f>SUM(Table1[[#This Row],[Total Pre Min Wage Wages]],Table1[[#This Row],[Total After Min Wage Wages]])</f>
        <v>0</v>
      </c>
      <c r="U83" s="41">
        <f>IFERROR(IF(OR(Table1[[#This Row],[Regular Hours]]=0,Table1[[#This Row],[Regular Hours]]=""),VLOOKUP(Table1[[#This Row],[Position Title]],startingWages!$A$2:$D$200,2, FALSE),Table1[[#This Row],[Regular Wages]]/Table1[[#This Row],[Regular Hours]]),0)</f>
        <v>0</v>
      </c>
      <c r="V83" s="41">
        <f>IF(OR(Table1[[#This Row],[OvertimeHours]]="",Table1[[#This Row],[OvertimeHours]]=0),Table1[[#This Row],[Regular Hourly Wage]]*1.5,Table1[[#This Row],[OvertimeWages]]/Table1[[#This Row],[OvertimeHours]])</f>
        <v>0</v>
      </c>
      <c r="W83" s="41">
        <f>IF(OR(Table1[[#This Row],[Holiday Hours]]="",Table1[[#This Row],[Holiday Hours]]=0),Table1[[#This Row],[Regular Hourly Wage]],Table1[[#This Row],[Holiday Wages]]/Table1[[#This Row],[Holiday Hours]])</f>
        <v>0</v>
      </c>
      <c r="X83" s="41" t="str">
        <f>IF(Table1[[#This Row],[Regular Hourly Wage]]&lt;14.05,"$14.75",IF(Table1[[#This Row],[Regular Hourly Wage]]&lt;30,"5%","None"))</f>
        <v>$14.75</v>
      </c>
      <c r="Y83" s="41">
        <f>IF(Table1[[#This Row],[Wage Category]]="5%",Table1[[#This Row],[Regular Hourly Wage]]*1.05,IF(Table1[[#This Row],[Wage Category]]="$14.75",14.75,Table1[[#This Row],[Regular Hourly Wage]]))</f>
        <v>14.75</v>
      </c>
      <c r="Z83" s="41">
        <f>(1+IF(Table1[[#This Row],[Regular Hourly Wage]]=0,0.5,(Table1[[#This Row],[Overtime Hourly Wage]]-Table1[[#This Row],[Regular Hourly Wage]])/Table1[[#This Row],[Regular Hourly Wage]]))*Table1[[#This Row],[Regular Wage Cap]]</f>
        <v>22.125</v>
      </c>
      <c r="AA83" s="41">
        <f>(1+IF(Table1[[#This Row],[Regular Hourly Wage]]=0,0,(Table1[[#This Row],[Holiday Hourly Wage]]-Table1[[#This Row],[Regular Hourly Wage]])/Table1[[#This Row],[Regular Hourly Wage]]))*Table1[[#This Row],[Regular Wage Cap]]</f>
        <v>14.75</v>
      </c>
      <c r="AB83" s="41">
        <f>Table1[[#This Row],[Regular Hours3]]*Table1[[#This Row],[Regular Hourly Wage]]</f>
        <v>0</v>
      </c>
      <c r="AC83" s="41">
        <f>Table1[[#This Row],[OvertimeHours5]]*Table1[[#This Row],[Overtime Hourly Wage]]</f>
        <v>0</v>
      </c>
      <c r="AD83" s="41">
        <f>Table1[[#This Row],[Holiday Hours7]]*Table1[[#This Row],[Holiday Hourly Wage]]</f>
        <v>0</v>
      </c>
      <c r="AE83" s="41">
        <f>SUM(Table1[[#This Row],[Regular10]:[Holiday12]])</f>
        <v>0</v>
      </c>
      <c r="AF83" s="41">
        <f>Table1[[#This Row],[Regular Hours3]]*Table1[[#This Row],[Regular Wage Cap]]</f>
        <v>0</v>
      </c>
      <c r="AG83" s="41">
        <f>Table1[[#This Row],[OvertimeHours5]]*Table1[[#This Row],[Overtime Wage Cap]]</f>
        <v>0</v>
      </c>
      <c r="AH83" s="41">
        <f>Table1[[#This Row],[Holiday Hours7]]*Table1[[#This Row],[Holiday Wage Cap]]</f>
        <v>0</v>
      </c>
      <c r="AI83" s="41">
        <f>SUM(Table1[[#This Row],[Regular]:[Holiday]])</f>
        <v>0</v>
      </c>
      <c r="AJ83" s="41">
        <f>IF(Table1[[#This Row],[Total]]=0,0,Table1[[#This Row],[Total2]]-Table1[[#This Row],[Total]])</f>
        <v>0</v>
      </c>
      <c r="AK83" s="41">
        <f>Table1[[#This Row],[Difference]]*Table1[[#This Row],[DDS Funding Percent]]</f>
        <v>0</v>
      </c>
      <c r="AL83" s="41">
        <f>IF(Table1[[#This Row],[Regular Hourly Wage]]&lt;&gt;0,Table1[[#This Row],[Regular Wage Cap]]-Table1[[#This Row],[Regular Hourly Wage]],0)</f>
        <v>0</v>
      </c>
      <c r="AM83" s="38"/>
      <c r="AN83" s="41">
        <f>Table1[[#This Row],[Wage Difference]]*Table1[[#This Row],[Post Wage Increase Time Off Accruals (Hours)]]</f>
        <v>0</v>
      </c>
      <c r="AO83" s="41">
        <f>Table1[[#This Row],[Min Wage Time Off Accrual Expense]]*Table1[[#This Row],[DDS Funding Percent]]</f>
        <v>0</v>
      </c>
      <c r="AP83" s="1"/>
      <c r="AQ83" s="18"/>
    </row>
    <row r="84" spans="1:43" x14ac:dyDescent="0.25">
      <c r="A84" s="17"/>
      <c r="B84" s="17"/>
      <c r="C84" s="58"/>
      <c r="D84" s="37"/>
      <c r="E84" s="37"/>
      <c r="F84" s="37"/>
      <c r="G84" s="37"/>
      <c r="H84" s="37"/>
      <c r="I84" s="37"/>
      <c r="K84" s="41">
        <f>SUM(Table1[[#This Row],[Regular Wages]],Table1[[#This Row],[OvertimeWages]],Table1[[#This Row],[Holiday Wages]],Table1[[#This Row],[Incentive Payments]])</f>
        <v>0</v>
      </c>
      <c r="L84" s="38"/>
      <c r="M84" s="38"/>
      <c r="N84" s="38"/>
      <c r="O84" s="38"/>
      <c r="P84" s="38"/>
      <c r="Q84" s="38"/>
      <c r="R84" s="38"/>
      <c r="S84" s="41">
        <f>SUM(Table1[[#This Row],[Regular Wages2]],Table1[[#This Row],[OvertimeWages4]],Table1[[#This Row],[Holiday Wages6]],Table1[[#This Row],[Incentive Payments8]])</f>
        <v>0</v>
      </c>
      <c r="T84" s="41">
        <f>SUM(Table1[[#This Row],[Total Pre Min Wage Wages]],Table1[[#This Row],[Total After Min Wage Wages]])</f>
        <v>0</v>
      </c>
      <c r="U84" s="41">
        <f>IFERROR(IF(OR(Table1[[#This Row],[Regular Hours]]=0,Table1[[#This Row],[Regular Hours]]=""),VLOOKUP(Table1[[#This Row],[Position Title]],startingWages!$A$2:$D$200,2, FALSE),Table1[[#This Row],[Regular Wages]]/Table1[[#This Row],[Regular Hours]]),0)</f>
        <v>0</v>
      </c>
      <c r="V84" s="41">
        <f>IF(OR(Table1[[#This Row],[OvertimeHours]]="",Table1[[#This Row],[OvertimeHours]]=0),Table1[[#This Row],[Regular Hourly Wage]]*1.5,Table1[[#This Row],[OvertimeWages]]/Table1[[#This Row],[OvertimeHours]])</f>
        <v>0</v>
      </c>
      <c r="W84" s="41">
        <f>IF(OR(Table1[[#This Row],[Holiday Hours]]="",Table1[[#This Row],[Holiday Hours]]=0),Table1[[#This Row],[Regular Hourly Wage]],Table1[[#This Row],[Holiday Wages]]/Table1[[#This Row],[Holiday Hours]])</f>
        <v>0</v>
      </c>
      <c r="X84" s="41" t="str">
        <f>IF(Table1[[#This Row],[Regular Hourly Wage]]&lt;14.05,"$14.75",IF(Table1[[#This Row],[Regular Hourly Wage]]&lt;30,"5%","None"))</f>
        <v>$14.75</v>
      </c>
      <c r="Y84" s="41">
        <f>IF(Table1[[#This Row],[Wage Category]]="5%",Table1[[#This Row],[Regular Hourly Wage]]*1.05,IF(Table1[[#This Row],[Wage Category]]="$14.75",14.75,Table1[[#This Row],[Regular Hourly Wage]]))</f>
        <v>14.75</v>
      </c>
      <c r="Z84" s="41">
        <f>(1+IF(Table1[[#This Row],[Regular Hourly Wage]]=0,0.5,(Table1[[#This Row],[Overtime Hourly Wage]]-Table1[[#This Row],[Regular Hourly Wage]])/Table1[[#This Row],[Regular Hourly Wage]]))*Table1[[#This Row],[Regular Wage Cap]]</f>
        <v>22.125</v>
      </c>
      <c r="AA84" s="41">
        <f>(1+IF(Table1[[#This Row],[Regular Hourly Wage]]=0,0,(Table1[[#This Row],[Holiday Hourly Wage]]-Table1[[#This Row],[Regular Hourly Wage]])/Table1[[#This Row],[Regular Hourly Wage]]))*Table1[[#This Row],[Regular Wage Cap]]</f>
        <v>14.75</v>
      </c>
      <c r="AB84" s="41">
        <f>Table1[[#This Row],[Regular Hours3]]*Table1[[#This Row],[Regular Hourly Wage]]</f>
        <v>0</v>
      </c>
      <c r="AC84" s="41">
        <f>Table1[[#This Row],[OvertimeHours5]]*Table1[[#This Row],[Overtime Hourly Wage]]</f>
        <v>0</v>
      </c>
      <c r="AD84" s="41">
        <f>Table1[[#This Row],[Holiday Hours7]]*Table1[[#This Row],[Holiday Hourly Wage]]</f>
        <v>0</v>
      </c>
      <c r="AE84" s="41">
        <f>SUM(Table1[[#This Row],[Regular10]:[Holiday12]])</f>
        <v>0</v>
      </c>
      <c r="AF84" s="41">
        <f>Table1[[#This Row],[Regular Hours3]]*Table1[[#This Row],[Regular Wage Cap]]</f>
        <v>0</v>
      </c>
      <c r="AG84" s="41">
        <f>Table1[[#This Row],[OvertimeHours5]]*Table1[[#This Row],[Overtime Wage Cap]]</f>
        <v>0</v>
      </c>
      <c r="AH84" s="41">
        <f>Table1[[#This Row],[Holiday Hours7]]*Table1[[#This Row],[Holiday Wage Cap]]</f>
        <v>0</v>
      </c>
      <c r="AI84" s="41">
        <f>SUM(Table1[[#This Row],[Regular]:[Holiday]])</f>
        <v>0</v>
      </c>
      <c r="AJ84" s="41">
        <f>IF(Table1[[#This Row],[Total]]=0,0,Table1[[#This Row],[Total2]]-Table1[[#This Row],[Total]])</f>
        <v>0</v>
      </c>
      <c r="AK84" s="41">
        <f>Table1[[#This Row],[Difference]]*Table1[[#This Row],[DDS Funding Percent]]</f>
        <v>0</v>
      </c>
      <c r="AL84" s="41">
        <f>IF(Table1[[#This Row],[Regular Hourly Wage]]&lt;&gt;0,Table1[[#This Row],[Regular Wage Cap]]-Table1[[#This Row],[Regular Hourly Wage]],0)</f>
        <v>0</v>
      </c>
      <c r="AM84" s="38"/>
      <c r="AN84" s="41">
        <f>Table1[[#This Row],[Wage Difference]]*Table1[[#This Row],[Post Wage Increase Time Off Accruals (Hours)]]</f>
        <v>0</v>
      </c>
      <c r="AO84" s="41">
        <f>Table1[[#This Row],[Min Wage Time Off Accrual Expense]]*Table1[[#This Row],[DDS Funding Percent]]</f>
        <v>0</v>
      </c>
      <c r="AP84" s="1"/>
      <c r="AQ84" s="18"/>
    </row>
    <row r="85" spans="1:43" x14ac:dyDescent="0.25">
      <c r="A85" s="17"/>
      <c r="B85" s="17"/>
      <c r="C85" s="58"/>
      <c r="D85" s="37"/>
      <c r="E85" s="37"/>
      <c r="F85" s="37"/>
      <c r="G85" s="37"/>
      <c r="H85" s="37"/>
      <c r="I85" s="37"/>
      <c r="K85" s="41">
        <f>SUM(Table1[[#This Row],[Regular Wages]],Table1[[#This Row],[OvertimeWages]],Table1[[#This Row],[Holiday Wages]],Table1[[#This Row],[Incentive Payments]])</f>
        <v>0</v>
      </c>
      <c r="L85" s="38"/>
      <c r="M85" s="38"/>
      <c r="N85" s="38"/>
      <c r="O85" s="38"/>
      <c r="P85" s="38"/>
      <c r="Q85" s="38"/>
      <c r="R85" s="38"/>
      <c r="S85" s="41">
        <f>SUM(Table1[[#This Row],[Regular Wages2]],Table1[[#This Row],[OvertimeWages4]],Table1[[#This Row],[Holiday Wages6]],Table1[[#This Row],[Incentive Payments8]])</f>
        <v>0</v>
      </c>
      <c r="T85" s="41">
        <f>SUM(Table1[[#This Row],[Total Pre Min Wage Wages]],Table1[[#This Row],[Total After Min Wage Wages]])</f>
        <v>0</v>
      </c>
      <c r="U85" s="41">
        <f>IFERROR(IF(OR(Table1[[#This Row],[Regular Hours]]=0,Table1[[#This Row],[Regular Hours]]=""),VLOOKUP(Table1[[#This Row],[Position Title]],startingWages!$A$2:$D$200,2, FALSE),Table1[[#This Row],[Regular Wages]]/Table1[[#This Row],[Regular Hours]]),0)</f>
        <v>0</v>
      </c>
      <c r="V85" s="41">
        <f>IF(OR(Table1[[#This Row],[OvertimeHours]]="",Table1[[#This Row],[OvertimeHours]]=0),Table1[[#This Row],[Regular Hourly Wage]]*1.5,Table1[[#This Row],[OvertimeWages]]/Table1[[#This Row],[OvertimeHours]])</f>
        <v>0</v>
      </c>
      <c r="W85" s="41">
        <f>IF(OR(Table1[[#This Row],[Holiday Hours]]="",Table1[[#This Row],[Holiday Hours]]=0),Table1[[#This Row],[Regular Hourly Wage]],Table1[[#This Row],[Holiday Wages]]/Table1[[#This Row],[Holiday Hours]])</f>
        <v>0</v>
      </c>
      <c r="X85" s="41" t="str">
        <f>IF(Table1[[#This Row],[Regular Hourly Wage]]&lt;14.05,"$14.75",IF(Table1[[#This Row],[Regular Hourly Wage]]&lt;30,"5%","None"))</f>
        <v>$14.75</v>
      </c>
      <c r="Y85" s="41">
        <f>IF(Table1[[#This Row],[Wage Category]]="5%",Table1[[#This Row],[Regular Hourly Wage]]*1.05,IF(Table1[[#This Row],[Wage Category]]="$14.75",14.75,Table1[[#This Row],[Regular Hourly Wage]]))</f>
        <v>14.75</v>
      </c>
      <c r="Z85" s="41">
        <f>(1+IF(Table1[[#This Row],[Regular Hourly Wage]]=0,0.5,(Table1[[#This Row],[Overtime Hourly Wage]]-Table1[[#This Row],[Regular Hourly Wage]])/Table1[[#This Row],[Regular Hourly Wage]]))*Table1[[#This Row],[Regular Wage Cap]]</f>
        <v>22.125</v>
      </c>
      <c r="AA85" s="41">
        <f>(1+IF(Table1[[#This Row],[Regular Hourly Wage]]=0,0,(Table1[[#This Row],[Holiday Hourly Wage]]-Table1[[#This Row],[Regular Hourly Wage]])/Table1[[#This Row],[Regular Hourly Wage]]))*Table1[[#This Row],[Regular Wage Cap]]</f>
        <v>14.75</v>
      </c>
      <c r="AB85" s="41">
        <f>Table1[[#This Row],[Regular Hours3]]*Table1[[#This Row],[Regular Hourly Wage]]</f>
        <v>0</v>
      </c>
      <c r="AC85" s="41">
        <f>Table1[[#This Row],[OvertimeHours5]]*Table1[[#This Row],[Overtime Hourly Wage]]</f>
        <v>0</v>
      </c>
      <c r="AD85" s="41">
        <f>Table1[[#This Row],[Holiday Hours7]]*Table1[[#This Row],[Holiday Hourly Wage]]</f>
        <v>0</v>
      </c>
      <c r="AE85" s="41">
        <f>SUM(Table1[[#This Row],[Regular10]:[Holiday12]])</f>
        <v>0</v>
      </c>
      <c r="AF85" s="41">
        <f>Table1[[#This Row],[Regular Hours3]]*Table1[[#This Row],[Regular Wage Cap]]</f>
        <v>0</v>
      </c>
      <c r="AG85" s="41">
        <f>Table1[[#This Row],[OvertimeHours5]]*Table1[[#This Row],[Overtime Wage Cap]]</f>
        <v>0</v>
      </c>
      <c r="AH85" s="41">
        <f>Table1[[#This Row],[Holiday Hours7]]*Table1[[#This Row],[Holiday Wage Cap]]</f>
        <v>0</v>
      </c>
      <c r="AI85" s="41">
        <f>SUM(Table1[[#This Row],[Regular]:[Holiday]])</f>
        <v>0</v>
      </c>
      <c r="AJ85" s="41">
        <f>IF(Table1[[#This Row],[Total]]=0,0,Table1[[#This Row],[Total2]]-Table1[[#This Row],[Total]])</f>
        <v>0</v>
      </c>
      <c r="AK85" s="41">
        <f>Table1[[#This Row],[Difference]]*Table1[[#This Row],[DDS Funding Percent]]</f>
        <v>0</v>
      </c>
      <c r="AL85" s="41">
        <f>IF(Table1[[#This Row],[Regular Hourly Wage]]&lt;&gt;0,Table1[[#This Row],[Regular Wage Cap]]-Table1[[#This Row],[Regular Hourly Wage]],0)</f>
        <v>0</v>
      </c>
      <c r="AM85" s="38"/>
      <c r="AN85" s="41">
        <f>Table1[[#This Row],[Wage Difference]]*Table1[[#This Row],[Post Wage Increase Time Off Accruals (Hours)]]</f>
        <v>0</v>
      </c>
      <c r="AO85" s="41">
        <f>Table1[[#This Row],[Min Wage Time Off Accrual Expense]]*Table1[[#This Row],[DDS Funding Percent]]</f>
        <v>0</v>
      </c>
      <c r="AP85" s="1"/>
      <c r="AQ85" s="18"/>
    </row>
    <row r="86" spans="1:43" x14ac:dyDescent="0.25">
      <c r="A86" s="17"/>
      <c r="B86" s="17"/>
      <c r="C86" s="58"/>
      <c r="D86" s="37"/>
      <c r="E86" s="37"/>
      <c r="F86" s="37"/>
      <c r="G86" s="37"/>
      <c r="H86" s="37"/>
      <c r="I86" s="37"/>
      <c r="K86" s="41">
        <f>SUM(Table1[[#This Row],[Regular Wages]],Table1[[#This Row],[OvertimeWages]],Table1[[#This Row],[Holiday Wages]],Table1[[#This Row],[Incentive Payments]])</f>
        <v>0</v>
      </c>
      <c r="L86" s="38"/>
      <c r="M86" s="38"/>
      <c r="N86" s="38"/>
      <c r="O86" s="38"/>
      <c r="P86" s="38"/>
      <c r="Q86" s="38"/>
      <c r="R86" s="38"/>
      <c r="S86" s="41">
        <f>SUM(Table1[[#This Row],[Regular Wages2]],Table1[[#This Row],[OvertimeWages4]],Table1[[#This Row],[Holiday Wages6]],Table1[[#This Row],[Incentive Payments8]])</f>
        <v>0</v>
      </c>
      <c r="T86" s="41">
        <f>SUM(Table1[[#This Row],[Total Pre Min Wage Wages]],Table1[[#This Row],[Total After Min Wage Wages]])</f>
        <v>0</v>
      </c>
      <c r="U86" s="41">
        <f>IFERROR(IF(OR(Table1[[#This Row],[Regular Hours]]=0,Table1[[#This Row],[Regular Hours]]=""),VLOOKUP(Table1[[#This Row],[Position Title]],startingWages!$A$2:$D$200,2, FALSE),Table1[[#This Row],[Regular Wages]]/Table1[[#This Row],[Regular Hours]]),0)</f>
        <v>0</v>
      </c>
      <c r="V86" s="41">
        <f>IF(OR(Table1[[#This Row],[OvertimeHours]]="",Table1[[#This Row],[OvertimeHours]]=0),Table1[[#This Row],[Regular Hourly Wage]]*1.5,Table1[[#This Row],[OvertimeWages]]/Table1[[#This Row],[OvertimeHours]])</f>
        <v>0</v>
      </c>
      <c r="W86" s="41">
        <f>IF(OR(Table1[[#This Row],[Holiday Hours]]="",Table1[[#This Row],[Holiday Hours]]=0),Table1[[#This Row],[Regular Hourly Wage]],Table1[[#This Row],[Holiday Wages]]/Table1[[#This Row],[Holiday Hours]])</f>
        <v>0</v>
      </c>
      <c r="X86" s="41" t="str">
        <f>IF(Table1[[#This Row],[Regular Hourly Wage]]&lt;14.05,"$14.75",IF(Table1[[#This Row],[Regular Hourly Wage]]&lt;30,"5%","None"))</f>
        <v>$14.75</v>
      </c>
      <c r="Y86" s="41">
        <f>IF(Table1[[#This Row],[Wage Category]]="5%",Table1[[#This Row],[Regular Hourly Wage]]*1.05,IF(Table1[[#This Row],[Wage Category]]="$14.75",14.75,Table1[[#This Row],[Regular Hourly Wage]]))</f>
        <v>14.75</v>
      </c>
      <c r="Z86" s="41">
        <f>(1+IF(Table1[[#This Row],[Regular Hourly Wage]]=0,0.5,(Table1[[#This Row],[Overtime Hourly Wage]]-Table1[[#This Row],[Regular Hourly Wage]])/Table1[[#This Row],[Regular Hourly Wage]]))*Table1[[#This Row],[Regular Wage Cap]]</f>
        <v>22.125</v>
      </c>
      <c r="AA86" s="41">
        <f>(1+IF(Table1[[#This Row],[Regular Hourly Wage]]=0,0,(Table1[[#This Row],[Holiday Hourly Wage]]-Table1[[#This Row],[Regular Hourly Wage]])/Table1[[#This Row],[Regular Hourly Wage]]))*Table1[[#This Row],[Regular Wage Cap]]</f>
        <v>14.75</v>
      </c>
      <c r="AB86" s="41">
        <f>Table1[[#This Row],[Regular Hours3]]*Table1[[#This Row],[Regular Hourly Wage]]</f>
        <v>0</v>
      </c>
      <c r="AC86" s="41">
        <f>Table1[[#This Row],[OvertimeHours5]]*Table1[[#This Row],[Overtime Hourly Wage]]</f>
        <v>0</v>
      </c>
      <c r="AD86" s="41">
        <f>Table1[[#This Row],[Holiday Hours7]]*Table1[[#This Row],[Holiday Hourly Wage]]</f>
        <v>0</v>
      </c>
      <c r="AE86" s="41">
        <f>SUM(Table1[[#This Row],[Regular10]:[Holiday12]])</f>
        <v>0</v>
      </c>
      <c r="AF86" s="41">
        <f>Table1[[#This Row],[Regular Hours3]]*Table1[[#This Row],[Regular Wage Cap]]</f>
        <v>0</v>
      </c>
      <c r="AG86" s="41">
        <f>Table1[[#This Row],[OvertimeHours5]]*Table1[[#This Row],[Overtime Wage Cap]]</f>
        <v>0</v>
      </c>
      <c r="AH86" s="41">
        <f>Table1[[#This Row],[Holiday Hours7]]*Table1[[#This Row],[Holiday Wage Cap]]</f>
        <v>0</v>
      </c>
      <c r="AI86" s="41">
        <f>SUM(Table1[[#This Row],[Regular]:[Holiday]])</f>
        <v>0</v>
      </c>
      <c r="AJ86" s="41">
        <f>IF(Table1[[#This Row],[Total]]=0,0,Table1[[#This Row],[Total2]]-Table1[[#This Row],[Total]])</f>
        <v>0</v>
      </c>
      <c r="AK86" s="41">
        <f>Table1[[#This Row],[Difference]]*Table1[[#This Row],[DDS Funding Percent]]</f>
        <v>0</v>
      </c>
      <c r="AL86" s="41">
        <f>IF(Table1[[#This Row],[Regular Hourly Wage]]&lt;&gt;0,Table1[[#This Row],[Regular Wage Cap]]-Table1[[#This Row],[Regular Hourly Wage]],0)</f>
        <v>0</v>
      </c>
      <c r="AM86" s="38"/>
      <c r="AN86" s="41">
        <f>Table1[[#This Row],[Wage Difference]]*Table1[[#This Row],[Post Wage Increase Time Off Accruals (Hours)]]</f>
        <v>0</v>
      </c>
      <c r="AO86" s="41">
        <f>Table1[[#This Row],[Min Wage Time Off Accrual Expense]]*Table1[[#This Row],[DDS Funding Percent]]</f>
        <v>0</v>
      </c>
      <c r="AP86" s="1"/>
      <c r="AQ86" s="18"/>
    </row>
    <row r="87" spans="1:43" x14ac:dyDescent="0.25">
      <c r="A87" s="17"/>
      <c r="B87" s="17"/>
      <c r="C87" s="58"/>
      <c r="D87" s="37"/>
      <c r="E87" s="37"/>
      <c r="F87" s="37"/>
      <c r="G87" s="37"/>
      <c r="H87" s="37"/>
      <c r="I87" s="37"/>
      <c r="K87" s="41">
        <f>SUM(Table1[[#This Row],[Regular Wages]],Table1[[#This Row],[OvertimeWages]],Table1[[#This Row],[Holiday Wages]],Table1[[#This Row],[Incentive Payments]])</f>
        <v>0</v>
      </c>
      <c r="L87" s="38"/>
      <c r="M87" s="38"/>
      <c r="N87" s="38"/>
      <c r="O87" s="38"/>
      <c r="P87" s="38"/>
      <c r="Q87" s="38"/>
      <c r="R87" s="38"/>
      <c r="S87" s="41">
        <f>SUM(Table1[[#This Row],[Regular Wages2]],Table1[[#This Row],[OvertimeWages4]],Table1[[#This Row],[Holiday Wages6]],Table1[[#This Row],[Incentive Payments8]])</f>
        <v>0</v>
      </c>
      <c r="T87" s="41">
        <f>SUM(Table1[[#This Row],[Total Pre Min Wage Wages]],Table1[[#This Row],[Total After Min Wage Wages]])</f>
        <v>0</v>
      </c>
      <c r="U87" s="41">
        <f>IFERROR(IF(OR(Table1[[#This Row],[Regular Hours]]=0,Table1[[#This Row],[Regular Hours]]=""),VLOOKUP(Table1[[#This Row],[Position Title]],startingWages!$A$2:$D$200,2, FALSE),Table1[[#This Row],[Regular Wages]]/Table1[[#This Row],[Regular Hours]]),0)</f>
        <v>0</v>
      </c>
      <c r="V87" s="41">
        <f>IF(OR(Table1[[#This Row],[OvertimeHours]]="",Table1[[#This Row],[OvertimeHours]]=0),Table1[[#This Row],[Regular Hourly Wage]]*1.5,Table1[[#This Row],[OvertimeWages]]/Table1[[#This Row],[OvertimeHours]])</f>
        <v>0</v>
      </c>
      <c r="W87" s="41">
        <f>IF(OR(Table1[[#This Row],[Holiday Hours]]="",Table1[[#This Row],[Holiday Hours]]=0),Table1[[#This Row],[Regular Hourly Wage]],Table1[[#This Row],[Holiday Wages]]/Table1[[#This Row],[Holiday Hours]])</f>
        <v>0</v>
      </c>
      <c r="X87" s="41" t="str">
        <f>IF(Table1[[#This Row],[Regular Hourly Wage]]&lt;14.05,"$14.75",IF(Table1[[#This Row],[Regular Hourly Wage]]&lt;30,"5%","None"))</f>
        <v>$14.75</v>
      </c>
      <c r="Y87" s="41">
        <f>IF(Table1[[#This Row],[Wage Category]]="5%",Table1[[#This Row],[Regular Hourly Wage]]*1.05,IF(Table1[[#This Row],[Wage Category]]="$14.75",14.75,Table1[[#This Row],[Regular Hourly Wage]]))</f>
        <v>14.75</v>
      </c>
      <c r="Z87" s="41">
        <f>(1+IF(Table1[[#This Row],[Regular Hourly Wage]]=0,0.5,(Table1[[#This Row],[Overtime Hourly Wage]]-Table1[[#This Row],[Regular Hourly Wage]])/Table1[[#This Row],[Regular Hourly Wage]]))*Table1[[#This Row],[Regular Wage Cap]]</f>
        <v>22.125</v>
      </c>
      <c r="AA87" s="41">
        <f>(1+IF(Table1[[#This Row],[Regular Hourly Wage]]=0,0,(Table1[[#This Row],[Holiday Hourly Wage]]-Table1[[#This Row],[Regular Hourly Wage]])/Table1[[#This Row],[Regular Hourly Wage]]))*Table1[[#This Row],[Regular Wage Cap]]</f>
        <v>14.75</v>
      </c>
      <c r="AB87" s="41">
        <f>Table1[[#This Row],[Regular Hours3]]*Table1[[#This Row],[Regular Hourly Wage]]</f>
        <v>0</v>
      </c>
      <c r="AC87" s="41">
        <f>Table1[[#This Row],[OvertimeHours5]]*Table1[[#This Row],[Overtime Hourly Wage]]</f>
        <v>0</v>
      </c>
      <c r="AD87" s="41">
        <f>Table1[[#This Row],[Holiday Hours7]]*Table1[[#This Row],[Holiday Hourly Wage]]</f>
        <v>0</v>
      </c>
      <c r="AE87" s="41">
        <f>SUM(Table1[[#This Row],[Regular10]:[Holiday12]])</f>
        <v>0</v>
      </c>
      <c r="AF87" s="41">
        <f>Table1[[#This Row],[Regular Hours3]]*Table1[[#This Row],[Regular Wage Cap]]</f>
        <v>0</v>
      </c>
      <c r="AG87" s="41">
        <f>Table1[[#This Row],[OvertimeHours5]]*Table1[[#This Row],[Overtime Wage Cap]]</f>
        <v>0</v>
      </c>
      <c r="AH87" s="41">
        <f>Table1[[#This Row],[Holiday Hours7]]*Table1[[#This Row],[Holiday Wage Cap]]</f>
        <v>0</v>
      </c>
      <c r="AI87" s="41">
        <f>SUM(Table1[[#This Row],[Regular]:[Holiday]])</f>
        <v>0</v>
      </c>
      <c r="AJ87" s="41">
        <f>IF(Table1[[#This Row],[Total]]=0,0,Table1[[#This Row],[Total2]]-Table1[[#This Row],[Total]])</f>
        <v>0</v>
      </c>
      <c r="AK87" s="41">
        <f>Table1[[#This Row],[Difference]]*Table1[[#This Row],[DDS Funding Percent]]</f>
        <v>0</v>
      </c>
      <c r="AL87" s="41">
        <f>IF(Table1[[#This Row],[Regular Hourly Wage]]&lt;&gt;0,Table1[[#This Row],[Regular Wage Cap]]-Table1[[#This Row],[Regular Hourly Wage]],0)</f>
        <v>0</v>
      </c>
      <c r="AM87" s="38"/>
      <c r="AN87" s="41">
        <f>Table1[[#This Row],[Wage Difference]]*Table1[[#This Row],[Post Wage Increase Time Off Accruals (Hours)]]</f>
        <v>0</v>
      </c>
      <c r="AO87" s="41">
        <f>Table1[[#This Row],[Min Wage Time Off Accrual Expense]]*Table1[[#This Row],[DDS Funding Percent]]</f>
        <v>0</v>
      </c>
      <c r="AP87" s="1"/>
      <c r="AQ87" s="18"/>
    </row>
    <row r="88" spans="1:43" x14ac:dyDescent="0.25">
      <c r="A88" s="17"/>
      <c r="B88" s="17"/>
      <c r="C88" s="58"/>
      <c r="D88" s="37"/>
      <c r="E88" s="37"/>
      <c r="F88" s="37"/>
      <c r="G88" s="37"/>
      <c r="H88" s="37"/>
      <c r="I88" s="37"/>
      <c r="K88" s="41">
        <f>SUM(Table1[[#This Row],[Regular Wages]],Table1[[#This Row],[OvertimeWages]],Table1[[#This Row],[Holiday Wages]],Table1[[#This Row],[Incentive Payments]])</f>
        <v>0</v>
      </c>
      <c r="L88" s="38"/>
      <c r="M88" s="38"/>
      <c r="N88" s="38"/>
      <c r="O88" s="38"/>
      <c r="P88" s="38"/>
      <c r="Q88" s="38"/>
      <c r="R88" s="38"/>
      <c r="S88" s="41">
        <f>SUM(Table1[[#This Row],[Regular Wages2]],Table1[[#This Row],[OvertimeWages4]],Table1[[#This Row],[Holiday Wages6]],Table1[[#This Row],[Incentive Payments8]])</f>
        <v>0</v>
      </c>
      <c r="T88" s="41">
        <f>SUM(Table1[[#This Row],[Total Pre Min Wage Wages]],Table1[[#This Row],[Total After Min Wage Wages]])</f>
        <v>0</v>
      </c>
      <c r="U88" s="41">
        <f>IFERROR(IF(OR(Table1[[#This Row],[Regular Hours]]=0,Table1[[#This Row],[Regular Hours]]=""),VLOOKUP(Table1[[#This Row],[Position Title]],startingWages!$A$2:$D$200,2, FALSE),Table1[[#This Row],[Regular Wages]]/Table1[[#This Row],[Regular Hours]]),0)</f>
        <v>0</v>
      </c>
      <c r="V88" s="41">
        <f>IF(OR(Table1[[#This Row],[OvertimeHours]]="",Table1[[#This Row],[OvertimeHours]]=0),Table1[[#This Row],[Regular Hourly Wage]]*1.5,Table1[[#This Row],[OvertimeWages]]/Table1[[#This Row],[OvertimeHours]])</f>
        <v>0</v>
      </c>
      <c r="W88" s="41">
        <f>IF(OR(Table1[[#This Row],[Holiday Hours]]="",Table1[[#This Row],[Holiday Hours]]=0),Table1[[#This Row],[Regular Hourly Wage]],Table1[[#This Row],[Holiday Wages]]/Table1[[#This Row],[Holiday Hours]])</f>
        <v>0</v>
      </c>
      <c r="X88" s="41" t="str">
        <f>IF(Table1[[#This Row],[Regular Hourly Wage]]&lt;14.05,"$14.75",IF(Table1[[#This Row],[Regular Hourly Wage]]&lt;30,"5%","None"))</f>
        <v>$14.75</v>
      </c>
      <c r="Y88" s="41">
        <f>IF(Table1[[#This Row],[Wage Category]]="5%",Table1[[#This Row],[Regular Hourly Wage]]*1.05,IF(Table1[[#This Row],[Wage Category]]="$14.75",14.75,Table1[[#This Row],[Regular Hourly Wage]]))</f>
        <v>14.75</v>
      </c>
      <c r="Z88" s="41">
        <f>(1+IF(Table1[[#This Row],[Regular Hourly Wage]]=0,0.5,(Table1[[#This Row],[Overtime Hourly Wage]]-Table1[[#This Row],[Regular Hourly Wage]])/Table1[[#This Row],[Regular Hourly Wage]]))*Table1[[#This Row],[Regular Wage Cap]]</f>
        <v>22.125</v>
      </c>
      <c r="AA88" s="41">
        <f>(1+IF(Table1[[#This Row],[Regular Hourly Wage]]=0,0,(Table1[[#This Row],[Holiday Hourly Wage]]-Table1[[#This Row],[Regular Hourly Wage]])/Table1[[#This Row],[Regular Hourly Wage]]))*Table1[[#This Row],[Regular Wage Cap]]</f>
        <v>14.75</v>
      </c>
      <c r="AB88" s="41">
        <f>Table1[[#This Row],[Regular Hours3]]*Table1[[#This Row],[Regular Hourly Wage]]</f>
        <v>0</v>
      </c>
      <c r="AC88" s="41">
        <f>Table1[[#This Row],[OvertimeHours5]]*Table1[[#This Row],[Overtime Hourly Wage]]</f>
        <v>0</v>
      </c>
      <c r="AD88" s="41">
        <f>Table1[[#This Row],[Holiday Hours7]]*Table1[[#This Row],[Holiday Hourly Wage]]</f>
        <v>0</v>
      </c>
      <c r="AE88" s="41">
        <f>SUM(Table1[[#This Row],[Regular10]:[Holiday12]])</f>
        <v>0</v>
      </c>
      <c r="AF88" s="41">
        <f>Table1[[#This Row],[Regular Hours3]]*Table1[[#This Row],[Regular Wage Cap]]</f>
        <v>0</v>
      </c>
      <c r="AG88" s="41">
        <f>Table1[[#This Row],[OvertimeHours5]]*Table1[[#This Row],[Overtime Wage Cap]]</f>
        <v>0</v>
      </c>
      <c r="AH88" s="41">
        <f>Table1[[#This Row],[Holiday Hours7]]*Table1[[#This Row],[Holiday Wage Cap]]</f>
        <v>0</v>
      </c>
      <c r="AI88" s="41">
        <f>SUM(Table1[[#This Row],[Regular]:[Holiday]])</f>
        <v>0</v>
      </c>
      <c r="AJ88" s="41">
        <f>IF(Table1[[#This Row],[Total]]=0,0,Table1[[#This Row],[Total2]]-Table1[[#This Row],[Total]])</f>
        <v>0</v>
      </c>
      <c r="AK88" s="41">
        <f>Table1[[#This Row],[Difference]]*Table1[[#This Row],[DDS Funding Percent]]</f>
        <v>0</v>
      </c>
      <c r="AL88" s="41">
        <f>IF(Table1[[#This Row],[Regular Hourly Wage]]&lt;&gt;0,Table1[[#This Row],[Regular Wage Cap]]-Table1[[#This Row],[Regular Hourly Wage]],0)</f>
        <v>0</v>
      </c>
      <c r="AM88" s="38"/>
      <c r="AN88" s="41">
        <f>Table1[[#This Row],[Wage Difference]]*Table1[[#This Row],[Post Wage Increase Time Off Accruals (Hours)]]</f>
        <v>0</v>
      </c>
      <c r="AO88" s="41">
        <f>Table1[[#This Row],[Min Wage Time Off Accrual Expense]]*Table1[[#This Row],[DDS Funding Percent]]</f>
        <v>0</v>
      </c>
      <c r="AP88" s="1"/>
      <c r="AQ88" s="18"/>
    </row>
    <row r="89" spans="1:43" x14ac:dyDescent="0.25">
      <c r="A89" s="17"/>
      <c r="B89" s="17"/>
      <c r="C89" s="58"/>
      <c r="D89" s="37"/>
      <c r="E89" s="37"/>
      <c r="F89" s="37"/>
      <c r="G89" s="37"/>
      <c r="H89" s="37"/>
      <c r="I89" s="37"/>
      <c r="K89" s="41">
        <f>SUM(Table1[[#This Row],[Regular Wages]],Table1[[#This Row],[OvertimeWages]],Table1[[#This Row],[Holiday Wages]],Table1[[#This Row],[Incentive Payments]])</f>
        <v>0</v>
      </c>
      <c r="L89" s="38"/>
      <c r="M89" s="38"/>
      <c r="N89" s="38"/>
      <c r="O89" s="38"/>
      <c r="P89" s="38"/>
      <c r="Q89" s="38"/>
      <c r="R89" s="38"/>
      <c r="S89" s="41">
        <f>SUM(Table1[[#This Row],[Regular Wages2]],Table1[[#This Row],[OvertimeWages4]],Table1[[#This Row],[Holiday Wages6]],Table1[[#This Row],[Incentive Payments8]])</f>
        <v>0</v>
      </c>
      <c r="T89" s="41">
        <f>SUM(Table1[[#This Row],[Total Pre Min Wage Wages]],Table1[[#This Row],[Total After Min Wage Wages]])</f>
        <v>0</v>
      </c>
      <c r="U89" s="41">
        <f>IFERROR(IF(OR(Table1[[#This Row],[Regular Hours]]=0,Table1[[#This Row],[Regular Hours]]=""),VLOOKUP(Table1[[#This Row],[Position Title]],startingWages!$A$2:$D$200,2, FALSE),Table1[[#This Row],[Regular Wages]]/Table1[[#This Row],[Regular Hours]]),0)</f>
        <v>0</v>
      </c>
      <c r="V89" s="41">
        <f>IF(OR(Table1[[#This Row],[OvertimeHours]]="",Table1[[#This Row],[OvertimeHours]]=0),Table1[[#This Row],[Regular Hourly Wage]]*1.5,Table1[[#This Row],[OvertimeWages]]/Table1[[#This Row],[OvertimeHours]])</f>
        <v>0</v>
      </c>
      <c r="W89" s="41">
        <f>IF(OR(Table1[[#This Row],[Holiday Hours]]="",Table1[[#This Row],[Holiday Hours]]=0),Table1[[#This Row],[Regular Hourly Wage]],Table1[[#This Row],[Holiday Wages]]/Table1[[#This Row],[Holiday Hours]])</f>
        <v>0</v>
      </c>
      <c r="X89" s="41" t="str">
        <f>IF(Table1[[#This Row],[Regular Hourly Wage]]&lt;14.05,"$14.75",IF(Table1[[#This Row],[Regular Hourly Wage]]&lt;30,"5%","None"))</f>
        <v>$14.75</v>
      </c>
      <c r="Y89" s="41">
        <f>IF(Table1[[#This Row],[Wage Category]]="5%",Table1[[#This Row],[Regular Hourly Wage]]*1.05,IF(Table1[[#This Row],[Wage Category]]="$14.75",14.75,Table1[[#This Row],[Regular Hourly Wage]]))</f>
        <v>14.75</v>
      </c>
      <c r="Z89" s="41">
        <f>(1+IF(Table1[[#This Row],[Regular Hourly Wage]]=0,0.5,(Table1[[#This Row],[Overtime Hourly Wage]]-Table1[[#This Row],[Regular Hourly Wage]])/Table1[[#This Row],[Regular Hourly Wage]]))*Table1[[#This Row],[Regular Wage Cap]]</f>
        <v>22.125</v>
      </c>
      <c r="AA89" s="41">
        <f>(1+IF(Table1[[#This Row],[Regular Hourly Wage]]=0,0,(Table1[[#This Row],[Holiday Hourly Wage]]-Table1[[#This Row],[Regular Hourly Wage]])/Table1[[#This Row],[Regular Hourly Wage]]))*Table1[[#This Row],[Regular Wage Cap]]</f>
        <v>14.75</v>
      </c>
      <c r="AB89" s="41">
        <f>Table1[[#This Row],[Regular Hours3]]*Table1[[#This Row],[Regular Hourly Wage]]</f>
        <v>0</v>
      </c>
      <c r="AC89" s="41">
        <f>Table1[[#This Row],[OvertimeHours5]]*Table1[[#This Row],[Overtime Hourly Wage]]</f>
        <v>0</v>
      </c>
      <c r="AD89" s="41">
        <f>Table1[[#This Row],[Holiday Hours7]]*Table1[[#This Row],[Holiday Hourly Wage]]</f>
        <v>0</v>
      </c>
      <c r="AE89" s="41">
        <f>SUM(Table1[[#This Row],[Regular10]:[Holiday12]])</f>
        <v>0</v>
      </c>
      <c r="AF89" s="41">
        <f>Table1[[#This Row],[Regular Hours3]]*Table1[[#This Row],[Regular Wage Cap]]</f>
        <v>0</v>
      </c>
      <c r="AG89" s="41">
        <f>Table1[[#This Row],[OvertimeHours5]]*Table1[[#This Row],[Overtime Wage Cap]]</f>
        <v>0</v>
      </c>
      <c r="AH89" s="41">
        <f>Table1[[#This Row],[Holiday Hours7]]*Table1[[#This Row],[Holiday Wage Cap]]</f>
        <v>0</v>
      </c>
      <c r="AI89" s="41">
        <f>SUM(Table1[[#This Row],[Regular]:[Holiday]])</f>
        <v>0</v>
      </c>
      <c r="AJ89" s="41">
        <f>IF(Table1[[#This Row],[Total]]=0,0,Table1[[#This Row],[Total2]]-Table1[[#This Row],[Total]])</f>
        <v>0</v>
      </c>
      <c r="AK89" s="41">
        <f>Table1[[#This Row],[Difference]]*Table1[[#This Row],[DDS Funding Percent]]</f>
        <v>0</v>
      </c>
      <c r="AL89" s="41">
        <f>IF(Table1[[#This Row],[Regular Hourly Wage]]&lt;&gt;0,Table1[[#This Row],[Regular Wage Cap]]-Table1[[#This Row],[Regular Hourly Wage]],0)</f>
        <v>0</v>
      </c>
      <c r="AM89" s="38"/>
      <c r="AN89" s="41">
        <f>Table1[[#This Row],[Wage Difference]]*Table1[[#This Row],[Post Wage Increase Time Off Accruals (Hours)]]</f>
        <v>0</v>
      </c>
      <c r="AO89" s="41">
        <f>Table1[[#This Row],[Min Wage Time Off Accrual Expense]]*Table1[[#This Row],[DDS Funding Percent]]</f>
        <v>0</v>
      </c>
      <c r="AP89" s="1"/>
      <c r="AQ89" s="18"/>
    </row>
    <row r="90" spans="1:43" x14ac:dyDescent="0.25">
      <c r="A90" s="17"/>
      <c r="B90" s="17"/>
      <c r="C90" s="58"/>
      <c r="D90" s="37"/>
      <c r="E90" s="37"/>
      <c r="F90" s="37"/>
      <c r="G90" s="37"/>
      <c r="H90" s="37"/>
      <c r="I90" s="37"/>
      <c r="K90" s="41">
        <f>SUM(Table1[[#This Row],[Regular Wages]],Table1[[#This Row],[OvertimeWages]],Table1[[#This Row],[Holiday Wages]],Table1[[#This Row],[Incentive Payments]])</f>
        <v>0</v>
      </c>
      <c r="L90" s="38"/>
      <c r="M90" s="38"/>
      <c r="N90" s="38"/>
      <c r="O90" s="38"/>
      <c r="P90" s="38"/>
      <c r="Q90" s="38"/>
      <c r="R90" s="38"/>
      <c r="S90" s="41">
        <f>SUM(Table1[[#This Row],[Regular Wages2]],Table1[[#This Row],[OvertimeWages4]],Table1[[#This Row],[Holiday Wages6]],Table1[[#This Row],[Incentive Payments8]])</f>
        <v>0</v>
      </c>
      <c r="T90" s="41">
        <f>SUM(Table1[[#This Row],[Total Pre Min Wage Wages]],Table1[[#This Row],[Total After Min Wage Wages]])</f>
        <v>0</v>
      </c>
      <c r="U90" s="41">
        <f>IFERROR(IF(OR(Table1[[#This Row],[Regular Hours]]=0,Table1[[#This Row],[Regular Hours]]=""),VLOOKUP(Table1[[#This Row],[Position Title]],startingWages!$A$2:$D$200,2, FALSE),Table1[[#This Row],[Regular Wages]]/Table1[[#This Row],[Regular Hours]]),0)</f>
        <v>0</v>
      </c>
      <c r="V90" s="41">
        <f>IF(OR(Table1[[#This Row],[OvertimeHours]]="",Table1[[#This Row],[OvertimeHours]]=0),Table1[[#This Row],[Regular Hourly Wage]]*1.5,Table1[[#This Row],[OvertimeWages]]/Table1[[#This Row],[OvertimeHours]])</f>
        <v>0</v>
      </c>
      <c r="W90" s="41">
        <f>IF(OR(Table1[[#This Row],[Holiday Hours]]="",Table1[[#This Row],[Holiday Hours]]=0),Table1[[#This Row],[Regular Hourly Wage]],Table1[[#This Row],[Holiday Wages]]/Table1[[#This Row],[Holiday Hours]])</f>
        <v>0</v>
      </c>
      <c r="X90" s="41" t="str">
        <f>IF(Table1[[#This Row],[Regular Hourly Wage]]&lt;14.05,"$14.75",IF(Table1[[#This Row],[Regular Hourly Wage]]&lt;30,"5%","None"))</f>
        <v>$14.75</v>
      </c>
      <c r="Y90" s="41">
        <f>IF(Table1[[#This Row],[Wage Category]]="5%",Table1[[#This Row],[Regular Hourly Wage]]*1.05,IF(Table1[[#This Row],[Wage Category]]="$14.75",14.75,Table1[[#This Row],[Regular Hourly Wage]]))</f>
        <v>14.75</v>
      </c>
      <c r="Z90" s="41">
        <f>(1+IF(Table1[[#This Row],[Regular Hourly Wage]]=0,0.5,(Table1[[#This Row],[Overtime Hourly Wage]]-Table1[[#This Row],[Regular Hourly Wage]])/Table1[[#This Row],[Regular Hourly Wage]]))*Table1[[#This Row],[Regular Wage Cap]]</f>
        <v>22.125</v>
      </c>
      <c r="AA90" s="41">
        <f>(1+IF(Table1[[#This Row],[Regular Hourly Wage]]=0,0,(Table1[[#This Row],[Holiday Hourly Wage]]-Table1[[#This Row],[Regular Hourly Wage]])/Table1[[#This Row],[Regular Hourly Wage]]))*Table1[[#This Row],[Regular Wage Cap]]</f>
        <v>14.75</v>
      </c>
      <c r="AB90" s="41">
        <f>Table1[[#This Row],[Regular Hours3]]*Table1[[#This Row],[Regular Hourly Wage]]</f>
        <v>0</v>
      </c>
      <c r="AC90" s="41">
        <f>Table1[[#This Row],[OvertimeHours5]]*Table1[[#This Row],[Overtime Hourly Wage]]</f>
        <v>0</v>
      </c>
      <c r="AD90" s="41">
        <f>Table1[[#This Row],[Holiday Hours7]]*Table1[[#This Row],[Holiday Hourly Wage]]</f>
        <v>0</v>
      </c>
      <c r="AE90" s="41">
        <f>SUM(Table1[[#This Row],[Regular10]:[Holiday12]])</f>
        <v>0</v>
      </c>
      <c r="AF90" s="41">
        <f>Table1[[#This Row],[Regular Hours3]]*Table1[[#This Row],[Regular Wage Cap]]</f>
        <v>0</v>
      </c>
      <c r="AG90" s="41">
        <f>Table1[[#This Row],[OvertimeHours5]]*Table1[[#This Row],[Overtime Wage Cap]]</f>
        <v>0</v>
      </c>
      <c r="AH90" s="41">
        <f>Table1[[#This Row],[Holiday Hours7]]*Table1[[#This Row],[Holiday Wage Cap]]</f>
        <v>0</v>
      </c>
      <c r="AI90" s="41">
        <f>SUM(Table1[[#This Row],[Regular]:[Holiday]])</f>
        <v>0</v>
      </c>
      <c r="AJ90" s="41">
        <f>IF(Table1[[#This Row],[Total]]=0,0,Table1[[#This Row],[Total2]]-Table1[[#This Row],[Total]])</f>
        <v>0</v>
      </c>
      <c r="AK90" s="41">
        <f>Table1[[#This Row],[Difference]]*Table1[[#This Row],[DDS Funding Percent]]</f>
        <v>0</v>
      </c>
      <c r="AL90" s="41">
        <f>IF(Table1[[#This Row],[Regular Hourly Wage]]&lt;&gt;0,Table1[[#This Row],[Regular Wage Cap]]-Table1[[#This Row],[Regular Hourly Wage]],0)</f>
        <v>0</v>
      </c>
      <c r="AM90" s="38"/>
      <c r="AN90" s="41">
        <f>Table1[[#This Row],[Wage Difference]]*Table1[[#This Row],[Post Wage Increase Time Off Accruals (Hours)]]</f>
        <v>0</v>
      </c>
      <c r="AO90" s="41">
        <f>Table1[[#This Row],[Min Wage Time Off Accrual Expense]]*Table1[[#This Row],[DDS Funding Percent]]</f>
        <v>0</v>
      </c>
      <c r="AP90" s="1"/>
      <c r="AQ90" s="18"/>
    </row>
    <row r="91" spans="1:43" x14ac:dyDescent="0.25">
      <c r="A91" s="17"/>
      <c r="B91" s="17"/>
      <c r="C91" s="58"/>
      <c r="D91" s="37"/>
      <c r="E91" s="37"/>
      <c r="F91" s="37"/>
      <c r="G91" s="37"/>
      <c r="H91" s="37"/>
      <c r="I91" s="37"/>
      <c r="K91" s="41">
        <f>SUM(Table1[[#This Row],[Regular Wages]],Table1[[#This Row],[OvertimeWages]],Table1[[#This Row],[Holiday Wages]],Table1[[#This Row],[Incentive Payments]])</f>
        <v>0</v>
      </c>
      <c r="L91" s="38"/>
      <c r="M91" s="38"/>
      <c r="N91" s="38"/>
      <c r="O91" s="38"/>
      <c r="P91" s="38"/>
      <c r="Q91" s="38"/>
      <c r="R91" s="38"/>
      <c r="S91" s="41">
        <f>SUM(Table1[[#This Row],[Regular Wages2]],Table1[[#This Row],[OvertimeWages4]],Table1[[#This Row],[Holiday Wages6]],Table1[[#This Row],[Incentive Payments8]])</f>
        <v>0</v>
      </c>
      <c r="T91" s="41">
        <f>SUM(Table1[[#This Row],[Total Pre Min Wage Wages]],Table1[[#This Row],[Total After Min Wage Wages]])</f>
        <v>0</v>
      </c>
      <c r="U91" s="41">
        <f>IFERROR(IF(OR(Table1[[#This Row],[Regular Hours]]=0,Table1[[#This Row],[Regular Hours]]=""),VLOOKUP(Table1[[#This Row],[Position Title]],startingWages!$A$2:$D$200,2, FALSE),Table1[[#This Row],[Regular Wages]]/Table1[[#This Row],[Regular Hours]]),0)</f>
        <v>0</v>
      </c>
      <c r="V91" s="41">
        <f>IF(OR(Table1[[#This Row],[OvertimeHours]]="",Table1[[#This Row],[OvertimeHours]]=0),Table1[[#This Row],[Regular Hourly Wage]]*1.5,Table1[[#This Row],[OvertimeWages]]/Table1[[#This Row],[OvertimeHours]])</f>
        <v>0</v>
      </c>
      <c r="W91" s="41">
        <f>IF(OR(Table1[[#This Row],[Holiday Hours]]="",Table1[[#This Row],[Holiday Hours]]=0),Table1[[#This Row],[Regular Hourly Wage]],Table1[[#This Row],[Holiday Wages]]/Table1[[#This Row],[Holiday Hours]])</f>
        <v>0</v>
      </c>
      <c r="X91" s="41" t="str">
        <f>IF(Table1[[#This Row],[Regular Hourly Wage]]&lt;14.05,"$14.75",IF(Table1[[#This Row],[Regular Hourly Wage]]&lt;30,"5%","None"))</f>
        <v>$14.75</v>
      </c>
      <c r="Y91" s="41">
        <f>IF(Table1[[#This Row],[Wage Category]]="5%",Table1[[#This Row],[Regular Hourly Wage]]*1.05,IF(Table1[[#This Row],[Wage Category]]="$14.75",14.75,Table1[[#This Row],[Regular Hourly Wage]]))</f>
        <v>14.75</v>
      </c>
      <c r="Z91" s="41">
        <f>(1+IF(Table1[[#This Row],[Regular Hourly Wage]]=0,0.5,(Table1[[#This Row],[Overtime Hourly Wage]]-Table1[[#This Row],[Regular Hourly Wage]])/Table1[[#This Row],[Regular Hourly Wage]]))*Table1[[#This Row],[Regular Wage Cap]]</f>
        <v>22.125</v>
      </c>
      <c r="AA91" s="41">
        <f>(1+IF(Table1[[#This Row],[Regular Hourly Wage]]=0,0,(Table1[[#This Row],[Holiday Hourly Wage]]-Table1[[#This Row],[Regular Hourly Wage]])/Table1[[#This Row],[Regular Hourly Wage]]))*Table1[[#This Row],[Regular Wage Cap]]</f>
        <v>14.75</v>
      </c>
      <c r="AB91" s="41">
        <f>Table1[[#This Row],[Regular Hours3]]*Table1[[#This Row],[Regular Hourly Wage]]</f>
        <v>0</v>
      </c>
      <c r="AC91" s="41">
        <f>Table1[[#This Row],[OvertimeHours5]]*Table1[[#This Row],[Overtime Hourly Wage]]</f>
        <v>0</v>
      </c>
      <c r="AD91" s="41">
        <f>Table1[[#This Row],[Holiday Hours7]]*Table1[[#This Row],[Holiday Hourly Wage]]</f>
        <v>0</v>
      </c>
      <c r="AE91" s="41">
        <f>SUM(Table1[[#This Row],[Regular10]:[Holiday12]])</f>
        <v>0</v>
      </c>
      <c r="AF91" s="41">
        <f>Table1[[#This Row],[Regular Hours3]]*Table1[[#This Row],[Regular Wage Cap]]</f>
        <v>0</v>
      </c>
      <c r="AG91" s="41">
        <f>Table1[[#This Row],[OvertimeHours5]]*Table1[[#This Row],[Overtime Wage Cap]]</f>
        <v>0</v>
      </c>
      <c r="AH91" s="41">
        <f>Table1[[#This Row],[Holiday Hours7]]*Table1[[#This Row],[Holiday Wage Cap]]</f>
        <v>0</v>
      </c>
      <c r="AI91" s="41">
        <f>SUM(Table1[[#This Row],[Regular]:[Holiday]])</f>
        <v>0</v>
      </c>
      <c r="AJ91" s="41">
        <f>IF(Table1[[#This Row],[Total]]=0,0,Table1[[#This Row],[Total2]]-Table1[[#This Row],[Total]])</f>
        <v>0</v>
      </c>
      <c r="AK91" s="41">
        <f>Table1[[#This Row],[Difference]]*Table1[[#This Row],[DDS Funding Percent]]</f>
        <v>0</v>
      </c>
      <c r="AL91" s="41">
        <f>IF(Table1[[#This Row],[Regular Hourly Wage]]&lt;&gt;0,Table1[[#This Row],[Regular Wage Cap]]-Table1[[#This Row],[Regular Hourly Wage]],0)</f>
        <v>0</v>
      </c>
      <c r="AM91" s="38"/>
      <c r="AN91" s="41">
        <f>Table1[[#This Row],[Wage Difference]]*Table1[[#This Row],[Post Wage Increase Time Off Accruals (Hours)]]</f>
        <v>0</v>
      </c>
      <c r="AO91" s="41">
        <f>Table1[[#This Row],[Min Wage Time Off Accrual Expense]]*Table1[[#This Row],[DDS Funding Percent]]</f>
        <v>0</v>
      </c>
      <c r="AP91" s="1"/>
      <c r="AQ91" s="18"/>
    </row>
    <row r="92" spans="1:43" x14ac:dyDescent="0.25">
      <c r="A92" s="17"/>
      <c r="B92" s="17"/>
      <c r="C92" s="58"/>
      <c r="D92" s="37"/>
      <c r="E92" s="37"/>
      <c r="F92" s="37"/>
      <c r="G92" s="37"/>
      <c r="H92" s="37"/>
      <c r="I92" s="37"/>
      <c r="K92" s="41">
        <f>SUM(Table1[[#This Row],[Regular Wages]],Table1[[#This Row],[OvertimeWages]],Table1[[#This Row],[Holiday Wages]],Table1[[#This Row],[Incentive Payments]])</f>
        <v>0</v>
      </c>
      <c r="L92" s="38"/>
      <c r="M92" s="38"/>
      <c r="N92" s="38"/>
      <c r="O92" s="38"/>
      <c r="P92" s="38"/>
      <c r="Q92" s="38"/>
      <c r="R92" s="38"/>
      <c r="S92" s="41">
        <f>SUM(Table1[[#This Row],[Regular Wages2]],Table1[[#This Row],[OvertimeWages4]],Table1[[#This Row],[Holiday Wages6]],Table1[[#This Row],[Incentive Payments8]])</f>
        <v>0</v>
      </c>
      <c r="T92" s="41">
        <f>SUM(Table1[[#This Row],[Total Pre Min Wage Wages]],Table1[[#This Row],[Total After Min Wage Wages]])</f>
        <v>0</v>
      </c>
      <c r="U92" s="41">
        <f>IFERROR(IF(OR(Table1[[#This Row],[Regular Hours]]=0,Table1[[#This Row],[Regular Hours]]=""),VLOOKUP(Table1[[#This Row],[Position Title]],startingWages!$A$2:$D$200,2, FALSE),Table1[[#This Row],[Regular Wages]]/Table1[[#This Row],[Regular Hours]]),0)</f>
        <v>0</v>
      </c>
      <c r="V92" s="41">
        <f>IF(OR(Table1[[#This Row],[OvertimeHours]]="",Table1[[#This Row],[OvertimeHours]]=0),Table1[[#This Row],[Regular Hourly Wage]]*1.5,Table1[[#This Row],[OvertimeWages]]/Table1[[#This Row],[OvertimeHours]])</f>
        <v>0</v>
      </c>
      <c r="W92" s="41">
        <f>IF(OR(Table1[[#This Row],[Holiday Hours]]="",Table1[[#This Row],[Holiday Hours]]=0),Table1[[#This Row],[Regular Hourly Wage]],Table1[[#This Row],[Holiday Wages]]/Table1[[#This Row],[Holiday Hours]])</f>
        <v>0</v>
      </c>
      <c r="X92" s="41" t="str">
        <f>IF(Table1[[#This Row],[Regular Hourly Wage]]&lt;14.05,"$14.75",IF(Table1[[#This Row],[Regular Hourly Wage]]&lt;30,"5%","None"))</f>
        <v>$14.75</v>
      </c>
      <c r="Y92" s="41">
        <f>IF(Table1[[#This Row],[Wage Category]]="5%",Table1[[#This Row],[Regular Hourly Wage]]*1.05,IF(Table1[[#This Row],[Wage Category]]="$14.75",14.75,Table1[[#This Row],[Regular Hourly Wage]]))</f>
        <v>14.75</v>
      </c>
      <c r="Z92" s="41">
        <f>(1+IF(Table1[[#This Row],[Regular Hourly Wage]]=0,0.5,(Table1[[#This Row],[Overtime Hourly Wage]]-Table1[[#This Row],[Regular Hourly Wage]])/Table1[[#This Row],[Regular Hourly Wage]]))*Table1[[#This Row],[Regular Wage Cap]]</f>
        <v>22.125</v>
      </c>
      <c r="AA92" s="41">
        <f>(1+IF(Table1[[#This Row],[Regular Hourly Wage]]=0,0,(Table1[[#This Row],[Holiday Hourly Wage]]-Table1[[#This Row],[Regular Hourly Wage]])/Table1[[#This Row],[Regular Hourly Wage]]))*Table1[[#This Row],[Regular Wage Cap]]</f>
        <v>14.75</v>
      </c>
      <c r="AB92" s="41">
        <f>Table1[[#This Row],[Regular Hours3]]*Table1[[#This Row],[Regular Hourly Wage]]</f>
        <v>0</v>
      </c>
      <c r="AC92" s="41">
        <f>Table1[[#This Row],[OvertimeHours5]]*Table1[[#This Row],[Overtime Hourly Wage]]</f>
        <v>0</v>
      </c>
      <c r="AD92" s="41">
        <f>Table1[[#This Row],[Holiday Hours7]]*Table1[[#This Row],[Holiday Hourly Wage]]</f>
        <v>0</v>
      </c>
      <c r="AE92" s="41">
        <f>SUM(Table1[[#This Row],[Regular10]:[Holiday12]])</f>
        <v>0</v>
      </c>
      <c r="AF92" s="41">
        <f>Table1[[#This Row],[Regular Hours3]]*Table1[[#This Row],[Regular Wage Cap]]</f>
        <v>0</v>
      </c>
      <c r="AG92" s="41">
        <f>Table1[[#This Row],[OvertimeHours5]]*Table1[[#This Row],[Overtime Wage Cap]]</f>
        <v>0</v>
      </c>
      <c r="AH92" s="41">
        <f>Table1[[#This Row],[Holiday Hours7]]*Table1[[#This Row],[Holiday Wage Cap]]</f>
        <v>0</v>
      </c>
      <c r="AI92" s="41">
        <f>SUM(Table1[[#This Row],[Regular]:[Holiday]])</f>
        <v>0</v>
      </c>
      <c r="AJ92" s="41">
        <f>IF(Table1[[#This Row],[Total]]=0,0,Table1[[#This Row],[Total2]]-Table1[[#This Row],[Total]])</f>
        <v>0</v>
      </c>
      <c r="AK92" s="41">
        <f>Table1[[#This Row],[Difference]]*Table1[[#This Row],[DDS Funding Percent]]</f>
        <v>0</v>
      </c>
      <c r="AL92" s="41">
        <f>IF(Table1[[#This Row],[Regular Hourly Wage]]&lt;&gt;0,Table1[[#This Row],[Regular Wage Cap]]-Table1[[#This Row],[Regular Hourly Wage]],0)</f>
        <v>0</v>
      </c>
      <c r="AM92" s="38"/>
      <c r="AN92" s="41">
        <f>Table1[[#This Row],[Wage Difference]]*Table1[[#This Row],[Post Wage Increase Time Off Accruals (Hours)]]</f>
        <v>0</v>
      </c>
      <c r="AO92" s="41">
        <f>Table1[[#This Row],[Min Wage Time Off Accrual Expense]]*Table1[[#This Row],[DDS Funding Percent]]</f>
        <v>0</v>
      </c>
      <c r="AP92" s="1"/>
      <c r="AQ92" s="18"/>
    </row>
    <row r="93" spans="1:43" x14ac:dyDescent="0.25">
      <c r="A93" s="17"/>
      <c r="B93" s="17"/>
      <c r="C93" s="58"/>
      <c r="D93" s="37"/>
      <c r="E93" s="37"/>
      <c r="F93" s="37"/>
      <c r="G93" s="37"/>
      <c r="H93" s="37"/>
      <c r="I93" s="37"/>
      <c r="K93" s="41">
        <f>SUM(Table1[[#This Row],[Regular Wages]],Table1[[#This Row],[OvertimeWages]],Table1[[#This Row],[Holiday Wages]],Table1[[#This Row],[Incentive Payments]])</f>
        <v>0</v>
      </c>
      <c r="L93" s="38"/>
      <c r="M93" s="38"/>
      <c r="N93" s="38"/>
      <c r="O93" s="38"/>
      <c r="P93" s="38"/>
      <c r="Q93" s="38"/>
      <c r="R93" s="38"/>
      <c r="S93" s="41">
        <f>SUM(Table1[[#This Row],[Regular Wages2]],Table1[[#This Row],[OvertimeWages4]],Table1[[#This Row],[Holiday Wages6]],Table1[[#This Row],[Incentive Payments8]])</f>
        <v>0</v>
      </c>
      <c r="T93" s="41">
        <f>SUM(Table1[[#This Row],[Total Pre Min Wage Wages]],Table1[[#This Row],[Total After Min Wage Wages]])</f>
        <v>0</v>
      </c>
      <c r="U93" s="41">
        <f>IFERROR(IF(OR(Table1[[#This Row],[Regular Hours]]=0,Table1[[#This Row],[Regular Hours]]=""),VLOOKUP(Table1[[#This Row],[Position Title]],startingWages!$A$2:$D$200,2, FALSE),Table1[[#This Row],[Regular Wages]]/Table1[[#This Row],[Regular Hours]]),0)</f>
        <v>0</v>
      </c>
      <c r="V93" s="41">
        <f>IF(OR(Table1[[#This Row],[OvertimeHours]]="",Table1[[#This Row],[OvertimeHours]]=0),Table1[[#This Row],[Regular Hourly Wage]]*1.5,Table1[[#This Row],[OvertimeWages]]/Table1[[#This Row],[OvertimeHours]])</f>
        <v>0</v>
      </c>
      <c r="W93" s="41">
        <f>IF(OR(Table1[[#This Row],[Holiday Hours]]="",Table1[[#This Row],[Holiday Hours]]=0),Table1[[#This Row],[Regular Hourly Wage]],Table1[[#This Row],[Holiday Wages]]/Table1[[#This Row],[Holiday Hours]])</f>
        <v>0</v>
      </c>
      <c r="X93" s="41" t="str">
        <f>IF(Table1[[#This Row],[Regular Hourly Wage]]&lt;14.05,"$14.75",IF(Table1[[#This Row],[Regular Hourly Wage]]&lt;30,"5%","None"))</f>
        <v>$14.75</v>
      </c>
      <c r="Y93" s="41">
        <f>IF(Table1[[#This Row],[Wage Category]]="5%",Table1[[#This Row],[Regular Hourly Wage]]*1.05,IF(Table1[[#This Row],[Wage Category]]="$14.75",14.75,Table1[[#This Row],[Regular Hourly Wage]]))</f>
        <v>14.75</v>
      </c>
      <c r="Z93" s="41">
        <f>(1+IF(Table1[[#This Row],[Regular Hourly Wage]]=0,0.5,(Table1[[#This Row],[Overtime Hourly Wage]]-Table1[[#This Row],[Regular Hourly Wage]])/Table1[[#This Row],[Regular Hourly Wage]]))*Table1[[#This Row],[Regular Wage Cap]]</f>
        <v>22.125</v>
      </c>
      <c r="AA93" s="41">
        <f>(1+IF(Table1[[#This Row],[Regular Hourly Wage]]=0,0,(Table1[[#This Row],[Holiday Hourly Wage]]-Table1[[#This Row],[Regular Hourly Wage]])/Table1[[#This Row],[Regular Hourly Wage]]))*Table1[[#This Row],[Regular Wage Cap]]</f>
        <v>14.75</v>
      </c>
      <c r="AB93" s="41">
        <f>Table1[[#This Row],[Regular Hours3]]*Table1[[#This Row],[Regular Hourly Wage]]</f>
        <v>0</v>
      </c>
      <c r="AC93" s="41">
        <f>Table1[[#This Row],[OvertimeHours5]]*Table1[[#This Row],[Overtime Hourly Wage]]</f>
        <v>0</v>
      </c>
      <c r="AD93" s="41">
        <f>Table1[[#This Row],[Holiday Hours7]]*Table1[[#This Row],[Holiday Hourly Wage]]</f>
        <v>0</v>
      </c>
      <c r="AE93" s="41">
        <f>SUM(Table1[[#This Row],[Regular10]:[Holiday12]])</f>
        <v>0</v>
      </c>
      <c r="AF93" s="41">
        <f>Table1[[#This Row],[Regular Hours3]]*Table1[[#This Row],[Regular Wage Cap]]</f>
        <v>0</v>
      </c>
      <c r="AG93" s="41">
        <f>Table1[[#This Row],[OvertimeHours5]]*Table1[[#This Row],[Overtime Wage Cap]]</f>
        <v>0</v>
      </c>
      <c r="AH93" s="41">
        <f>Table1[[#This Row],[Holiday Hours7]]*Table1[[#This Row],[Holiday Wage Cap]]</f>
        <v>0</v>
      </c>
      <c r="AI93" s="41">
        <f>SUM(Table1[[#This Row],[Regular]:[Holiday]])</f>
        <v>0</v>
      </c>
      <c r="AJ93" s="41">
        <f>IF(Table1[[#This Row],[Total]]=0,0,Table1[[#This Row],[Total2]]-Table1[[#This Row],[Total]])</f>
        <v>0</v>
      </c>
      <c r="AK93" s="41">
        <f>Table1[[#This Row],[Difference]]*Table1[[#This Row],[DDS Funding Percent]]</f>
        <v>0</v>
      </c>
      <c r="AL93" s="41">
        <f>IF(Table1[[#This Row],[Regular Hourly Wage]]&lt;&gt;0,Table1[[#This Row],[Regular Wage Cap]]-Table1[[#This Row],[Regular Hourly Wage]],0)</f>
        <v>0</v>
      </c>
      <c r="AM93" s="38"/>
      <c r="AN93" s="41">
        <f>Table1[[#This Row],[Wage Difference]]*Table1[[#This Row],[Post Wage Increase Time Off Accruals (Hours)]]</f>
        <v>0</v>
      </c>
      <c r="AO93" s="41">
        <f>Table1[[#This Row],[Min Wage Time Off Accrual Expense]]*Table1[[#This Row],[DDS Funding Percent]]</f>
        <v>0</v>
      </c>
      <c r="AP93" s="1"/>
      <c r="AQ93" s="18"/>
    </row>
    <row r="94" spans="1:43" x14ac:dyDescent="0.25">
      <c r="A94" s="17"/>
      <c r="B94" s="17"/>
      <c r="C94" s="58"/>
      <c r="D94" s="37"/>
      <c r="E94" s="37"/>
      <c r="F94" s="37"/>
      <c r="G94" s="37"/>
      <c r="H94" s="37"/>
      <c r="I94" s="37"/>
      <c r="K94" s="41">
        <f>SUM(Table1[[#This Row],[Regular Wages]],Table1[[#This Row],[OvertimeWages]],Table1[[#This Row],[Holiday Wages]],Table1[[#This Row],[Incentive Payments]])</f>
        <v>0</v>
      </c>
      <c r="L94" s="38"/>
      <c r="M94" s="38"/>
      <c r="N94" s="38"/>
      <c r="O94" s="38"/>
      <c r="P94" s="38"/>
      <c r="Q94" s="38"/>
      <c r="R94" s="38"/>
      <c r="S94" s="41">
        <f>SUM(Table1[[#This Row],[Regular Wages2]],Table1[[#This Row],[OvertimeWages4]],Table1[[#This Row],[Holiday Wages6]],Table1[[#This Row],[Incentive Payments8]])</f>
        <v>0</v>
      </c>
      <c r="T94" s="41">
        <f>SUM(Table1[[#This Row],[Total Pre Min Wage Wages]],Table1[[#This Row],[Total After Min Wage Wages]])</f>
        <v>0</v>
      </c>
      <c r="U94" s="41">
        <f>IFERROR(IF(OR(Table1[[#This Row],[Regular Hours]]=0,Table1[[#This Row],[Regular Hours]]=""),VLOOKUP(Table1[[#This Row],[Position Title]],startingWages!$A$2:$D$200,2, FALSE),Table1[[#This Row],[Regular Wages]]/Table1[[#This Row],[Regular Hours]]),0)</f>
        <v>0</v>
      </c>
      <c r="V94" s="41">
        <f>IF(OR(Table1[[#This Row],[OvertimeHours]]="",Table1[[#This Row],[OvertimeHours]]=0),Table1[[#This Row],[Regular Hourly Wage]]*1.5,Table1[[#This Row],[OvertimeWages]]/Table1[[#This Row],[OvertimeHours]])</f>
        <v>0</v>
      </c>
      <c r="W94" s="41">
        <f>IF(OR(Table1[[#This Row],[Holiday Hours]]="",Table1[[#This Row],[Holiday Hours]]=0),Table1[[#This Row],[Regular Hourly Wage]],Table1[[#This Row],[Holiday Wages]]/Table1[[#This Row],[Holiday Hours]])</f>
        <v>0</v>
      </c>
      <c r="X94" s="41" t="str">
        <f>IF(Table1[[#This Row],[Regular Hourly Wage]]&lt;14.05,"$14.75",IF(Table1[[#This Row],[Regular Hourly Wage]]&lt;30,"5%","None"))</f>
        <v>$14.75</v>
      </c>
      <c r="Y94" s="41">
        <f>IF(Table1[[#This Row],[Wage Category]]="5%",Table1[[#This Row],[Regular Hourly Wage]]*1.05,IF(Table1[[#This Row],[Wage Category]]="$14.75",14.75,Table1[[#This Row],[Regular Hourly Wage]]))</f>
        <v>14.75</v>
      </c>
      <c r="Z94" s="41">
        <f>(1+IF(Table1[[#This Row],[Regular Hourly Wage]]=0,0.5,(Table1[[#This Row],[Overtime Hourly Wage]]-Table1[[#This Row],[Regular Hourly Wage]])/Table1[[#This Row],[Regular Hourly Wage]]))*Table1[[#This Row],[Regular Wage Cap]]</f>
        <v>22.125</v>
      </c>
      <c r="AA94" s="41">
        <f>(1+IF(Table1[[#This Row],[Regular Hourly Wage]]=0,0,(Table1[[#This Row],[Holiday Hourly Wage]]-Table1[[#This Row],[Regular Hourly Wage]])/Table1[[#This Row],[Regular Hourly Wage]]))*Table1[[#This Row],[Regular Wage Cap]]</f>
        <v>14.75</v>
      </c>
      <c r="AB94" s="41">
        <f>Table1[[#This Row],[Regular Hours3]]*Table1[[#This Row],[Regular Hourly Wage]]</f>
        <v>0</v>
      </c>
      <c r="AC94" s="41">
        <f>Table1[[#This Row],[OvertimeHours5]]*Table1[[#This Row],[Overtime Hourly Wage]]</f>
        <v>0</v>
      </c>
      <c r="AD94" s="41">
        <f>Table1[[#This Row],[Holiday Hours7]]*Table1[[#This Row],[Holiday Hourly Wage]]</f>
        <v>0</v>
      </c>
      <c r="AE94" s="41">
        <f>SUM(Table1[[#This Row],[Regular10]:[Holiday12]])</f>
        <v>0</v>
      </c>
      <c r="AF94" s="41">
        <f>Table1[[#This Row],[Regular Hours3]]*Table1[[#This Row],[Regular Wage Cap]]</f>
        <v>0</v>
      </c>
      <c r="AG94" s="41">
        <f>Table1[[#This Row],[OvertimeHours5]]*Table1[[#This Row],[Overtime Wage Cap]]</f>
        <v>0</v>
      </c>
      <c r="AH94" s="41">
        <f>Table1[[#This Row],[Holiday Hours7]]*Table1[[#This Row],[Holiday Wage Cap]]</f>
        <v>0</v>
      </c>
      <c r="AI94" s="41">
        <f>SUM(Table1[[#This Row],[Regular]:[Holiday]])</f>
        <v>0</v>
      </c>
      <c r="AJ94" s="41">
        <f>IF(Table1[[#This Row],[Total]]=0,0,Table1[[#This Row],[Total2]]-Table1[[#This Row],[Total]])</f>
        <v>0</v>
      </c>
      <c r="AK94" s="41">
        <f>Table1[[#This Row],[Difference]]*Table1[[#This Row],[DDS Funding Percent]]</f>
        <v>0</v>
      </c>
      <c r="AL94" s="41">
        <f>IF(Table1[[#This Row],[Regular Hourly Wage]]&lt;&gt;0,Table1[[#This Row],[Regular Wage Cap]]-Table1[[#This Row],[Regular Hourly Wage]],0)</f>
        <v>0</v>
      </c>
      <c r="AM94" s="38"/>
      <c r="AN94" s="41">
        <f>Table1[[#This Row],[Wage Difference]]*Table1[[#This Row],[Post Wage Increase Time Off Accruals (Hours)]]</f>
        <v>0</v>
      </c>
      <c r="AO94" s="41">
        <f>Table1[[#This Row],[Min Wage Time Off Accrual Expense]]*Table1[[#This Row],[DDS Funding Percent]]</f>
        <v>0</v>
      </c>
      <c r="AP94" s="1"/>
      <c r="AQ94" s="18"/>
    </row>
    <row r="95" spans="1:43" x14ac:dyDescent="0.25">
      <c r="A95" s="17"/>
      <c r="B95" s="17"/>
      <c r="C95" s="58"/>
      <c r="D95" s="37"/>
      <c r="E95" s="37"/>
      <c r="F95" s="37"/>
      <c r="G95" s="37"/>
      <c r="H95" s="37"/>
      <c r="I95" s="37"/>
      <c r="K95" s="41">
        <f>SUM(Table1[[#This Row],[Regular Wages]],Table1[[#This Row],[OvertimeWages]],Table1[[#This Row],[Holiday Wages]],Table1[[#This Row],[Incentive Payments]])</f>
        <v>0</v>
      </c>
      <c r="L95" s="38"/>
      <c r="M95" s="38"/>
      <c r="N95" s="38"/>
      <c r="O95" s="38"/>
      <c r="P95" s="38"/>
      <c r="Q95" s="38"/>
      <c r="R95" s="38"/>
      <c r="S95" s="41">
        <f>SUM(Table1[[#This Row],[Regular Wages2]],Table1[[#This Row],[OvertimeWages4]],Table1[[#This Row],[Holiday Wages6]],Table1[[#This Row],[Incentive Payments8]])</f>
        <v>0</v>
      </c>
      <c r="T95" s="41">
        <f>SUM(Table1[[#This Row],[Total Pre Min Wage Wages]],Table1[[#This Row],[Total After Min Wage Wages]])</f>
        <v>0</v>
      </c>
      <c r="U95" s="41">
        <f>IFERROR(IF(OR(Table1[[#This Row],[Regular Hours]]=0,Table1[[#This Row],[Regular Hours]]=""),VLOOKUP(Table1[[#This Row],[Position Title]],startingWages!$A$2:$D$200,2, FALSE),Table1[[#This Row],[Regular Wages]]/Table1[[#This Row],[Regular Hours]]),0)</f>
        <v>0</v>
      </c>
      <c r="V95" s="41">
        <f>IF(OR(Table1[[#This Row],[OvertimeHours]]="",Table1[[#This Row],[OvertimeHours]]=0),Table1[[#This Row],[Regular Hourly Wage]]*1.5,Table1[[#This Row],[OvertimeWages]]/Table1[[#This Row],[OvertimeHours]])</f>
        <v>0</v>
      </c>
      <c r="W95" s="41">
        <f>IF(OR(Table1[[#This Row],[Holiday Hours]]="",Table1[[#This Row],[Holiday Hours]]=0),Table1[[#This Row],[Regular Hourly Wage]],Table1[[#This Row],[Holiday Wages]]/Table1[[#This Row],[Holiday Hours]])</f>
        <v>0</v>
      </c>
      <c r="X95" s="41" t="str">
        <f>IF(Table1[[#This Row],[Regular Hourly Wage]]&lt;14.05,"$14.75",IF(Table1[[#This Row],[Regular Hourly Wage]]&lt;30,"5%","None"))</f>
        <v>$14.75</v>
      </c>
      <c r="Y95" s="41">
        <f>IF(Table1[[#This Row],[Wage Category]]="5%",Table1[[#This Row],[Regular Hourly Wage]]*1.05,IF(Table1[[#This Row],[Wage Category]]="$14.75",14.75,Table1[[#This Row],[Regular Hourly Wage]]))</f>
        <v>14.75</v>
      </c>
      <c r="Z95" s="41">
        <f>(1+IF(Table1[[#This Row],[Regular Hourly Wage]]=0,0.5,(Table1[[#This Row],[Overtime Hourly Wage]]-Table1[[#This Row],[Regular Hourly Wage]])/Table1[[#This Row],[Regular Hourly Wage]]))*Table1[[#This Row],[Regular Wage Cap]]</f>
        <v>22.125</v>
      </c>
      <c r="AA95" s="41">
        <f>(1+IF(Table1[[#This Row],[Regular Hourly Wage]]=0,0,(Table1[[#This Row],[Holiday Hourly Wage]]-Table1[[#This Row],[Regular Hourly Wage]])/Table1[[#This Row],[Regular Hourly Wage]]))*Table1[[#This Row],[Regular Wage Cap]]</f>
        <v>14.75</v>
      </c>
      <c r="AB95" s="41">
        <f>Table1[[#This Row],[Regular Hours3]]*Table1[[#This Row],[Regular Hourly Wage]]</f>
        <v>0</v>
      </c>
      <c r="AC95" s="41">
        <f>Table1[[#This Row],[OvertimeHours5]]*Table1[[#This Row],[Overtime Hourly Wage]]</f>
        <v>0</v>
      </c>
      <c r="AD95" s="41">
        <f>Table1[[#This Row],[Holiday Hours7]]*Table1[[#This Row],[Holiday Hourly Wage]]</f>
        <v>0</v>
      </c>
      <c r="AE95" s="41">
        <f>SUM(Table1[[#This Row],[Regular10]:[Holiday12]])</f>
        <v>0</v>
      </c>
      <c r="AF95" s="41">
        <f>Table1[[#This Row],[Regular Hours3]]*Table1[[#This Row],[Regular Wage Cap]]</f>
        <v>0</v>
      </c>
      <c r="AG95" s="41">
        <f>Table1[[#This Row],[OvertimeHours5]]*Table1[[#This Row],[Overtime Wage Cap]]</f>
        <v>0</v>
      </c>
      <c r="AH95" s="41">
        <f>Table1[[#This Row],[Holiday Hours7]]*Table1[[#This Row],[Holiday Wage Cap]]</f>
        <v>0</v>
      </c>
      <c r="AI95" s="41">
        <f>SUM(Table1[[#This Row],[Regular]:[Holiday]])</f>
        <v>0</v>
      </c>
      <c r="AJ95" s="41">
        <f>IF(Table1[[#This Row],[Total]]=0,0,Table1[[#This Row],[Total2]]-Table1[[#This Row],[Total]])</f>
        <v>0</v>
      </c>
      <c r="AK95" s="41">
        <f>Table1[[#This Row],[Difference]]*Table1[[#This Row],[DDS Funding Percent]]</f>
        <v>0</v>
      </c>
      <c r="AL95" s="41">
        <f>IF(Table1[[#This Row],[Regular Hourly Wage]]&lt;&gt;0,Table1[[#This Row],[Regular Wage Cap]]-Table1[[#This Row],[Regular Hourly Wage]],0)</f>
        <v>0</v>
      </c>
      <c r="AM95" s="38"/>
      <c r="AN95" s="41">
        <f>Table1[[#This Row],[Wage Difference]]*Table1[[#This Row],[Post Wage Increase Time Off Accruals (Hours)]]</f>
        <v>0</v>
      </c>
      <c r="AO95" s="41">
        <f>Table1[[#This Row],[Min Wage Time Off Accrual Expense]]*Table1[[#This Row],[DDS Funding Percent]]</f>
        <v>0</v>
      </c>
      <c r="AP95" s="1"/>
      <c r="AQ95" s="18"/>
    </row>
    <row r="96" spans="1:43" x14ac:dyDescent="0.25">
      <c r="A96" s="17"/>
      <c r="B96" s="17"/>
      <c r="C96" s="58"/>
      <c r="D96" s="37"/>
      <c r="E96" s="37"/>
      <c r="F96" s="37"/>
      <c r="G96" s="37"/>
      <c r="H96" s="37"/>
      <c r="I96" s="37"/>
      <c r="K96" s="41">
        <f>SUM(Table1[[#This Row],[Regular Wages]],Table1[[#This Row],[OvertimeWages]],Table1[[#This Row],[Holiday Wages]],Table1[[#This Row],[Incentive Payments]])</f>
        <v>0</v>
      </c>
      <c r="L96" s="38"/>
      <c r="M96" s="38"/>
      <c r="N96" s="38"/>
      <c r="O96" s="38"/>
      <c r="P96" s="38"/>
      <c r="Q96" s="38"/>
      <c r="R96" s="38"/>
      <c r="S96" s="41">
        <f>SUM(Table1[[#This Row],[Regular Wages2]],Table1[[#This Row],[OvertimeWages4]],Table1[[#This Row],[Holiday Wages6]],Table1[[#This Row],[Incentive Payments8]])</f>
        <v>0</v>
      </c>
      <c r="T96" s="41">
        <f>SUM(Table1[[#This Row],[Total Pre Min Wage Wages]],Table1[[#This Row],[Total After Min Wage Wages]])</f>
        <v>0</v>
      </c>
      <c r="U96" s="41">
        <f>IFERROR(IF(OR(Table1[[#This Row],[Regular Hours]]=0,Table1[[#This Row],[Regular Hours]]=""),VLOOKUP(Table1[[#This Row],[Position Title]],startingWages!$A$2:$D$200,2, FALSE),Table1[[#This Row],[Regular Wages]]/Table1[[#This Row],[Regular Hours]]),0)</f>
        <v>0</v>
      </c>
      <c r="V96" s="41">
        <f>IF(OR(Table1[[#This Row],[OvertimeHours]]="",Table1[[#This Row],[OvertimeHours]]=0),Table1[[#This Row],[Regular Hourly Wage]]*1.5,Table1[[#This Row],[OvertimeWages]]/Table1[[#This Row],[OvertimeHours]])</f>
        <v>0</v>
      </c>
      <c r="W96" s="41">
        <f>IF(OR(Table1[[#This Row],[Holiday Hours]]="",Table1[[#This Row],[Holiday Hours]]=0),Table1[[#This Row],[Regular Hourly Wage]],Table1[[#This Row],[Holiday Wages]]/Table1[[#This Row],[Holiday Hours]])</f>
        <v>0</v>
      </c>
      <c r="X96" s="41" t="str">
        <f>IF(Table1[[#This Row],[Regular Hourly Wage]]&lt;14.05,"$14.75",IF(Table1[[#This Row],[Regular Hourly Wage]]&lt;30,"5%","None"))</f>
        <v>$14.75</v>
      </c>
      <c r="Y96" s="41">
        <f>IF(Table1[[#This Row],[Wage Category]]="5%",Table1[[#This Row],[Regular Hourly Wage]]*1.05,IF(Table1[[#This Row],[Wage Category]]="$14.75",14.75,Table1[[#This Row],[Regular Hourly Wage]]))</f>
        <v>14.75</v>
      </c>
      <c r="Z96" s="41">
        <f>(1+IF(Table1[[#This Row],[Regular Hourly Wage]]=0,0.5,(Table1[[#This Row],[Overtime Hourly Wage]]-Table1[[#This Row],[Regular Hourly Wage]])/Table1[[#This Row],[Regular Hourly Wage]]))*Table1[[#This Row],[Regular Wage Cap]]</f>
        <v>22.125</v>
      </c>
      <c r="AA96" s="41">
        <f>(1+IF(Table1[[#This Row],[Regular Hourly Wage]]=0,0,(Table1[[#This Row],[Holiday Hourly Wage]]-Table1[[#This Row],[Regular Hourly Wage]])/Table1[[#This Row],[Regular Hourly Wage]]))*Table1[[#This Row],[Regular Wage Cap]]</f>
        <v>14.75</v>
      </c>
      <c r="AB96" s="41">
        <f>Table1[[#This Row],[Regular Hours3]]*Table1[[#This Row],[Regular Hourly Wage]]</f>
        <v>0</v>
      </c>
      <c r="AC96" s="41">
        <f>Table1[[#This Row],[OvertimeHours5]]*Table1[[#This Row],[Overtime Hourly Wage]]</f>
        <v>0</v>
      </c>
      <c r="AD96" s="41">
        <f>Table1[[#This Row],[Holiday Hours7]]*Table1[[#This Row],[Holiday Hourly Wage]]</f>
        <v>0</v>
      </c>
      <c r="AE96" s="41">
        <f>SUM(Table1[[#This Row],[Regular10]:[Holiday12]])</f>
        <v>0</v>
      </c>
      <c r="AF96" s="41">
        <f>Table1[[#This Row],[Regular Hours3]]*Table1[[#This Row],[Regular Wage Cap]]</f>
        <v>0</v>
      </c>
      <c r="AG96" s="41">
        <f>Table1[[#This Row],[OvertimeHours5]]*Table1[[#This Row],[Overtime Wage Cap]]</f>
        <v>0</v>
      </c>
      <c r="AH96" s="41">
        <f>Table1[[#This Row],[Holiday Hours7]]*Table1[[#This Row],[Holiday Wage Cap]]</f>
        <v>0</v>
      </c>
      <c r="AI96" s="41">
        <f>SUM(Table1[[#This Row],[Regular]:[Holiday]])</f>
        <v>0</v>
      </c>
      <c r="AJ96" s="41">
        <f>IF(Table1[[#This Row],[Total]]=0,0,Table1[[#This Row],[Total2]]-Table1[[#This Row],[Total]])</f>
        <v>0</v>
      </c>
      <c r="AK96" s="41">
        <f>Table1[[#This Row],[Difference]]*Table1[[#This Row],[DDS Funding Percent]]</f>
        <v>0</v>
      </c>
      <c r="AL96" s="41">
        <f>IF(Table1[[#This Row],[Regular Hourly Wage]]&lt;&gt;0,Table1[[#This Row],[Regular Wage Cap]]-Table1[[#This Row],[Regular Hourly Wage]],0)</f>
        <v>0</v>
      </c>
      <c r="AM96" s="38"/>
      <c r="AN96" s="41">
        <f>Table1[[#This Row],[Wage Difference]]*Table1[[#This Row],[Post Wage Increase Time Off Accruals (Hours)]]</f>
        <v>0</v>
      </c>
      <c r="AO96" s="41">
        <f>Table1[[#This Row],[Min Wage Time Off Accrual Expense]]*Table1[[#This Row],[DDS Funding Percent]]</f>
        <v>0</v>
      </c>
      <c r="AP96" s="1"/>
      <c r="AQ96" s="18"/>
    </row>
    <row r="97" spans="1:43" x14ac:dyDescent="0.25">
      <c r="A97" s="17"/>
      <c r="B97" s="17"/>
      <c r="C97" s="58"/>
      <c r="D97" s="37"/>
      <c r="E97" s="37"/>
      <c r="F97" s="37"/>
      <c r="G97" s="37"/>
      <c r="H97" s="37"/>
      <c r="I97" s="37"/>
      <c r="K97" s="41">
        <f>SUM(Table1[[#This Row],[Regular Wages]],Table1[[#This Row],[OvertimeWages]],Table1[[#This Row],[Holiday Wages]],Table1[[#This Row],[Incentive Payments]])</f>
        <v>0</v>
      </c>
      <c r="L97" s="38"/>
      <c r="M97" s="38"/>
      <c r="N97" s="38"/>
      <c r="O97" s="38"/>
      <c r="P97" s="38"/>
      <c r="Q97" s="38"/>
      <c r="R97" s="38"/>
      <c r="S97" s="41">
        <f>SUM(Table1[[#This Row],[Regular Wages2]],Table1[[#This Row],[OvertimeWages4]],Table1[[#This Row],[Holiday Wages6]],Table1[[#This Row],[Incentive Payments8]])</f>
        <v>0</v>
      </c>
      <c r="T97" s="41">
        <f>SUM(Table1[[#This Row],[Total Pre Min Wage Wages]],Table1[[#This Row],[Total After Min Wage Wages]])</f>
        <v>0</v>
      </c>
      <c r="U97" s="41">
        <f>IFERROR(IF(OR(Table1[[#This Row],[Regular Hours]]=0,Table1[[#This Row],[Regular Hours]]=""),VLOOKUP(Table1[[#This Row],[Position Title]],startingWages!$A$2:$D$200,2, FALSE),Table1[[#This Row],[Regular Wages]]/Table1[[#This Row],[Regular Hours]]),0)</f>
        <v>0</v>
      </c>
      <c r="V97" s="41">
        <f>IF(OR(Table1[[#This Row],[OvertimeHours]]="",Table1[[#This Row],[OvertimeHours]]=0),Table1[[#This Row],[Regular Hourly Wage]]*1.5,Table1[[#This Row],[OvertimeWages]]/Table1[[#This Row],[OvertimeHours]])</f>
        <v>0</v>
      </c>
      <c r="W97" s="41">
        <f>IF(OR(Table1[[#This Row],[Holiday Hours]]="",Table1[[#This Row],[Holiday Hours]]=0),Table1[[#This Row],[Regular Hourly Wage]],Table1[[#This Row],[Holiday Wages]]/Table1[[#This Row],[Holiday Hours]])</f>
        <v>0</v>
      </c>
      <c r="X97" s="41" t="str">
        <f>IF(Table1[[#This Row],[Regular Hourly Wage]]&lt;14.05,"$14.75",IF(Table1[[#This Row],[Regular Hourly Wage]]&lt;30,"5%","None"))</f>
        <v>$14.75</v>
      </c>
      <c r="Y97" s="41">
        <f>IF(Table1[[#This Row],[Wage Category]]="5%",Table1[[#This Row],[Regular Hourly Wage]]*1.05,IF(Table1[[#This Row],[Wage Category]]="$14.75",14.75,Table1[[#This Row],[Regular Hourly Wage]]))</f>
        <v>14.75</v>
      </c>
      <c r="Z97" s="41">
        <f>(1+IF(Table1[[#This Row],[Regular Hourly Wage]]=0,0.5,(Table1[[#This Row],[Overtime Hourly Wage]]-Table1[[#This Row],[Regular Hourly Wage]])/Table1[[#This Row],[Regular Hourly Wage]]))*Table1[[#This Row],[Regular Wage Cap]]</f>
        <v>22.125</v>
      </c>
      <c r="AA97" s="41">
        <f>(1+IF(Table1[[#This Row],[Regular Hourly Wage]]=0,0,(Table1[[#This Row],[Holiday Hourly Wage]]-Table1[[#This Row],[Regular Hourly Wage]])/Table1[[#This Row],[Regular Hourly Wage]]))*Table1[[#This Row],[Regular Wage Cap]]</f>
        <v>14.75</v>
      </c>
      <c r="AB97" s="41">
        <f>Table1[[#This Row],[Regular Hours3]]*Table1[[#This Row],[Regular Hourly Wage]]</f>
        <v>0</v>
      </c>
      <c r="AC97" s="41">
        <f>Table1[[#This Row],[OvertimeHours5]]*Table1[[#This Row],[Overtime Hourly Wage]]</f>
        <v>0</v>
      </c>
      <c r="AD97" s="41">
        <f>Table1[[#This Row],[Holiday Hours7]]*Table1[[#This Row],[Holiday Hourly Wage]]</f>
        <v>0</v>
      </c>
      <c r="AE97" s="41">
        <f>SUM(Table1[[#This Row],[Regular10]:[Holiday12]])</f>
        <v>0</v>
      </c>
      <c r="AF97" s="41">
        <f>Table1[[#This Row],[Regular Hours3]]*Table1[[#This Row],[Regular Wage Cap]]</f>
        <v>0</v>
      </c>
      <c r="AG97" s="41">
        <f>Table1[[#This Row],[OvertimeHours5]]*Table1[[#This Row],[Overtime Wage Cap]]</f>
        <v>0</v>
      </c>
      <c r="AH97" s="41">
        <f>Table1[[#This Row],[Holiday Hours7]]*Table1[[#This Row],[Holiday Wage Cap]]</f>
        <v>0</v>
      </c>
      <c r="AI97" s="41">
        <f>SUM(Table1[[#This Row],[Regular]:[Holiday]])</f>
        <v>0</v>
      </c>
      <c r="AJ97" s="41">
        <f>IF(Table1[[#This Row],[Total]]=0,0,Table1[[#This Row],[Total2]]-Table1[[#This Row],[Total]])</f>
        <v>0</v>
      </c>
      <c r="AK97" s="41">
        <f>Table1[[#This Row],[Difference]]*Table1[[#This Row],[DDS Funding Percent]]</f>
        <v>0</v>
      </c>
      <c r="AL97" s="41">
        <f>IF(Table1[[#This Row],[Regular Hourly Wage]]&lt;&gt;0,Table1[[#This Row],[Regular Wage Cap]]-Table1[[#This Row],[Regular Hourly Wage]],0)</f>
        <v>0</v>
      </c>
      <c r="AM97" s="38"/>
      <c r="AN97" s="41">
        <f>Table1[[#This Row],[Wage Difference]]*Table1[[#This Row],[Post Wage Increase Time Off Accruals (Hours)]]</f>
        <v>0</v>
      </c>
      <c r="AO97" s="41">
        <f>Table1[[#This Row],[Min Wage Time Off Accrual Expense]]*Table1[[#This Row],[DDS Funding Percent]]</f>
        <v>0</v>
      </c>
      <c r="AP97" s="1"/>
      <c r="AQ97" s="18"/>
    </row>
    <row r="98" spans="1:43" x14ac:dyDescent="0.25">
      <c r="A98" s="17"/>
      <c r="B98" s="17"/>
      <c r="C98" s="58"/>
      <c r="D98" s="37"/>
      <c r="E98" s="37"/>
      <c r="F98" s="37"/>
      <c r="G98" s="37"/>
      <c r="H98" s="37"/>
      <c r="I98" s="37"/>
      <c r="K98" s="41">
        <f>SUM(Table1[[#This Row],[Regular Wages]],Table1[[#This Row],[OvertimeWages]],Table1[[#This Row],[Holiday Wages]],Table1[[#This Row],[Incentive Payments]])</f>
        <v>0</v>
      </c>
      <c r="L98" s="38"/>
      <c r="M98" s="38"/>
      <c r="N98" s="38"/>
      <c r="O98" s="38"/>
      <c r="P98" s="38"/>
      <c r="Q98" s="38"/>
      <c r="R98" s="38"/>
      <c r="S98" s="41">
        <f>SUM(Table1[[#This Row],[Regular Wages2]],Table1[[#This Row],[OvertimeWages4]],Table1[[#This Row],[Holiday Wages6]],Table1[[#This Row],[Incentive Payments8]])</f>
        <v>0</v>
      </c>
      <c r="T98" s="41">
        <f>SUM(Table1[[#This Row],[Total Pre Min Wage Wages]],Table1[[#This Row],[Total After Min Wage Wages]])</f>
        <v>0</v>
      </c>
      <c r="U98" s="41">
        <f>IFERROR(IF(OR(Table1[[#This Row],[Regular Hours]]=0,Table1[[#This Row],[Regular Hours]]=""),VLOOKUP(Table1[[#This Row],[Position Title]],startingWages!$A$2:$D$200,2, FALSE),Table1[[#This Row],[Regular Wages]]/Table1[[#This Row],[Regular Hours]]),0)</f>
        <v>0</v>
      </c>
      <c r="V98" s="41">
        <f>IF(OR(Table1[[#This Row],[OvertimeHours]]="",Table1[[#This Row],[OvertimeHours]]=0),Table1[[#This Row],[Regular Hourly Wage]]*1.5,Table1[[#This Row],[OvertimeWages]]/Table1[[#This Row],[OvertimeHours]])</f>
        <v>0</v>
      </c>
      <c r="W98" s="41">
        <f>IF(OR(Table1[[#This Row],[Holiday Hours]]="",Table1[[#This Row],[Holiday Hours]]=0),Table1[[#This Row],[Regular Hourly Wage]],Table1[[#This Row],[Holiday Wages]]/Table1[[#This Row],[Holiday Hours]])</f>
        <v>0</v>
      </c>
      <c r="X98" s="41" t="str">
        <f>IF(Table1[[#This Row],[Regular Hourly Wage]]&lt;14.05,"$14.75",IF(Table1[[#This Row],[Regular Hourly Wage]]&lt;30,"5%","None"))</f>
        <v>$14.75</v>
      </c>
      <c r="Y98" s="41">
        <f>IF(Table1[[#This Row],[Wage Category]]="5%",Table1[[#This Row],[Regular Hourly Wage]]*1.05,IF(Table1[[#This Row],[Wage Category]]="$14.75",14.75,Table1[[#This Row],[Regular Hourly Wage]]))</f>
        <v>14.75</v>
      </c>
      <c r="Z98" s="41">
        <f>(1+IF(Table1[[#This Row],[Regular Hourly Wage]]=0,0.5,(Table1[[#This Row],[Overtime Hourly Wage]]-Table1[[#This Row],[Regular Hourly Wage]])/Table1[[#This Row],[Regular Hourly Wage]]))*Table1[[#This Row],[Regular Wage Cap]]</f>
        <v>22.125</v>
      </c>
      <c r="AA98" s="41">
        <f>(1+IF(Table1[[#This Row],[Regular Hourly Wage]]=0,0,(Table1[[#This Row],[Holiday Hourly Wage]]-Table1[[#This Row],[Regular Hourly Wage]])/Table1[[#This Row],[Regular Hourly Wage]]))*Table1[[#This Row],[Regular Wage Cap]]</f>
        <v>14.75</v>
      </c>
      <c r="AB98" s="41">
        <f>Table1[[#This Row],[Regular Hours3]]*Table1[[#This Row],[Regular Hourly Wage]]</f>
        <v>0</v>
      </c>
      <c r="AC98" s="41">
        <f>Table1[[#This Row],[OvertimeHours5]]*Table1[[#This Row],[Overtime Hourly Wage]]</f>
        <v>0</v>
      </c>
      <c r="AD98" s="41">
        <f>Table1[[#This Row],[Holiday Hours7]]*Table1[[#This Row],[Holiday Hourly Wage]]</f>
        <v>0</v>
      </c>
      <c r="AE98" s="41">
        <f>SUM(Table1[[#This Row],[Regular10]:[Holiday12]])</f>
        <v>0</v>
      </c>
      <c r="AF98" s="41">
        <f>Table1[[#This Row],[Regular Hours3]]*Table1[[#This Row],[Regular Wage Cap]]</f>
        <v>0</v>
      </c>
      <c r="AG98" s="41">
        <f>Table1[[#This Row],[OvertimeHours5]]*Table1[[#This Row],[Overtime Wage Cap]]</f>
        <v>0</v>
      </c>
      <c r="AH98" s="41">
        <f>Table1[[#This Row],[Holiday Hours7]]*Table1[[#This Row],[Holiday Wage Cap]]</f>
        <v>0</v>
      </c>
      <c r="AI98" s="41">
        <f>SUM(Table1[[#This Row],[Regular]:[Holiday]])</f>
        <v>0</v>
      </c>
      <c r="AJ98" s="41">
        <f>IF(Table1[[#This Row],[Total]]=0,0,Table1[[#This Row],[Total2]]-Table1[[#This Row],[Total]])</f>
        <v>0</v>
      </c>
      <c r="AK98" s="41">
        <f>Table1[[#This Row],[Difference]]*Table1[[#This Row],[DDS Funding Percent]]</f>
        <v>0</v>
      </c>
      <c r="AL98" s="41">
        <f>IF(Table1[[#This Row],[Regular Hourly Wage]]&lt;&gt;0,Table1[[#This Row],[Regular Wage Cap]]-Table1[[#This Row],[Regular Hourly Wage]],0)</f>
        <v>0</v>
      </c>
      <c r="AM98" s="38"/>
      <c r="AN98" s="41">
        <f>Table1[[#This Row],[Wage Difference]]*Table1[[#This Row],[Post Wage Increase Time Off Accruals (Hours)]]</f>
        <v>0</v>
      </c>
      <c r="AO98" s="41">
        <f>Table1[[#This Row],[Min Wage Time Off Accrual Expense]]*Table1[[#This Row],[DDS Funding Percent]]</f>
        <v>0</v>
      </c>
      <c r="AP98" s="1"/>
      <c r="AQ98" s="18"/>
    </row>
    <row r="99" spans="1:43" x14ac:dyDescent="0.25">
      <c r="A99" s="17"/>
      <c r="B99" s="17"/>
      <c r="C99" s="58"/>
      <c r="D99" s="37"/>
      <c r="E99" s="37"/>
      <c r="F99" s="37"/>
      <c r="G99" s="37"/>
      <c r="H99" s="37"/>
      <c r="I99" s="37"/>
      <c r="K99" s="41">
        <f>SUM(Table1[[#This Row],[Regular Wages]],Table1[[#This Row],[OvertimeWages]],Table1[[#This Row],[Holiday Wages]],Table1[[#This Row],[Incentive Payments]])</f>
        <v>0</v>
      </c>
      <c r="L99" s="38"/>
      <c r="M99" s="38"/>
      <c r="N99" s="38"/>
      <c r="O99" s="38"/>
      <c r="P99" s="38"/>
      <c r="Q99" s="38"/>
      <c r="R99" s="38"/>
      <c r="S99" s="41">
        <f>SUM(Table1[[#This Row],[Regular Wages2]],Table1[[#This Row],[OvertimeWages4]],Table1[[#This Row],[Holiday Wages6]],Table1[[#This Row],[Incentive Payments8]])</f>
        <v>0</v>
      </c>
      <c r="T99" s="41">
        <f>SUM(Table1[[#This Row],[Total Pre Min Wage Wages]],Table1[[#This Row],[Total After Min Wage Wages]])</f>
        <v>0</v>
      </c>
      <c r="U99" s="41">
        <f>IFERROR(IF(OR(Table1[[#This Row],[Regular Hours]]=0,Table1[[#This Row],[Regular Hours]]=""),VLOOKUP(Table1[[#This Row],[Position Title]],startingWages!$A$2:$D$200,2, FALSE),Table1[[#This Row],[Regular Wages]]/Table1[[#This Row],[Regular Hours]]),0)</f>
        <v>0</v>
      </c>
      <c r="V99" s="41">
        <f>IF(OR(Table1[[#This Row],[OvertimeHours]]="",Table1[[#This Row],[OvertimeHours]]=0),Table1[[#This Row],[Regular Hourly Wage]]*1.5,Table1[[#This Row],[OvertimeWages]]/Table1[[#This Row],[OvertimeHours]])</f>
        <v>0</v>
      </c>
      <c r="W99" s="41">
        <f>IF(OR(Table1[[#This Row],[Holiday Hours]]="",Table1[[#This Row],[Holiday Hours]]=0),Table1[[#This Row],[Regular Hourly Wage]],Table1[[#This Row],[Holiday Wages]]/Table1[[#This Row],[Holiday Hours]])</f>
        <v>0</v>
      </c>
      <c r="X99" s="41" t="str">
        <f>IF(Table1[[#This Row],[Regular Hourly Wage]]&lt;14.05,"$14.75",IF(Table1[[#This Row],[Regular Hourly Wage]]&lt;30,"5%","None"))</f>
        <v>$14.75</v>
      </c>
      <c r="Y99" s="41">
        <f>IF(Table1[[#This Row],[Wage Category]]="5%",Table1[[#This Row],[Regular Hourly Wage]]*1.05,IF(Table1[[#This Row],[Wage Category]]="$14.75",14.75,Table1[[#This Row],[Regular Hourly Wage]]))</f>
        <v>14.75</v>
      </c>
      <c r="Z99" s="41">
        <f>(1+IF(Table1[[#This Row],[Regular Hourly Wage]]=0,0.5,(Table1[[#This Row],[Overtime Hourly Wage]]-Table1[[#This Row],[Regular Hourly Wage]])/Table1[[#This Row],[Regular Hourly Wage]]))*Table1[[#This Row],[Regular Wage Cap]]</f>
        <v>22.125</v>
      </c>
      <c r="AA99" s="41">
        <f>(1+IF(Table1[[#This Row],[Regular Hourly Wage]]=0,0,(Table1[[#This Row],[Holiday Hourly Wage]]-Table1[[#This Row],[Regular Hourly Wage]])/Table1[[#This Row],[Regular Hourly Wage]]))*Table1[[#This Row],[Regular Wage Cap]]</f>
        <v>14.75</v>
      </c>
      <c r="AB99" s="41">
        <f>Table1[[#This Row],[Regular Hours3]]*Table1[[#This Row],[Regular Hourly Wage]]</f>
        <v>0</v>
      </c>
      <c r="AC99" s="41">
        <f>Table1[[#This Row],[OvertimeHours5]]*Table1[[#This Row],[Overtime Hourly Wage]]</f>
        <v>0</v>
      </c>
      <c r="AD99" s="41">
        <f>Table1[[#This Row],[Holiday Hours7]]*Table1[[#This Row],[Holiday Hourly Wage]]</f>
        <v>0</v>
      </c>
      <c r="AE99" s="41">
        <f>SUM(Table1[[#This Row],[Regular10]:[Holiday12]])</f>
        <v>0</v>
      </c>
      <c r="AF99" s="41">
        <f>Table1[[#This Row],[Regular Hours3]]*Table1[[#This Row],[Regular Wage Cap]]</f>
        <v>0</v>
      </c>
      <c r="AG99" s="41">
        <f>Table1[[#This Row],[OvertimeHours5]]*Table1[[#This Row],[Overtime Wage Cap]]</f>
        <v>0</v>
      </c>
      <c r="AH99" s="41">
        <f>Table1[[#This Row],[Holiday Hours7]]*Table1[[#This Row],[Holiday Wage Cap]]</f>
        <v>0</v>
      </c>
      <c r="AI99" s="41">
        <f>SUM(Table1[[#This Row],[Regular]:[Holiday]])</f>
        <v>0</v>
      </c>
      <c r="AJ99" s="41">
        <f>IF(Table1[[#This Row],[Total]]=0,0,Table1[[#This Row],[Total2]]-Table1[[#This Row],[Total]])</f>
        <v>0</v>
      </c>
      <c r="AK99" s="41">
        <f>Table1[[#This Row],[Difference]]*Table1[[#This Row],[DDS Funding Percent]]</f>
        <v>0</v>
      </c>
      <c r="AL99" s="41">
        <f>IF(Table1[[#This Row],[Regular Hourly Wage]]&lt;&gt;0,Table1[[#This Row],[Regular Wage Cap]]-Table1[[#This Row],[Regular Hourly Wage]],0)</f>
        <v>0</v>
      </c>
      <c r="AM99" s="38"/>
      <c r="AN99" s="41">
        <f>Table1[[#This Row],[Wage Difference]]*Table1[[#This Row],[Post Wage Increase Time Off Accruals (Hours)]]</f>
        <v>0</v>
      </c>
      <c r="AO99" s="41">
        <f>Table1[[#This Row],[Min Wage Time Off Accrual Expense]]*Table1[[#This Row],[DDS Funding Percent]]</f>
        <v>0</v>
      </c>
      <c r="AP99" s="1"/>
      <c r="AQ99" s="18"/>
    </row>
    <row r="100" spans="1:43" x14ac:dyDescent="0.25">
      <c r="A100" s="17"/>
      <c r="B100" s="17"/>
      <c r="C100" s="58"/>
      <c r="D100" s="37"/>
      <c r="E100" s="37"/>
      <c r="F100" s="37"/>
      <c r="G100" s="37"/>
      <c r="H100" s="37"/>
      <c r="I100" s="37"/>
      <c r="K100" s="41">
        <f>SUM(Table1[[#This Row],[Regular Wages]],Table1[[#This Row],[OvertimeWages]],Table1[[#This Row],[Holiday Wages]],Table1[[#This Row],[Incentive Payments]])</f>
        <v>0</v>
      </c>
      <c r="L100" s="38"/>
      <c r="M100" s="38"/>
      <c r="N100" s="38"/>
      <c r="O100" s="38"/>
      <c r="P100" s="38"/>
      <c r="Q100" s="38"/>
      <c r="R100" s="38"/>
      <c r="S100" s="41">
        <f>SUM(Table1[[#This Row],[Regular Wages2]],Table1[[#This Row],[OvertimeWages4]],Table1[[#This Row],[Holiday Wages6]],Table1[[#This Row],[Incentive Payments8]])</f>
        <v>0</v>
      </c>
      <c r="T100" s="41">
        <f>SUM(Table1[[#This Row],[Total Pre Min Wage Wages]],Table1[[#This Row],[Total After Min Wage Wages]])</f>
        <v>0</v>
      </c>
      <c r="U100" s="41">
        <f>IFERROR(IF(OR(Table1[[#This Row],[Regular Hours]]=0,Table1[[#This Row],[Regular Hours]]=""),VLOOKUP(Table1[[#This Row],[Position Title]],startingWages!$A$2:$D$200,2, FALSE),Table1[[#This Row],[Regular Wages]]/Table1[[#This Row],[Regular Hours]]),0)</f>
        <v>0</v>
      </c>
      <c r="V100" s="41">
        <f>IF(OR(Table1[[#This Row],[OvertimeHours]]="",Table1[[#This Row],[OvertimeHours]]=0),Table1[[#This Row],[Regular Hourly Wage]]*1.5,Table1[[#This Row],[OvertimeWages]]/Table1[[#This Row],[OvertimeHours]])</f>
        <v>0</v>
      </c>
      <c r="W100" s="41">
        <f>IF(OR(Table1[[#This Row],[Holiday Hours]]="",Table1[[#This Row],[Holiday Hours]]=0),Table1[[#This Row],[Regular Hourly Wage]],Table1[[#This Row],[Holiday Wages]]/Table1[[#This Row],[Holiday Hours]])</f>
        <v>0</v>
      </c>
      <c r="X100" s="41" t="str">
        <f>IF(Table1[[#This Row],[Regular Hourly Wage]]&lt;14.05,"$14.75",IF(Table1[[#This Row],[Regular Hourly Wage]]&lt;30,"5%","None"))</f>
        <v>$14.75</v>
      </c>
      <c r="Y100" s="41">
        <f>IF(Table1[[#This Row],[Wage Category]]="5%",Table1[[#This Row],[Regular Hourly Wage]]*1.05,IF(Table1[[#This Row],[Wage Category]]="$14.75",14.75,Table1[[#This Row],[Regular Hourly Wage]]))</f>
        <v>14.75</v>
      </c>
      <c r="Z100" s="41">
        <f>(1+IF(Table1[[#This Row],[Regular Hourly Wage]]=0,0.5,(Table1[[#This Row],[Overtime Hourly Wage]]-Table1[[#This Row],[Regular Hourly Wage]])/Table1[[#This Row],[Regular Hourly Wage]]))*Table1[[#This Row],[Regular Wage Cap]]</f>
        <v>22.125</v>
      </c>
      <c r="AA100" s="41">
        <f>(1+IF(Table1[[#This Row],[Regular Hourly Wage]]=0,0,(Table1[[#This Row],[Holiday Hourly Wage]]-Table1[[#This Row],[Regular Hourly Wage]])/Table1[[#This Row],[Regular Hourly Wage]]))*Table1[[#This Row],[Regular Wage Cap]]</f>
        <v>14.75</v>
      </c>
      <c r="AB100" s="41">
        <f>Table1[[#This Row],[Regular Hours3]]*Table1[[#This Row],[Regular Hourly Wage]]</f>
        <v>0</v>
      </c>
      <c r="AC100" s="41">
        <f>Table1[[#This Row],[OvertimeHours5]]*Table1[[#This Row],[Overtime Hourly Wage]]</f>
        <v>0</v>
      </c>
      <c r="AD100" s="41">
        <f>Table1[[#This Row],[Holiday Hours7]]*Table1[[#This Row],[Holiday Hourly Wage]]</f>
        <v>0</v>
      </c>
      <c r="AE100" s="41">
        <f>SUM(Table1[[#This Row],[Regular10]:[Holiday12]])</f>
        <v>0</v>
      </c>
      <c r="AF100" s="41">
        <f>Table1[[#This Row],[Regular Hours3]]*Table1[[#This Row],[Regular Wage Cap]]</f>
        <v>0</v>
      </c>
      <c r="AG100" s="41">
        <f>Table1[[#This Row],[OvertimeHours5]]*Table1[[#This Row],[Overtime Wage Cap]]</f>
        <v>0</v>
      </c>
      <c r="AH100" s="41">
        <f>Table1[[#This Row],[Holiday Hours7]]*Table1[[#This Row],[Holiday Wage Cap]]</f>
        <v>0</v>
      </c>
      <c r="AI100" s="41">
        <f>SUM(Table1[[#This Row],[Regular]:[Holiday]])</f>
        <v>0</v>
      </c>
      <c r="AJ100" s="41">
        <f>IF(Table1[[#This Row],[Total]]=0,0,Table1[[#This Row],[Total2]]-Table1[[#This Row],[Total]])</f>
        <v>0</v>
      </c>
      <c r="AK100" s="41">
        <f>Table1[[#This Row],[Difference]]*Table1[[#This Row],[DDS Funding Percent]]</f>
        <v>0</v>
      </c>
      <c r="AL100" s="41">
        <f>IF(Table1[[#This Row],[Regular Hourly Wage]]&lt;&gt;0,Table1[[#This Row],[Regular Wage Cap]]-Table1[[#This Row],[Regular Hourly Wage]],0)</f>
        <v>0</v>
      </c>
      <c r="AM100" s="38"/>
      <c r="AN100" s="41">
        <f>Table1[[#This Row],[Wage Difference]]*Table1[[#This Row],[Post Wage Increase Time Off Accruals (Hours)]]</f>
        <v>0</v>
      </c>
      <c r="AO100" s="41">
        <f>Table1[[#This Row],[Min Wage Time Off Accrual Expense]]*Table1[[#This Row],[DDS Funding Percent]]</f>
        <v>0</v>
      </c>
      <c r="AP100" s="1"/>
      <c r="AQ100" s="18"/>
    </row>
    <row r="101" spans="1:43" x14ac:dyDescent="0.25">
      <c r="A101" s="17"/>
      <c r="B101" s="17"/>
      <c r="C101" s="58"/>
      <c r="D101" s="37"/>
      <c r="E101" s="37"/>
      <c r="F101" s="37"/>
      <c r="G101" s="37"/>
      <c r="H101" s="37"/>
      <c r="I101" s="37"/>
      <c r="K101" s="41">
        <f>SUM(Table1[[#This Row],[Regular Wages]],Table1[[#This Row],[OvertimeWages]],Table1[[#This Row],[Holiday Wages]],Table1[[#This Row],[Incentive Payments]])</f>
        <v>0</v>
      </c>
      <c r="L101" s="38"/>
      <c r="M101" s="38"/>
      <c r="N101" s="38"/>
      <c r="O101" s="38"/>
      <c r="P101" s="38"/>
      <c r="Q101" s="38"/>
      <c r="R101" s="38"/>
      <c r="S101" s="41">
        <f>SUM(Table1[[#This Row],[Regular Wages2]],Table1[[#This Row],[OvertimeWages4]],Table1[[#This Row],[Holiday Wages6]],Table1[[#This Row],[Incentive Payments8]])</f>
        <v>0</v>
      </c>
      <c r="T101" s="41">
        <f>SUM(Table1[[#This Row],[Total Pre Min Wage Wages]],Table1[[#This Row],[Total After Min Wage Wages]])</f>
        <v>0</v>
      </c>
      <c r="U101" s="41">
        <f>IFERROR(IF(OR(Table1[[#This Row],[Regular Hours]]=0,Table1[[#This Row],[Regular Hours]]=""),VLOOKUP(Table1[[#This Row],[Position Title]],startingWages!$A$2:$D$200,2, FALSE),Table1[[#This Row],[Regular Wages]]/Table1[[#This Row],[Regular Hours]]),0)</f>
        <v>0</v>
      </c>
      <c r="V101" s="41">
        <f>IF(OR(Table1[[#This Row],[OvertimeHours]]="",Table1[[#This Row],[OvertimeHours]]=0),Table1[[#This Row],[Regular Hourly Wage]]*1.5,Table1[[#This Row],[OvertimeWages]]/Table1[[#This Row],[OvertimeHours]])</f>
        <v>0</v>
      </c>
      <c r="W101" s="41">
        <f>IF(OR(Table1[[#This Row],[Holiday Hours]]="",Table1[[#This Row],[Holiday Hours]]=0),Table1[[#This Row],[Regular Hourly Wage]],Table1[[#This Row],[Holiday Wages]]/Table1[[#This Row],[Holiday Hours]])</f>
        <v>0</v>
      </c>
      <c r="X101" s="41" t="str">
        <f>IF(Table1[[#This Row],[Regular Hourly Wage]]&lt;14.05,"$14.75",IF(Table1[[#This Row],[Regular Hourly Wage]]&lt;30,"5%","None"))</f>
        <v>$14.75</v>
      </c>
      <c r="Y101" s="41">
        <f>IF(Table1[[#This Row],[Wage Category]]="5%",Table1[[#This Row],[Regular Hourly Wage]]*1.05,IF(Table1[[#This Row],[Wage Category]]="$14.75",14.75,Table1[[#This Row],[Regular Hourly Wage]]))</f>
        <v>14.75</v>
      </c>
      <c r="Z101" s="41">
        <f>(1+IF(Table1[[#This Row],[Regular Hourly Wage]]=0,0.5,(Table1[[#This Row],[Overtime Hourly Wage]]-Table1[[#This Row],[Regular Hourly Wage]])/Table1[[#This Row],[Regular Hourly Wage]]))*Table1[[#This Row],[Regular Wage Cap]]</f>
        <v>22.125</v>
      </c>
      <c r="AA101" s="41">
        <f>(1+IF(Table1[[#This Row],[Regular Hourly Wage]]=0,0,(Table1[[#This Row],[Holiday Hourly Wage]]-Table1[[#This Row],[Regular Hourly Wage]])/Table1[[#This Row],[Regular Hourly Wage]]))*Table1[[#This Row],[Regular Wage Cap]]</f>
        <v>14.75</v>
      </c>
      <c r="AB101" s="41">
        <f>Table1[[#This Row],[Regular Hours3]]*Table1[[#This Row],[Regular Hourly Wage]]</f>
        <v>0</v>
      </c>
      <c r="AC101" s="41">
        <f>Table1[[#This Row],[OvertimeHours5]]*Table1[[#This Row],[Overtime Hourly Wage]]</f>
        <v>0</v>
      </c>
      <c r="AD101" s="41">
        <f>Table1[[#This Row],[Holiday Hours7]]*Table1[[#This Row],[Holiday Hourly Wage]]</f>
        <v>0</v>
      </c>
      <c r="AE101" s="41">
        <f>SUM(Table1[[#This Row],[Regular10]:[Holiday12]])</f>
        <v>0</v>
      </c>
      <c r="AF101" s="41">
        <f>Table1[[#This Row],[Regular Hours3]]*Table1[[#This Row],[Regular Wage Cap]]</f>
        <v>0</v>
      </c>
      <c r="AG101" s="41">
        <f>Table1[[#This Row],[OvertimeHours5]]*Table1[[#This Row],[Overtime Wage Cap]]</f>
        <v>0</v>
      </c>
      <c r="AH101" s="41">
        <f>Table1[[#This Row],[Holiday Hours7]]*Table1[[#This Row],[Holiday Wage Cap]]</f>
        <v>0</v>
      </c>
      <c r="AI101" s="41">
        <f>SUM(Table1[[#This Row],[Regular]:[Holiday]])</f>
        <v>0</v>
      </c>
      <c r="AJ101" s="41">
        <f>IF(Table1[[#This Row],[Total]]=0,0,Table1[[#This Row],[Total2]]-Table1[[#This Row],[Total]])</f>
        <v>0</v>
      </c>
      <c r="AK101" s="41">
        <f>Table1[[#This Row],[Difference]]*Table1[[#This Row],[DDS Funding Percent]]</f>
        <v>0</v>
      </c>
      <c r="AL101" s="41">
        <f>IF(Table1[[#This Row],[Regular Hourly Wage]]&lt;&gt;0,Table1[[#This Row],[Regular Wage Cap]]-Table1[[#This Row],[Regular Hourly Wage]],0)</f>
        <v>0</v>
      </c>
      <c r="AM101" s="38"/>
      <c r="AN101" s="41">
        <f>Table1[[#This Row],[Wage Difference]]*Table1[[#This Row],[Post Wage Increase Time Off Accruals (Hours)]]</f>
        <v>0</v>
      </c>
      <c r="AO101" s="41">
        <f>Table1[[#This Row],[Min Wage Time Off Accrual Expense]]*Table1[[#This Row],[DDS Funding Percent]]</f>
        <v>0</v>
      </c>
      <c r="AP101" s="1"/>
      <c r="AQ101" s="18"/>
    </row>
    <row r="102" spans="1:43" x14ac:dyDescent="0.25">
      <c r="A102" s="17"/>
      <c r="B102" s="17"/>
      <c r="C102" s="58"/>
      <c r="D102" s="37"/>
      <c r="E102" s="37"/>
      <c r="F102" s="37"/>
      <c r="G102" s="37"/>
      <c r="H102" s="37"/>
      <c r="I102" s="37"/>
      <c r="K102" s="41">
        <f>SUM(Table1[[#This Row],[Regular Wages]],Table1[[#This Row],[OvertimeWages]],Table1[[#This Row],[Holiday Wages]],Table1[[#This Row],[Incentive Payments]])</f>
        <v>0</v>
      </c>
      <c r="L102" s="38"/>
      <c r="M102" s="38"/>
      <c r="N102" s="38"/>
      <c r="O102" s="38"/>
      <c r="P102" s="38"/>
      <c r="Q102" s="38"/>
      <c r="R102" s="38"/>
      <c r="S102" s="41">
        <f>SUM(Table1[[#This Row],[Regular Wages2]],Table1[[#This Row],[OvertimeWages4]],Table1[[#This Row],[Holiday Wages6]],Table1[[#This Row],[Incentive Payments8]])</f>
        <v>0</v>
      </c>
      <c r="T102" s="41">
        <f>SUM(Table1[[#This Row],[Total Pre Min Wage Wages]],Table1[[#This Row],[Total After Min Wage Wages]])</f>
        <v>0</v>
      </c>
      <c r="U102" s="41">
        <f>IFERROR(IF(OR(Table1[[#This Row],[Regular Hours]]=0,Table1[[#This Row],[Regular Hours]]=""),VLOOKUP(Table1[[#This Row],[Position Title]],startingWages!$A$2:$D$200,2, FALSE),Table1[[#This Row],[Regular Wages]]/Table1[[#This Row],[Regular Hours]]),0)</f>
        <v>0</v>
      </c>
      <c r="V102" s="41">
        <f>IF(OR(Table1[[#This Row],[OvertimeHours]]="",Table1[[#This Row],[OvertimeHours]]=0),Table1[[#This Row],[Regular Hourly Wage]]*1.5,Table1[[#This Row],[OvertimeWages]]/Table1[[#This Row],[OvertimeHours]])</f>
        <v>0</v>
      </c>
      <c r="W102" s="41">
        <f>IF(OR(Table1[[#This Row],[Holiday Hours]]="",Table1[[#This Row],[Holiday Hours]]=0),Table1[[#This Row],[Regular Hourly Wage]],Table1[[#This Row],[Holiday Wages]]/Table1[[#This Row],[Holiday Hours]])</f>
        <v>0</v>
      </c>
      <c r="X102" s="41" t="str">
        <f>IF(Table1[[#This Row],[Regular Hourly Wage]]&lt;14.05,"$14.75",IF(Table1[[#This Row],[Regular Hourly Wage]]&lt;30,"5%","None"))</f>
        <v>$14.75</v>
      </c>
      <c r="Y102" s="41">
        <f>IF(Table1[[#This Row],[Wage Category]]="5%",Table1[[#This Row],[Regular Hourly Wage]]*1.05,IF(Table1[[#This Row],[Wage Category]]="$14.75",14.75,Table1[[#This Row],[Regular Hourly Wage]]))</f>
        <v>14.75</v>
      </c>
      <c r="Z102" s="41">
        <f>(1+IF(Table1[[#This Row],[Regular Hourly Wage]]=0,0.5,(Table1[[#This Row],[Overtime Hourly Wage]]-Table1[[#This Row],[Regular Hourly Wage]])/Table1[[#This Row],[Regular Hourly Wage]]))*Table1[[#This Row],[Regular Wage Cap]]</f>
        <v>22.125</v>
      </c>
      <c r="AA102" s="41">
        <f>(1+IF(Table1[[#This Row],[Regular Hourly Wage]]=0,0,(Table1[[#This Row],[Holiday Hourly Wage]]-Table1[[#This Row],[Regular Hourly Wage]])/Table1[[#This Row],[Regular Hourly Wage]]))*Table1[[#This Row],[Regular Wage Cap]]</f>
        <v>14.75</v>
      </c>
      <c r="AB102" s="41">
        <f>Table1[[#This Row],[Regular Hours3]]*Table1[[#This Row],[Regular Hourly Wage]]</f>
        <v>0</v>
      </c>
      <c r="AC102" s="41">
        <f>Table1[[#This Row],[OvertimeHours5]]*Table1[[#This Row],[Overtime Hourly Wage]]</f>
        <v>0</v>
      </c>
      <c r="AD102" s="41">
        <f>Table1[[#This Row],[Holiday Hours7]]*Table1[[#This Row],[Holiday Hourly Wage]]</f>
        <v>0</v>
      </c>
      <c r="AE102" s="41">
        <f>SUM(Table1[[#This Row],[Regular10]:[Holiday12]])</f>
        <v>0</v>
      </c>
      <c r="AF102" s="41">
        <f>Table1[[#This Row],[Regular Hours3]]*Table1[[#This Row],[Regular Wage Cap]]</f>
        <v>0</v>
      </c>
      <c r="AG102" s="41">
        <f>Table1[[#This Row],[OvertimeHours5]]*Table1[[#This Row],[Overtime Wage Cap]]</f>
        <v>0</v>
      </c>
      <c r="AH102" s="41">
        <f>Table1[[#This Row],[Holiday Hours7]]*Table1[[#This Row],[Holiday Wage Cap]]</f>
        <v>0</v>
      </c>
      <c r="AI102" s="41">
        <f>SUM(Table1[[#This Row],[Regular]:[Holiday]])</f>
        <v>0</v>
      </c>
      <c r="AJ102" s="41">
        <f>IF(Table1[[#This Row],[Total]]=0,0,Table1[[#This Row],[Total2]]-Table1[[#This Row],[Total]])</f>
        <v>0</v>
      </c>
      <c r="AK102" s="41">
        <f>Table1[[#This Row],[Difference]]*Table1[[#This Row],[DDS Funding Percent]]</f>
        <v>0</v>
      </c>
      <c r="AL102" s="41">
        <f>IF(Table1[[#This Row],[Regular Hourly Wage]]&lt;&gt;0,Table1[[#This Row],[Regular Wage Cap]]-Table1[[#This Row],[Regular Hourly Wage]],0)</f>
        <v>0</v>
      </c>
      <c r="AM102" s="38"/>
      <c r="AN102" s="41">
        <f>Table1[[#This Row],[Wage Difference]]*Table1[[#This Row],[Post Wage Increase Time Off Accruals (Hours)]]</f>
        <v>0</v>
      </c>
      <c r="AO102" s="41">
        <f>Table1[[#This Row],[Min Wage Time Off Accrual Expense]]*Table1[[#This Row],[DDS Funding Percent]]</f>
        <v>0</v>
      </c>
      <c r="AP102" s="1"/>
      <c r="AQ102" s="18"/>
    </row>
    <row r="103" spans="1:43" x14ac:dyDescent="0.25">
      <c r="A103" s="17"/>
      <c r="B103" s="17"/>
      <c r="C103" s="58"/>
      <c r="D103" s="37"/>
      <c r="E103" s="37"/>
      <c r="F103" s="37"/>
      <c r="G103" s="37"/>
      <c r="H103" s="37"/>
      <c r="I103" s="37"/>
      <c r="K103" s="41">
        <f>SUM(Table1[[#This Row],[Regular Wages]],Table1[[#This Row],[OvertimeWages]],Table1[[#This Row],[Holiday Wages]],Table1[[#This Row],[Incentive Payments]])</f>
        <v>0</v>
      </c>
      <c r="L103" s="38"/>
      <c r="M103" s="38"/>
      <c r="N103" s="38"/>
      <c r="O103" s="38"/>
      <c r="P103" s="38"/>
      <c r="Q103" s="38"/>
      <c r="R103" s="38"/>
      <c r="S103" s="41">
        <f>SUM(Table1[[#This Row],[Regular Wages2]],Table1[[#This Row],[OvertimeWages4]],Table1[[#This Row],[Holiday Wages6]],Table1[[#This Row],[Incentive Payments8]])</f>
        <v>0</v>
      </c>
      <c r="T103" s="41">
        <f>SUM(Table1[[#This Row],[Total Pre Min Wage Wages]],Table1[[#This Row],[Total After Min Wage Wages]])</f>
        <v>0</v>
      </c>
      <c r="U103" s="41">
        <f>IFERROR(IF(OR(Table1[[#This Row],[Regular Hours]]=0,Table1[[#This Row],[Regular Hours]]=""),VLOOKUP(Table1[[#This Row],[Position Title]],startingWages!$A$2:$D$200,2, FALSE),Table1[[#This Row],[Regular Wages]]/Table1[[#This Row],[Regular Hours]]),0)</f>
        <v>0</v>
      </c>
      <c r="V103" s="41">
        <f>IF(OR(Table1[[#This Row],[OvertimeHours]]="",Table1[[#This Row],[OvertimeHours]]=0),Table1[[#This Row],[Regular Hourly Wage]]*1.5,Table1[[#This Row],[OvertimeWages]]/Table1[[#This Row],[OvertimeHours]])</f>
        <v>0</v>
      </c>
      <c r="W103" s="41">
        <f>IF(OR(Table1[[#This Row],[Holiday Hours]]="",Table1[[#This Row],[Holiday Hours]]=0),Table1[[#This Row],[Regular Hourly Wage]],Table1[[#This Row],[Holiday Wages]]/Table1[[#This Row],[Holiday Hours]])</f>
        <v>0</v>
      </c>
      <c r="X103" s="41" t="str">
        <f>IF(Table1[[#This Row],[Regular Hourly Wage]]&lt;14.05,"$14.75",IF(Table1[[#This Row],[Regular Hourly Wage]]&lt;30,"5%","None"))</f>
        <v>$14.75</v>
      </c>
      <c r="Y103" s="41">
        <f>IF(Table1[[#This Row],[Wage Category]]="5%",Table1[[#This Row],[Regular Hourly Wage]]*1.05,IF(Table1[[#This Row],[Wage Category]]="$14.75",14.75,Table1[[#This Row],[Regular Hourly Wage]]))</f>
        <v>14.75</v>
      </c>
      <c r="Z103" s="41">
        <f>(1+IF(Table1[[#This Row],[Regular Hourly Wage]]=0,0.5,(Table1[[#This Row],[Overtime Hourly Wage]]-Table1[[#This Row],[Regular Hourly Wage]])/Table1[[#This Row],[Regular Hourly Wage]]))*Table1[[#This Row],[Regular Wage Cap]]</f>
        <v>22.125</v>
      </c>
      <c r="AA103" s="41">
        <f>(1+IF(Table1[[#This Row],[Regular Hourly Wage]]=0,0,(Table1[[#This Row],[Holiday Hourly Wage]]-Table1[[#This Row],[Regular Hourly Wage]])/Table1[[#This Row],[Regular Hourly Wage]]))*Table1[[#This Row],[Regular Wage Cap]]</f>
        <v>14.75</v>
      </c>
      <c r="AB103" s="41">
        <f>Table1[[#This Row],[Regular Hours3]]*Table1[[#This Row],[Regular Hourly Wage]]</f>
        <v>0</v>
      </c>
      <c r="AC103" s="41">
        <f>Table1[[#This Row],[OvertimeHours5]]*Table1[[#This Row],[Overtime Hourly Wage]]</f>
        <v>0</v>
      </c>
      <c r="AD103" s="41">
        <f>Table1[[#This Row],[Holiday Hours7]]*Table1[[#This Row],[Holiday Hourly Wage]]</f>
        <v>0</v>
      </c>
      <c r="AE103" s="41">
        <f>SUM(Table1[[#This Row],[Regular10]:[Holiday12]])</f>
        <v>0</v>
      </c>
      <c r="AF103" s="41">
        <f>Table1[[#This Row],[Regular Hours3]]*Table1[[#This Row],[Regular Wage Cap]]</f>
        <v>0</v>
      </c>
      <c r="AG103" s="41">
        <f>Table1[[#This Row],[OvertimeHours5]]*Table1[[#This Row],[Overtime Wage Cap]]</f>
        <v>0</v>
      </c>
      <c r="AH103" s="41">
        <f>Table1[[#This Row],[Holiday Hours7]]*Table1[[#This Row],[Holiday Wage Cap]]</f>
        <v>0</v>
      </c>
      <c r="AI103" s="41">
        <f>SUM(Table1[[#This Row],[Regular]:[Holiday]])</f>
        <v>0</v>
      </c>
      <c r="AJ103" s="41">
        <f>IF(Table1[[#This Row],[Total]]=0,0,Table1[[#This Row],[Total2]]-Table1[[#This Row],[Total]])</f>
        <v>0</v>
      </c>
      <c r="AK103" s="41">
        <f>Table1[[#This Row],[Difference]]*Table1[[#This Row],[DDS Funding Percent]]</f>
        <v>0</v>
      </c>
      <c r="AL103" s="41">
        <f>IF(Table1[[#This Row],[Regular Hourly Wage]]&lt;&gt;0,Table1[[#This Row],[Regular Wage Cap]]-Table1[[#This Row],[Regular Hourly Wage]],0)</f>
        <v>0</v>
      </c>
      <c r="AM103" s="38"/>
      <c r="AN103" s="41">
        <f>Table1[[#This Row],[Wage Difference]]*Table1[[#This Row],[Post Wage Increase Time Off Accruals (Hours)]]</f>
        <v>0</v>
      </c>
      <c r="AO103" s="41">
        <f>Table1[[#This Row],[Min Wage Time Off Accrual Expense]]*Table1[[#This Row],[DDS Funding Percent]]</f>
        <v>0</v>
      </c>
      <c r="AP103" s="1"/>
      <c r="AQ103" s="18"/>
    </row>
    <row r="104" spans="1:43" x14ac:dyDescent="0.25">
      <c r="A104" s="17"/>
      <c r="B104" s="17"/>
      <c r="C104" s="58"/>
      <c r="D104" s="37"/>
      <c r="E104" s="37"/>
      <c r="F104" s="37"/>
      <c r="G104" s="37"/>
      <c r="H104" s="37"/>
      <c r="I104" s="37"/>
      <c r="K104" s="41">
        <f>SUM(Table1[[#This Row],[Regular Wages]],Table1[[#This Row],[OvertimeWages]],Table1[[#This Row],[Holiday Wages]],Table1[[#This Row],[Incentive Payments]])</f>
        <v>0</v>
      </c>
      <c r="L104" s="38"/>
      <c r="M104" s="38"/>
      <c r="N104" s="38"/>
      <c r="O104" s="38"/>
      <c r="P104" s="38"/>
      <c r="Q104" s="38"/>
      <c r="R104" s="38"/>
      <c r="S104" s="41">
        <f>SUM(Table1[[#This Row],[Regular Wages2]],Table1[[#This Row],[OvertimeWages4]],Table1[[#This Row],[Holiday Wages6]],Table1[[#This Row],[Incentive Payments8]])</f>
        <v>0</v>
      </c>
      <c r="T104" s="41">
        <f>SUM(Table1[[#This Row],[Total Pre Min Wage Wages]],Table1[[#This Row],[Total After Min Wage Wages]])</f>
        <v>0</v>
      </c>
      <c r="U104" s="41">
        <f>IFERROR(IF(OR(Table1[[#This Row],[Regular Hours]]=0,Table1[[#This Row],[Regular Hours]]=""),VLOOKUP(Table1[[#This Row],[Position Title]],startingWages!$A$2:$D$200,2, FALSE),Table1[[#This Row],[Regular Wages]]/Table1[[#This Row],[Regular Hours]]),0)</f>
        <v>0</v>
      </c>
      <c r="V104" s="41">
        <f>IF(OR(Table1[[#This Row],[OvertimeHours]]="",Table1[[#This Row],[OvertimeHours]]=0),Table1[[#This Row],[Regular Hourly Wage]]*1.5,Table1[[#This Row],[OvertimeWages]]/Table1[[#This Row],[OvertimeHours]])</f>
        <v>0</v>
      </c>
      <c r="W104" s="41">
        <f>IF(OR(Table1[[#This Row],[Holiday Hours]]="",Table1[[#This Row],[Holiday Hours]]=0),Table1[[#This Row],[Regular Hourly Wage]],Table1[[#This Row],[Holiday Wages]]/Table1[[#This Row],[Holiday Hours]])</f>
        <v>0</v>
      </c>
      <c r="X104" s="41" t="str">
        <f>IF(Table1[[#This Row],[Regular Hourly Wage]]&lt;14.05,"$14.75",IF(Table1[[#This Row],[Regular Hourly Wage]]&lt;30,"5%","None"))</f>
        <v>$14.75</v>
      </c>
      <c r="Y104" s="41">
        <f>IF(Table1[[#This Row],[Wage Category]]="5%",Table1[[#This Row],[Regular Hourly Wage]]*1.05,IF(Table1[[#This Row],[Wage Category]]="$14.75",14.75,Table1[[#This Row],[Regular Hourly Wage]]))</f>
        <v>14.75</v>
      </c>
      <c r="Z104" s="41">
        <f>(1+IF(Table1[[#This Row],[Regular Hourly Wage]]=0,0.5,(Table1[[#This Row],[Overtime Hourly Wage]]-Table1[[#This Row],[Regular Hourly Wage]])/Table1[[#This Row],[Regular Hourly Wage]]))*Table1[[#This Row],[Regular Wage Cap]]</f>
        <v>22.125</v>
      </c>
      <c r="AA104" s="41">
        <f>(1+IF(Table1[[#This Row],[Regular Hourly Wage]]=0,0,(Table1[[#This Row],[Holiday Hourly Wage]]-Table1[[#This Row],[Regular Hourly Wage]])/Table1[[#This Row],[Regular Hourly Wage]]))*Table1[[#This Row],[Regular Wage Cap]]</f>
        <v>14.75</v>
      </c>
      <c r="AB104" s="41">
        <f>Table1[[#This Row],[Regular Hours3]]*Table1[[#This Row],[Regular Hourly Wage]]</f>
        <v>0</v>
      </c>
      <c r="AC104" s="41">
        <f>Table1[[#This Row],[OvertimeHours5]]*Table1[[#This Row],[Overtime Hourly Wage]]</f>
        <v>0</v>
      </c>
      <c r="AD104" s="41">
        <f>Table1[[#This Row],[Holiday Hours7]]*Table1[[#This Row],[Holiday Hourly Wage]]</f>
        <v>0</v>
      </c>
      <c r="AE104" s="41">
        <f>SUM(Table1[[#This Row],[Regular10]:[Holiday12]])</f>
        <v>0</v>
      </c>
      <c r="AF104" s="41">
        <f>Table1[[#This Row],[Regular Hours3]]*Table1[[#This Row],[Regular Wage Cap]]</f>
        <v>0</v>
      </c>
      <c r="AG104" s="41">
        <f>Table1[[#This Row],[OvertimeHours5]]*Table1[[#This Row],[Overtime Wage Cap]]</f>
        <v>0</v>
      </c>
      <c r="AH104" s="41">
        <f>Table1[[#This Row],[Holiday Hours7]]*Table1[[#This Row],[Holiday Wage Cap]]</f>
        <v>0</v>
      </c>
      <c r="AI104" s="41">
        <f>SUM(Table1[[#This Row],[Regular]:[Holiday]])</f>
        <v>0</v>
      </c>
      <c r="AJ104" s="41">
        <f>IF(Table1[[#This Row],[Total]]=0,0,Table1[[#This Row],[Total2]]-Table1[[#This Row],[Total]])</f>
        <v>0</v>
      </c>
      <c r="AK104" s="41">
        <f>Table1[[#This Row],[Difference]]*Table1[[#This Row],[DDS Funding Percent]]</f>
        <v>0</v>
      </c>
      <c r="AL104" s="41">
        <f>IF(Table1[[#This Row],[Regular Hourly Wage]]&lt;&gt;0,Table1[[#This Row],[Regular Wage Cap]]-Table1[[#This Row],[Regular Hourly Wage]],0)</f>
        <v>0</v>
      </c>
      <c r="AM104" s="38"/>
      <c r="AN104" s="41">
        <f>Table1[[#This Row],[Wage Difference]]*Table1[[#This Row],[Post Wage Increase Time Off Accruals (Hours)]]</f>
        <v>0</v>
      </c>
      <c r="AO104" s="41">
        <f>Table1[[#This Row],[Min Wage Time Off Accrual Expense]]*Table1[[#This Row],[DDS Funding Percent]]</f>
        <v>0</v>
      </c>
      <c r="AP104" s="1"/>
      <c r="AQ104" s="18"/>
    </row>
    <row r="105" spans="1:43" x14ac:dyDescent="0.25">
      <c r="A105" s="17"/>
      <c r="B105" s="17"/>
      <c r="C105" s="58"/>
      <c r="D105" s="37"/>
      <c r="E105" s="37"/>
      <c r="F105" s="37"/>
      <c r="G105" s="37"/>
      <c r="H105" s="37"/>
      <c r="I105" s="37"/>
      <c r="K105" s="41">
        <f>SUM(Table1[[#This Row],[Regular Wages]],Table1[[#This Row],[OvertimeWages]],Table1[[#This Row],[Holiday Wages]],Table1[[#This Row],[Incentive Payments]])</f>
        <v>0</v>
      </c>
      <c r="L105" s="38"/>
      <c r="M105" s="38"/>
      <c r="N105" s="38"/>
      <c r="O105" s="38"/>
      <c r="P105" s="38"/>
      <c r="Q105" s="38"/>
      <c r="R105" s="38"/>
      <c r="S105" s="41">
        <f>SUM(Table1[[#This Row],[Regular Wages2]],Table1[[#This Row],[OvertimeWages4]],Table1[[#This Row],[Holiday Wages6]],Table1[[#This Row],[Incentive Payments8]])</f>
        <v>0</v>
      </c>
      <c r="T105" s="41">
        <f>SUM(Table1[[#This Row],[Total Pre Min Wage Wages]],Table1[[#This Row],[Total After Min Wage Wages]])</f>
        <v>0</v>
      </c>
      <c r="U105" s="41">
        <f>IFERROR(IF(OR(Table1[[#This Row],[Regular Hours]]=0,Table1[[#This Row],[Regular Hours]]=""),VLOOKUP(Table1[[#This Row],[Position Title]],startingWages!$A$2:$D$200,2, FALSE),Table1[[#This Row],[Regular Wages]]/Table1[[#This Row],[Regular Hours]]),0)</f>
        <v>0</v>
      </c>
      <c r="V105" s="41">
        <f>IF(OR(Table1[[#This Row],[OvertimeHours]]="",Table1[[#This Row],[OvertimeHours]]=0),Table1[[#This Row],[Regular Hourly Wage]]*1.5,Table1[[#This Row],[OvertimeWages]]/Table1[[#This Row],[OvertimeHours]])</f>
        <v>0</v>
      </c>
      <c r="W105" s="41">
        <f>IF(OR(Table1[[#This Row],[Holiday Hours]]="",Table1[[#This Row],[Holiday Hours]]=0),Table1[[#This Row],[Regular Hourly Wage]],Table1[[#This Row],[Holiday Wages]]/Table1[[#This Row],[Holiday Hours]])</f>
        <v>0</v>
      </c>
      <c r="X105" s="41" t="str">
        <f>IF(Table1[[#This Row],[Regular Hourly Wage]]&lt;14.05,"$14.75",IF(Table1[[#This Row],[Regular Hourly Wage]]&lt;30,"5%","None"))</f>
        <v>$14.75</v>
      </c>
      <c r="Y105" s="41">
        <f>IF(Table1[[#This Row],[Wage Category]]="5%",Table1[[#This Row],[Regular Hourly Wage]]*1.05,IF(Table1[[#This Row],[Wage Category]]="$14.75",14.75,Table1[[#This Row],[Regular Hourly Wage]]))</f>
        <v>14.75</v>
      </c>
      <c r="Z105" s="41">
        <f>(1+IF(Table1[[#This Row],[Regular Hourly Wage]]=0,0.5,(Table1[[#This Row],[Overtime Hourly Wage]]-Table1[[#This Row],[Regular Hourly Wage]])/Table1[[#This Row],[Regular Hourly Wage]]))*Table1[[#This Row],[Regular Wage Cap]]</f>
        <v>22.125</v>
      </c>
      <c r="AA105" s="41">
        <f>(1+IF(Table1[[#This Row],[Regular Hourly Wage]]=0,0,(Table1[[#This Row],[Holiday Hourly Wage]]-Table1[[#This Row],[Regular Hourly Wage]])/Table1[[#This Row],[Regular Hourly Wage]]))*Table1[[#This Row],[Regular Wage Cap]]</f>
        <v>14.75</v>
      </c>
      <c r="AB105" s="41">
        <f>Table1[[#This Row],[Regular Hours3]]*Table1[[#This Row],[Regular Hourly Wage]]</f>
        <v>0</v>
      </c>
      <c r="AC105" s="41">
        <f>Table1[[#This Row],[OvertimeHours5]]*Table1[[#This Row],[Overtime Hourly Wage]]</f>
        <v>0</v>
      </c>
      <c r="AD105" s="41">
        <f>Table1[[#This Row],[Holiday Hours7]]*Table1[[#This Row],[Holiday Hourly Wage]]</f>
        <v>0</v>
      </c>
      <c r="AE105" s="41">
        <f>SUM(Table1[[#This Row],[Regular10]:[Holiday12]])</f>
        <v>0</v>
      </c>
      <c r="AF105" s="41">
        <f>Table1[[#This Row],[Regular Hours3]]*Table1[[#This Row],[Regular Wage Cap]]</f>
        <v>0</v>
      </c>
      <c r="AG105" s="41">
        <f>Table1[[#This Row],[OvertimeHours5]]*Table1[[#This Row],[Overtime Wage Cap]]</f>
        <v>0</v>
      </c>
      <c r="AH105" s="41">
        <f>Table1[[#This Row],[Holiday Hours7]]*Table1[[#This Row],[Holiday Wage Cap]]</f>
        <v>0</v>
      </c>
      <c r="AI105" s="41">
        <f>SUM(Table1[[#This Row],[Regular]:[Holiday]])</f>
        <v>0</v>
      </c>
      <c r="AJ105" s="41">
        <f>IF(Table1[[#This Row],[Total]]=0,0,Table1[[#This Row],[Total2]]-Table1[[#This Row],[Total]])</f>
        <v>0</v>
      </c>
      <c r="AK105" s="41">
        <f>Table1[[#This Row],[Difference]]*Table1[[#This Row],[DDS Funding Percent]]</f>
        <v>0</v>
      </c>
      <c r="AL105" s="41">
        <f>IF(Table1[[#This Row],[Regular Hourly Wage]]&lt;&gt;0,Table1[[#This Row],[Regular Wage Cap]]-Table1[[#This Row],[Regular Hourly Wage]],0)</f>
        <v>0</v>
      </c>
      <c r="AM105" s="38"/>
      <c r="AN105" s="41">
        <f>Table1[[#This Row],[Wage Difference]]*Table1[[#This Row],[Post Wage Increase Time Off Accruals (Hours)]]</f>
        <v>0</v>
      </c>
      <c r="AO105" s="41">
        <f>Table1[[#This Row],[Min Wage Time Off Accrual Expense]]*Table1[[#This Row],[DDS Funding Percent]]</f>
        <v>0</v>
      </c>
      <c r="AP105" s="1"/>
      <c r="AQ105" s="18"/>
    </row>
    <row r="106" spans="1:43" x14ac:dyDescent="0.25">
      <c r="A106" s="17"/>
      <c r="B106" s="17"/>
      <c r="C106" s="58"/>
      <c r="D106" s="37"/>
      <c r="E106" s="37"/>
      <c r="F106" s="37"/>
      <c r="G106" s="37"/>
      <c r="H106" s="37"/>
      <c r="I106" s="37"/>
      <c r="K106" s="41">
        <f>SUM(Table1[[#This Row],[Regular Wages]],Table1[[#This Row],[OvertimeWages]],Table1[[#This Row],[Holiday Wages]],Table1[[#This Row],[Incentive Payments]])</f>
        <v>0</v>
      </c>
      <c r="L106" s="38"/>
      <c r="M106" s="38"/>
      <c r="N106" s="38"/>
      <c r="O106" s="38"/>
      <c r="P106" s="38"/>
      <c r="Q106" s="38"/>
      <c r="R106" s="38"/>
      <c r="S106" s="41">
        <f>SUM(Table1[[#This Row],[Regular Wages2]],Table1[[#This Row],[OvertimeWages4]],Table1[[#This Row],[Holiday Wages6]],Table1[[#This Row],[Incentive Payments8]])</f>
        <v>0</v>
      </c>
      <c r="T106" s="41">
        <f>SUM(Table1[[#This Row],[Total Pre Min Wage Wages]],Table1[[#This Row],[Total After Min Wage Wages]])</f>
        <v>0</v>
      </c>
      <c r="U106" s="41">
        <f>IFERROR(IF(OR(Table1[[#This Row],[Regular Hours]]=0,Table1[[#This Row],[Regular Hours]]=""),VLOOKUP(Table1[[#This Row],[Position Title]],startingWages!$A$2:$D$200,2, FALSE),Table1[[#This Row],[Regular Wages]]/Table1[[#This Row],[Regular Hours]]),0)</f>
        <v>0</v>
      </c>
      <c r="V106" s="41">
        <f>IF(OR(Table1[[#This Row],[OvertimeHours]]="",Table1[[#This Row],[OvertimeHours]]=0),Table1[[#This Row],[Regular Hourly Wage]]*1.5,Table1[[#This Row],[OvertimeWages]]/Table1[[#This Row],[OvertimeHours]])</f>
        <v>0</v>
      </c>
      <c r="W106" s="41">
        <f>IF(OR(Table1[[#This Row],[Holiday Hours]]="",Table1[[#This Row],[Holiday Hours]]=0),Table1[[#This Row],[Regular Hourly Wage]],Table1[[#This Row],[Holiday Wages]]/Table1[[#This Row],[Holiday Hours]])</f>
        <v>0</v>
      </c>
      <c r="X106" s="41" t="str">
        <f>IF(Table1[[#This Row],[Regular Hourly Wage]]&lt;14.05,"$14.75",IF(Table1[[#This Row],[Regular Hourly Wage]]&lt;30,"5%","None"))</f>
        <v>$14.75</v>
      </c>
      <c r="Y106" s="41">
        <f>IF(Table1[[#This Row],[Wage Category]]="5%",Table1[[#This Row],[Regular Hourly Wage]]*1.05,IF(Table1[[#This Row],[Wage Category]]="$14.75",14.75,Table1[[#This Row],[Regular Hourly Wage]]))</f>
        <v>14.75</v>
      </c>
      <c r="Z106" s="41">
        <f>(1+IF(Table1[[#This Row],[Regular Hourly Wage]]=0,0.5,(Table1[[#This Row],[Overtime Hourly Wage]]-Table1[[#This Row],[Regular Hourly Wage]])/Table1[[#This Row],[Regular Hourly Wage]]))*Table1[[#This Row],[Regular Wage Cap]]</f>
        <v>22.125</v>
      </c>
      <c r="AA106" s="41">
        <f>(1+IF(Table1[[#This Row],[Regular Hourly Wage]]=0,0,(Table1[[#This Row],[Holiday Hourly Wage]]-Table1[[#This Row],[Regular Hourly Wage]])/Table1[[#This Row],[Regular Hourly Wage]]))*Table1[[#This Row],[Regular Wage Cap]]</f>
        <v>14.75</v>
      </c>
      <c r="AB106" s="41">
        <f>Table1[[#This Row],[Regular Hours3]]*Table1[[#This Row],[Regular Hourly Wage]]</f>
        <v>0</v>
      </c>
      <c r="AC106" s="41">
        <f>Table1[[#This Row],[OvertimeHours5]]*Table1[[#This Row],[Overtime Hourly Wage]]</f>
        <v>0</v>
      </c>
      <c r="AD106" s="41">
        <f>Table1[[#This Row],[Holiday Hours7]]*Table1[[#This Row],[Holiday Hourly Wage]]</f>
        <v>0</v>
      </c>
      <c r="AE106" s="41">
        <f>SUM(Table1[[#This Row],[Regular10]:[Holiday12]])</f>
        <v>0</v>
      </c>
      <c r="AF106" s="41">
        <f>Table1[[#This Row],[Regular Hours3]]*Table1[[#This Row],[Regular Wage Cap]]</f>
        <v>0</v>
      </c>
      <c r="AG106" s="41">
        <f>Table1[[#This Row],[OvertimeHours5]]*Table1[[#This Row],[Overtime Wage Cap]]</f>
        <v>0</v>
      </c>
      <c r="AH106" s="41">
        <f>Table1[[#This Row],[Holiday Hours7]]*Table1[[#This Row],[Holiday Wage Cap]]</f>
        <v>0</v>
      </c>
      <c r="AI106" s="41">
        <f>SUM(Table1[[#This Row],[Regular]:[Holiday]])</f>
        <v>0</v>
      </c>
      <c r="AJ106" s="41">
        <f>IF(Table1[[#This Row],[Total]]=0,0,Table1[[#This Row],[Total2]]-Table1[[#This Row],[Total]])</f>
        <v>0</v>
      </c>
      <c r="AK106" s="41">
        <f>Table1[[#This Row],[Difference]]*Table1[[#This Row],[DDS Funding Percent]]</f>
        <v>0</v>
      </c>
      <c r="AL106" s="41">
        <f>IF(Table1[[#This Row],[Regular Hourly Wage]]&lt;&gt;0,Table1[[#This Row],[Regular Wage Cap]]-Table1[[#This Row],[Regular Hourly Wage]],0)</f>
        <v>0</v>
      </c>
      <c r="AM106" s="38"/>
      <c r="AN106" s="41">
        <f>Table1[[#This Row],[Wage Difference]]*Table1[[#This Row],[Post Wage Increase Time Off Accruals (Hours)]]</f>
        <v>0</v>
      </c>
      <c r="AO106" s="41">
        <f>Table1[[#This Row],[Min Wage Time Off Accrual Expense]]*Table1[[#This Row],[DDS Funding Percent]]</f>
        <v>0</v>
      </c>
      <c r="AP106" s="1"/>
      <c r="AQ106" s="18"/>
    </row>
    <row r="107" spans="1:43" x14ac:dyDescent="0.25">
      <c r="A107" s="17"/>
      <c r="B107" s="17"/>
      <c r="C107" s="58"/>
      <c r="D107" s="37"/>
      <c r="E107" s="37"/>
      <c r="F107" s="37"/>
      <c r="G107" s="37"/>
      <c r="H107" s="37"/>
      <c r="I107" s="37"/>
      <c r="K107" s="41">
        <f>SUM(Table1[[#This Row],[Regular Wages]],Table1[[#This Row],[OvertimeWages]],Table1[[#This Row],[Holiday Wages]],Table1[[#This Row],[Incentive Payments]])</f>
        <v>0</v>
      </c>
      <c r="L107" s="38"/>
      <c r="M107" s="38"/>
      <c r="N107" s="38"/>
      <c r="O107" s="38"/>
      <c r="P107" s="38"/>
      <c r="Q107" s="38"/>
      <c r="R107" s="38"/>
      <c r="S107" s="41">
        <f>SUM(Table1[[#This Row],[Regular Wages2]],Table1[[#This Row],[OvertimeWages4]],Table1[[#This Row],[Holiday Wages6]],Table1[[#This Row],[Incentive Payments8]])</f>
        <v>0</v>
      </c>
      <c r="T107" s="41">
        <f>SUM(Table1[[#This Row],[Total Pre Min Wage Wages]],Table1[[#This Row],[Total After Min Wage Wages]])</f>
        <v>0</v>
      </c>
      <c r="U107" s="41">
        <f>IFERROR(IF(OR(Table1[[#This Row],[Regular Hours]]=0,Table1[[#This Row],[Regular Hours]]=""),VLOOKUP(Table1[[#This Row],[Position Title]],startingWages!$A$2:$D$200,2, FALSE),Table1[[#This Row],[Regular Wages]]/Table1[[#This Row],[Regular Hours]]),0)</f>
        <v>0</v>
      </c>
      <c r="V107" s="41">
        <f>IF(OR(Table1[[#This Row],[OvertimeHours]]="",Table1[[#This Row],[OvertimeHours]]=0),Table1[[#This Row],[Regular Hourly Wage]]*1.5,Table1[[#This Row],[OvertimeWages]]/Table1[[#This Row],[OvertimeHours]])</f>
        <v>0</v>
      </c>
      <c r="W107" s="41">
        <f>IF(OR(Table1[[#This Row],[Holiday Hours]]="",Table1[[#This Row],[Holiday Hours]]=0),Table1[[#This Row],[Regular Hourly Wage]],Table1[[#This Row],[Holiday Wages]]/Table1[[#This Row],[Holiday Hours]])</f>
        <v>0</v>
      </c>
      <c r="X107" s="41" t="str">
        <f>IF(Table1[[#This Row],[Regular Hourly Wage]]&lt;14.05,"$14.75",IF(Table1[[#This Row],[Regular Hourly Wage]]&lt;30,"5%","None"))</f>
        <v>$14.75</v>
      </c>
      <c r="Y107" s="41">
        <f>IF(Table1[[#This Row],[Wage Category]]="5%",Table1[[#This Row],[Regular Hourly Wage]]*1.05,IF(Table1[[#This Row],[Wage Category]]="$14.75",14.75,Table1[[#This Row],[Regular Hourly Wage]]))</f>
        <v>14.75</v>
      </c>
      <c r="Z107" s="41">
        <f>(1+IF(Table1[[#This Row],[Regular Hourly Wage]]=0,0.5,(Table1[[#This Row],[Overtime Hourly Wage]]-Table1[[#This Row],[Regular Hourly Wage]])/Table1[[#This Row],[Regular Hourly Wage]]))*Table1[[#This Row],[Regular Wage Cap]]</f>
        <v>22.125</v>
      </c>
      <c r="AA107" s="41">
        <f>(1+IF(Table1[[#This Row],[Regular Hourly Wage]]=0,0,(Table1[[#This Row],[Holiday Hourly Wage]]-Table1[[#This Row],[Regular Hourly Wage]])/Table1[[#This Row],[Regular Hourly Wage]]))*Table1[[#This Row],[Regular Wage Cap]]</f>
        <v>14.75</v>
      </c>
      <c r="AB107" s="41">
        <f>Table1[[#This Row],[Regular Hours3]]*Table1[[#This Row],[Regular Hourly Wage]]</f>
        <v>0</v>
      </c>
      <c r="AC107" s="41">
        <f>Table1[[#This Row],[OvertimeHours5]]*Table1[[#This Row],[Overtime Hourly Wage]]</f>
        <v>0</v>
      </c>
      <c r="AD107" s="41">
        <f>Table1[[#This Row],[Holiday Hours7]]*Table1[[#This Row],[Holiday Hourly Wage]]</f>
        <v>0</v>
      </c>
      <c r="AE107" s="41">
        <f>SUM(Table1[[#This Row],[Regular10]:[Holiday12]])</f>
        <v>0</v>
      </c>
      <c r="AF107" s="41">
        <f>Table1[[#This Row],[Regular Hours3]]*Table1[[#This Row],[Regular Wage Cap]]</f>
        <v>0</v>
      </c>
      <c r="AG107" s="41">
        <f>Table1[[#This Row],[OvertimeHours5]]*Table1[[#This Row],[Overtime Wage Cap]]</f>
        <v>0</v>
      </c>
      <c r="AH107" s="41">
        <f>Table1[[#This Row],[Holiday Hours7]]*Table1[[#This Row],[Holiday Wage Cap]]</f>
        <v>0</v>
      </c>
      <c r="AI107" s="41">
        <f>SUM(Table1[[#This Row],[Regular]:[Holiday]])</f>
        <v>0</v>
      </c>
      <c r="AJ107" s="41">
        <f>IF(Table1[[#This Row],[Total]]=0,0,Table1[[#This Row],[Total2]]-Table1[[#This Row],[Total]])</f>
        <v>0</v>
      </c>
      <c r="AK107" s="41">
        <f>Table1[[#This Row],[Difference]]*Table1[[#This Row],[DDS Funding Percent]]</f>
        <v>0</v>
      </c>
      <c r="AL107" s="41">
        <f>IF(Table1[[#This Row],[Regular Hourly Wage]]&lt;&gt;0,Table1[[#This Row],[Regular Wage Cap]]-Table1[[#This Row],[Regular Hourly Wage]],0)</f>
        <v>0</v>
      </c>
      <c r="AM107" s="38"/>
      <c r="AN107" s="41">
        <f>Table1[[#This Row],[Wage Difference]]*Table1[[#This Row],[Post Wage Increase Time Off Accruals (Hours)]]</f>
        <v>0</v>
      </c>
      <c r="AO107" s="41">
        <f>Table1[[#This Row],[Min Wage Time Off Accrual Expense]]*Table1[[#This Row],[DDS Funding Percent]]</f>
        <v>0</v>
      </c>
      <c r="AP107" s="1"/>
      <c r="AQ107" s="18"/>
    </row>
    <row r="108" spans="1:43" x14ac:dyDescent="0.25">
      <c r="A108" s="17"/>
      <c r="B108" s="17"/>
      <c r="C108" s="58"/>
      <c r="D108" s="37"/>
      <c r="E108" s="37"/>
      <c r="F108" s="37"/>
      <c r="G108" s="37"/>
      <c r="H108" s="37"/>
      <c r="I108" s="37"/>
      <c r="K108" s="41">
        <f>SUM(Table1[[#This Row],[Regular Wages]],Table1[[#This Row],[OvertimeWages]],Table1[[#This Row],[Holiday Wages]],Table1[[#This Row],[Incentive Payments]])</f>
        <v>0</v>
      </c>
      <c r="L108" s="38"/>
      <c r="M108" s="38"/>
      <c r="N108" s="38"/>
      <c r="O108" s="38"/>
      <c r="P108" s="38"/>
      <c r="Q108" s="38"/>
      <c r="R108" s="38"/>
      <c r="S108" s="41">
        <f>SUM(Table1[[#This Row],[Regular Wages2]],Table1[[#This Row],[OvertimeWages4]],Table1[[#This Row],[Holiday Wages6]],Table1[[#This Row],[Incentive Payments8]])</f>
        <v>0</v>
      </c>
      <c r="T108" s="41">
        <f>SUM(Table1[[#This Row],[Total Pre Min Wage Wages]],Table1[[#This Row],[Total After Min Wage Wages]])</f>
        <v>0</v>
      </c>
      <c r="U108" s="41">
        <f>IFERROR(IF(OR(Table1[[#This Row],[Regular Hours]]=0,Table1[[#This Row],[Regular Hours]]=""),VLOOKUP(Table1[[#This Row],[Position Title]],startingWages!$A$2:$D$200,2, FALSE),Table1[[#This Row],[Regular Wages]]/Table1[[#This Row],[Regular Hours]]),0)</f>
        <v>0</v>
      </c>
      <c r="V108" s="41">
        <f>IF(OR(Table1[[#This Row],[OvertimeHours]]="",Table1[[#This Row],[OvertimeHours]]=0),Table1[[#This Row],[Regular Hourly Wage]]*1.5,Table1[[#This Row],[OvertimeWages]]/Table1[[#This Row],[OvertimeHours]])</f>
        <v>0</v>
      </c>
      <c r="W108" s="41">
        <f>IF(OR(Table1[[#This Row],[Holiday Hours]]="",Table1[[#This Row],[Holiday Hours]]=0),Table1[[#This Row],[Regular Hourly Wage]],Table1[[#This Row],[Holiday Wages]]/Table1[[#This Row],[Holiday Hours]])</f>
        <v>0</v>
      </c>
      <c r="X108" s="41" t="str">
        <f>IF(Table1[[#This Row],[Regular Hourly Wage]]&lt;14.05,"$14.75",IF(Table1[[#This Row],[Regular Hourly Wage]]&lt;30,"5%","None"))</f>
        <v>$14.75</v>
      </c>
      <c r="Y108" s="41">
        <f>IF(Table1[[#This Row],[Wage Category]]="5%",Table1[[#This Row],[Regular Hourly Wage]]*1.05,IF(Table1[[#This Row],[Wage Category]]="$14.75",14.75,Table1[[#This Row],[Regular Hourly Wage]]))</f>
        <v>14.75</v>
      </c>
      <c r="Z108" s="41">
        <f>(1+IF(Table1[[#This Row],[Regular Hourly Wage]]=0,0.5,(Table1[[#This Row],[Overtime Hourly Wage]]-Table1[[#This Row],[Regular Hourly Wage]])/Table1[[#This Row],[Regular Hourly Wage]]))*Table1[[#This Row],[Regular Wage Cap]]</f>
        <v>22.125</v>
      </c>
      <c r="AA108" s="41">
        <f>(1+IF(Table1[[#This Row],[Regular Hourly Wage]]=0,0,(Table1[[#This Row],[Holiday Hourly Wage]]-Table1[[#This Row],[Regular Hourly Wage]])/Table1[[#This Row],[Regular Hourly Wage]]))*Table1[[#This Row],[Regular Wage Cap]]</f>
        <v>14.75</v>
      </c>
      <c r="AB108" s="41">
        <f>Table1[[#This Row],[Regular Hours3]]*Table1[[#This Row],[Regular Hourly Wage]]</f>
        <v>0</v>
      </c>
      <c r="AC108" s="41">
        <f>Table1[[#This Row],[OvertimeHours5]]*Table1[[#This Row],[Overtime Hourly Wage]]</f>
        <v>0</v>
      </c>
      <c r="AD108" s="41">
        <f>Table1[[#This Row],[Holiday Hours7]]*Table1[[#This Row],[Holiday Hourly Wage]]</f>
        <v>0</v>
      </c>
      <c r="AE108" s="41">
        <f>SUM(Table1[[#This Row],[Regular10]:[Holiday12]])</f>
        <v>0</v>
      </c>
      <c r="AF108" s="41">
        <f>Table1[[#This Row],[Regular Hours3]]*Table1[[#This Row],[Regular Wage Cap]]</f>
        <v>0</v>
      </c>
      <c r="AG108" s="41">
        <f>Table1[[#This Row],[OvertimeHours5]]*Table1[[#This Row],[Overtime Wage Cap]]</f>
        <v>0</v>
      </c>
      <c r="AH108" s="41">
        <f>Table1[[#This Row],[Holiday Hours7]]*Table1[[#This Row],[Holiday Wage Cap]]</f>
        <v>0</v>
      </c>
      <c r="AI108" s="41">
        <f>SUM(Table1[[#This Row],[Regular]:[Holiday]])</f>
        <v>0</v>
      </c>
      <c r="AJ108" s="41">
        <f>IF(Table1[[#This Row],[Total]]=0,0,Table1[[#This Row],[Total2]]-Table1[[#This Row],[Total]])</f>
        <v>0</v>
      </c>
      <c r="AK108" s="41">
        <f>Table1[[#This Row],[Difference]]*Table1[[#This Row],[DDS Funding Percent]]</f>
        <v>0</v>
      </c>
      <c r="AL108" s="41">
        <f>IF(Table1[[#This Row],[Regular Hourly Wage]]&lt;&gt;0,Table1[[#This Row],[Regular Wage Cap]]-Table1[[#This Row],[Regular Hourly Wage]],0)</f>
        <v>0</v>
      </c>
      <c r="AM108" s="38"/>
      <c r="AN108" s="41">
        <f>Table1[[#This Row],[Wage Difference]]*Table1[[#This Row],[Post Wage Increase Time Off Accruals (Hours)]]</f>
        <v>0</v>
      </c>
      <c r="AO108" s="41">
        <f>Table1[[#This Row],[Min Wage Time Off Accrual Expense]]*Table1[[#This Row],[DDS Funding Percent]]</f>
        <v>0</v>
      </c>
      <c r="AP108" s="1"/>
      <c r="AQ108" s="18"/>
    </row>
    <row r="109" spans="1:43" x14ac:dyDescent="0.25">
      <c r="A109" s="17"/>
      <c r="B109" s="17"/>
      <c r="C109" s="58"/>
      <c r="D109" s="37"/>
      <c r="E109" s="37"/>
      <c r="F109" s="37"/>
      <c r="G109" s="37"/>
      <c r="H109" s="37"/>
      <c r="I109" s="37"/>
      <c r="K109" s="41">
        <f>SUM(Table1[[#This Row],[Regular Wages]],Table1[[#This Row],[OvertimeWages]],Table1[[#This Row],[Holiday Wages]],Table1[[#This Row],[Incentive Payments]])</f>
        <v>0</v>
      </c>
      <c r="L109" s="38"/>
      <c r="M109" s="38"/>
      <c r="N109" s="38"/>
      <c r="O109" s="38"/>
      <c r="P109" s="38"/>
      <c r="Q109" s="38"/>
      <c r="R109" s="38"/>
      <c r="S109" s="41">
        <f>SUM(Table1[[#This Row],[Regular Wages2]],Table1[[#This Row],[OvertimeWages4]],Table1[[#This Row],[Holiday Wages6]],Table1[[#This Row],[Incentive Payments8]])</f>
        <v>0</v>
      </c>
      <c r="T109" s="41">
        <f>SUM(Table1[[#This Row],[Total Pre Min Wage Wages]],Table1[[#This Row],[Total After Min Wage Wages]])</f>
        <v>0</v>
      </c>
      <c r="U109" s="41">
        <f>IFERROR(IF(OR(Table1[[#This Row],[Regular Hours]]=0,Table1[[#This Row],[Regular Hours]]=""),VLOOKUP(Table1[[#This Row],[Position Title]],startingWages!$A$2:$D$200,2, FALSE),Table1[[#This Row],[Regular Wages]]/Table1[[#This Row],[Regular Hours]]),0)</f>
        <v>0</v>
      </c>
      <c r="V109" s="41">
        <f>IF(OR(Table1[[#This Row],[OvertimeHours]]="",Table1[[#This Row],[OvertimeHours]]=0),Table1[[#This Row],[Regular Hourly Wage]]*1.5,Table1[[#This Row],[OvertimeWages]]/Table1[[#This Row],[OvertimeHours]])</f>
        <v>0</v>
      </c>
      <c r="W109" s="41">
        <f>IF(OR(Table1[[#This Row],[Holiday Hours]]="",Table1[[#This Row],[Holiday Hours]]=0),Table1[[#This Row],[Regular Hourly Wage]],Table1[[#This Row],[Holiday Wages]]/Table1[[#This Row],[Holiday Hours]])</f>
        <v>0</v>
      </c>
      <c r="X109" s="41" t="str">
        <f>IF(Table1[[#This Row],[Regular Hourly Wage]]&lt;14.05,"$14.75",IF(Table1[[#This Row],[Regular Hourly Wage]]&lt;30,"5%","None"))</f>
        <v>$14.75</v>
      </c>
      <c r="Y109" s="41">
        <f>IF(Table1[[#This Row],[Wage Category]]="5%",Table1[[#This Row],[Regular Hourly Wage]]*1.05,IF(Table1[[#This Row],[Wage Category]]="$14.75",14.75,Table1[[#This Row],[Regular Hourly Wage]]))</f>
        <v>14.75</v>
      </c>
      <c r="Z109" s="41">
        <f>(1+IF(Table1[[#This Row],[Regular Hourly Wage]]=0,0.5,(Table1[[#This Row],[Overtime Hourly Wage]]-Table1[[#This Row],[Regular Hourly Wage]])/Table1[[#This Row],[Regular Hourly Wage]]))*Table1[[#This Row],[Regular Wage Cap]]</f>
        <v>22.125</v>
      </c>
      <c r="AA109" s="41">
        <f>(1+IF(Table1[[#This Row],[Regular Hourly Wage]]=0,0,(Table1[[#This Row],[Holiday Hourly Wage]]-Table1[[#This Row],[Regular Hourly Wage]])/Table1[[#This Row],[Regular Hourly Wage]]))*Table1[[#This Row],[Regular Wage Cap]]</f>
        <v>14.75</v>
      </c>
      <c r="AB109" s="41">
        <f>Table1[[#This Row],[Regular Hours3]]*Table1[[#This Row],[Regular Hourly Wage]]</f>
        <v>0</v>
      </c>
      <c r="AC109" s="41">
        <f>Table1[[#This Row],[OvertimeHours5]]*Table1[[#This Row],[Overtime Hourly Wage]]</f>
        <v>0</v>
      </c>
      <c r="AD109" s="41">
        <f>Table1[[#This Row],[Holiday Hours7]]*Table1[[#This Row],[Holiday Hourly Wage]]</f>
        <v>0</v>
      </c>
      <c r="AE109" s="41">
        <f>SUM(Table1[[#This Row],[Regular10]:[Holiday12]])</f>
        <v>0</v>
      </c>
      <c r="AF109" s="41">
        <f>Table1[[#This Row],[Regular Hours3]]*Table1[[#This Row],[Regular Wage Cap]]</f>
        <v>0</v>
      </c>
      <c r="AG109" s="41">
        <f>Table1[[#This Row],[OvertimeHours5]]*Table1[[#This Row],[Overtime Wage Cap]]</f>
        <v>0</v>
      </c>
      <c r="AH109" s="41">
        <f>Table1[[#This Row],[Holiday Hours7]]*Table1[[#This Row],[Holiday Wage Cap]]</f>
        <v>0</v>
      </c>
      <c r="AI109" s="41">
        <f>SUM(Table1[[#This Row],[Regular]:[Holiday]])</f>
        <v>0</v>
      </c>
      <c r="AJ109" s="41">
        <f>IF(Table1[[#This Row],[Total]]=0,0,Table1[[#This Row],[Total2]]-Table1[[#This Row],[Total]])</f>
        <v>0</v>
      </c>
      <c r="AK109" s="41">
        <f>Table1[[#This Row],[Difference]]*Table1[[#This Row],[DDS Funding Percent]]</f>
        <v>0</v>
      </c>
      <c r="AL109" s="41">
        <f>IF(Table1[[#This Row],[Regular Hourly Wage]]&lt;&gt;0,Table1[[#This Row],[Regular Wage Cap]]-Table1[[#This Row],[Regular Hourly Wage]],0)</f>
        <v>0</v>
      </c>
      <c r="AM109" s="38"/>
      <c r="AN109" s="41">
        <f>Table1[[#This Row],[Wage Difference]]*Table1[[#This Row],[Post Wage Increase Time Off Accruals (Hours)]]</f>
        <v>0</v>
      </c>
      <c r="AO109" s="41">
        <f>Table1[[#This Row],[Min Wage Time Off Accrual Expense]]*Table1[[#This Row],[DDS Funding Percent]]</f>
        <v>0</v>
      </c>
      <c r="AP109" s="1"/>
      <c r="AQ109" s="18"/>
    </row>
    <row r="110" spans="1:43" x14ac:dyDescent="0.25">
      <c r="A110" s="17"/>
      <c r="B110" s="17"/>
      <c r="C110" s="58"/>
      <c r="D110" s="37"/>
      <c r="E110" s="37"/>
      <c r="F110" s="37"/>
      <c r="G110" s="37"/>
      <c r="H110" s="37"/>
      <c r="I110" s="37"/>
      <c r="K110" s="41">
        <f>SUM(Table1[[#This Row],[Regular Wages]],Table1[[#This Row],[OvertimeWages]],Table1[[#This Row],[Holiday Wages]],Table1[[#This Row],[Incentive Payments]])</f>
        <v>0</v>
      </c>
      <c r="L110" s="38"/>
      <c r="M110" s="38"/>
      <c r="N110" s="38"/>
      <c r="O110" s="38"/>
      <c r="P110" s="38"/>
      <c r="Q110" s="38"/>
      <c r="R110" s="38"/>
      <c r="S110" s="41">
        <f>SUM(Table1[[#This Row],[Regular Wages2]],Table1[[#This Row],[OvertimeWages4]],Table1[[#This Row],[Holiday Wages6]],Table1[[#This Row],[Incentive Payments8]])</f>
        <v>0</v>
      </c>
      <c r="T110" s="41">
        <f>SUM(Table1[[#This Row],[Total Pre Min Wage Wages]],Table1[[#This Row],[Total After Min Wage Wages]])</f>
        <v>0</v>
      </c>
      <c r="U110" s="41">
        <f>IFERROR(IF(OR(Table1[[#This Row],[Regular Hours]]=0,Table1[[#This Row],[Regular Hours]]=""),VLOOKUP(Table1[[#This Row],[Position Title]],startingWages!$A$2:$D$200,2, FALSE),Table1[[#This Row],[Regular Wages]]/Table1[[#This Row],[Regular Hours]]),0)</f>
        <v>0</v>
      </c>
      <c r="V110" s="41">
        <f>IF(OR(Table1[[#This Row],[OvertimeHours]]="",Table1[[#This Row],[OvertimeHours]]=0),Table1[[#This Row],[Regular Hourly Wage]]*1.5,Table1[[#This Row],[OvertimeWages]]/Table1[[#This Row],[OvertimeHours]])</f>
        <v>0</v>
      </c>
      <c r="W110" s="41">
        <f>IF(OR(Table1[[#This Row],[Holiday Hours]]="",Table1[[#This Row],[Holiday Hours]]=0),Table1[[#This Row],[Regular Hourly Wage]],Table1[[#This Row],[Holiday Wages]]/Table1[[#This Row],[Holiday Hours]])</f>
        <v>0</v>
      </c>
      <c r="X110" s="41" t="str">
        <f>IF(Table1[[#This Row],[Regular Hourly Wage]]&lt;14.05,"$14.75",IF(Table1[[#This Row],[Regular Hourly Wage]]&lt;30,"5%","None"))</f>
        <v>$14.75</v>
      </c>
      <c r="Y110" s="41">
        <f>IF(Table1[[#This Row],[Wage Category]]="5%",Table1[[#This Row],[Regular Hourly Wage]]*1.05,IF(Table1[[#This Row],[Wage Category]]="$14.75",14.75,Table1[[#This Row],[Regular Hourly Wage]]))</f>
        <v>14.75</v>
      </c>
      <c r="Z110" s="41">
        <f>(1+IF(Table1[[#This Row],[Regular Hourly Wage]]=0,0.5,(Table1[[#This Row],[Overtime Hourly Wage]]-Table1[[#This Row],[Regular Hourly Wage]])/Table1[[#This Row],[Regular Hourly Wage]]))*Table1[[#This Row],[Regular Wage Cap]]</f>
        <v>22.125</v>
      </c>
      <c r="AA110" s="41">
        <f>(1+IF(Table1[[#This Row],[Regular Hourly Wage]]=0,0,(Table1[[#This Row],[Holiday Hourly Wage]]-Table1[[#This Row],[Regular Hourly Wage]])/Table1[[#This Row],[Regular Hourly Wage]]))*Table1[[#This Row],[Regular Wage Cap]]</f>
        <v>14.75</v>
      </c>
      <c r="AB110" s="41">
        <f>Table1[[#This Row],[Regular Hours3]]*Table1[[#This Row],[Regular Hourly Wage]]</f>
        <v>0</v>
      </c>
      <c r="AC110" s="41">
        <f>Table1[[#This Row],[OvertimeHours5]]*Table1[[#This Row],[Overtime Hourly Wage]]</f>
        <v>0</v>
      </c>
      <c r="AD110" s="41">
        <f>Table1[[#This Row],[Holiday Hours7]]*Table1[[#This Row],[Holiday Hourly Wage]]</f>
        <v>0</v>
      </c>
      <c r="AE110" s="41">
        <f>SUM(Table1[[#This Row],[Regular10]:[Holiday12]])</f>
        <v>0</v>
      </c>
      <c r="AF110" s="41">
        <f>Table1[[#This Row],[Regular Hours3]]*Table1[[#This Row],[Regular Wage Cap]]</f>
        <v>0</v>
      </c>
      <c r="AG110" s="41">
        <f>Table1[[#This Row],[OvertimeHours5]]*Table1[[#This Row],[Overtime Wage Cap]]</f>
        <v>0</v>
      </c>
      <c r="AH110" s="41">
        <f>Table1[[#This Row],[Holiday Hours7]]*Table1[[#This Row],[Holiday Wage Cap]]</f>
        <v>0</v>
      </c>
      <c r="AI110" s="41">
        <f>SUM(Table1[[#This Row],[Regular]:[Holiday]])</f>
        <v>0</v>
      </c>
      <c r="AJ110" s="41">
        <f>IF(Table1[[#This Row],[Total]]=0,0,Table1[[#This Row],[Total2]]-Table1[[#This Row],[Total]])</f>
        <v>0</v>
      </c>
      <c r="AK110" s="41">
        <f>Table1[[#This Row],[Difference]]*Table1[[#This Row],[DDS Funding Percent]]</f>
        <v>0</v>
      </c>
      <c r="AL110" s="41">
        <f>IF(Table1[[#This Row],[Regular Hourly Wage]]&lt;&gt;0,Table1[[#This Row],[Regular Wage Cap]]-Table1[[#This Row],[Regular Hourly Wage]],0)</f>
        <v>0</v>
      </c>
      <c r="AM110" s="38"/>
      <c r="AN110" s="41">
        <f>Table1[[#This Row],[Wage Difference]]*Table1[[#This Row],[Post Wage Increase Time Off Accruals (Hours)]]</f>
        <v>0</v>
      </c>
      <c r="AO110" s="41">
        <f>Table1[[#This Row],[Min Wage Time Off Accrual Expense]]*Table1[[#This Row],[DDS Funding Percent]]</f>
        <v>0</v>
      </c>
      <c r="AP110" s="1"/>
      <c r="AQ110" s="18"/>
    </row>
    <row r="111" spans="1:43" x14ac:dyDescent="0.25">
      <c r="A111" s="17"/>
      <c r="B111" s="17"/>
      <c r="C111" s="58"/>
      <c r="D111" s="37"/>
      <c r="E111" s="37"/>
      <c r="F111" s="37"/>
      <c r="G111" s="37"/>
      <c r="H111" s="37"/>
      <c r="I111" s="37"/>
      <c r="K111" s="41">
        <f>SUM(Table1[[#This Row],[Regular Wages]],Table1[[#This Row],[OvertimeWages]],Table1[[#This Row],[Holiday Wages]],Table1[[#This Row],[Incentive Payments]])</f>
        <v>0</v>
      </c>
      <c r="L111" s="38"/>
      <c r="M111" s="38"/>
      <c r="N111" s="38"/>
      <c r="O111" s="38"/>
      <c r="P111" s="38"/>
      <c r="Q111" s="38"/>
      <c r="R111" s="38"/>
      <c r="S111" s="41">
        <f>SUM(Table1[[#This Row],[Regular Wages2]],Table1[[#This Row],[OvertimeWages4]],Table1[[#This Row],[Holiday Wages6]],Table1[[#This Row],[Incentive Payments8]])</f>
        <v>0</v>
      </c>
      <c r="T111" s="41">
        <f>SUM(Table1[[#This Row],[Total Pre Min Wage Wages]],Table1[[#This Row],[Total After Min Wage Wages]])</f>
        <v>0</v>
      </c>
      <c r="U111" s="41">
        <f>IFERROR(IF(OR(Table1[[#This Row],[Regular Hours]]=0,Table1[[#This Row],[Regular Hours]]=""),VLOOKUP(Table1[[#This Row],[Position Title]],startingWages!$A$2:$D$200,2, FALSE),Table1[[#This Row],[Regular Wages]]/Table1[[#This Row],[Regular Hours]]),0)</f>
        <v>0</v>
      </c>
      <c r="V111" s="41">
        <f>IF(OR(Table1[[#This Row],[OvertimeHours]]="",Table1[[#This Row],[OvertimeHours]]=0),Table1[[#This Row],[Regular Hourly Wage]]*1.5,Table1[[#This Row],[OvertimeWages]]/Table1[[#This Row],[OvertimeHours]])</f>
        <v>0</v>
      </c>
      <c r="W111" s="41">
        <f>IF(OR(Table1[[#This Row],[Holiday Hours]]="",Table1[[#This Row],[Holiday Hours]]=0),Table1[[#This Row],[Regular Hourly Wage]],Table1[[#This Row],[Holiday Wages]]/Table1[[#This Row],[Holiday Hours]])</f>
        <v>0</v>
      </c>
      <c r="X111" s="41" t="str">
        <f>IF(Table1[[#This Row],[Regular Hourly Wage]]&lt;14.05,"$14.75",IF(Table1[[#This Row],[Regular Hourly Wage]]&lt;30,"5%","None"))</f>
        <v>$14.75</v>
      </c>
      <c r="Y111" s="41">
        <f>IF(Table1[[#This Row],[Wage Category]]="5%",Table1[[#This Row],[Regular Hourly Wage]]*1.05,IF(Table1[[#This Row],[Wage Category]]="$14.75",14.75,Table1[[#This Row],[Regular Hourly Wage]]))</f>
        <v>14.75</v>
      </c>
      <c r="Z111" s="41">
        <f>(1+IF(Table1[[#This Row],[Regular Hourly Wage]]=0,0.5,(Table1[[#This Row],[Overtime Hourly Wage]]-Table1[[#This Row],[Regular Hourly Wage]])/Table1[[#This Row],[Regular Hourly Wage]]))*Table1[[#This Row],[Regular Wage Cap]]</f>
        <v>22.125</v>
      </c>
      <c r="AA111" s="41">
        <f>(1+IF(Table1[[#This Row],[Regular Hourly Wage]]=0,0,(Table1[[#This Row],[Holiday Hourly Wage]]-Table1[[#This Row],[Regular Hourly Wage]])/Table1[[#This Row],[Regular Hourly Wage]]))*Table1[[#This Row],[Regular Wage Cap]]</f>
        <v>14.75</v>
      </c>
      <c r="AB111" s="41">
        <f>Table1[[#This Row],[Regular Hours3]]*Table1[[#This Row],[Regular Hourly Wage]]</f>
        <v>0</v>
      </c>
      <c r="AC111" s="41">
        <f>Table1[[#This Row],[OvertimeHours5]]*Table1[[#This Row],[Overtime Hourly Wage]]</f>
        <v>0</v>
      </c>
      <c r="AD111" s="41">
        <f>Table1[[#This Row],[Holiday Hours7]]*Table1[[#This Row],[Holiday Hourly Wage]]</f>
        <v>0</v>
      </c>
      <c r="AE111" s="41">
        <f>SUM(Table1[[#This Row],[Regular10]:[Holiday12]])</f>
        <v>0</v>
      </c>
      <c r="AF111" s="41">
        <f>Table1[[#This Row],[Regular Hours3]]*Table1[[#This Row],[Regular Wage Cap]]</f>
        <v>0</v>
      </c>
      <c r="AG111" s="41">
        <f>Table1[[#This Row],[OvertimeHours5]]*Table1[[#This Row],[Overtime Wage Cap]]</f>
        <v>0</v>
      </c>
      <c r="AH111" s="41">
        <f>Table1[[#This Row],[Holiday Hours7]]*Table1[[#This Row],[Holiday Wage Cap]]</f>
        <v>0</v>
      </c>
      <c r="AI111" s="41">
        <f>SUM(Table1[[#This Row],[Regular]:[Holiday]])</f>
        <v>0</v>
      </c>
      <c r="AJ111" s="41">
        <f>IF(Table1[[#This Row],[Total]]=0,0,Table1[[#This Row],[Total2]]-Table1[[#This Row],[Total]])</f>
        <v>0</v>
      </c>
      <c r="AK111" s="41">
        <f>Table1[[#This Row],[Difference]]*Table1[[#This Row],[DDS Funding Percent]]</f>
        <v>0</v>
      </c>
      <c r="AL111" s="41">
        <f>IF(Table1[[#This Row],[Regular Hourly Wage]]&lt;&gt;0,Table1[[#This Row],[Regular Wage Cap]]-Table1[[#This Row],[Regular Hourly Wage]],0)</f>
        <v>0</v>
      </c>
      <c r="AM111" s="38"/>
      <c r="AN111" s="41">
        <f>Table1[[#This Row],[Wage Difference]]*Table1[[#This Row],[Post Wage Increase Time Off Accruals (Hours)]]</f>
        <v>0</v>
      </c>
      <c r="AO111" s="41">
        <f>Table1[[#This Row],[Min Wage Time Off Accrual Expense]]*Table1[[#This Row],[DDS Funding Percent]]</f>
        <v>0</v>
      </c>
      <c r="AP111" s="1"/>
      <c r="AQ111" s="18"/>
    </row>
    <row r="112" spans="1:43" x14ac:dyDescent="0.25">
      <c r="A112" s="17"/>
      <c r="B112" s="17"/>
      <c r="C112" s="58"/>
      <c r="D112" s="37"/>
      <c r="E112" s="37"/>
      <c r="F112" s="37"/>
      <c r="G112" s="37"/>
      <c r="H112" s="37"/>
      <c r="I112" s="37"/>
      <c r="K112" s="41">
        <f>SUM(Table1[[#This Row],[Regular Wages]],Table1[[#This Row],[OvertimeWages]],Table1[[#This Row],[Holiday Wages]],Table1[[#This Row],[Incentive Payments]])</f>
        <v>0</v>
      </c>
      <c r="L112" s="38"/>
      <c r="M112" s="38"/>
      <c r="N112" s="38"/>
      <c r="O112" s="38"/>
      <c r="P112" s="38"/>
      <c r="Q112" s="38"/>
      <c r="R112" s="38"/>
      <c r="S112" s="41">
        <f>SUM(Table1[[#This Row],[Regular Wages2]],Table1[[#This Row],[OvertimeWages4]],Table1[[#This Row],[Holiday Wages6]],Table1[[#This Row],[Incentive Payments8]])</f>
        <v>0</v>
      </c>
      <c r="T112" s="41">
        <f>SUM(Table1[[#This Row],[Total Pre Min Wage Wages]],Table1[[#This Row],[Total After Min Wage Wages]])</f>
        <v>0</v>
      </c>
      <c r="U112" s="41">
        <f>IFERROR(IF(OR(Table1[[#This Row],[Regular Hours]]=0,Table1[[#This Row],[Regular Hours]]=""),VLOOKUP(Table1[[#This Row],[Position Title]],startingWages!$A$2:$D$200,2, FALSE),Table1[[#This Row],[Regular Wages]]/Table1[[#This Row],[Regular Hours]]),0)</f>
        <v>0</v>
      </c>
      <c r="V112" s="41">
        <f>IF(OR(Table1[[#This Row],[OvertimeHours]]="",Table1[[#This Row],[OvertimeHours]]=0),Table1[[#This Row],[Regular Hourly Wage]]*1.5,Table1[[#This Row],[OvertimeWages]]/Table1[[#This Row],[OvertimeHours]])</f>
        <v>0</v>
      </c>
      <c r="W112" s="41">
        <f>IF(OR(Table1[[#This Row],[Holiday Hours]]="",Table1[[#This Row],[Holiday Hours]]=0),Table1[[#This Row],[Regular Hourly Wage]],Table1[[#This Row],[Holiday Wages]]/Table1[[#This Row],[Holiday Hours]])</f>
        <v>0</v>
      </c>
      <c r="X112" s="41" t="str">
        <f>IF(Table1[[#This Row],[Regular Hourly Wage]]&lt;14.05,"$14.75",IF(Table1[[#This Row],[Regular Hourly Wage]]&lt;30,"5%","None"))</f>
        <v>$14.75</v>
      </c>
      <c r="Y112" s="41">
        <f>IF(Table1[[#This Row],[Wage Category]]="5%",Table1[[#This Row],[Regular Hourly Wage]]*1.05,IF(Table1[[#This Row],[Wage Category]]="$14.75",14.75,Table1[[#This Row],[Regular Hourly Wage]]))</f>
        <v>14.75</v>
      </c>
      <c r="Z112" s="41">
        <f>(1+IF(Table1[[#This Row],[Regular Hourly Wage]]=0,0.5,(Table1[[#This Row],[Overtime Hourly Wage]]-Table1[[#This Row],[Regular Hourly Wage]])/Table1[[#This Row],[Regular Hourly Wage]]))*Table1[[#This Row],[Regular Wage Cap]]</f>
        <v>22.125</v>
      </c>
      <c r="AA112" s="41">
        <f>(1+IF(Table1[[#This Row],[Regular Hourly Wage]]=0,0,(Table1[[#This Row],[Holiday Hourly Wage]]-Table1[[#This Row],[Regular Hourly Wage]])/Table1[[#This Row],[Regular Hourly Wage]]))*Table1[[#This Row],[Regular Wage Cap]]</f>
        <v>14.75</v>
      </c>
      <c r="AB112" s="41">
        <f>Table1[[#This Row],[Regular Hours3]]*Table1[[#This Row],[Regular Hourly Wage]]</f>
        <v>0</v>
      </c>
      <c r="AC112" s="41">
        <f>Table1[[#This Row],[OvertimeHours5]]*Table1[[#This Row],[Overtime Hourly Wage]]</f>
        <v>0</v>
      </c>
      <c r="AD112" s="41">
        <f>Table1[[#This Row],[Holiday Hours7]]*Table1[[#This Row],[Holiday Hourly Wage]]</f>
        <v>0</v>
      </c>
      <c r="AE112" s="41">
        <f>SUM(Table1[[#This Row],[Regular10]:[Holiday12]])</f>
        <v>0</v>
      </c>
      <c r="AF112" s="41">
        <f>Table1[[#This Row],[Regular Hours3]]*Table1[[#This Row],[Regular Wage Cap]]</f>
        <v>0</v>
      </c>
      <c r="AG112" s="41">
        <f>Table1[[#This Row],[OvertimeHours5]]*Table1[[#This Row],[Overtime Wage Cap]]</f>
        <v>0</v>
      </c>
      <c r="AH112" s="41">
        <f>Table1[[#This Row],[Holiday Hours7]]*Table1[[#This Row],[Holiday Wage Cap]]</f>
        <v>0</v>
      </c>
      <c r="AI112" s="41">
        <f>SUM(Table1[[#This Row],[Regular]:[Holiday]])</f>
        <v>0</v>
      </c>
      <c r="AJ112" s="41">
        <f>IF(Table1[[#This Row],[Total]]=0,0,Table1[[#This Row],[Total2]]-Table1[[#This Row],[Total]])</f>
        <v>0</v>
      </c>
      <c r="AK112" s="41">
        <f>Table1[[#This Row],[Difference]]*Table1[[#This Row],[DDS Funding Percent]]</f>
        <v>0</v>
      </c>
      <c r="AL112" s="41">
        <f>IF(Table1[[#This Row],[Regular Hourly Wage]]&lt;&gt;0,Table1[[#This Row],[Regular Wage Cap]]-Table1[[#This Row],[Regular Hourly Wage]],0)</f>
        <v>0</v>
      </c>
      <c r="AM112" s="38"/>
      <c r="AN112" s="41">
        <f>Table1[[#This Row],[Wage Difference]]*Table1[[#This Row],[Post Wage Increase Time Off Accruals (Hours)]]</f>
        <v>0</v>
      </c>
      <c r="AO112" s="41">
        <f>Table1[[#This Row],[Min Wage Time Off Accrual Expense]]*Table1[[#This Row],[DDS Funding Percent]]</f>
        <v>0</v>
      </c>
      <c r="AP112" s="1"/>
      <c r="AQ112" s="18"/>
    </row>
    <row r="113" spans="1:43" x14ac:dyDescent="0.25">
      <c r="A113" s="17"/>
      <c r="B113" s="17"/>
      <c r="C113" s="58"/>
      <c r="D113" s="37"/>
      <c r="E113" s="37"/>
      <c r="F113" s="37"/>
      <c r="G113" s="37"/>
      <c r="H113" s="37"/>
      <c r="I113" s="37"/>
      <c r="K113" s="41">
        <f>SUM(Table1[[#This Row],[Regular Wages]],Table1[[#This Row],[OvertimeWages]],Table1[[#This Row],[Holiday Wages]],Table1[[#This Row],[Incentive Payments]])</f>
        <v>0</v>
      </c>
      <c r="L113" s="38"/>
      <c r="M113" s="38"/>
      <c r="N113" s="38"/>
      <c r="O113" s="38"/>
      <c r="P113" s="38"/>
      <c r="Q113" s="38"/>
      <c r="R113" s="38"/>
      <c r="S113" s="41">
        <f>SUM(Table1[[#This Row],[Regular Wages2]],Table1[[#This Row],[OvertimeWages4]],Table1[[#This Row],[Holiday Wages6]],Table1[[#This Row],[Incentive Payments8]])</f>
        <v>0</v>
      </c>
      <c r="T113" s="41">
        <f>SUM(Table1[[#This Row],[Total Pre Min Wage Wages]],Table1[[#This Row],[Total After Min Wage Wages]])</f>
        <v>0</v>
      </c>
      <c r="U113" s="41">
        <f>IFERROR(IF(OR(Table1[[#This Row],[Regular Hours]]=0,Table1[[#This Row],[Regular Hours]]=""),VLOOKUP(Table1[[#This Row],[Position Title]],startingWages!$A$2:$D$200,2, FALSE),Table1[[#This Row],[Regular Wages]]/Table1[[#This Row],[Regular Hours]]),0)</f>
        <v>0</v>
      </c>
      <c r="V113" s="41">
        <f>IF(OR(Table1[[#This Row],[OvertimeHours]]="",Table1[[#This Row],[OvertimeHours]]=0),Table1[[#This Row],[Regular Hourly Wage]]*1.5,Table1[[#This Row],[OvertimeWages]]/Table1[[#This Row],[OvertimeHours]])</f>
        <v>0</v>
      </c>
      <c r="W113" s="41">
        <f>IF(OR(Table1[[#This Row],[Holiday Hours]]="",Table1[[#This Row],[Holiday Hours]]=0),Table1[[#This Row],[Regular Hourly Wage]],Table1[[#This Row],[Holiday Wages]]/Table1[[#This Row],[Holiday Hours]])</f>
        <v>0</v>
      </c>
      <c r="X113" s="41" t="str">
        <f>IF(Table1[[#This Row],[Regular Hourly Wage]]&lt;14.05,"$14.75",IF(Table1[[#This Row],[Regular Hourly Wage]]&lt;30,"5%","None"))</f>
        <v>$14.75</v>
      </c>
      <c r="Y113" s="41">
        <f>IF(Table1[[#This Row],[Wage Category]]="5%",Table1[[#This Row],[Regular Hourly Wage]]*1.05,IF(Table1[[#This Row],[Wage Category]]="$14.75",14.75,Table1[[#This Row],[Regular Hourly Wage]]))</f>
        <v>14.75</v>
      </c>
      <c r="Z113" s="41">
        <f>(1+IF(Table1[[#This Row],[Regular Hourly Wage]]=0,0.5,(Table1[[#This Row],[Overtime Hourly Wage]]-Table1[[#This Row],[Regular Hourly Wage]])/Table1[[#This Row],[Regular Hourly Wage]]))*Table1[[#This Row],[Regular Wage Cap]]</f>
        <v>22.125</v>
      </c>
      <c r="AA113" s="41">
        <f>(1+IF(Table1[[#This Row],[Regular Hourly Wage]]=0,0,(Table1[[#This Row],[Holiday Hourly Wage]]-Table1[[#This Row],[Regular Hourly Wage]])/Table1[[#This Row],[Regular Hourly Wage]]))*Table1[[#This Row],[Regular Wage Cap]]</f>
        <v>14.75</v>
      </c>
      <c r="AB113" s="41">
        <f>Table1[[#This Row],[Regular Hours3]]*Table1[[#This Row],[Regular Hourly Wage]]</f>
        <v>0</v>
      </c>
      <c r="AC113" s="41">
        <f>Table1[[#This Row],[OvertimeHours5]]*Table1[[#This Row],[Overtime Hourly Wage]]</f>
        <v>0</v>
      </c>
      <c r="AD113" s="41">
        <f>Table1[[#This Row],[Holiday Hours7]]*Table1[[#This Row],[Holiday Hourly Wage]]</f>
        <v>0</v>
      </c>
      <c r="AE113" s="41">
        <f>SUM(Table1[[#This Row],[Regular10]:[Holiday12]])</f>
        <v>0</v>
      </c>
      <c r="AF113" s="41">
        <f>Table1[[#This Row],[Regular Hours3]]*Table1[[#This Row],[Regular Wage Cap]]</f>
        <v>0</v>
      </c>
      <c r="AG113" s="41">
        <f>Table1[[#This Row],[OvertimeHours5]]*Table1[[#This Row],[Overtime Wage Cap]]</f>
        <v>0</v>
      </c>
      <c r="AH113" s="41">
        <f>Table1[[#This Row],[Holiday Hours7]]*Table1[[#This Row],[Holiday Wage Cap]]</f>
        <v>0</v>
      </c>
      <c r="AI113" s="41">
        <f>SUM(Table1[[#This Row],[Regular]:[Holiday]])</f>
        <v>0</v>
      </c>
      <c r="AJ113" s="41">
        <f>IF(Table1[[#This Row],[Total]]=0,0,Table1[[#This Row],[Total2]]-Table1[[#This Row],[Total]])</f>
        <v>0</v>
      </c>
      <c r="AK113" s="41">
        <f>Table1[[#This Row],[Difference]]*Table1[[#This Row],[DDS Funding Percent]]</f>
        <v>0</v>
      </c>
      <c r="AL113" s="41">
        <f>IF(Table1[[#This Row],[Regular Hourly Wage]]&lt;&gt;0,Table1[[#This Row],[Regular Wage Cap]]-Table1[[#This Row],[Regular Hourly Wage]],0)</f>
        <v>0</v>
      </c>
      <c r="AM113" s="38"/>
      <c r="AN113" s="41">
        <f>Table1[[#This Row],[Wage Difference]]*Table1[[#This Row],[Post Wage Increase Time Off Accruals (Hours)]]</f>
        <v>0</v>
      </c>
      <c r="AO113" s="41">
        <f>Table1[[#This Row],[Min Wage Time Off Accrual Expense]]*Table1[[#This Row],[DDS Funding Percent]]</f>
        <v>0</v>
      </c>
      <c r="AP113" s="1"/>
      <c r="AQ113" s="18"/>
    </row>
    <row r="114" spans="1:43" x14ac:dyDescent="0.25">
      <c r="A114" s="17"/>
      <c r="B114" s="17"/>
      <c r="C114" s="58"/>
      <c r="D114" s="37"/>
      <c r="E114" s="37"/>
      <c r="F114" s="37"/>
      <c r="G114" s="37"/>
      <c r="H114" s="37"/>
      <c r="I114" s="37"/>
      <c r="K114" s="41">
        <f>SUM(Table1[[#This Row],[Regular Wages]],Table1[[#This Row],[OvertimeWages]],Table1[[#This Row],[Holiday Wages]],Table1[[#This Row],[Incentive Payments]])</f>
        <v>0</v>
      </c>
      <c r="L114" s="38"/>
      <c r="M114" s="38"/>
      <c r="N114" s="38"/>
      <c r="O114" s="38"/>
      <c r="P114" s="38"/>
      <c r="Q114" s="38"/>
      <c r="R114" s="38"/>
      <c r="S114" s="41">
        <f>SUM(Table1[[#This Row],[Regular Wages2]],Table1[[#This Row],[OvertimeWages4]],Table1[[#This Row],[Holiday Wages6]],Table1[[#This Row],[Incentive Payments8]])</f>
        <v>0</v>
      </c>
      <c r="T114" s="41">
        <f>SUM(Table1[[#This Row],[Total Pre Min Wage Wages]],Table1[[#This Row],[Total After Min Wage Wages]])</f>
        <v>0</v>
      </c>
      <c r="U114" s="41">
        <f>IFERROR(IF(OR(Table1[[#This Row],[Regular Hours]]=0,Table1[[#This Row],[Regular Hours]]=""),VLOOKUP(Table1[[#This Row],[Position Title]],startingWages!$A$2:$D$200,2, FALSE),Table1[[#This Row],[Regular Wages]]/Table1[[#This Row],[Regular Hours]]),0)</f>
        <v>0</v>
      </c>
      <c r="V114" s="41">
        <f>IF(OR(Table1[[#This Row],[OvertimeHours]]="",Table1[[#This Row],[OvertimeHours]]=0),Table1[[#This Row],[Regular Hourly Wage]]*1.5,Table1[[#This Row],[OvertimeWages]]/Table1[[#This Row],[OvertimeHours]])</f>
        <v>0</v>
      </c>
      <c r="W114" s="41">
        <f>IF(OR(Table1[[#This Row],[Holiday Hours]]="",Table1[[#This Row],[Holiday Hours]]=0),Table1[[#This Row],[Regular Hourly Wage]],Table1[[#This Row],[Holiday Wages]]/Table1[[#This Row],[Holiday Hours]])</f>
        <v>0</v>
      </c>
      <c r="X114" s="41" t="str">
        <f>IF(Table1[[#This Row],[Regular Hourly Wage]]&lt;14.05,"$14.75",IF(Table1[[#This Row],[Regular Hourly Wage]]&lt;30,"5%","None"))</f>
        <v>$14.75</v>
      </c>
      <c r="Y114" s="41">
        <f>IF(Table1[[#This Row],[Wage Category]]="5%",Table1[[#This Row],[Regular Hourly Wage]]*1.05,IF(Table1[[#This Row],[Wage Category]]="$14.75",14.75,Table1[[#This Row],[Regular Hourly Wage]]))</f>
        <v>14.75</v>
      </c>
      <c r="Z114" s="41">
        <f>(1+IF(Table1[[#This Row],[Regular Hourly Wage]]=0,0.5,(Table1[[#This Row],[Overtime Hourly Wage]]-Table1[[#This Row],[Regular Hourly Wage]])/Table1[[#This Row],[Regular Hourly Wage]]))*Table1[[#This Row],[Regular Wage Cap]]</f>
        <v>22.125</v>
      </c>
      <c r="AA114" s="41">
        <f>(1+IF(Table1[[#This Row],[Regular Hourly Wage]]=0,0,(Table1[[#This Row],[Holiday Hourly Wage]]-Table1[[#This Row],[Regular Hourly Wage]])/Table1[[#This Row],[Regular Hourly Wage]]))*Table1[[#This Row],[Regular Wage Cap]]</f>
        <v>14.75</v>
      </c>
      <c r="AB114" s="41">
        <f>Table1[[#This Row],[Regular Hours3]]*Table1[[#This Row],[Regular Hourly Wage]]</f>
        <v>0</v>
      </c>
      <c r="AC114" s="41">
        <f>Table1[[#This Row],[OvertimeHours5]]*Table1[[#This Row],[Overtime Hourly Wage]]</f>
        <v>0</v>
      </c>
      <c r="AD114" s="41">
        <f>Table1[[#This Row],[Holiday Hours7]]*Table1[[#This Row],[Holiday Hourly Wage]]</f>
        <v>0</v>
      </c>
      <c r="AE114" s="41">
        <f>SUM(Table1[[#This Row],[Regular10]:[Holiday12]])</f>
        <v>0</v>
      </c>
      <c r="AF114" s="41">
        <f>Table1[[#This Row],[Regular Hours3]]*Table1[[#This Row],[Regular Wage Cap]]</f>
        <v>0</v>
      </c>
      <c r="AG114" s="41">
        <f>Table1[[#This Row],[OvertimeHours5]]*Table1[[#This Row],[Overtime Wage Cap]]</f>
        <v>0</v>
      </c>
      <c r="AH114" s="41">
        <f>Table1[[#This Row],[Holiday Hours7]]*Table1[[#This Row],[Holiday Wage Cap]]</f>
        <v>0</v>
      </c>
      <c r="AI114" s="41">
        <f>SUM(Table1[[#This Row],[Regular]:[Holiday]])</f>
        <v>0</v>
      </c>
      <c r="AJ114" s="41">
        <f>IF(Table1[[#This Row],[Total]]=0,0,Table1[[#This Row],[Total2]]-Table1[[#This Row],[Total]])</f>
        <v>0</v>
      </c>
      <c r="AK114" s="41">
        <f>Table1[[#This Row],[Difference]]*Table1[[#This Row],[DDS Funding Percent]]</f>
        <v>0</v>
      </c>
      <c r="AL114" s="41">
        <f>IF(Table1[[#This Row],[Regular Hourly Wage]]&lt;&gt;0,Table1[[#This Row],[Regular Wage Cap]]-Table1[[#This Row],[Regular Hourly Wage]],0)</f>
        <v>0</v>
      </c>
      <c r="AM114" s="38"/>
      <c r="AN114" s="41">
        <f>Table1[[#This Row],[Wage Difference]]*Table1[[#This Row],[Post Wage Increase Time Off Accruals (Hours)]]</f>
        <v>0</v>
      </c>
      <c r="AO114" s="41">
        <f>Table1[[#This Row],[Min Wage Time Off Accrual Expense]]*Table1[[#This Row],[DDS Funding Percent]]</f>
        <v>0</v>
      </c>
      <c r="AP114" s="1"/>
      <c r="AQ114" s="18"/>
    </row>
    <row r="115" spans="1:43" x14ac:dyDescent="0.25">
      <c r="A115" s="17"/>
      <c r="B115" s="17"/>
      <c r="C115" s="58"/>
      <c r="D115" s="37"/>
      <c r="E115" s="37"/>
      <c r="F115" s="37"/>
      <c r="G115" s="37"/>
      <c r="H115" s="37"/>
      <c r="I115" s="37"/>
      <c r="K115" s="41">
        <f>SUM(Table1[[#This Row],[Regular Wages]],Table1[[#This Row],[OvertimeWages]],Table1[[#This Row],[Holiday Wages]],Table1[[#This Row],[Incentive Payments]])</f>
        <v>0</v>
      </c>
      <c r="L115" s="38"/>
      <c r="M115" s="38"/>
      <c r="N115" s="38"/>
      <c r="O115" s="38"/>
      <c r="P115" s="38"/>
      <c r="Q115" s="38"/>
      <c r="R115" s="38"/>
      <c r="S115" s="41">
        <f>SUM(Table1[[#This Row],[Regular Wages2]],Table1[[#This Row],[OvertimeWages4]],Table1[[#This Row],[Holiday Wages6]],Table1[[#This Row],[Incentive Payments8]])</f>
        <v>0</v>
      </c>
      <c r="T115" s="41">
        <f>SUM(Table1[[#This Row],[Total Pre Min Wage Wages]],Table1[[#This Row],[Total After Min Wage Wages]])</f>
        <v>0</v>
      </c>
      <c r="U115" s="41">
        <f>IFERROR(IF(OR(Table1[[#This Row],[Regular Hours]]=0,Table1[[#This Row],[Regular Hours]]=""),VLOOKUP(Table1[[#This Row],[Position Title]],startingWages!$A$2:$D$200,2, FALSE),Table1[[#This Row],[Regular Wages]]/Table1[[#This Row],[Regular Hours]]),0)</f>
        <v>0</v>
      </c>
      <c r="V115" s="41">
        <f>IF(OR(Table1[[#This Row],[OvertimeHours]]="",Table1[[#This Row],[OvertimeHours]]=0),Table1[[#This Row],[Regular Hourly Wage]]*1.5,Table1[[#This Row],[OvertimeWages]]/Table1[[#This Row],[OvertimeHours]])</f>
        <v>0</v>
      </c>
      <c r="W115" s="41">
        <f>IF(OR(Table1[[#This Row],[Holiday Hours]]="",Table1[[#This Row],[Holiday Hours]]=0),Table1[[#This Row],[Regular Hourly Wage]],Table1[[#This Row],[Holiday Wages]]/Table1[[#This Row],[Holiday Hours]])</f>
        <v>0</v>
      </c>
      <c r="X115" s="41" t="str">
        <f>IF(Table1[[#This Row],[Regular Hourly Wage]]&lt;14.05,"$14.75",IF(Table1[[#This Row],[Regular Hourly Wage]]&lt;30,"5%","None"))</f>
        <v>$14.75</v>
      </c>
      <c r="Y115" s="41">
        <f>IF(Table1[[#This Row],[Wage Category]]="5%",Table1[[#This Row],[Regular Hourly Wage]]*1.05,IF(Table1[[#This Row],[Wage Category]]="$14.75",14.75,Table1[[#This Row],[Regular Hourly Wage]]))</f>
        <v>14.75</v>
      </c>
      <c r="Z115" s="41">
        <f>(1+IF(Table1[[#This Row],[Regular Hourly Wage]]=0,0.5,(Table1[[#This Row],[Overtime Hourly Wage]]-Table1[[#This Row],[Regular Hourly Wage]])/Table1[[#This Row],[Regular Hourly Wage]]))*Table1[[#This Row],[Regular Wage Cap]]</f>
        <v>22.125</v>
      </c>
      <c r="AA115" s="41">
        <f>(1+IF(Table1[[#This Row],[Regular Hourly Wage]]=0,0,(Table1[[#This Row],[Holiday Hourly Wage]]-Table1[[#This Row],[Regular Hourly Wage]])/Table1[[#This Row],[Regular Hourly Wage]]))*Table1[[#This Row],[Regular Wage Cap]]</f>
        <v>14.75</v>
      </c>
      <c r="AB115" s="41">
        <f>Table1[[#This Row],[Regular Hours3]]*Table1[[#This Row],[Regular Hourly Wage]]</f>
        <v>0</v>
      </c>
      <c r="AC115" s="41">
        <f>Table1[[#This Row],[OvertimeHours5]]*Table1[[#This Row],[Overtime Hourly Wage]]</f>
        <v>0</v>
      </c>
      <c r="AD115" s="41">
        <f>Table1[[#This Row],[Holiday Hours7]]*Table1[[#This Row],[Holiday Hourly Wage]]</f>
        <v>0</v>
      </c>
      <c r="AE115" s="41">
        <f>SUM(Table1[[#This Row],[Regular10]:[Holiday12]])</f>
        <v>0</v>
      </c>
      <c r="AF115" s="41">
        <f>Table1[[#This Row],[Regular Hours3]]*Table1[[#This Row],[Regular Wage Cap]]</f>
        <v>0</v>
      </c>
      <c r="AG115" s="41">
        <f>Table1[[#This Row],[OvertimeHours5]]*Table1[[#This Row],[Overtime Wage Cap]]</f>
        <v>0</v>
      </c>
      <c r="AH115" s="41">
        <f>Table1[[#This Row],[Holiday Hours7]]*Table1[[#This Row],[Holiday Wage Cap]]</f>
        <v>0</v>
      </c>
      <c r="AI115" s="41">
        <f>SUM(Table1[[#This Row],[Regular]:[Holiday]])</f>
        <v>0</v>
      </c>
      <c r="AJ115" s="41">
        <f>IF(Table1[[#This Row],[Total]]=0,0,Table1[[#This Row],[Total2]]-Table1[[#This Row],[Total]])</f>
        <v>0</v>
      </c>
      <c r="AK115" s="41">
        <f>Table1[[#This Row],[Difference]]*Table1[[#This Row],[DDS Funding Percent]]</f>
        <v>0</v>
      </c>
      <c r="AL115" s="41">
        <f>IF(Table1[[#This Row],[Regular Hourly Wage]]&lt;&gt;0,Table1[[#This Row],[Regular Wage Cap]]-Table1[[#This Row],[Regular Hourly Wage]],0)</f>
        <v>0</v>
      </c>
      <c r="AM115" s="38"/>
      <c r="AN115" s="41">
        <f>Table1[[#This Row],[Wage Difference]]*Table1[[#This Row],[Post Wage Increase Time Off Accruals (Hours)]]</f>
        <v>0</v>
      </c>
      <c r="AO115" s="41">
        <f>Table1[[#This Row],[Min Wage Time Off Accrual Expense]]*Table1[[#This Row],[DDS Funding Percent]]</f>
        <v>0</v>
      </c>
      <c r="AP115" s="1"/>
      <c r="AQ115" s="18"/>
    </row>
    <row r="116" spans="1:43" x14ac:dyDescent="0.25">
      <c r="A116" s="17"/>
      <c r="B116" s="17"/>
      <c r="C116" s="58"/>
      <c r="D116" s="37"/>
      <c r="E116" s="37"/>
      <c r="F116" s="37"/>
      <c r="G116" s="37"/>
      <c r="H116" s="37"/>
      <c r="I116" s="37"/>
      <c r="K116" s="41">
        <f>SUM(Table1[[#This Row],[Regular Wages]],Table1[[#This Row],[OvertimeWages]],Table1[[#This Row],[Holiday Wages]],Table1[[#This Row],[Incentive Payments]])</f>
        <v>0</v>
      </c>
      <c r="L116" s="38"/>
      <c r="M116" s="38"/>
      <c r="N116" s="38"/>
      <c r="O116" s="38"/>
      <c r="P116" s="38"/>
      <c r="Q116" s="38"/>
      <c r="R116" s="38"/>
      <c r="S116" s="41">
        <f>SUM(Table1[[#This Row],[Regular Wages2]],Table1[[#This Row],[OvertimeWages4]],Table1[[#This Row],[Holiday Wages6]],Table1[[#This Row],[Incentive Payments8]])</f>
        <v>0</v>
      </c>
      <c r="T116" s="41">
        <f>SUM(Table1[[#This Row],[Total Pre Min Wage Wages]],Table1[[#This Row],[Total After Min Wage Wages]])</f>
        <v>0</v>
      </c>
      <c r="U116" s="41">
        <f>IFERROR(IF(OR(Table1[[#This Row],[Regular Hours]]=0,Table1[[#This Row],[Regular Hours]]=""),VLOOKUP(Table1[[#This Row],[Position Title]],startingWages!$A$2:$D$200,2, FALSE),Table1[[#This Row],[Regular Wages]]/Table1[[#This Row],[Regular Hours]]),0)</f>
        <v>0</v>
      </c>
      <c r="V116" s="41">
        <f>IF(OR(Table1[[#This Row],[OvertimeHours]]="",Table1[[#This Row],[OvertimeHours]]=0),Table1[[#This Row],[Regular Hourly Wage]]*1.5,Table1[[#This Row],[OvertimeWages]]/Table1[[#This Row],[OvertimeHours]])</f>
        <v>0</v>
      </c>
      <c r="W116" s="41">
        <f>IF(OR(Table1[[#This Row],[Holiday Hours]]="",Table1[[#This Row],[Holiday Hours]]=0),Table1[[#This Row],[Regular Hourly Wage]],Table1[[#This Row],[Holiday Wages]]/Table1[[#This Row],[Holiday Hours]])</f>
        <v>0</v>
      </c>
      <c r="X116" s="41" t="str">
        <f>IF(Table1[[#This Row],[Regular Hourly Wage]]&lt;14.05,"$14.75",IF(Table1[[#This Row],[Regular Hourly Wage]]&lt;30,"5%","None"))</f>
        <v>$14.75</v>
      </c>
      <c r="Y116" s="41">
        <f>IF(Table1[[#This Row],[Wage Category]]="5%",Table1[[#This Row],[Regular Hourly Wage]]*1.05,IF(Table1[[#This Row],[Wage Category]]="$14.75",14.75,Table1[[#This Row],[Regular Hourly Wage]]))</f>
        <v>14.75</v>
      </c>
      <c r="Z116" s="41">
        <f>(1+IF(Table1[[#This Row],[Regular Hourly Wage]]=0,0.5,(Table1[[#This Row],[Overtime Hourly Wage]]-Table1[[#This Row],[Regular Hourly Wage]])/Table1[[#This Row],[Regular Hourly Wage]]))*Table1[[#This Row],[Regular Wage Cap]]</f>
        <v>22.125</v>
      </c>
      <c r="AA116" s="41">
        <f>(1+IF(Table1[[#This Row],[Regular Hourly Wage]]=0,0,(Table1[[#This Row],[Holiday Hourly Wage]]-Table1[[#This Row],[Regular Hourly Wage]])/Table1[[#This Row],[Regular Hourly Wage]]))*Table1[[#This Row],[Regular Wage Cap]]</f>
        <v>14.75</v>
      </c>
      <c r="AB116" s="41">
        <f>Table1[[#This Row],[Regular Hours3]]*Table1[[#This Row],[Regular Hourly Wage]]</f>
        <v>0</v>
      </c>
      <c r="AC116" s="41">
        <f>Table1[[#This Row],[OvertimeHours5]]*Table1[[#This Row],[Overtime Hourly Wage]]</f>
        <v>0</v>
      </c>
      <c r="AD116" s="41">
        <f>Table1[[#This Row],[Holiday Hours7]]*Table1[[#This Row],[Holiday Hourly Wage]]</f>
        <v>0</v>
      </c>
      <c r="AE116" s="41">
        <f>SUM(Table1[[#This Row],[Regular10]:[Holiday12]])</f>
        <v>0</v>
      </c>
      <c r="AF116" s="41">
        <f>Table1[[#This Row],[Regular Hours3]]*Table1[[#This Row],[Regular Wage Cap]]</f>
        <v>0</v>
      </c>
      <c r="AG116" s="41">
        <f>Table1[[#This Row],[OvertimeHours5]]*Table1[[#This Row],[Overtime Wage Cap]]</f>
        <v>0</v>
      </c>
      <c r="AH116" s="41">
        <f>Table1[[#This Row],[Holiday Hours7]]*Table1[[#This Row],[Holiday Wage Cap]]</f>
        <v>0</v>
      </c>
      <c r="AI116" s="41">
        <f>SUM(Table1[[#This Row],[Regular]:[Holiday]])</f>
        <v>0</v>
      </c>
      <c r="AJ116" s="41">
        <f>IF(Table1[[#This Row],[Total]]=0,0,Table1[[#This Row],[Total2]]-Table1[[#This Row],[Total]])</f>
        <v>0</v>
      </c>
      <c r="AK116" s="41">
        <f>Table1[[#This Row],[Difference]]*Table1[[#This Row],[DDS Funding Percent]]</f>
        <v>0</v>
      </c>
      <c r="AL116" s="41">
        <f>IF(Table1[[#This Row],[Regular Hourly Wage]]&lt;&gt;0,Table1[[#This Row],[Regular Wage Cap]]-Table1[[#This Row],[Regular Hourly Wage]],0)</f>
        <v>0</v>
      </c>
      <c r="AM116" s="38"/>
      <c r="AN116" s="41">
        <f>Table1[[#This Row],[Wage Difference]]*Table1[[#This Row],[Post Wage Increase Time Off Accruals (Hours)]]</f>
        <v>0</v>
      </c>
      <c r="AO116" s="41">
        <f>Table1[[#This Row],[Min Wage Time Off Accrual Expense]]*Table1[[#This Row],[DDS Funding Percent]]</f>
        <v>0</v>
      </c>
      <c r="AP116" s="1"/>
      <c r="AQ116" s="18"/>
    </row>
    <row r="117" spans="1:43" x14ac:dyDescent="0.25">
      <c r="A117" s="17"/>
      <c r="B117" s="17"/>
      <c r="C117" s="58"/>
      <c r="D117" s="37"/>
      <c r="E117" s="37"/>
      <c r="F117" s="37"/>
      <c r="G117" s="37"/>
      <c r="H117" s="37"/>
      <c r="I117" s="37"/>
      <c r="K117" s="41">
        <f>SUM(Table1[[#This Row],[Regular Wages]],Table1[[#This Row],[OvertimeWages]],Table1[[#This Row],[Holiday Wages]],Table1[[#This Row],[Incentive Payments]])</f>
        <v>0</v>
      </c>
      <c r="L117" s="38"/>
      <c r="M117" s="38"/>
      <c r="N117" s="38"/>
      <c r="O117" s="38"/>
      <c r="P117" s="38"/>
      <c r="Q117" s="38"/>
      <c r="R117" s="38"/>
      <c r="S117" s="41">
        <f>SUM(Table1[[#This Row],[Regular Wages2]],Table1[[#This Row],[OvertimeWages4]],Table1[[#This Row],[Holiday Wages6]],Table1[[#This Row],[Incentive Payments8]])</f>
        <v>0</v>
      </c>
      <c r="T117" s="41">
        <f>SUM(Table1[[#This Row],[Total Pre Min Wage Wages]],Table1[[#This Row],[Total After Min Wage Wages]])</f>
        <v>0</v>
      </c>
      <c r="U117" s="41">
        <f>IFERROR(IF(OR(Table1[[#This Row],[Regular Hours]]=0,Table1[[#This Row],[Regular Hours]]=""),VLOOKUP(Table1[[#This Row],[Position Title]],startingWages!$A$2:$D$200,2, FALSE),Table1[[#This Row],[Regular Wages]]/Table1[[#This Row],[Regular Hours]]),0)</f>
        <v>0</v>
      </c>
      <c r="V117" s="41">
        <f>IF(OR(Table1[[#This Row],[OvertimeHours]]="",Table1[[#This Row],[OvertimeHours]]=0),Table1[[#This Row],[Regular Hourly Wage]]*1.5,Table1[[#This Row],[OvertimeWages]]/Table1[[#This Row],[OvertimeHours]])</f>
        <v>0</v>
      </c>
      <c r="W117" s="41">
        <f>IF(OR(Table1[[#This Row],[Holiday Hours]]="",Table1[[#This Row],[Holiday Hours]]=0),Table1[[#This Row],[Regular Hourly Wage]],Table1[[#This Row],[Holiday Wages]]/Table1[[#This Row],[Holiday Hours]])</f>
        <v>0</v>
      </c>
      <c r="X117" s="41" t="str">
        <f>IF(Table1[[#This Row],[Regular Hourly Wage]]&lt;14.05,"$14.75",IF(Table1[[#This Row],[Regular Hourly Wage]]&lt;30,"5%","None"))</f>
        <v>$14.75</v>
      </c>
      <c r="Y117" s="41">
        <f>IF(Table1[[#This Row],[Wage Category]]="5%",Table1[[#This Row],[Regular Hourly Wage]]*1.05,IF(Table1[[#This Row],[Wage Category]]="$14.75",14.75,Table1[[#This Row],[Regular Hourly Wage]]))</f>
        <v>14.75</v>
      </c>
      <c r="Z117" s="41">
        <f>(1+IF(Table1[[#This Row],[Regular Hourly Wage]]=0,0.5,(Table1[[#This Row],[Overtime Hourly Wage]]-Table1[[#This Row],[Regular Hourly Wage]])/Table1[[#This Row],[Regular Hourly Wage]]))*Table1[[#This Row],[Regular Wage Cap]]</f>
        <v>22.125</v>
      </c>
      <c r="AA117" s="41">
        <f>(1+IF(Table1[[#This Row],[Regular Hourly Wage]]=0,0,(Table1[[#This Row],[Holiday Hourly Wage]]-Table1[[#This Row],[Regular Hourly Wage]])/Table1[[#This Row],[Regular Hourly Wage]]))*Table1[[#This Row],[Regular Wage Cap]]</f>
        <v>14.75</v>
      </c>
      <c r="AB117" s="41">
        <f>Table1[[#This Row],[Regular Hours3]]*Table1[[#This Row],[Regular Hourly Wage]]</f>
        <v>0</v>
      </c>
      <c r="AC117" s="41">
        <f>Table1[[#This Row],[OvertimeHours5]]*Table1[[#This Row],[Overtime Hourly Wage]]</f>
        <v>0</v>
      </c>
      <c r="AD117" s="41">
        <f>Table1[[#This Row],[Holiday Hours7]]*Table1[[#This Row],[Holiday Hourly Wage]]</f>
        <v>0</v>
      </c>
      <c r="AE117" s="41">
        <f>SUM(Table1[[#This Row],[Regular10]:[Holiday12]])</f>
        <v>0</v>
      </c>
      <c r="AF117" s="41">
        <f>Table1[[#This Row],[Regular Hours3]]*Table1[[#This Row],[Regular Wage Cap]]</f>
        <v>0</v>
      </c>
      <c r="AG117" s="41">
        <f>Table1[[#This Row],[OvertimeHours5]]*Table1[[#This Row],[Overtime Wage Cap]]</f>
        <v>0</v>
      </c>
      <c r="AH117" s="41">
        <f>Table1[[#This Row],[Holiday Hours7]]*Table1[[#This Row],[Holiday Wage Cap]]</f>
        <v>0</v>
      </c>
      <c r="AI117" s="41">
        <f>SUM(Table1[[#This Row],[Regular]:[Holiday]])</f>
        <v>0</v>
      </c>
      <c r="AJ117" s="41">
        <f>IF(Table1[[#This Row],[Total]]=0,0,Table1[[#This Row],[Total2]]-Table1[[#This Row],[Total]])</f>
        <v>0</v>
      </c>
      <c r="AK117" s="41">
        <f>Table1[[#This Row],[Difference]]*Table1[[#This Row],[DDS Funding Percent]]</f>
        <v>0</v>
      </c>
      <c r="AL117" s="41">
        <f>IF(Table1[[#This Row],[Regular Hourly Wage]]&lt;&gt;0,Table1[[#This Row],[Regular Wage Cap]]-Table1[[#This Row],[Regular Hourly Wage]],0)</f>
        <v>0</v>
      </c>
      <c r="AM117" s="38"/>
      <c r="AN117" s="41">
        <f>Table1[[#This Row],[Wage Difference]]*Table1[[#This Row],[Post Wage Increase Time Off Accruals (Hours)]]</f>
        <v>0</v>
      </c>
      <c r="AO117" s="41">
        <f>Table1[[#This Row],[Min Wage Time Off Accrual Expense]]*Table1[[#This Row],[DDS Funding Percent]]</f>
        <v>0</v>
      </c>
      <c r="AP117" s="1"/>
      <c r="AQ117" s="18"/>
    </row>
    <row r="118" spans="1:43" x14ac:dyDescent="0.25">
      <c r="A118" s="17"/>
      <c r="B118" s="17"/>
      <c r="C118" s="58"/>
      <c r="D118" s="37"/>
      <c r="E118" s="37"/>
      <c r="F118" s="37"/>
      <c r="G118" s="37"/>
      <c r="H118" s="37"/>
      <c r="I118" s="37"/>
      <c r="K118" s="41">
        <f>SUM(Table1[[#This Row],[Regular Wages]],Table1[[#This Row],[OvertimeWages]],Table1[[#This Row],[Holiday Wages]],Table1[[#This Row],[Incentive Payments]])</f>
        <v>0</v>
      </c>
      <c r="L118" s="38"/>
      <c r="M118" s="38"/>
      <c r="N118" s="38"/>
      <c r="O118" s="38"/>
      <c r="P118" s="38"/>
      <c r="Q118" s="38"/>
      <c r="R118" s="38"/>
      <c r="S118" s="41">
        <f>SUM(Table1[[#This Row],[Regular Wages2]],Table1[[#This Row],[OvertimeWages4]],Table1[[#This Row],[Holiday Wages6]],Table1[[#This Row],[Incentive Payments8]])</f>
        <v>0</v>
      </c>
      <c r="T118" s="41">
        <f>SUM(Table1[[#This Row],[Total Pre Min Wage Wages]],Table1[[#This Row],[Total After Min Wage Wages]])</f>
        <v>0</v>
      </c>
      <c r="U118" s="41">
        <f>IFERROR(IF(OR(Table1[[#This Row],[Regular Hours]]=0,Table1[[#This Row],[Regular Hours]]=""),VLOOKUP(Table1[[#This Row],[Position Title]],startingWages!$A$2:$D$200,2, FALSE),Table1[[#This Row],[Regular Wages]]/Table1[[#This Row],[Regular Hours]]),0)</f>
        <v>0</v>
      </c>
      <c r="V118" s="41">
        <f>IF(OR(Table1[[#This Row],[OvertimeHours]]="",Table1[[#This Row],[OvertimeHours]]=0),Table1[[#This Row],[Regular Hourly Wage]]*1.5,Table1[[#This Row],[OvertimeWages]]/Table1[[#This Row],[OvertimeHours]])</f>
        <v>0</v>
      </c>
      <c r="W118" s="41">
        <f>IF(OR(Table1[[#This Row],[Holiday Hours]]="",Table1[[#This Row],[Holiday Hours]]=0),Table1[[#This Row],[Regular Hourly Wage]],Table1[[#This Row],[Holiday Wages]]/Table1[[#This Row],[Holiday Hours]])</f>
        <v>0</v>
      </c>
      <c r="X118" s="41" t="str">
        <f>IF(Table1[[#This Row],[Regular Hourly Wage]]&lt;14.05,"$14.75",IF(Table1[[#This Row],[Regular Hourly Wage]]&lt;30,"5%","None"))</f>
        <v>$14.75</v>
      </c>
      <c r="Y118" s="41">
        <f>IF(Table1[[#This Row],[Wage Category]]="5%",Table1[[#This Row],[Regular Hourly Wage]]*1.05,IF(Table1[[#This Row],[Wage Category]]="$14.75",14.75,Table1[[#This Row],[Regular Hourly Wage]]))</f>
        <v>14.75</v>
      </c>
      <c r="Z118" s="41">
        <f>(1+IF(Table1[[#This Row],[Regular Hourly Wage]]=0,0.5,(Table1[[#This Row],[Overtime Hourly Wage]]-Table1[[#This Row],[Regular Hourly Wage]])/Table1[[#This Row],[Regular Hourly Wage]]))*Table1[[#This Row],[Regular Wage Cap]]</f>
        <v>22.125</v>
      </c>
      <c r="AA118" s="41">
        <f>(1+IF(Table1[[#This Row],[Regular Hourly Wage]]=0,0,(Table1[[#This Row],[Holiday Hourly Wage]]-Table1[[#This Row],[Regular Hourly Wage]])/Table1[[#This Row],[Regular Hourly Wage]]))*Table1[[#This Row],[Regular Wage Cap]]</f>
        <v>14.75</v>
      </c>
      <c r="AB118" s="41">
        <f>Table1[[#This Row],[Regular Hours3]]*Table1[[#This Row],[Regular Hourly Wage]]</f>
        <v>0</v>
      </c>
      <c r="AC118" s="41">
        <f>Table1[[#This Row],[OvertimeHours5]]*Table1[[#This Row],[Overtime Hourly Wage]]</f>
        <v>0</v>
      </c>
      <c r="AD118" s="41">
        <f>Table1[[#This Row],[Holiday Hours7]]*Table1[[#This Row],[Holiday Hourly Wage]]</f>
        <v>0</v>
      </c>
      <c r="AE118" s="41">
        <f>SUM(Table1[[#This Row],[Regular10]:[Holiday12]])</f>
        <v>0</v>
      </c>
      <c r="AF118" s="41">
        <f>Table1[[#This Row],[Regular Hours3]]*Table1[[#This Row],[Regular Wage Cap]]</f>
        <v>0</v>
      </c>
      <c r="AG118" s="41">
        <f>Table1[[#This Row],[OvertimeHours5]]*Table1[[#This Row],[Overtime Wage Cap]]</f>
        <v>0</v>
      </c>
      <c r="AH118" s="41">
        <f>Table1[[#This Row],[Holiday Hours7]]*Table1[[#This Row],[Holiday Wage Cap]]</f>
        <v>0</v>
      </c>
      <c r="AI118" s="41">
        <f>SUM(Table1[[#This Row],[Regular]:[Holiday]])</f>
        <v>0</v>
      </c>
      <c r="AJ118" s="41">
        <f>IF(Table1[[#This Row],[Total]]=0,0,Table1[[#This Row],[Total2]]-Table1[[#This Row],[Total]])</f>
        <v>0</v>
      </c>
      <c r="AK118" s="41">
        <f>Table1[[#This Row],[Difference]]*Table1[[#This Row],[DDS Funding Percent]]</f>
        <v>0</v>
      </c>
      <c r="AL118" s="41">
        <f>IF(Table1[[#This Row],[Regular Hourly Wage]]&lt;&gt;0,Table1[[#This Row],[Regular Wage Cap]]-Table1[[#This Row],[Regular Hourly Wage]],0)</f>
        <v>0</v>
      </c>
      <c r="AM118" s="38"/>
      <c r="AN118" s="41">
        <f>Table1[[#This Row],[Wage Difference]]*Table1[[#This Row],[Post Wage Increase Time Off Accruals (Hours)]]</f>
        <v>0</v>
      </c>
      <c r="AO118" s="41">
        <f>Table1[[#This Row],[Min Wage Time Off Accrual Expense]]*Table1[[#This Row],[DDS Funding Percent]]</f>
        <v>0</v>
      </c>
      <c r="AP118" s="1"/>
      <c r="AQ118" s="18"/>
    </row>
    <row r="119" spans="1:43" x14ac:dyDescent="0.25">
      <c r="A119" s="17"/>
      <c r="B119" s="17"/>
      <c r="C119" s="58"/>
      <c r="D119" s="37"/>
      <c r="E119" s="37"/>
      <c r="F119" s="37"/>
      <c r="G119" s="37"/>
      <c r="H119" s="37"/>
      <c r="I119" s="37"/>
      <c r="K119" s="41">
        <f>SUM(Table1[[#This Row],[Regular Wages]],Table1[[#This Row],[OvertimeWages]],Table1[[#This Row],[Holiday Wages]],Table1[[#This Row],[Incentive Payments]])</f>
        <v>0</v>
      </c>
      <c r="L119" s="38"/>
      <c r="M119" s="38"/>
      <c r="N119" s="38"/>
      <c r="O119" s="38"/>
      <c r="P119" s="38"/>
      <c r="Q119" s="38"/>
      <c r="R119" s="38"/>
      <c r="S119" s="41">
        <f>SUM(Table1[[#This Row],[Regular Wages2]],Table1[[#This Row],[OvertimeWages4]],Table1[[#This Row],[Holiday Wages6]],Table1[[#This Row],[Incentive Payments8]])</f>
        <v>0</v>
      </c>
      <c r="T119" s="41">
        <f>SUM(Table1[[#This Row],[Total Pre Min Wage Wages]],Table1[[#This Row],[Total After Min Wage Wages]])</f>
        <v>0</v>
      </c>
      <c r="U119" s="41">
        <f>IFERROR(IF(OR(Table1[[#This Row],[Regular Hours]]=0,Table1[[#This Row],[Regular Hours]]=""),VLOOKUP(Table1[[#This Row],[Position Title]],startingWages!$A$2:$D$200,2, FALSE),Table1[[#This Row],[Regular Wages]]/Table1[[#This Row],[Regular Hours]]),0)</f>
        <v>0</v>
      </c>
      <c r="V119" s="41">
        <f>IF(OR(Table1[[#This Row],[OvertimeHours]]="",Table1[[#This Row],[OvertimeHours]]=0),Table1[[#This Row],[Regular Hourly Wage]]*1.5,Table1[[#This Row],[OvertimeWages]]/Table1[[#This Row],[OvertimeHours]])</f>
        <v>0</v>
      </c>
      <c r="W119" s="41">
        <f>IF(OR(Table1[[#This Row],[Holiday Hours]]="",Table1[[#This Row],[Holiday Hours]]=0),Table1[[#This Row],[Regular Hourly Wage]],Table1[[#This Row],[Holiday Wages]]/Table1[[#This Row],[Holiday Hours]])</f>
        <v>0</v>
      </c>
      <c r="X119" s="41" t="str">
        <f>IF(Table1[[#This Row],[Regular Hourly Wage]]&lt;14.05,"$14.75",IF(Table1[[#This Row],[Regular Hourly Wage]]&lt;30,"5%","None"))</f>
        <v>$14.75</v>
      </c>
      <c r="Y119" s="41">
        <f>IF(Table1[[#This Row],[Wage Category]]="5%",Table1[[#This Row],[Regular Hourly Wage]]*1.05,IF(Table1[[#This Row],[Wage Category]]="$14.75",14.75,Table1[[#This Row],[Regular Hourly Wage]]))</f>
        <v>14.75</v>
      </c>
      <c r="Z119" s="41">
        <f>(1+IF(Table1[[#This Row],[Regular Hourly Wage]]=0,0.5,(Table1[[#This Row],[Overtime Hourly Wage]]-Table1[[#This Row],[Regular Hourly Wage]])/Table1[[#This Row],[Regular Hourly Wage]]))*Table1[[#This Row],[Regular Wage Cap]]</f>
        <v>22.125</v>
      </c>
      <c r="AA119" s="41">
        <f>(1+IF(Table1[[#This Row],[Regular Hourly Wage]]=0,0,(Table1[[#This Row],[Holiday Hourly Wage]]-Table1[[#This Row],[Regular Hourly Wage]])/Table1[[#This Row],[Regular Hourly Wage]]))*Table1[[#This Row],[Regular Wage Cap]]</f>
        <v>14.75</v>
      </c>
      <c r="AB119" s="41">
        <f>Table1[[#This Row],[Regular Hours3]]*Table1[[#This Row],[Regular Hourly Wage]]</f>
        <v>0</v>
      </c>
      <c r="AC119" s="41">
        <f>Table1[[#This Row],[OvertimeHours5]]*Table1[[#This Row],[Overtime Hourly Wage]]</f>
        <v>0</v>
      </c>
      <c r="AD119" s="41">
        <f>Table1[[#This Row],[Holiday Hours7]]*Table1[[#This Row],[Holiday Hourly Wage]]</f>
        <v>0</v>
      </c>
      <c r="AE119" s="41">
        <f>SUM(Table1[[#This Row],[Regular10]:[Holiday12]])</f>
        <v>0</v>
      </c>
      <c r="AF119" s="41">
        <f>Table1[[#This Row],[Regular Hours3]]*Table1[[#This Row],[Regular Wage Cap]]</f>
        <v>0</v>
      </c>
      <c r="AG119" s="41">
        <f>Table1[[#This Row],[OvertimeHours5]]*Table1[[#This Row],[Overtime Wage Cap]]</f>
        <v>0</v>
      </c>
      <c r="AH119" s="41">
        <f>Table1[[#This Row],[Holiday Hours7]]*Table1[[#This Row],[Holiday Wage Cap]]</f>
        <v>0</v>
      </c>
      <c r="AI119" s="41">
        <f>SUM(Table1[[#This Row],[Regular]:[Holiday]])</f>
        <v>0</v>
      </c>
      <c r="AJ119" s="41">
        <f>IF(Table1[[#This Row],[Total]]=0,0,Table1[[#This Row],[Total2]]-Table1[[#This Row],[Total]])</f>
        <v>0</v>
      </c>
      <c r="AK119" s="41">
        <f>Table1[[#This Row],[Difference]]*Table1[[#This Row],[DDS Funding Percent]]</f>
        <v>0</v>
      </c>
      <c r="AL119" s="41">
        <f>IF(Table1[[#This Row],[Regular Hourly Wage]]&lt;&gt;0,Table1[[#This Row],[Regular Wage Cap]]-Table1[[#This Row],[Regular Hourly Wage]],0)</f>
        <v>0</v>
      </c>
      <c r="AM119" s="38"/>
      <c r="AN119" s="41">
        <f>Table1[[#This Row],[Wage Difference]]*Table1[[#This Row],[Post Wage Increase Time Off Accruals (Hours)]]</f>
        <v>0</v>
      </c>
      <c r="AO119" s="41">
        <f>Table1[[#This Row],[Min Wage Time Off Accrual Expense]]*Table1[[#This Row],[DDS Funding Percent]]</f>
        <v>0</v>
      </c>
      <c r="AP119" s="1"/>
      <c r="AQ119" s="18"/>
    </row>
    <row r="120" spans="1:43" x14ac:dyDescent="0.25">
      <c r="A120" s="17"/>
      <c r="B120" s="17"/>
      <c r="C120" s="58"/>
      <c r="D120" s="37"/>
      <c r="E120" s="37"/>
      <c r="F120" s="37"/>
      <c r="G120" s="37"/>
      <c r="H120" s="37"/>
      <c r="I120" s="37"/>
      <c r="K120" s="41">
        <f>SUM(Table1[[#This Row],[Regular Wages]],Table1[[#This Row],[OvertimeWages]],Table1[[#This Row],[Holiday Wages]],Table1[[#This Row],[Incentive Payments]])</f>
        <v>0</v>
      </c>
      <c r="L120" s="38"/>
      <c r="M120" s="38"/>
      <c r="N120" s="38"/>
      <c r="O120" s="38"/>
      <c r="P120" s="38"/>
      <c r="Q120" s="38"/>
      <c r="R120" s="38"/>
      <c r="S120" s="41">
        <f>SUM(Table1[[#This Row],[Regular Wages2]],Table1[[#This Row],[OvertimeWages4]],Table1[[#This Row],[Holiday Wages6]],Table1[[#This Row],[Incentive Payments8]])</f>
        <v>0</v>
      </c>
      <c r="T120" s="41">
        <f>SUM(Table1[[#This Row],[Total Pre Min Wage Wages]],Table1[[#This Row],[Total After Min Wage Wages]])</f>
        <v>0</v>
      </c>
      <c r="U120" s="41">
        <f>IFERROR(IF(OR(Table1[[#This Row],[Regular Hours]]=0,Table1[[#This Row],[Regular Hours]]=""),VLOOKUP(Table1[[#This Row],[Position Title]],startingWages!$A$2:$D$200,2, FALSE),Table1[[#This Row],[Regular Wages]]/Table1[[#This Row],[Regular Hours]]),0)</f>
        <v>0</v>
      </c>
      <c r="V120" s="41">
        <f>IF(OR(Table1[[#This Row],[OvertimeHours]]="",Table1[[#This Row],[OvertimeHours]]=0),Table1[[#This Row],[Regular Hourly Wage]]*1.5,Table1[[#This Row],[OvertimeWages]]/Table1[[#This Row],[OvertimeHours]])</f>
        <v>0</v>
      </c>
      <c r="W120" s="41">
        <f>IF(OR(Table1[[#This Row],[Holiday Hours]]="",Table1[[#This Row],[Holiday Hours]]=0),Table1[[#This Row],[Regular Hourly Wage]],Table1[[#This Row],[Holiday Wages]]/Table1[[#This Row],[Holiday Hours]])</f>
        <v>0</v>
      </c>
      <c r="X120" s="41" t="str">
        <f>IF(Table1[[#This Row],[Regular Hourly Wage]]&lt;14.05,"$14.75",IF(Table1[[#This Row],[Regular Hourly Wage]]&lt;30,"5%","None"))</f>
        <v>$14.75</v>
      </c>
      <c r="Y120" s="41">
        <f>IF(Table1[[#This Row],[Wage Category]]="5%",Table1[[#This Row],[Regular Hourly Wage]]*1.05,IF(Table1[[#This Row],[Wage Category]]="$14.75",14.75,Table1[[#This Row],[Regular Hourly Wage]]))</f>
        <v>14.75</v>
      </c>
      <c r="Z120" s="41">
        <f>(1+IF(Table1[[#This Row],[Regular Hourly Wage]]=0,0.5,(Table1[[#This Row],[Overtime Hourly Wage]]-Table1[[#This Row],[Regular Hourly Wage]])/Table1[[#This Row],[Regular Hourly Wage]]))*Table1[[#This Row],[Regular Wage Cap]]</f>
        <v>22.125</v>
      </c>
      <c r="AA120" s="41">
        <f>(1+IF(Table1[[#This Row],[Regular Hourly Wage]]=0,0,(Table1[[#This Row],[Holiday Hourly Wage]]-Table1[[#This Row],[Regular Hourly Wage]])/Table1[[#This Row],[Regular Hourly Wage]]))*Table1[[#This Row],[Regular Wage Cap]]</f>
        <v>14.75</v>
      </c>
      <c r="AB120" s="41">
        <f>Table1[[#This Row],[Regular Hours3]]*Table1[[#This Row],[Regular Hourly Wage]]</f>
        <v>0</v>
      </c>
      <c r="AC120" s="41">
        <f>Table1[[#This Row],[OvertimeHours5]]*Table1[[#This Row],[Overtime Hourly Wage]]</f>
        <v>0</v>
      </c>
      <c r="AD120" s="41">
        <f>Table1[[#This Row],[Holiday Hours7]]*Table1[[#This Row],[Holiday Hourly Wage]]</f>
        <v>0</v>
      </c>
      <c r="AE120" s="41">
        <f>SUM(Table1[[#This Row],[Regular10]:[Holiday12]])</f>
        <v>0</v>
      </c>
      <c r="AF120" s="41">
        <f>Table1[[#This Row],[Regular Hours3]]*Table1[[#This Row],[Regular Wage Cap]]</f>
        <v>0</v>
      </c>
      <c r="AG120" s="41">
        <f>Table1[[#This Row],[OvertimeHours5]]*Table1[[#This Row],[Overtime Wage Cap]]</f>
        <v>0</v>
      </c>
      <c r="AH120" s="41">
        <f>Table1[[#This Row],[Holiday Hours7]]*Table1[[#This Row],[Holiday Wage Cap]]</f>
        <v>0</v>
      </c>
      <c r="AI120" s="41">
        <f>SUM(Table1[[#This Row],[Regular]:[Holiday]])</f>
        <v>0</v>
      </c>
      <c r="AJ120" s="41">
        <f>IF(Table1[[#This Row],[Total]]=0,0,Table1[[#This Row],[Total2]]-Table1[[#This Row],[Total]])</f>
        <v>0</v>
      </c>
      <c r="AK120" s="41">
        <f>Table1[[#This Row],[Difference]]*Table1[[#This Row],[DDS Funding Percent]]</f>
        <v>0</v>
      </c>
      <c r="AL120" s="41">
        <f>IF(Table1[[#This Row],[Regular Hourly Wage]]&lt;&gt;0,Table1[[#This Row],[Regular Wage Cap]]-Table1[[#This Row],[Regular Hourly Wage]],0)</f>
        <v>0</v>
      </c>
      <c r="AM120" s="38"/>
      <c r="AN120" s="41">
        <f>Table1[[#This Row],[Wage Difference]]*Table1[[#This Row],[Post Wage Increase Time Off Accruals (Hours)]]</f>
        <v>0</v>
      </c>
      <c r="AO120" s="41">
        <f>Table1[[#This Row],[Min Wage Time Off Accrual Expense]]*Table1[[#This Row],[DDS Funding Percent]]</f>
        <v>0</v>
      </c>
      <c r="AP120" s="1"/>
      <c r="AQ120" s="18"/>
    </row>
    <row r="121" spans="1:43" x14ac:dyDescent="0.25">
      <c r="A121" s="17"/>
      <c r="B121" s="17"/>
      <c r="C121" s="58"/>
      <c r="D121" s="37"/>
      <c r="E121" s="37"/>
      <c r="F121" s="37"/>
      <c r="G121" s="37"/>
      <c r="H121" s="37"/>
      <c r="I121" s="37"/>
      <c r="K121" s="41">
        <f>SUM(Table1[[#This Row],[Regular Wages]],Table1[[#This Row],[OvertimeWages]],Table1[[#This Row],[Holiday Wages]],Table1[[#This Row],[Incentive Payments]])</f>
        <v>0</v>
      </c>
      <c r="L121" s="38"/>
      <c r="M121" s="38"/>
      <c r="N121" s="38"/>
      <c r="O121" s="38"/>
      <c r="P121" s="38"/>
      <c r="Q121" s="38"/>
      <c r="R121" s="38"/>
      <c r="S121" s="41">
        <f>SUM(Table1[[#This Row],[Regular Wages2]],Table1[[#This Row],[OvertimeWages4]],Table1[[#This Row],[Holiday Wages6]],Table1[[#This Row],[Incentive Payments8]])</f>
        <v>0</v>
      </c>
      <c r="T121" s="41">
        <f>SUM(Table1[[#This Row],[Total Pre Min Wage Wages]],Table1[[#This Row],[Total After Min Wage Wages]])</f>
        <v>0</v>
      </c>
      <c r="U121" s="41">
        <f>IFERROR(IF(OR(Table1[[#This Row],[Regular Hours]]=0,Table1[[#This Row],[Regular Hours]]=""),VLOOKUP(Table1[[#This Row],[Position Title]],startingWages!$A$2:$D$200,2, FALSE),Table1[[#This Row],[Regular Wages]]/Table1[[#This Row],[Regular Hours]]),0)</f>
        <v>0</v>
      </c>
      <c r="V121" s="41">
        <f>IF(OR(Table1[[#This Row],[OvertimeHours]]="",Table1[[#This Row],[OvertimeHours]]=0),Table1[[#This Row],[Regular Hourly Wage]]*1.5,Table1[[#This Row],[OvertimeWages]]/Table1[[#This Row],[OvertimeHours]])</f>
        <v>0</v>
      </c>
      <c r="W121" s="41">
        <f>IF(OR(Table1[[#This Row],[Holiday Hours]]="",Table1[[#This Row],[Holiday Hours]]=0),Table1[[#This Row],[Regular Hourly Wage]],Table1[[#This Row],[Holiday Wages]]/Table1[[#This Row],[Holiday Hours]])</f>
        <v>0</v>
      </c>
      <c r="X121" s="41" t="str">
        <f>IF(Table1[[#This Row],[Regular Hourly Wage]]&lt;14.05,"$14.75",IF(Table1[[#This Row],[Regular Hourly Wage]]&lt;30,"5%","None"))</f>
        <v>$14.75</v>
      </c>
      <c r="Y121" s="41">
        <f>IF(Table1[[#This Row],[Wage Category]]="5%",Table1[[#This Row],[Regular Hourly Wage]]*1.05,IF(Table1[[#This Row],[Wage Category]]="$14.75",14.75,Table1[[#This Row],[Regular Hourly Wage]]))</f>
        <v>14.75</v>
      </c>
      <c r="Z121" s="41">
        <f>(1+IF(Table1[[#This Row],[Regular Hourly Wage]]=0,0.5,(Table1[[#This Row],[Overtime Hourly Wage]]-Table1[[#This Row],[Regular Hourly Wage]])/Table1[[#This Row],[Regular Hourly Wage]]))*Table1[[#This Row],[Regular Wage Cap]]</f>
        <v>22.125</v>
      </c>
      <c r="AA121" s="41">
        <f>(1+IF(Table1[[#This Row],[Regular Hourly Wage]]=0,0,(Table1[[#This Row],[Holiday Hourly Wage]]-Table1[[#This Row],[Regular Hourly Wage]])/Table1[[#This Row],[Regular Hourly Wage]]))*Table1[[#This Row],[Regular Wage Cap]]</f>
        <v>14.75</v>
      </c>
      <c r="AB121" s="41">
        <f>Table1[[#This Row],[Regular Hours3]]*Table1[[#This Row],[Regular Hourly Wage]]</f>
        <v>0</v>
      </c>
      <c r="AC121" s="41">
        <f>Table1[[#This Row],[OvertimeHours5]]*Table1[[#This Row],[Overtime Hourly Wage]]</f>
        <v>0</v>
      </c>
      <c r="AD121" s="41">
        <f>Table1[[#This Row],[Holiday Hours7]]*Table1[[#This Row],[Holiday Hourly Wage]]</f>
        <v>0</v>
      </c>
      <c r="AE121" s="41">
        <f>SUM(Table1[[#This Row],[Regular10]:[Holiday12]])</f>
        <v>0</v>
      </c>
      <c r="AF121" s="41">
        <f>Table1[[#This Row],[Regular Hours3]]*Table1[[#This Row],[Regular Wage Cap]]</f>
        <v>0</v>
      </c>
      <c r="AG121" s="41">
        <f>Table1[[#This Row],[OvertimeHours5]]*Table1[[#This Row],[Overtime Wage Cap]]</f>
        <v>0</v>
      </c>
      <c r="AH121" s="41">
        <f>Table1[[#This Row],[Holiday Hours7]]*Table1[[#This Row],[Holiday Wage Cap]]</f>
        <v>0</v>
      </c>
      <c r="AI121" s="41">
        <f>SUM(Table1[[#This Row],[Regular]:[Holiday]])</f>
        <v>0</v>
      </c>
      <c r="AJ121" s="41">
        <f>IF(Table1[[#This Row],[Total]]=0,0,Table1[[#This Row],[Total2]]-Table1[[#This Row],[Total]])</f>
        <v>0</v>
      </c>
      <c r="AK121" s="41">
        <f>Table1[[#This Row],[Difference]]*Table1[[#This Row],[DDS Funding Percent]]</f>
        <v>0</v>
      </c>
      <c r="AL121" s="41">
        <f>IF(Table1[[#This Row],[Regular Hourly Wage]]&lt;&gt;0,Table1[[#This Row],[Regular Wage Cap]]-Table1[[#This Row],[Regular Hourly Wage]],0)</f>
        <v>0</v>
      </c>
      <c r="AM121" s="38"/>
      <c r="AN121" s="41">
        <f>Table1[[#This Row],[Wage Difference]]*Table1[[#This Row],[Post Wage Increase Time Off Accruals (Hours)]]</f>
        <v>0</v>
      </c>
      <c r="AO121" s="41">
        <f>Table1[[#This Row],[Min Wage Time Off Accrual Expense]]*Table1[[#This Row],[DDS Funding Percent]]</f>
        <v>0</v>
      </c>
      <c r="AP121" s="1"/>
      <c r="AQ121" s="18"/>
    </row>
    <row r="122" spans="1:43" x14ac:dyDescent="0.25">
      <c r="A122" s="17"/>
      <c r="B122" s="17"/>
      <c r="C122" s="58"/>
      <c r="D122" s="37"/>
      <c r="E122" s="37"/>
      <c r="F122" s="37"/>
      <c r="G122" s="37"/>
      <c r="H122" s="37"/>
      <c r="I122" s="37"/>
      <c r="K122" s="41">
        <f>SUM(Table1[[#This Row],[Regular Wages]],Table1[[#This Row],[OvertimeWages]],Table1[[#This Row],[Holiday Wages]],Table1[[#This Row],[Incentive Payments]])</f>
        <v>0</v>
      </c>
      <c r="L122" s="38"/>
      <c r="M122" s="38"/>
      <c r="N122" s="38"/>
      <c r="O122" s="38"/>
      <c r="P122" s="38"/>
      <c r="Q122" s="38"/>
      <c r="R122" s="38"/>
      <c r="S122" s="41">
        <f>SUM(Table1[[#This Row],[Regular Wages2]],Table1[[#This Row],[OvertimeWages4]],Table1[[#This Row],[Holiday Wages6]],Table1[[#This Row],[Incentive Payments8]])</f>
        <v>0</v>
      </c>
      <c r="T122" s="41">
        <f>SUM(Table1[[#This Row],[Total Pre Min Wage Wages]],Table1[[#This Row],[Total After Min Wage Wages]])</f>
        <v>0</v>
      </c>
      <c r="U122" s="41">
        <f>IFERROR(IF(OR(Table1[[#This Row],[Regular Hours]]=0,Table1[[#This Row],[Regular Hours]]=""),VLOOKUP(Table1[[#This Row],[Position Title]],startingWages!$A$2:$D$200,2, FALSE),Table1[[#This Row],[Regular Wages]]/Table1[[#This Row],[Regular Hours]]),0)</f>
        <v>0</v>
      </c>
      <c r="V122" s="41">
        <f>IF(OR(Table1[[#This Row],[OvertimeHours]]="",Table1[[#This Row],[OvertimeHours]]=0),Table1[[#This Row],[Regular Hourly Wage]]*1.5,Table1[[#This Row],[OvertimeWages]]/Table1[[#This Row],[OvertimeHours]])</f>
        <v>0</v>
      </c>
      <c r="W122" s="41">
        <f>IF(OR(Table1[[#This Row],[Holiday Hours]]="",Table1[[#This Row],[Holiday Hours]]=0),Table1[[#This Row],[Regular Hourly Wage]],Table1[[#This Row],[Holiday Wages]]/Table1[[#This Row],[Holiday Hours]])</f>
        <v>0</v>
      </c>
      <c r="X122" s="41" t="str">
        <f>IF(Table1[[#This Row],[Regular Hourly Wage]]&lt;14.05,"$14.75",IF(Table1[[#This Row],[Regular Hourly Wage]]&lt;30,"5%","None"))</f>
        <v>$14.75</v>
      </c>
      <c r="Y122" s="41">
        <f>IF(Table1[[#This Row],[Wage Category]]="5%",Table1[[#This Row],[Regular Hourly Wage]]*1.05,IF(Table1[[#This Row],[Wage Category]]="$14.75",14.75,Table1[[#This Row],[Regular Hourly Wage]]))</f>
        <v>14.75</v>
      </c>
      <c r="Z122" s="41">
        <f>(1+IF(Table1[[#This Row],[Regular Hourly Wage]]=0,0.5,(Table1[[#This Row],[Overtime Hourly Wage]]-Table1[[#This Row],[Regular Hourly Wage]])/Table1[[#This Row],[Regular Hourly Wage]]))*Table1[[#This Row],[Regular Wage Cap]]</f>
        <v>22.125</v>
      </c>
      <c r="AA122" s="41">
        <f>(1+IF(Table1[[#This Row],[Regular Hourly Wage]]=0,0,(Table1[[#This Row],[Holiday Hourly Wage]]-Table1[[#This Row],[Regular Hourly Wage]])/Table1[[#This Row],[Regular Hourly Wage]]))*Table1[[#This Row],[Regular Wage Cap]]</f>
        <v>14.75</v>
      </c>
      <c r="AB122" s="41">
        <f>Table1[[#This Row],[Regular Hours3]]*Table1[[#This Row],[Regular Hourly Wage]]</f>
        <v>0</v>
      </c>
      <c r="AC122" s="41">
        <f>Table1[[#This Row],[OvertimeHours5]]*Table1[[#This Row],[Overtime Hourly Wage]]</f>
        <v>0</v>
      </c>
      <c r="AD122" s="41">
        <f>Table1[[#This Row],[Holiday Hours7]]*Table1[[#This Row],[Holiday Hourly Wage]]</f>
        <v>0</v>
      </c>
      <c r="AE122" s="41">
        <f>SUM(Table1[[#This Row],[Regular10]:[Holiday12]])</f>
        <v>0</v>
      </c>
      <c r="AF122" s="41">
        <f>Table1[[#This Row],[Regular Hours3]]*Table1[[#This Row],[Regular Wage Cap]]</f>
        <v>0</v>
      </c>
      <c r="AG122" s="41">
        <f>Table1[[#This Row],[OvertimeHours5]]*Table1[[#This Row],[Overtime Wage Cap]]</f>
        <v>0</v>
      </c>
      <c r="AH122" s="41">
        <f>Table1[[#This Row],[Holiday Hours7]]*Table1[[#This Row],[Holiday Wage Cap]]</f>
        <v>0</v>
      </c>
      <c r="AI122" s="41">
        <f>SUM(Table1[[#This Row],[Regular]:[Holiday]])</f>
        <v>0</v>
      </c>
      <c r="AJ122" s="41">
        <f>IF(Table1[[#This Row],[Total]]=0,0,Table1[[#This Row],[Total2]]-Table1[[#This Row],[Total]])</f>
        <v>0</v>
      </c>
      <c r="AK122" s="41">
        <f>Table1[[#This Row],[Difference]]*Table1[[#This Row],[DDS Funding Percent]]</f>
        <v>0</v>
      </c>
      <c r="AL122" s="41">
        <f>IF(Table1[[#This Row],[Regular Hourly Wage]]&lt;&gt;0,Table1[[#This Row],[Regular Wage Cap]]-Table1[[#This Row],[Regular Hourly Wage]],0)</f>
        <v>0</v>
      </c>
      <c r="AM122" s="38"/>
      <c r="AN122" s="41">
        <f>Table1[[#This Row],[Wage Difference]]*Table1[[#This Row],[Post Wage Increase Time Off Accruals (Hours)]]</f>
        <v>0</v>
      </c>
      <c r="AO122" s="41">
        <f>Table1[[#This Row],[Min Wage Time Off Accrual Expense]]*Table1[[#This Row],[DDS Funding Percent]]</f>
        <v>0</v>
      </c>
      <c r="AP122" s="1"/>
      <c r="AQ122" s="18"/>
    </row>
    <row r="123" spans="1:43" x14ac:dyDescent="0.25">
      <c r="A123" s="17"/>
      <c r="B123" s="17"/>
      <c r="C123" s="58"/>
      <c r="D123" s="37"/>
      <c r="E123" s="37"/>
      <c r="F123" s="37"/>
      <c r="G123" s="37"/>
      <c r="H123" s="37"/>
      <c r="I123" s="37"/>
      <c r="K123" s="41">
        <f>SUM(Table1[[#This Row],[Regular Wages]],Table1[[#This Row],[OvertimeWages]],Table1[[#This Row],[Holiday Wages]],Table1[[#This Row],[Incentive Payments]])</f>
        <v>0</v>
      </c>
      <c r="L123" s="38"/>
      <c r="M123" s="38"/>
      <c r="N123" s="38"/>
      <c r="O123" s="38"/>
      <c r="P123" s="38"/>
      <c r="Q123" s="38"/>
      <c r="R123" s="38"/>
      <c r="S123" s="41">
        <f>SUM(Table1[[#This Row],[Regular Wages2]],Table1[[#This Row],[OvertimeWages4]],Table1[[#This Row],[Holiday Wages6]],Table1[[#This Row],[Incentive Payments8]])</f>
        <v>0</v>
      </c>
      <c r="T123" s="41">
        <f>SUM(Table1[[#This Row],[Total Pre Min Wage Wages]],Table1[[#This Row],[Total After Min Wage Wages]])</f>
        <v>0</v>
      </c>
      <c r="U123" s="41">
        <f>IFERROR(IF(OR(Table1[[#This Row],[Regular Hours]]=0,Table1[[#This Row],[Regular Hours]]=""),VLOOKUP(Table1[[#This Row],[Position Title]],startingWages!$A$2:$D$200,2, FALSE),Table1[[#This Row],[Regular Wages]]/Table1[[#This Row],[Regular Hours]]),0)</f>
        <v>0</v>
      </c>
      <c r="V123" s="41">
        <f>IF(OR(Table1[[#This Row],[OvertimeHours]]="",Table1[[#This Row],[OvertimeHours]]=0),Table1[[#This Row],[Regular Hourly Wage]]*1.5,Table1[[#This Row],[OvertimeWages]]/Table1[[#This Row],[OvertimeHours]])</f>
        <v>0</v>
      </c>
      <c r="W123" s="41">
        <f>IF(OR(Table1[[#This Row],[Holiday Hours]]="",Table1[[#This Row],[Holiday Hours]]=0),Table1[[#This Row],[Regular Hourly Wage]],Table1[[#This Row],[Holiday Wages]]/Table1[[#This Row],[Holiday Hours]])</f>
        <v>0</v>
      </c>
      <c r="X123" s="41" t="str">
        <f>IF(Table1[[#This Row],[Regular Hourly Wage]]&lt;14.05,"$14.75",IF(Table1[[#This Row],[Regular Hourly Wage]]&lt;30,"5%","None"))</f>
        <v>$14.75</v>
      </c>
      <c r="Y123" s="41">
        <f>IF(Table1[[#This Row],[Wage Category]]="5%",Table1[[#This Row],[Regular Hourly Wage]]*1.05,IF(Table1[[#This Row],[Wage Category]]="$14.75",14.75,Table1[[#This Row],[Regular Hourly Wage]]))</f>
        <v>14.75</v>
      </c>
      <c r="Z123" s="41">
        <f>(1+IF(Table1[[#This Row],[Regular Hourly Wage]]=0,0.5,(Table1[[#This Row],[Overtime Hourly Wage]]-Table1[[#This Row],[Regular Hourly Wage]])/Table1[[#This Row],[Regular Hourly Wage]]))*Table1[[#This Row],[Regular Wage Cap]]</f>
        <v>22.125</v>
      </c>
      <c r="AA123" s="41">
        <f>(1+IF(Table1[[#This Row],[Regular Hourly Wage]]=0,0,(Table1[[#This Row],[Holiday Hourly Wage]]-Table1[[#This Row],[Regular Hourly Wage]])/Table1[[#This Row],[Regular Hourly Wage]]))*Table1[[#This Row],[Regular Wage Cap]]</f>
        <v>14.75</v>
      </c>
      <c r="AB123" s="41">
        <f>Table1[[#This Row],[Regular Hours3]]*Table1[[#This Row],[Regular Hourly Wage]]</f>
        <v>0</v>
      </c>
      <c r="AC123" s="41">
        <f>Table1[[#This Row],[OvertimeHours5]]*Table1[[#This Row],[Overtime Hourly Wage]]</f>
        <v>0</v>
      </c>
      <c r="AD123" s="41">
        <f>Table1[[#This Row],[Holiday Hours7]]*Table1[[#This Row],[Holiday Hourly Wage]]</f>
        <v>0</v>
      </c>
      <c r="AE123" s="41">
        <f>SUM(Table1[[#This Row],[Regular10]:[Holiday12]])</f>
        <v>0</v>
      </c>
      <c r="AF123" s="41">
        <f>Table1[[#This Row],[Regular Hours3]]*Table1[[#This Row],[Regular Wage Cap]]</f>
        <v>0</v>
      </c>
      <c r="AG123" s="41">
        <f>Table1[[#This Row],[OvertimeHours5]]*Table1[[#This Row],[Overtime Wage Cap]]</f>
        <v>0</v>
      </c>
      <c r="AH123" s="41">
        <f>Table1[[#This Row],[Holiday Hours7]]*Table1[[#This Row],[Holiday Wage Cap]]</f>
        <v>0</v>
      </c>
      <c r="AI123" s="41">
        <f>SUM(Table1[[#This Row],[Regular]:[Holiday]])</f>
        <v>0</v>
      </c>
      <c r="AJ123" s="41">
        <f>IF(Table1[[#This Row],[Total]]=0,0,Table1[[#This Row],[Total2]]-Table1[[#This Row],[Total]])</f>
        <v>0</v>
      </c>
      <c r="AK123" s="41">
        <f>Table1[[#This Row],[Difference]]*Table1[[#This Row],[DDS Funding Percent]]</f>
        <v>0</v>
      </c>
      <c r="AL123" s="41">
        <f>IF(Table1[[#This Row],[Regular Hourly Wage]]&lt;&gt;0,Table1[[#This Row],[Regular Wage Cap]]-Table1[[#This Row],[Regular Hourly Wage]],0)</f>
        <v>0</v>
      </c>
      <c r="AM123" s="38"/>
      <c r="AN123" s="41">
        <f>Table1[[#This Row],[Wage Difference]]*Table1[[#This Row],[Post Wage Increase Time Off Accruals (Hours)]]</f>
        <v>0</v>
      </c>
      <c r="AO123" s="41">
        <f>Table1[[#This Row],[Min Wage Time Off Accrual Expense]]*Table1[[#This Row],[DDS Funding Percent]]</f>
        <v>0</v>
      </c>
      <c r="AP123" s="1"/>
      <c r="AQ123" s="18"/>
    </row>
    <row r="124" spans="1:43" x14ac:dyDescent="0.25">
      <c r="A124" s="17"/>
      <c r="B124" s="17"/>
      <c r="C124" s="58"/>
      <c r="D124" s="37"/>
      <c r="E124" s="37"/>
      <c r="F124" s="37"/>
      <c r="G124" s="37"/>
      <c r="H124" s="37"/>
      <c r="I124" s="37"/>
      <c r="K124" s="41">
        <f>SUM(Table1[[#This Row],[Regular Wages]],Table1[[#This Row],[OvertimeWages]],Table1[[#This Row],[Holiday Wages]],Table1[[#This Row],[Incentive Payments]])</f>
        <v>0</v>
      </c>
      <c r="L124" s="38"/>
      <c r="M124" s="38"/>
      <c r="N124" s="38"/>
      <c r="O124" s="38"/>
      <c r="P124" s="38"/>
      <c r="Q124" s="38"/>
      <c r="R124" s="38"/>
      <c r="S124" s="41">
        <f>SUM(Table1[[#This Row],[Regular Wages2]],Table1[[#This Row],[OvertimeWages4]],Table1[[#This Row],[Holiday Wages6]],Table1[[#This Row],[Incentive Payments8]])</f>
        <v>0</v>
      </c>
      <c r="T124" s="41">
        <f>SUM(Table1[[#This Row],[Total Pre Min Wage Wages]],Table1[[#This Row],[Total After Min Wage Wages]])</f>
        <v>0</v>
      </c>
      <c r="U124" s="41">
        <f>IFERROR(IF(OR(Table1[[#This Row],[Regular Hours]]=0,Table1[[#This Row],[Regular Hours]]=""),VLOOKUP(Table1[[#This Row],[Position Title]],startingWages!$A$2:$D$200,2, FALSE),Table1[[#This Row],[Regular Wages]]/Table1[[#This Row],[Regular Hours]]),0)</f>
        <v>0</v>
      </c>
      <c r="V124" s="41">
        <f>IF(OR(Table1[[#This Row],[OvertimeHours]]="",Table1[[#This Row],[OvertimeHours]]=0),Table1[[#This Row],[Regular Hourly Wage]]*1.5,Table1[[#This Row],[OvertimeWages]]/Table1[[#This Row],[OvertimeHours]])</f>
        <v>0</v>
      </c>
      <c r="W124" s="41">
        <f>IF(OR(Table1[[#This Row],[Holiday Hours]]="",Table1[[#This Row],[Holiday Hours]]=0),Table1[[#This Row],[Regular Hourly Wage]],Table1[[#This Row],[Holiday Wages]]/Table1[[#This Row],[Holiday Hours]])</f>
        <v>0</v>
      </c>
      <c r="X124" s="41" t="str">
        <f>IF(Table1[[#This Row],[Regular Hourly Wage]]&lt;14.05,"$14.75",IF(Table1[[#This Row],[Regular Hourly Wage]]&lt;30,"5%","None"))</f>
        <v>$14.75</v>
      </c>
      <c r="Y124" s="41">
        <f>IF(Table1[[#This Row],[Wage Category]]="5%",Table1[[#This Row],[Regular Hourly Wage]]*1.05,IF(Table1[[#This Row],[Wage Category]]="$14.75",14.75,Table1[[#This Row],[Regular Hourly Wage]]))</f>
        <v>14.75</v>
      </c>
      <c r="Z124" s="41">
        <f>(1+IF(Table1[[#This Row],[Regular Hourly Wage]]=0,0.5,(Table1[[#This Row],[Overtime Hourly Wage]]-Table1[[#This Row],[Regular Hourly Wage]])/Table1[[#This Row],[Regular Hourly Wage]]))*Table1[[#This Row],[Regular Wage Cap]]</f>
        <v>22.125</v>
      </c>
      <c r="AA124" s="41">
        <f>(1+IF(Table1[[#This Row],[Regular Hourly Wage]]=0,0,(Table1[[#This Row],[Holiday Hourly Wage]]-Table1[[#This Row],[Regular Hourly Wage]])/Table1[[#This Row],[Regular Hourly Wage]]))*Table1[[#This Row],[Regular Wage Cap]]</f>
        <v>14.75</v>
      </c>
      <c r="AB124" s="41">
        <f>Table1[[#This Row],[Regular Hours3]]*Table1[[#This Row],[Regular Hourly Wage]]</f>
        <v>0</v>
      </c>
      <c r="AC124" s="41">
        <f>Table1[[#This Row],[OvertimeHours5]]*Table1[[#This Row],[Overtime Hourly Wage]]</f>
        <v>0</v>
      </c>
      <c r="AD124" s="41">
        <f>Table1[[#This Row],[Holiday Hours7]]*Table1[[#This Row],[Holiday Hourly Wage]]</f>
        <v>0</v>
      </c>
      <c r="AE124" s="41">
        <f>SUM(Table1[[#This Row],[Regular10]:[Holiday12]])</f>
        <v>0</v>
      </c>
      <c r="AF124" s="41">
        <f>Table1[[#This Row],[Regular Hours3]]*Table1[[#This Row],[Regular Wage Cap]]</f>
        <v>0</v>
      </c>
      <c r="AG124" s="41">
        <f>Table1[[#This Row],[OvertimeHours5]]*Table1[[#This Row],[Overtime Wage Cap]]</f>
        <v>0</v>
      </c>
      <c r="AH124" s="41">
        <f>Table1[[#This Row],[Holiday Hours7]]*Table1[[#This Row],[Holiday Wage Cap]]</f>
        <v>0</v>
      </c>
      <c r="AI124" s="41">
        <f>SUM(Table1[[#This Row],[Regular]:[Holiday]])</f>
        <v>0</v>
      </c>
      <c r="AJ124" s="41">
        <f>IF(Table1[[#This Row],[Total]]=0,0,Table1[[#This Row],[Total2]]-Table1[[#This Row],[Total]])</f>
        <v>0</v>
      </c>
      <c r="AK124" s="41">
        <f>Table1[[#This Row],[Difference]]*Table1[[#This Row],[DDS Funding Percent]]</f>
        <v>0</v>
      </c>
      <c r="AL124" s="41">
        <f>IF(Table1[[#This Row],[Regular Hourly Wage]]&lt;&gt;0,Table1[[#This Row],[Regular Wage Cap]]-Table1[[#This Row],[Regular Hourly Wage]],0)</f>
        <v>0</v>
      </c>
      <c r="AM124" s="38"/>
      <c r="AN124" s="41">
        <f>Table1[[#This Row],[Wage Difference]]*Table1[[#This Row],[Post Wage Increase Time Off Accruals (Hours)]]</f>
        <v>0</v>
      </c>
      <c r="AO124" s="41">
        <f>Table1[[#This Row],[Min Wage Time Off Accrual Expense]]*Table1[[#This Row],[DDS Funding Percent]]</f>
        <v>0</v>
      </c>
      <c r="AP124" s="1"/>
      <c r="AQ124" s="18"/>
    </row>
    <row r="125" spans="1:43" x14ac:dyDescent="0.25">
      <c r="A125" s="17"/>
      <c r="B125" s="17"/>
      <c r="C125" s="58"/>
      <c r="D125" s="37"/>
      <c r="E125" s="37"/>
      <c r="F125" s="37"/>
      <c r="G125" s="37"/>
      <c r="H125" s="37"/>
      <c r="I125" s="37"/>
      <c r="K125" s="41">
        <f>SUM(Table1[[#This Row],[Regular Wages]],Table1[[#This Row],[OvertimeWages]],Table1[[#This Row],[Holiday Wages]],Table1[[#This Row],[Incentive Payments]])</f>
        <v>0</v>
      </c>
      <c r="L125" s="38"/>
      <c r="M125" s="38"/>
      <c r="N125" s="38"/>
      <c r="O125" s="38"/>
      <c r="P125" s="38"/>
      <c r="Q125" s="38"/>
      <c r="R125" s="38"/>
      <c r="S125" s="41">
        <f>SUM(Table1[[#This Row],[Regular Wages2]],Table1[[#This Row],[OvertimeWages4]],Table1[[#This Row],[Holiday Wages6]],Table1[[#This Row],[Incentive Payments8]])</f>
        <v>0</v>
      </c>
      <c r="T125" s="41">
        <f>SUM(Table1[[#This Row],[Total Pre Min Wage Wages]],Table1[[#This Row],[Total After Min Wage Wages]])</f>
        <v>0</v>
      </c>
      <c r="U125" s="41">
        <f>IFERROR(IF(OR(Table1[[#This Row],[Regular Hours]]=0,Table1[[#This Row],[Regular Hours]]=""),VLOOKUP(Table1[[#This Row],[Position Title]],startingWages!$A$2:$D$200,2, FALSE),Table1[[#This Row],[Regular Wages]]/Table1[[#This Row],[Regular Hours]]),0)</f>
        <v>0</v>
      </c>
      <c r="V125" s="41">
        <f>IF(OR(Table1[[#This Row],[OvertimeHours]]="",Table1[[#This Row],[OvertimeHours]]=0),Table1[[#This Row],[Regular Hourly Wage]]*1.5,Table1[[#This Row],[OvertimeWages]]/Table1[[#This Row],[OvertimeHours]])</f>
        <v>0</v>
      </c>
      <c r="W125" s="41">
        <f>IF(OR(Table1[[#This Row],[Holiday Hours]]="",Table1[[#This Row],[Holiday Hours]]=0),Table1[[#This Row],[Regular Hourly Wage]],Table1[[#This Row],[Holiday Wages]]/Table1[[#This Row],[Holiday Hours]])</f>
        <v>0</v>
      </c>
      <c r="X125" s="41" t="str">
        <f>IF(Table1[[#This Row],[Regular Hourly Wage]]&lt;14.05,"$14.75",IF(Table1[[#This Row],[Regular Hourly Wage]]&lt;30,"5%","None"))</f>
        <v>$14.75</v>
      </c>
      <c r="Y125" s="41">
        <f>IF(Table1[[#This Row],[Wage Category]]="5%",Table1[[#This Row],[Regular Hourly Wage]]*1.05,IF(Table1[[#This Row],[Wage Category]]="$14.75",14.75,Table1[[#This Row],[Regular Hourly Wage]]))</f>
        <v>14.75</v>
      </c>
      <c r="Z125" s="41">
        <f>(1+IF(Table1[[#This Row],[Regular Hourly Wage]]=0,0.5,(Table1[[#This Row],[Overtime Hourly Wage]]-Table1[[#This Row],[Regular Hourly Wage]])/Table1[[#This Row],[Regular Hourly Wage]]))*Table1[[#This Row],[Regular Wage Cap]]</f>
        <v>22.125</v>
      </c>
      <c r="AA125" s="41">
        <f>(1+IF(Table1[[#This Row],[Regular Hourly Wage]]=0,0,(Table1[[#This Row],[Holiday Hourly Wage]]-Table1[[#This Row],[Regular Hourly Wage]])/Table1[[#This Row],[Regular Hourly Wage]]))*Table1[[#This Row],[Regular Wage Cap]]</f>
        <v>14.75</v>
      </c>
      <c r="AB125" s="41">
        <f>Table1[[#This Row],[Regular Hours3]]*Table1[[#This Row],[Regular Hourly Wage]]</f>
        <v>0</v>
      </c>
      <c r="AC125" s="41">
        <f>Table1[[#This Row],[OvertimeHours5]]*Table1[[#This Row],[Overtime Hourly Wage]]</f>
        <v>0</v>
      </c>
      <c r="AD125" s="41">
        <f>Table1[[#This Row],[Holiday Hours7]]*Table1[[#This Row],[Holiday Hourly Wage]]</f>
        <v>0</v>
      </c>
      <c r="AE125" s="41">
        <f>SUM(Table1[[#This Row],[Regular10]:[Holiday12]])</f>
        <v>0</v>
      </c>
      <c r="AF125" s="41">
        <f>Table1[[#This Row],[Regular Hours3]]*Table1[[#This Row],[Regular Wage Cap]]</f>
        <v>0</v>
      </c>
      <c r="AG125" s="41">
        <f>Table1[[#This Row],[OvertimeHours5]]*Table1[[#This Row],[Overtime Wage Cap]]</f>
        <v>0</v>
      </c>
      <c r="AH125" s="41">
        <f>Table1[[#This Row],[Holiday Hours7]]*Table1[[#This Row],[Holiday Wage Cap]]</f>
        <v>0</v>
      </c>
      <c r="AI125" s="41">
        <f>SUM(Table1[[#This Row],[Regular]:[Holiday]])</f>
        <v>0</v>
      </c>
      <c r="AJ125" s="41">
        <f>IF(Table1[[#This Row],[Total]]=0,0,Table1[[#This Row],[Total2]]-Table1[[#This Row],[Total]])</f>
        <v>0</v>
      </c>
      <c r="AK125" s="41">
        <f>Table1[[#This Row],[Difference]]*Table1[[#This Row],[DDS Funding Percent]]</f>
        <v>0</v>
      </c>
      <c r="AL125" s="41">
        <f>IF(Table1[[#This Row],[Regular Hourly Wage]]&lt;&gt;0,Table1[[#This Row],[Regular Wage Cap]]-Table1[[#This Row],[Regular Hourly Wage]],0)</f>
        <v>0</v>
      </c>
      <c r="AM125" s="38"/>
      <c r="AN125" s="41">
        <f>Table1[[#This Row],[Wage Difference]]*Table1[[#This Row],[Post Wage Increase Time Off Accruals (Hours)]]</f>
        <v>0</v>
      </c>
      <c r="AO125" s="41">
        <f>Table1[[#This Row],[Min Wage Time Off Accrual Expense]]*Table1[[#This Row],[DDS Funding Percent]]</f>
        <v>0</v>
      </c>
      <c r="AP125" s="1"/>
      <c r="AQ125" s="18"/>
    </row>
    <row r="126" spans="1:43" x14ac:dyDescent="0.25">
      <c r="A126" s="17"/>
      <c r="B126" s="17"/>
      <c r="C126" s="58"/>
      <c r="D126" s="37"/>
      <c r="E126" s="37"/>
      <c r="F126" s="37"/>
      <c r="G126" s="37"/>
      <c r="H126" s="37"/>
      <c r="I126" s="37"/>
      <c r="K126" s="41">
        <f>SUM(Table1[[#This Row],[Regular Wages]],Table1[[#This Row],[OvertimeWages]],Table1[[#This Row],[Holiday Wages]],Table1[[#This Row],[Incentive Payments]])</f>
        <v>0</v>
      </c>
      <c r="L126" s="38"/>
      <c r="M126" s="38"/>
      <c r="N126" s="38"/>
      <c r="O126" s="38"/>
      <c r="P126" s="38"/>
      <c r="Q126" s="38"/>
      <c r="R126" s="38"/>
      <c r="S126" s="41">
        <f>SUM(Table1[[#This Row],[Regular Wages2]],Table1[[#This Row],[OvertimeWages4]],Table1[[#This Row],[Holiday Wages6]],Table1[[#This Row],[Incentive Payments8]])</f>
        <v>0</v>
      </c>
      <c r="T126" s="41">
        <f>SUM(Table1[[#This Row],[Total Pre Min Wage Wages]],Table1[[#This Row],[Total After Min Wage Wages]])</f>
        <v>0</v>
      </c>
      <c r="U126" s="41">
        <f>IFERROR(IF(OR(Table1[[#This Row],[Regular Hours]]=0,Table1[[#This Row],[Regular Hours]]=""),VLOOKUP(Table1[[#This Row],[Position Title]],startingWages!$A$2:$D$200,2, FALSE),Table1[[#This Row],[Regular Wages]]/Table1[[#This Row],[Regular Hours]]),0)</f>
        <v>0</v>
      </c>
      <c r="V126" s="41">
        <f>IF(OR(Table1[[#This Row],[OvertimeHours]]="",Table1[[#This Row],[OvertimeHours]]=0),Table1[[#This Row],[Regular Hourly Wage]]*1.5,Table1[[#This Row],[OvertimeWages]]/Table1[[#This Row],[OvertimeHours]])</f>
        <v>0</v>
      </c>
      <c r="W126" s="41">
        <f>IF(OR(Table1[[#This Row],[Holiday Hours]]="",Table1[[#This Row],[Holiday Hours]]=0),Table1[[#This Row],[Regular Hourly Wage]],Table1[[#This Row],[Holiday Wages]]/Table1[[#This Row],[Holiday Hours]])</f>
        <v>0</v>
      </c>
      <c r="X126" s="41" t="str">
        <f>IF(Table1[[#This Row],[Regular Hourly Wage]]&lt;14.05,"$14.75",IF(Table1[[#This Row],[Regular Hourly Wage]]&lt;30,"5%","None"))</f>
        <v>$14.75</v>
      </c>
      <c r="Y126" s="41">
        <f>IF(Table1[[#This Row],[Wage Category]]="5%",Table1[[#This Row],[Regular Hourly Wage]]*1.05,IF(Table1[[#This Row],[Wage Category]]="$14.75",14.75,Table1[[#This Row],[Regular Hourly Wage]]))</f>
        <v>14.75</v>
      </c>
      <c r="Z126" s="41">
        <f>(1+IF(Table1[[#This Row],[Regular Hourly Wage]]=0,0.5,(Table1[[#This Row],[Overtime Hourly Wage]]-Table1[[#This Row],[Regular Hourly Wage]])/Table1[[#This Row],[Regular Hourly Wage]]))*Table1[[#This Row],[Regular Wage Cap]]</f>
        <v>22.125</v>
      </c>
      <c r="AA126" s="41">
        <f>(1+IF(Table1[[#This Row],[Regular Hourly Wage]]=0,0,(Table1[[#This Row],[Holiday Hourly Wage]]-Table1[[#This Row],[Regular Hourly Wage]])/Table1[[#This Row],[Regular Hourly Wage]]))*Table1[[#This Row],[Regular Wage Cap]]</f>
        <v>14.75</v>
      </c>
      <c r="AB126" s="41">
        <f>Table1[[#This Row],[Regular Hours3]]*Table1[[#This Row],[Regular Hourly Wage]]</f>
        <v>0</v>
      </c>
      <c r="AC126" s="41">
        <f>Table1[[#This Row],[OvertimeHours5]]*Table1[[#This Row],[Overtime Hourly Wage]]</f>
        <v>0</v>
      </c>
      <c r="AD126" s="41">
        <f>Table1[[#This Row],[Holiday Hours7]]*Table1[[#This Row],[Holiday Hourly Wage]]</f>
        <v>0</v>
      </c>
      <c r="AE126" s="41">
        <f>SUM(Table1[[#This Row],[Regular10]:[Holiday12]])</f>
        <v>0</v>
      </c>
      <c r="AF126" s="41">
        <f>Table1[[#This Row],[Regular Hours3]]*Table1[[#This Row],[Regular Wage Cap]]</f>
        <v>0</v>
      </c>
      <c r="AG126" s="41">
        <f>Table1[[#This Row],[OvertimeHours5]]*Table1[[#This Row],[Overtime Wage Cap]]</f>
        <v>0</v>
      </c>
      <c r="AH126" s="41">
        <f>Table1[[#This Row],[Holiday Hours7]]*Table1[[#This Row],[Holiday Wage Cap]]</f>
        <v>0</v>
      </c>
      <c r="AI126" s="41">
        <f>SUM(Table1[[#This Row],[Regular]:[Holiday]])</f>
        <v>0</v>
      </c>
      <c r="AJ126" s="41">
        <f>IF(Table1[[#This Row],[Total]]=0,0,Table1[[#This Row],[Total2]]-Table1[[#This Row],[Total]])</f>
        <v>0</v>
      </c>
      <c r="AK126" s="41">
        <f>Table1[[#This Row],[Difference]]*Table1[[#This Row],[DDS Funding Percent]]</f>
        <v>0</v>
      </c>
      <c r="AL126" s="41">
        <f>IF(Table1[[#This Row],[Regular Hourly Wage]]&lt;&gt;0,Table1[[#This Row],[Regular Wage Cap]]-Table1[[#This Row],[Regular Hourly Wage]],0)</f>
        <v>0</v>
      </c>
      <c r="AM126" s="38"/>
      <c r="AN126" s="41">
        <f>Table1[[#This Row],[Wage Difference]]*Table1[[#This Row],[Post Wage Increase Time Off Accruals (Hours)]]</f>
        <v>0</v>
      </c>
      <c r="AO126" s="41">
        <f>Table1[[#This Row],[Min Wage Time Off Accrual Expense]]*Table1[[#This Row],[DDS Funding Percent]]</f>
        <v>0</v>
      </c>
      <c r="AP126" s="1"/>
      <c r="AQ126" s="18"/>
    </row>
    <row r="127" spans="1:43" x14ac:dyDescent="0.25">
      <c r="A127" s="17"/>
      <c r="B127" s="17"/>
      <c r="C127" s="58"/>
      <c r="D127" s="37"/>
      <c r="E127" s="37"/>
      <c r="F127" s="37"/>
      <c r="G127" s="37"/>
      <c r="H127" s="37"/>
      <c r="I127" s="37"/>
      <c r="K127" s="41">
        <f>SUM(Table1[[#This Row],[Regular Wages]],Table1[[#This Row],[OvertimeWages]],Table1[[#This Row],[Holiday Wages]],Table1[[#This Row],[Incentive Payments]])</f>
        <v>0</v>
      </c>
      <c r="L127" s="38"/>
      <c r="M127" s="38"/>
      <c r="N127" s="38"/>
      <c r="O127" s="38"/>
      <c r="P127" s="38"/>
      <c r="Q127" s="38"/>
      <c r="R127" s="38"/>
      <c r="S127" s="41">
        <f>SUM(Table1[[#This Row],[Regular Wages2]],Table1[[#This Row],[OvertimeWages4]],Table1[[#This Row],[Holiday Wages6]],Table1[[#This Row],[Incentive Payments8]])</f>
        <v>0</v>
      </c>
      <c r="T127" s="41">
        <f>SUM(Table1[[#This Row],[Total Pre Min Wage Wages]],Table1[[#This Row],[Total After Min Wage Wages]])</f>
        <v>0</v>
      </c>
      <c r="U127" s="41">
        <f>IFERROR(IF(OR(Table1[[#This Row],[Regular Hours]]=0,Table1[[#This Row],[Regular Hours]]=""),VLOOKUP(Table1[[#This Row],[Position Title]],startingWages!$A$2:$D$200,2, FALSE),Table1[[#This Row],[Regular Wages]]/Table1[[#This Row],[Regular Hours]]),0)</f>
        <v>0</v>
      </c>
      <c r="V127" s="41">
        <f>IF(OR(Table1[[#This Row],[OvertimeHours]]="",Table1[[#This Row],[OvertimeHours]]=0),Table1[[#This Row],[Regular Hourly Wage]]*1.5,Table1[[#This Row],[OvertimeWages]]/Table1[[#This Row],[OvertimeHours]])</f>
        <v>0</v>
      </c>
      <c r="W127" s="41">
        <f>IF(OR(Table1[[#This Row],[Holiday Hours]]="",Table1[[#This Row],[Holiday Hours]]=0),Table1[[#This Row],[Regular Hourly Wage]],Table1[[#This Row],[Holiday Wages]]/Table1[[#This Row],[Holiday Hours]])</f>
        <v>0</v>
      </c>
      <c r="X127" s="41" t="str">
        <f>IF(Table1[[#This Row],[Regular Hourly Wage]]&lt;14.05,"$14.75",IF(Table1[[#This Row],[Regular Hourly Wage]]&lt;30,"5%","None"))</f>
        <v>$14.75</v>
      </c>
      <c r="Y127" s="41">
        <f>IF(Table1[[#This Row],[Wage Category]]="5%",Table1[[#This Row],[Regular Hourly Wage]]*1.05,IF(Table1[[#This Row],[Wage Category]]="$14.75",14.75,Table1[[#This Row],[Regular Hourly Wage]]))</f>
        <v>14.75</v>
      </c>
      <c r="Z127" s="41">
        <f>(1+IF(Table1[[#This Row],[Regular Hourly Wage]]=0,0.5,(Table1[[#This Row],[Overtime Hourly Wage]]-Table1[[#This Row],[Regular Hourly Wage]])/Table1[[#This Row],[Regular Hourly Wage]]))*Table1[[#This Row],[Regular Wage Cap]]</f>
        <v>22.125</v>
      </c>
      <c r="AA127" s="41">
        <f>(1+IF(Table1[[#This Row],[Regular Hourly Wage]]=0,0,(Table1[[#This Row],[Holiday Hourly Wage]]-Table1[[#This Row],[Regular Hourly Wage]])/Table1[[#This Row],[Regular Hourly Wage]]))*Table1[[#This Row],[Regular Wage Cap]]</f>
        <v>14.75</v>
      </c>
      <c r="AB127" s="41">
        <f>Table1[[#This Row],[Regular Hours3]]*Table1[[#This Row],[Regular Hourly Wage]]</f>
        <v>0</v>
      </c>
      <c r="AC127" s="41">
        <f>Table1[[#This Row],[OvertimeHours5]]*Table1[[#This Row],[Overtime Hourly Wage]]</f>
        <v>0</v>
      </c>
      <c r="AD127" s="41">
        <f>Table1[[#This Row],[Holiday Hours7]]*Table1[[#This Row],[Holiday Hourly Wage]]</f>
        <v>0</v>
      </c>
      <c r="AE127" s="41">
        <f>SUM(Table1[[#This Row],[Regular10]:[Holiday12]])</f>
        <v>0</v>
      </c>
      <c r="AF127" s="41">
        <f>Table1[[#This Row],[Regular Hours3]]*Table1[[#This Row],[Regular Wage Cap]]</f>
        <v>0</v>
      </c>
      <c r="AG127" s="41">
        <f>Table1[[#This Row],[OvertimeHours5]]*Table1[[#This Row],[Overtime Wage Cap]]</f>
        <v>0</v>
      </c>
      <c r="AH127" s="41">
        <f>Table1[[#This Row],[Holiday Hours7]]*Table1[[#This Row],[Holiday Wage Cap]]</f>
        <v>0</v>
      </c>
      <c r="AI127" s="41">
        <f>SUM(Table1[[#This Row],[Regular]:[Holiday]])</f>
        <v>0</v>
      </c>
      <c r="AJ127" s="41">
        <f>IF(Table1[[#This Row],[Total]]=0,0,Table1[[#This Row],[Total2]]-Table1[[#This Row],[Total]])</f>
        <v>0</v>
      </c>
      <c r="AK127" s="41">
        <f>Table1[[#This Row],[Difference]]*Table1[[#This Row],[DDS Funding Percent]]</f>
        <v>0</v>
      </c>
      <c r="AL127" s="41">
        <f>IF(Table1[[#This Row],[Regular Hourly Wage]]&lt;&gt;0,Table1[[#This Row],[Regular Wage Cap]]-Table1[[#This Row],[Regular Hourly Wage]],0)</f>
        <v>0</v>
      </c>
      <c r="AM127" s="38"/>
      <c r="AN127" s="41">
        <f>Table1[[#This Row],[Wage Difference]]*Table1[[#This Row],[Post Wage Increase Time Off Accruals (Hours)]]</f>
        <v>0</v>
      </c>
      <c r="AO127" s="41">
        <f>Table1[[#This Row],[Min Wage Time Off Accrual Expense]]*Table1[[#This Row],[DDS Funding Percent]]</f>
        <v>0</v>
      </c>
      <c r="AP127" s="1"/>
      <c r="AQ127" s="18"/>
    </row>
    <row r="128" spans="1:43" x14ac:dyDescent="0.25">
      <c r="A128" s="17"/>
      <c r="B128" s="17"/>
      <c r="C128" s="58"/>
      <c r="D128" s="37"/>
      <c r="E128" s="37"/>
      <c r="F128" s="37"/>
      <c r="G128" s="37"/>
      <c r="H128" s="37"/>
      <c r="I128" s="37"/>
      <c r="K128" s="41">
        <f>SUM(Table1[[#This Row],[Regular Wages]],Table1[[#This Row],[OvertimeWages]],Table1[[#This Row],[Holiday Wages]],Table1[[#This Row],[Incentive Payments]])</f>
        <v>0</v>
      </c>
      <c r="L128" s="38"/>
      <c r="M128" s="38"/>
      <c r="N128" s="38"/>
      <c r="O128" s="38"/>
      <c r="P128" s="38"/>
      <c r="Q128" s="38"/>
      <c r="R128" s="38"/>
      <c r="S128" s="41">
        <f>SUM(Table1[[#This Row],[Regular Wages2]],Table1[[#This Row],[OvertimeWages4]],Table1[[#This Row],[Holiday Wages6]],Table1[[#This Row],[Incentive Payments8]])</f>
        <v>0</v>
      </c>
      <c r="T128" s="41">
        <f>SUM(Table1[[#This Row],[Total Pre Min Wage Wages]],Table1[[#This Row],[Total After Min Wage Wages]])</f>
        <v>0</v>
      </c>
      <c r="U128" s="41">
        <f>IFERROR(IF(OR(Table1[[#This Row],[Regular Hours]]=0,Table1[[#This Row],[Regular Hours]]=""),VLOOKUP(Table1[[#This Row],[Position Title]],startingWages!$A$2:$D$200,2, FALSE),Table1[[#This Row],[Regular Wages]]/Table1[[#This Row],[Regular Hours]]),0)</f>
        <v>0</v>
      </c>
      <c r="V128" s="41">
        <f>IF(OR(Table1[[#This Row],[OvertimeHours]]="",Table1[[#This Row],[OvertimeHours]]=0),Table1[[#This Row],[Regular Hourly Wage]]*1.5,Table1[[#This Row],[OvertimeWages]]/Table1[[#This Row],[OvertimeHours]])</f>
        <v>0</v>
      </c>
      <c r="W128" s="41">
        <f>IF(OR(Table1[[#This Row],[Holiday Hours]]="",Table1[[#This Row],[Holiday Hours]]=0),Table1[[#This Row],[Regular Hourly Wage]],Table1[[#This Row],[Holiday Wages]]/Table1[[#This Row],[Holiday Hours]])</f>
        <v>0</v>
      </c>
      <c r="X128" s="41" t="str">
        <f>IF(Table1[[#This Row],[Regular Hourly Wage]]&lt;14.05,"$14.75",IF(Table1[[#This Row],[Regular Hourly Wage]]&lt;30,"5%","None"))</f>
        <v>$14.75</v>
      </c>
      <c r="Y128" s="41">
        <f>IF(Table1[[#This Row],[Wage Category]]="5%",Table1[[#This Row],[Regular Hourly Wage]]*1.05,IF(Table1[[#This Row],[Wage Category]]="$14.75",14.75,Table1[[#This Row],[Regular Hourly Wage]]))</f>
        <v>14.75</v>
      </c>
      <c r="Z128" s="41">
        <f>(1+IF(Table1[[#This Row],[Regular Hourly Wage]]=0,0.5,(Table1[[#This Row],[Overtime Hourly Wage]]-Table1[[#This Row],[Regular Hourly Wage]])/Table1[[#This Row],[Regular Hourly Wage]]))*Table1[[#This Row],[Regular Wage Cap]]</f>
        <v>22.125</v>
      </c>
      <c r="AA128" s="41">
        <f>(1+IF(Table1[[#This Row],[Regular Hourly Wage]]=0,0,(Table1[[#This Row],[Holiday Hourly Wage]]-Table1[[#This Row],[Regular Hourly Wage]])/Table1[[#This Row],[Regular Hourly Wage]]))*Table1[[#This Row],[Regular Wage Cap]]</f>
        <v>14.75</v>
      </c>
      <c r="AB128" s="41">
        <f>Table1[[#This Row],[Regular Hours3]]*Table1[[#This Row],[Regular Hourly Wage]]</f>
        <v>0</v>
      </c>
      <c r="AC128" s="41">
        <f>Table1[[#This Row],[OvertimeHours5]]*Table1[[#This Row],[Overtime Hourly Wage]]</f>
        <v>0</v>
      </c>
      <c r="AD128" s="41">
        <f>Table1[[#This Row],[Holiday Hours7]]*Table1[[#This Row],[Holiday Hourly Wage]]</f>
        <v>0</v>
      </c>
      <c r="AE128" s="41">
        <f>SUM(Table1[[#This Row],[Regular10]:[Holiday12]])</f>
        <v>0</v>
      </c>
      <c r="AF128" s="41">
        <f>Table1[[#This Row],[Regular Hours3]]*Table1[[#This Row],[Regular Wage Cap]]</f>
        <v>0</v>
      </c>
      <c r="AG128" s="41">
        <f>Table1[[#This Row],[OvertimeHours5]]*Table1[[#This Row],[Overtime Wage Cap]]</f>
        <v>0</v>
      </c>
      <c r="AH128" s="41">
        <f>Table1[[#This Row],[Holiday Hours7]]*Table1[[#This Row],[Holiday Wage Cap]]</f>
        <v>0</v>
      </c>
      <c r="AI128" s="41">
        <f>SUM(Table1[[#This Row],[Regular]:[Holiday]])</f>
        <v>0</v>
      </c>
      <c r="AJ128" s="41">
        <f>IF(Table1[[#This Row],[Total]]=0,0,Table1[[#This Row],[Total2]]-Table1[[#This Row],[Total]])</f>
        <v>0</v>
      </c>
      <c r="AK128" s="41">
        <f>Table1[[#This Row],[Difference]]*Table1[[#This Row],[DDS Funding Percent]]</f>
        <v>0</v>
      </c>
      <c r="AL128" s="41">
        <f>IF(Table1[[#This Row],[Regular Hourly Wage]]&lt;&gt;0,Table1[[#This Row],[Regular Wage Cap]]-Table1[[#This Row],[Regular Hourly Wage]],0)</f>
        <v>0</v>
      </c>
      <c r="AM128" s="38"/>
      <c r="AN128" s="41">
        <f>Table1[[#This Row],[Wage Difference]]*Table1[[#This Row],[Post Wage Increase Time Off Accruals (Hours)]]</f>
        <v>0</v>
      </c>
      <c r="AO128" s="41">
        <f>Table1[[#This Row],[Min Wage Time Off Accrual Expense]]*Table1[[#This Row],[DDS Funding Percent]]</f>
        <v>0</v>
      </c>
      <c r="AP128" s="1"/>
      <c r="AQ128" s="18"/>
    </row>
    <row r="129" spans="1:43" x14ac:dyDescent="0.25">
      <c r="A129" s="17"/>
      <c r="B129" s="17"/>
      <c r="C129" s="58"/>
      <c r="D129" s="37"/>
      <c r="E129" s="37"/>
      <c r="F129" s="37"/>
      <c r="G129" s="37"/>
      <c r="H129" s="37"/>
      <c r="I129" s="37"/>
      <c r="K129" s="41">
        <f>SUM(Table1[[#This Row],[Regular Wages]],Table1[[#This Row],[OvertimeWages]],Table1[[#This Row],[Holiday Wages]],Table1[[#This Row],[Incentive Payments]])</f>
        <v>0</v>
      </c>
      <c r="L129" s="38"/>
      <c r="M129" s="38"/>
      <c r="N129" s="38"/>
      <c r="O129" s="38"/>
      <c r="P129" s="38"/>
      <c r="Q129" s="38"/>
      <c r="R129" s="38"/>
      <c r="S129" s="41">
        <f>SUM(Table1[[#This Row],[Regular Wages2]],Table1[[#This Row],[OvertimeWages4]],Table1[[#This Row],[Holiday Wages6]],Table1[[#This Row],[Incentive Payments8]])</f>
        <v>0</v>
      </c>
      <c r="T129" s="41">
        <f>SUM(Table1[[#This Row],[Total Pre Min Wage Wages]],Table1[[#This Row],[Total After Min Wage Wages]])</f>
        <v>0</v>
      </c>
      <c r="U129" s="41">
        <f>IFERROR(IF(OR(Table1[[#This Row],[Regular Hours]]=0,Table1[[#This Row],[Regular Hours]]=""),VLOOKUP(Table1[[#This Row],[Position Title]],startingWages!$A$2:$D$200,2, FALSE),Table1[[#This Row],[Regular Wages]]/Table1[[#This Row],[Regular Hours]]),0)</f>
        <v>0</v>
      </c>
      <c r="V129" s="41">
        <f>IF(OR(Table1[[#This Row],[OvertimeHours]]="",Table1[[#This Row],[OvertimeHours]]=0),Table1[[#This Row],[Regular Hourly Wage]]*1.5,Table1[[#This Row],[OvertimeWages]]/Table1[[#This Row],[OvertimeHours]])</f>
        <v>0</v>
      </c>
      <c r="W129" s="41">
        <f>IF(OR(Table1[[#This Row],[Holiday Hours]]="",Table1[[#This Row],[Holiday Hours]]=0),Table1[[#This Row],[Regular Hourly Wage]],Table1[[#This Row],[Holiday Wages]]/Table1[[#This Row],[Holiday Hours]])</f>
        <v>0</v>
      </c>
      <c r="X129" s="41" t="str">
        <f>IF(Table1[[#This Row],[Regular Hourly Wage]]&lt;14.05,"$14.75",IF(Table1[[#This Row],[Regular Hourly Wage]]&lt;30,"5%","None"))</f>
        <v>$14.75</v>
      </c>
      <c r="Y129" s="41">
        <f>IF(Table1[[#This Row],[Wage Category]]="5%",Table1[[#This Row],[Regular Hourly Wage]]*1.05,IF(Table1[[#This Row],[Wage Category]]="$14.75",14.75,Table1[[#This Row],[Regular Hourly Wage]]))</f>
        <v>14.75</v>
      </c>
      <c r="Z129" s="41">
        <f>(1+IF(Table1[[#This Row],[Regular Hourly Wage]]=0,0.5,(Table1[[#This Row],[Overtime Hourly Wage]]-Table1[[#This Row],[Regular Hourly Wage]])/Table1[[#This Row],[Regular Hourly Wage]]))*Table1[[#This Row],[Regular Wage Cap]]</f>
        <v>22.125</v>
      </c>
      <c r="AA129" s="41">
        <f>(1+IF(Table1[[#This Row],[Regular Hourly Wage]]=0,0,(Table1[[#This Row],[Holiday Hourly Wage]]-Table1[[#This Row],[Regular Hourly Wage]])/Table1[[#This Row],[Regular Hourly Wage]]))*Table1[[#This Row],[Regular Wage Cap]]</f>
        <v>14.75</v>
      </c>
      <c r="AB129" s="41">
        <f>Table1[[#This Row],[Regular Hours3]]*Table1[[#This Row],[Regular Hourly Wage]]</f>
        <v>0</v>
      </c>
      <c r="AC129" s="41">
        <f>Table1[[#This Row],[OvertimeHours5]]*Table1[[#This Row],[Overtime Hourly Wage]]</f>
        <v>0</v>
      </c>
      <c r="AD129" s="41">
        <f>Table1[[#This Row],[Holiday Hours7]]*Table1[[#This Row],[Holiday Hourly Wage]]</f>
        <v>0</v>
      </c>
      <c r="AE129" s="41">
        <f>SUM(Table1[[#This Row],[Regular10]:[Holiday12]])</f>
        <v>0</v>
      </c>
      <c r="AF129" s="41">
        <f>Table1[[#This Row],[Regular Hours3]]*Table1[[#This Row],[Regular Wage Cap]]</f>
        <v>0</v>
      </c>
      <c r="AG129" s="41">
        <f>Table1[[#This Row],[OvertimeHours5]]*Table1[[#This Row],[Overtime Wage Cap]]</f>
        <v>0</v>
      </c>
      <c r="AH129" s="41">
        <f>Table1[[#This Row],[Holiday Hours7]]*Table1[[#This Row],[Holiday Wage Cap]]</f>
        <v>0</v>
      </c>
      <c r="AI129" s="41">
        <f>SUM(Table1[[#This Row],[Regular]:[Holiday]])</f>
        <v>0</v>
      </c>
      <c r="AJ129" s="41">
        <f>IF(Table1[[#This Row],[Total]]=0,0,Table1[[#This Row],[Total2]]-Table1[[#This Row],[Total]])</f>
        <v>0</v>
      </c>
      <c r="AK129" s="41">
        <f>Table1[[#This Row],[Difference]]*Table1[[#This Row],[DDS Funding Percent]]</f>
        <v>0</v>
      </c>
      <c r="AL129" s="41">
        <f>IF(Table1[[#This Row],[Regular Hourly Wage]]&lt;&gt;0,Table1[[#This Row],[Regular Wage Cap]]-Table1[[#This Row],[Regular Hourly Wage]],0)</f>
        <v>0</v>
      </c>
      <c r="AM129" s="38"/>
      <c r="AN129" s="41">
        <f>Table1[[#This Row],[Wage Difference]]*Table1[[#This Row],[Post Wage Increase Time Off Accruals (Hours)]]</f>
        <v>0</v>
      </c>
      <c r="AO129" s="41">
        <f>Table1[[#This Row],[Min Wage Time Off Accrual Expense]]*Table1[[#This Row],[DDS Funding Percent]]</f>
        <v>0</v>
      </c>
      <c r="AP129" s="1"/>
      <c r="AQ129" s="18"/>
    </row>
    <row r="130" spans="1:43" x14ac:dyDescent="0.25">
      <c r="A130" s="17"/>
      <c r="B130" s="17"/>
      <c r="C130" s="58"/>
      <c r="D130" s="37"/>
      <c r="E130" s="37"/>
      <c r="F130" s="37"/>
      <c r="G130" s="37"/>
      <c r="H130" s="37"/>
      <c r="I130" s="37"/>
      <c r="K130" s="41">
        <f>SUM(Table1[[#This Row],[Regular Wages]],Table1[[#This Row],[OvertimeWages]],Table1[[#This Row],[Holiday Wages]],Table1[[#This Row],[Incentive Payments]])</f>
        <v>0</v>
      </c>
      <c r="L130" s="38"/>
      <c r="M130" s="38"/>
      <c r="N130" s="38"/>
      <c r="O130" s="38"/>
      <c r="P130" s="38"/>
      <c r="Q130" s="38"/>
      <c r="R130" s="38"/>
      <c r="S130" s="41">
        <f>SUM(Table1[[#This Row],[Regular Wages2]],Table1[[#This Row],[OvertimeWages4]],Table1[[#This Row],[Holiday Wages6]],Table1[[#This Row],[Incentive Payments8]])</f>
        <v>0</v>
      </c>
      <c r="T130" s="41">
        <f>SUM(Table1[[#This Row],[Total Pre Min Wage Wages]],Table1[[#This Row],[Total After Min Wage Wages]])</f>
        <v>0</v>
      </c>
      <c r="U130" s="41">
        <f>IFERROR(IF(OR(Table1[[#This Row],[Regular Hours]]=0,Table1[[#This Row],[Regular Hours]]=""),VLOOKUP(Table1[[#This Row],[Position Title]],startingWages!$A$2:$D$200,2, FALSE),Table1[[#This Row],[Regular Wages]]/Table1[[#This Row],[Regular Hours]]),0)</f>
        <v>0</v>
      </c>
      <c r="V130" s="41">
        <f>IF(OR(Table1[[#This Row],[OvertimeHours]]="",Table1[[#This Row],[OvertimeHours]]=0),Table1[[#This Row],[Regular Hourly Wage]]*1.5,Table1[[#This Row],[OvertimeWages]]/Table1[[#This Row],[OvertimeHours]])</f>
        <v>0</v>
      </c>
      <c r="W130" s="41">
        <f>IF(OR(Table1[[#This Row],[Holiday Hours]]="",Table1[[#This Row],[Holiday Hours]]=0),Table1[[#This Row],[Regular Hourly Wage]],Table1[[#This Row],[Holiday Wages]]/Table1[[#This Row],[Holiday Hours]])</f>
        <v>0</v>
      </c>
      <c r="X130" s="41" t="str">
        <f>IF(Table1[[#This Row],[Regular Hourly Wage]]&lt;14.05,"$14.75",IF(Table1[[#This Row],[Regular Hourly Wage]]&lt;30,"5%","None"))</f>
        <v>$14.75</v>
      </c>
      <c r="Y130" s="41">
        <f>IF(Table1[[#This Row],[Wage Category]]="5%",Table1[[#This Row],[Regular Hourly Wage]]*1.05,IF(Table1[[#This Row],[Wage Category]]="$14.75",14.75,Table1[[#This Row],[Regular Hourly Wage]]))</f>
        <v>14.75</v>
      </c>
      <c r="Z130" s="41">
        <f>(1+IF(Table1[[#This Row],[Regular Hourly Wage]]=0,0.5,(Table1[[#This Row],[Overtime Hourly Wage]]-Table1[[#This Row],[Regular Hourly Wage]])/Table1[[#This Row],[Regular Hourly Wage]]))*Table1[[#This Row],[Regular Wage Cap]]</f>
        <v>22.125</v>
      </c>
      <c r="AA130" s="41">
        <f>(1+IF(Table1[[#This Row],[Regular Hourly Wage]]=0,0,(Table1[[#This Row],[Holiday Hourly Wage]]-Table1[[#This Row],[Regular Hourly Wage]])/Table1[[#This Row],[Regular Hourly Wage]]))*Table1[[#This Row],[Regular Wage Cap]]</f>
        <v>14.75</v>
      </c>
      <c r="AB130" s="41">
        <f>Table1[[#This Row],[Regular Hours3]]*Table1[[#This Row],[Regular Hourly Wage]]</f>
        <v>0</v>
      </c>
      <c r="AC130" s="41">
        <f>Table1[[#This Row],[OvertimeHours5]]*Table1[[#This Row],[Overtime Hourly Wage]]</f>
        <v>0</v>
      </c>
      <c r="AD130" s="41">
        <f>Table1[[#This Row],[Holiday Hours7]]*Table1[[#This Row],[Holiday Hourly Wage]]</f>
        <v>0</v>
      </c>
      <c r="AE130" s="41">
        <f>SUM(Table1[[#This Row],[Regular10]:[Holiday12]])</f>
        <v>0</v>
      </c>
      <c r="AF130" s="41">
        <f>Table1[[#This Row],[Regular Hours3]]*Table1[[#This Row],[Regular Wage Cap]]</f>
        <v>0</v>
      </c>
      <c r="AG130" s="41">
        <f>Table1[[#This Row],[OvertimeHours5]]*Table1[[#This Row],[Overtime Wage Cap]]</f>
        <v>0</v>
      </c>
      <c r="AH130" s="41">
        <f>Table1[[#This Row],[Holiday Hours7]]*Table1[[#This Row],[Holiday Wage Cap]]</f>
        <v>0</v>
      </c>
      <c r="AI130" s="41">
        <f>SUM(Table1[[#This Row],[Regular]:[Holiday]])</f>
        <v>0</v>
      </c>
      <c r="AJ130" s="41">
        <f>IF(Table1[[#This Row],[Total]]=0,0,Table1[[#This Row],[Total2]]-Table1[[#This Row],[Total]])</f>
        <v>0</v>
      </c>
      <c r="AK130" s="41">
        <f>Table1[[#This Row],[Difference]]*Table1[[#This Row],[DDS Funding Percent]]</f>
        <v>0</v>
      </c>
      <c r="AL130" s="41">
        <f>IF(Table1[[#This Row],[Regular Hourly Wage]]&lt;&gt;0,Table1[[#This Row],[Regular Wage Cap]]-Table1[[#This Row],[Regular Hourly Wage]],0)</f>
        <v>0</v>
      </c>
      <c r="AM130" s="38"/>
      <c r="AN130" s="41">
        <f>Table1[[#This Row],[Wage Difference]]*Table1[[#This Row],[Post Wage Increase Time Off Accruals (Hours)]]</f>
        <v>0</v>
      </c>
      <c r="AO130" s="41">
        <f>Table1[[#This Row],[Min Wage Time Off Accrual Expense]]*Table1[[#This Row],[DDS Funding Percent]]</f>
        <v>0</v>
      </c>
      <c r="AP130" s="1"/>
      <c r="AQ130" s="18"/>
    </row>
    <row r="131" spans="1:43" x14ac:dyDescent="0.25">
      <c r="A131" s="17"/>
      <c r="B131" s="17"/>
      <c r="C131" s="58"/>
      <c r="D131" s="37"/>
      <c r="E131" s="37"/>
      <c r="F131" s="37"/>
      <c r="G131" s="37"/>
      <c r="H131" s="37"/>
      <c r="I131" s="37"/>
      <c r="K131" s="41">
        <f>SUM(Table1[[#This Row],[Regular Wages]],Table1[[#This Row],[OvertimeWages]],Table1[[#This Row],[Holiday Wages]],Table1[[#This Row],[Incentive Payments]])</f>
        <v>0</v>
      </c>
      <c r="L131" s="38"/>
      <c r="M131" s="38"/>
      <c r="N131" s="38"/>
      <c r="O131" s="38"/>
      <c r="P131" s="38"/>
      <c r="Q131" s="38"/>
      <c r="R131" s="38"/>
      <c r="S131" s="41">
        <f>SUM(Table1[[#This Row],[Regular Wages2]],Table1[[#This Row],[OvertimeWages4]],Table1[[#This Row],[Holiday Wages6]],Table1[[#This Row],[Incentive Payments8]])</f>
        <v>0</v>
      </c>
      <c r="T131" s="41">
        <f>SUM(Table1[[#This Row],[Total Pre Min Wage Wages]],Table1[[#This Row],[Total After Min Wage Wages]])</f>
        <v>0</v>
      </c>
      <c r="U131" s="41">
        <f>IFERROR(IF(OR(Table1[[#This Row],[Regular Hours]]=0,Table1[[#This Row],[Regular Hours]]=""),VLOOKUP(Table1[[#This Row],[Position Title]],startingWages!$A$2:$D$200,2, FALSE),Table1[[#This Row],[Regular Wages]]/Table1[[#This Row],[Regular Hours]]),0)</f>
        <v>0</v>
      </c>
      <c r="V131" s="41">
        <f>IF(OR(Table1[[#This Row],[OvertimeHours]]="",Table1[[#This Row],[OvertimeHours]]=0),Table1[[#This Row],[Regular Hourly Wage]]*1.5,Table1[[#This Row],[OvertimeWages]]/Table1[[#This Row],[OvertimeHours]])</f>
        <v>0</v>
      </c>
      <c r="W131" s="41">
        <f>IF(OR(Table1[[#This Row],[Holiday Hours]]="",Table1[[#This Row],[Holiday Hours]]=0),Table1[[#This Row],[Regular Hourly Wage]],Table1[[#This Row],[Holiday Wages]]/Table1[[#This Row],[Holiday Hours]])</f>
        <v>0</v>
      </c>
      <c r="X131" s="41" t="str">
        <f>IF(Table1[[#This Row],[Regular Hourly Wage]]&lt;14.05,"$14.75",IF(Table1[[#This Row],[Regular Hourly Wage]]&lt;30,"5%","None"))</f>
        <v>$14.75</v>
      </c>
      <c r="Y131" s="41">
        <f>IF(Table1[[#This Row],[Wage Category]]="5%",Table1[[#This Row],[Regular Hourly Wage]]*1.05,IF(Table1[[#This Row],[Wage Category]]="$14.75",14.75,Table1[[#This Row],[Regular Hourly Wage]]))</f>
        <v>14.75</v>
      </c>
      <c r="Z131" s="41">
        <f>(1+IF(Table1[[#This Row],[Regular Hourly Wage]]=0,0.5,(Table1[[#This Row],[Overtime Hourly Wage]]-Table1[[#This Row],[Regular Hourly Wage]])/Table1[[#This Row],[Regular Hourly Wage]]))*Table1[[#This Row],[Regular Wage Cap]]</f>
        <v>22.125</v>
      </c>
      <c r="AA131" s="41">
        <f>(1+IF(Table1[[#This Row],[Regular Hourly Wage]]=0,0,(Table1[[#This Row],[Holiday Hourly Wage]]-Table1[[#This Row],[Regular Hourly Wage]])/Table1[[#This Row],[Regular Hourly Wage]]))*Table1[[#This Row],[Regular Wage Cap]]</f>
        <v>14.75</v>
      </c>
      <c r="AB131" s="41">
        <f>Table1[[#This Row],[Regular Hours3]]*Table1[[#This Row],[Regular Hourly Wage]]</f>
        <v>0</v>
      </c>
      <c r="AC131" s="41">
        <f>Table1[[#This Row],[OvertimeHours5]]*Table1[[#This Row],[Overtime Hourly Wage]]</f>
        <v>0</v>
      </c>
      <c r="AD131" s="41">
        <f>Table1[[#This Row],[Holiday Hours7]]*Table1[[#This Row],[Holiday Hourly Wage]]</f>
        <v>0</v>
      </c>
      <c r="AE131" s="41">
        <f>SUM(Table1[[#This Row],[Regular10]:[Holiday12]])</f>
        <v>0</v>
      </c>
      <c r="AF131" s="41">
        <f>Table1[[#This Row],[Regular Hours3]]*Table1[[#This Row],[Regular Wage Cap]]</f>
        <v>0</v>
      </c>
      <c r="AG131" s="41">
        <f>Table1[[#This Row],[OvertimeHours5]]*Table1[[#This Row],[Overtime Wage Cap]]</f>
        <v>0</v>
      </c>
      <c r="AH131" s="41">
        <f>Table1[[#This Row],[Holiday Hours7]]*Table1[[#This Row],[Holiday Wage Cap]]</f>
        <v>0</v>
      </c>
      <c r="AI131" s="41">
        <f>SUM(Table1[[#This Row],[Regular]:[Holiday]])</f>
        <v>0</v>
      </c>
      <c r="AJ131" s="41">
        <f>IF(Table1[[#This Row],[Total]]=0,0,Table1[[#This Row],[Total2]]-Table1[[#This Row],[Total]])</f>
        <v>0</v>
      </c>
      <c r="AK131" s="41">
        <f>Table1[[#This Row],[Difference]]*Table1[[#This Row],[DDS Funding Percent]]</f>
        <v>0</v>
      </c>
      <c r="AL131" s="41">
        <f>IF(Table1[[#This Row],[Regular Hourly Wage]]&lt;&gt;0,Table1[[#This Row],[Regular Wage Cap]]-Table1[[#This Row],[Regular Hourly Wage]],0)</f>
        <v>0</v>
      </c>
      <c r="AM131" s="38"/>
      <c r="AN131" s="41">
        <f>Table1[[#This Row],[Wage Difference]]*Table1[[#This Row],[Post Wage Increase Time Off Accruals (Hours)]]</f>
        <v>0</v>
      </c>
      <c r="AO131" s="41">
        <f>Table1[[#This Row],[Min Wage Time Off Accrual Expense]]*Table1[[#This Row],[DDS Funding Percent]]</f>
        <v>0</v>
      </c>
      <c r="AP131" s="1"/>
      <c r="AQ131" s="18"/>
    </row>
    <row r="132" spans="1:43" x14ac:dyDescent="0.25">
      <c r="A132" s="17"/>
      <c r="B132" s="17"/>
      <c r="C132" s="58"/>
      <c r="D132" s="37"/>
      <c r="E132" s="37"/>
      <c r="F132" s="37"/>
      <c r="G132" s="37"/>
      <c r="H132" s="37"/>
      <c r="I132" s="37"/>
      <c r="K132" s="41">
        <f>SUM(Table1[[#This Row],[Regular Wages]],Table1[[#This Row],[OvertimeWages]],Table1[[#This Row],[Holiday Wages]],Table1[[#This Row],[Incentive Payments]])</f>
        <v>0</v>
      </c>
      <c r="L132" s="38"/>
      <c r="M132" s="38"/>
      <c r="N132" s="38"/>
      <c r="O132" s="38"/>
      <c r="P132" s="38"/>
      <c r="Q132" s="38"/>
      <c r="R132" s="38"/>
      <c r="S132" s="41">
        <f>SUM(Table1[[#This Row],[Regular Wages2]],Table1[[#This Row],[OvertimeWages4]],Table1[[#This Row],[Holiday Wages6]],Table1[[#This Row],[Incentive Payments8]])</f>
        <v>0</v>
      </c>
      <c r="T132" s="41">
        <f>SUM(Table1[[#This Row],[Total Pre Min Wage Wages]],Table1[[#This Row],[Total After Min Wage Wages]])</f>
        <v>0</v>
      </c>
      <c r="U132" s="41">
        <f>IFERROR(IF(OR(Table1[[#This Row],[Regular Hours]]=0,Table1[[#This Row],[Regular Hours]]=""),VLOOKUP(Table1[[#This Row],[Position Title]],startingWages!$A$2:$D$200,2, FALSE),Table1[[#This Row],[Regular Wages]]/Table1[[#This Row],[Regular Hours]]),0)</f>
        <v>0</v>
      </c>
      <c r="V132" s="41">
        <f>IF(OR(Table1[[#This Row],[OvertimeHours]]="",Table1[[#This Row],[OvertimeHours]]=0),Table1[[#This Row],[Regular Hourly Wage]]*1.5,Table1[[#This Row],[OvertimeWages]]/Table1[[#This Row],[OvertimeHours]])</f>
        <v>0</v>
      </c>
      <c r="W132" s="41">
        <f>IF(OR(Table1[[#This Row],[Holiday Hours]]="",Table1[[#This Row],[Holiday Hours]]=0),Table1[[#This Row],[Regular Hourly Wage]],Table1[[#This Row],[Holiday Wages]]/Table1[[#This Row],[Holiday Hours]])</f>
        <v>0</v>
      </c>
      <c r="X132" s="41" t="str">
        <f>IF(Table1[[#This Row],[Regular Hourly Wage]]&lt;14.05,"$14.75",IF(Table1[[#This Row],[Regular Hourly Wage]]&lt;30,"5%","None"))</f>
        <v>$14.75</v>
      </c>
      <c r="Y132" s="41">
        <f>IF(Table1[[#This Row],[Wage Category]]="5%",Table1[[#This Row],[Regular Hourly Wage]]*1.05,IF(Table1[[#This Row],[Wage Category]]="$14.75",14.75,Table1[[#This Row],[Regular Hourly Wage]]))</f>
        <v>14.75</v>
      </c>
      <c r="Z132" s="41">
        <f>(1+IF(Table1[[#This Row],[Regular Hourly Wage]]=0,0.5,(Table1[[#This Row],[Overtime Hourly Wage]]-Table1[[#This Row],[Regular Hourly Wage]])/Table1[[#This Row],[Regular Hourly Wage]]))*Table1[[#This Row],[Regular Wage Cap]]</f>
        <v>22.125</v>
      </c>
      <c r="AA132" s="41">
        <f>(1+IF(Table1[[#This Row],[Regular Hourly Wage]]=0,0,(Table1[[#This Row],[Holiday Hourly Wage]]-Table1[[#This Row],[Regular Hourly Wage]])/Table1[[#This Row],[Regular Hourly Wage]]))*Table1[[#This Row],[Regular Wage Cap]]</f>
        <v>14.75</v>
      </c>
      <c r="AB132" s="41">
        <f>Table1[[#This Row],[Regular Hours3]]*Table1[[#This Row],[Regular Hourly Wage]]</f>
        <v>0</v>
      </c>
      <c r="AC132" s="41">
        <f>Table1[[#This Row],[OvertimeHours5]]*Table1[[#This Row],[Overtime Hourly Wage]]</f>
        <v>0</v>
      </c>
      <c r="AD132" s="41">
        <f>Table1[[#This Row],[Holiday Hours7]]*Table1[[#This Row],[Holiday Hourly Wage]]</f>
        <v>0</v>
      </c>
      <c r="AE132" s="41">
        <f>SUM(Table1[[#This Row],[Regular10]:[Holiday12]])</f>
        <v>0</v>
      </c>
      <c r="AF132" s="41">
        <f>Table1[[#This Row],[Regular Hours3]]*Table1[[#This Row],[Regular Wage Cap]]</f>
        <v>0</v>
      </c>
      <c r="AG132" s="41">
        <f>Table1[[#This Row],[OvertimeHours5]]*Table1[[#This Row],[Overtime Wage Cap]]</f>
        <v>0</v>
      </c>
      <c r="AH132" s="41">
        <f>Table1[[#This Row],[Holiday Hours7]]*Table1[[#This Row],[Holiday Wage Cap]]</f>
        <v>0</v>
      </c>
      <c r="AI132" s="41">
        <f>SUM(Table1[[#This Row],[Regular]:[Holiday]])</f>
        <v>0</v>
      </c>
      <c r="AJ132" s="41">
        <f>IF(Table1[[#This Row],[Total]]=0,0,Table1[[#This Row],[Total2]]-Table1[[#This Row],[Total]])</f>
        <v>0</v>
      </c>
      <c r="AK132" s="41">
        <f>Table1[[#This Row],[Difference]]*Table1[[#This Row],[DDS Funding Percent]]</f>
        <v>0</v>
      </c>
      <c r="AL132" s="41">
        <f>IF(Table1[[#This Row],[Regular Hourly Wage]]&lt;&gt;0,Table1[[#This Row],[Regular Wage Cap]]-Table1[[#This Row],[Regular Hourly Wage]],0)</f>
        <v>0</v>
      </c>
      <c r="AM132" s="38"/>
      <c r="AN132" s="41">
        <f>Table1[[#This Row],[Wage Difference]]*Table1[[#This Row],[Post Wage Increase Time Off Accruals (Hours)]]</f>
        <v>0</v>
      </c>
      <c r="AO132" s="41">
        <f>Table1[[#This Row],[Min Wage Time Off Accrual Expense]]*Table1[[#This Row],[DDS Funding Percent]]</f>
        <v>0</v>
      </c>
      <c r="AP132" s="1"/>
      <c r="AQ132" s="18"/>
    </row>
    <row r="133" spans="1:43" x14ac:dyDescent="0.25">
      <c r="A133" s="17"/>
      <c r="B133" s="17"/>
      <c r="C133" s="58"/>
      <c r="D133" s="37"/>
      <c r="E133" s="37"/>
      <c r="F133" s="37"/>
      <c r="G133" s="37"/>
      <c r="H133" s="37"/>
      <c r="I133" s="37"/>
      <c r="K133" s="41">
        <f>SUM(Table1[[#This Row],[Regular Wages]],Table1[[#This Row],[OvertimeWages]],Table1[[#This Row],[Holiday Wages]],Table1[[#This Row],[Incentive Payments]])</f>
        <v>0</v>
      </c>
      <c r="L133" s="38"/>
      <c r="M133" s="38"/>
      <c r="N133" s="38"/>
      <c r="O133" s="38"/>
      <c r="P133" s="38"/>
      <c r="Q133" s="38"/>
      <c r="R133" s="38"/>
      <c r="S133" s="41">
        <f>SUM(Table1[[#This Row],[Regular Wages2]],Table1[[#This Row],[OvertimeWages4]],Table1[[#This Row],[Holiday Wages6]],Table1[[#This Row],[Incentive Payments8]])</f>
        <v>0</v>
      </c>
      <c r="T133" s="41">
        <f>SUM(Table1[[#This Row],[Total Pre Min Wage Wages]],Table1[[#This Row],[Total After Min Wage Wages]])</f>
        <v>0</v>
      </c>
      <c r="U133" s="41">
        <f>IFERROR(IF(OR(Table1[[#This Row],[Regular Hours]]=0,Table1[[#This Row],[Regular Hours]]=""),VLOOKUP(Table1[[#This Row],[Position Title]],startingWages!$A$2:$D$200,2, FALSE),Table1[[#This Row],[Regular Wages]]/Table1[[#This Row],[Regular Hours]]),0)</f>
        <v>0</v>
      </c>
      <c r="V133" s="41">
        <f>IF(OR(Table1[[#This Row],[OvertimeHours]]="",Table1[[#This Row],[OvertimeHours]]=0),Table1[[#This Row],[Regular Hourly Wage]]*1.5,Table1[[#This Row],[OvertimeWages]]/Table1[[#This Row],[OvertimeHours]])</f>
        <v>0</v>
      </c>
      <c r="W133" s="41">
        <f>IF(OR(Table1[[#This Row],[Holiday Hours]]="",Table1[[#This Row],[Holiday Hours]]=0),Table1[[#This Row],[Regular Hourly Wage]],Table1[[#This Row],[Holiday Wages]]/Table1[[#This Row],[Holiday Hours]])</f>
        <v>0</v>
      </c>
      <c r="X133" s="41" t="str">
        <f>IF(Table1[[#This Row],[Regular Hourly Wage]]&lt;14.05,"$14.75",IF(Table1[[#This Row],[Regular Hourly Wage]]&lt;30,"5%","None"))</f>
        <v>$14.75</v>
      </c>
      <c r="Y133" s="41">
        <f>IF(Table1[[#This Row],[Wage Category]]="5%",Table1[[#This Row],[Regular Hourly Wage]]*1.05,IF(Table1[[#This Row],[Wage Category]]="$14.75",14.75,Table1[[#This Row],[Regular Hourly Wage]]))</f>
        <v>14.75</v>
      </c>
      <c r="Z133" s="41">
        <f>(1+IF(Table1[[#This Row],[Regular Hourly Wage]]=0,0.5,(Table1[[#This Row],[Overtime Hourly Wage]]-Table1[[#This Row],[Regular Hourly Wage]])/Table1[[#This Row],[Regular Hourly Wage]]))*Table1[[#This Row],[Regular Wage Cap]]</f>
        <v>22.125</v>
      </c>
      <c r="AA133" s="41">
        <f>(1+IF(Table1[[#This Row],[Regular Hourly Wage]]=0,0,(Table1[[#This Row],[Holiday Hourly Wage]]-Table1[[#This Row],[Regular Hourly Wage]])/Table1[[#This Row],[Regular Hourly Wage]]))*Table1[[#This Row],[Regular Wage Cap]]</f>
        <v>14.75</v>
      </c>
      <c r="AB133" s="41">
        <f>Table1[[#This Row],[Regular Hours3]]*Table1[[#This Row],[Regular Hourly Wage]]</f>
        <v>0</v>
      </c>
      <c r="AC133" s="41">
        <f>Table1[[#This Row],[OvertimeHours5]]*Table1[[#This Row],[Overtime Hourly Wage]]</f>
        <v>0</v>
      </c>
      <c r="AD133" s="41">
        <f>Table1[[#This Row],[Holiday Hours7]]*Table1[[#This Row],[Holiday Hourly Wage]]</f>
        <v>0</v>
      </c>
      <c r="AE133" s="41">
        <f>SUM(Table1[[#This Row],[Regular10]:[Holiday12]])</f>
        <v>0</v>
      </c>
      <c r="AF133" s="41">
        <f>Table1[[#This Row],[Regular Hours3]]*Table1[[#This Row],[Regular Wage Cap]]</f>
        <v>0</v>
      </c>
      <c r="AG133" s="41">
        <f>Table1[[#This Row],[OvertimeHours5]]*Table1[[#This Row],[Overtime Wage Cap]]</f>
        <v>0</v>
      </c>
      <c r="AH133" s="41">
        <f>Table1[[#This Row],[Holiday Hours7]]*Table1[[#This Row],[Holiday Wage Cap]]</f>
        <v>0</v>
      </c>
      <c r="AI133" s="41">
        <f>SUM(Table1[[#This Row],[Regular]:[Holiday]])</f>
        <v>0</v>
      </c>
      <c r="AJ133" s="41">
        <f>IF(Table1[[#This Row],[Total]]=0,0,Table1[[#This Row],[Total2]]-Table1[[#This Row],[Total]])</f>
        <v>0</v>
      </c>
      <c r="AK133" s="41">
        <f>Table1[[#This Row],[Difference]]*Table1[[#This Row],[DDS Funding Percent]]</f>
        <v>0</v>
      </c>
      <c r="AL133" s="41">
        <f>IF(Table1[[#This Row],[Regular Hourly Wage]]&lt;&gt;0,Table1[[#This Row],[Regular Wage Cap]]-Table1[[#This Row],[Regular Hourly Wage]],0)</f>
        <v>0</v>
      </c>
      <c r="AM133" s="38"/>
      <c r="AN133" s="41">
        <f>Table1[[#This Row],[Wage Difference]]*Table1[[#This Row],[Post Wage Increase Time Off Accruals (Hours)]]</f>
        <v>0</v>
      </c>
      <c r="AO133" s="41">
        <f>Table1[[#This Row],[Min Wage Time Off Accrual Expense]]*Table1[[#This Row],[DDS Funding Percent]]</f>
        <v>0</v>
      </c>
      <c r="AP133" s="1"/>
      <c r="AQ133" s="18"/>
    </row>
    <row r="134" spans="1:43" x14ac:dyDescent="0.25">
      <c r="A134" s="17"/>
      <c r="B134" s="17"/>
      <c r="C134" s="58"/>
      <c r="D134" s="37"/>
      <c r="E134" s="37"/>
      <c r="F134" s="37"/>
      <c r="G134" s="37"/>
      <c r="H134" s="37"/>
      <c r="I134" s="37"/>
      <c r="K134" s="41">
        <f>SUM(Table1[[#This Row],[Regular Wages]],Table1[[#This Row],[OvertimeWages]],Table1[[#This Row],[Holiday Wages]],Table1[[#This Row],[Incentive Payments]])</f>
        <v>0</v>
      </c>
      <c r="L134" s="38"/>
      <c r="M134" s="38"/>
      <c r="N134" s="38"/>
      <c r="O134" s="38"/>
      <c r="P134" s="38"/>
      <c r="Q134" s="38"/>
      <c r="R134" s="38"/>
      <c r="S134" s="41">
        <f>SUM(Table1[[#This Row],[Regular Wages2]],Table1[[#This Row],[OvertimeWages4]],Table1[[#This Row],[Holiday Wages6]],Table1[[#This Row],[Incentive Payments8]])</f>
        <v>0</v>
      </c>
      <c r="T134" s="41">
        <f>SUM(Table1[[#This Row],[Total Pre Min Wage Wages]],Table1[[#This Row],[Total After Min Wage Wages]])</f>
        <v>0</v>
      </c>
      <c r="U134" s="41">
        <f>IFERROR(IF(OR(Table1[[#This Row],[Regular Hours]]=0,Table1[[#This Row],[Regular Hours]]=""),VLOOKUP(Table1[[#This Row],[Position Title]],startingWages!$A$2:$D$200,2, FALSE),Table1[[#This Row],[Regular Wages]]/Table1[[#This Row],[Regular Hours]]),0)</f>
        <v>0</v>
      </c>
      <c r="V134" s="41">
        <f>IF(OR(Table1[[#This Row],[OvertimeHours]]="",Table1[[#This Row],[OvertimeHours]]=0),Table1[[#This Row],[Regular Hourly Wage]]*1.5,Table1[[#This Row],[OvertimeWages]]/Table1[[#This Row],[OvertimeHours]])</f>
        <v>0</v>
      </c>
      <c r="W134" s="41">
        <f>IF(OR(Table1[[#This Row],[Holiday Hours]]="",Table1[[#This Row],[Holiday Hours]]=0),Table1[[#This Row],[Regular Hourly Wage]],Table1[[#This Row],[Holiday Wages]]/Table1[[#This Row],[Holiday Hours]])</f>
        <v>0</v>
      </c>
      <c r="X134" s="41" t="str">
        <f>IF(Table1[[#This Row],[Regular Hourly Wage]]&lt;14.05,"$14.75",IF(Table1[[#This Row],[Regular Hourly Wage]]&lt;30,"5%","None"))</f>
        <v>$14.75</v>
      </c>
      <c r="Y134" s="41">
        <f>IF(Table1[[#This Row],[Wage Category]]="5%",Table1[[#This Row],[Regular Hourly Wage]]*1.05,IF(Table1[[#This Row],[Wage Category]]="$14.75",14.75,Table1[[#This Row],[Regular Hourly Wage]]))</f>
        <v>14.75</v>
      </c>
      <c r="Z134" s="41">
        <f>(1+IF(Table1[[#This Row],[Regular Hourly Wage]]=0,0.5,(Table1[[#This Row],[Overtime Hourly Wage]]-Table1[[#This Row],[Regular Hourly Wage]])/Table1[[#This Row],[Regular Hourly Wage]]))*Table1[[#This Row],[Regular Wage Cap]]</f>
        <v>22.125</v>
      </c>
      <c r="AA134" s="41">
        <f>(1+IF(Table1[[#This Row],[Regular Hourly Wage]]=0,0,(Table1[[#This Row],[Holiday Hourly Wage]]-Table1[[#This Row],[Regular Hourly Wage]])/Table1[[#This Row],[Regular Hourly Wage]]))*Table1[[#This Row],[Regular Wage Cap]]</f>
        <v>14.75</v>
      </c>
      <c r="AB134" s="41">
        <f>Table1[[#This Row],[Regular Hours3]]*Table1[[#This Row],[Regular Hourly Wage]]</f>
        <v>0</v>
      </c>
      <c r="AC134" s="41">
        <f>Table1[[#This Row],[OvertimeHours5]]*Table1[[#This Row],[Overtime Hourly Wage]]</f>
        <v>0</v>
      </c>
      <c r="AD134" s="41">
        <f>Table1[[#This Row],[Holiday Hours7]]*Table1[[#This Row],[Holiday Hourly Wage]]</f>
        <v>0</v>
      </c>
      <c r="AE134" s="41">
        <f>SUM(Table1[[#This Row],[Regular10]:[Holiday12]])</f>
        <v>0</v>
      </c>
      <c r="AF134" s="41">
        <f>Table1[[#This Row],[Regular Hours3]]*Table1[[#This Row],[Regular Wage Cap]]</f>
        <v>0</v>
      </c>
      <c r="AG134" s="41">
        <f>Table1[[#This Row],[OvertimeHours5]]*Table1[[#This Row],[Overtime Wage Cap]]</f>
        <v>0</v>
      </c>
      <c r="AH134" s="41">
        <f>Table1[[#This Row],[Holiday Hours7]]*Table1[[#This Row],[Holiday Wage Cap]]</f>
        <v>0</v>
      </c>
      <c r="AI134" s="41">
        <f>SUM(Table1[[#This Row],[Regular]:[Holiday]])</f>
        <v>0</v>
      </c>
      <c r="AJ134" s="41">
        <f>IF(Table1[[#This Row],[Total]]=0,0,Table1[[#This Row],[Total2]]-Table1[[#This Row],[Total]])</f>
        <v>0</v>
      </c>
      <c r="AK134" s="41">
        <f>Table1[[#This Row],[Difference]]*Table1[[#This Row],[DDS Funding Percent]]</f>
        <v>0</v>
      </c>
      <c r="AL134" s="41">
        <f>IF(Table1[[#This Row],[Regular Hourly Wage]]&lt;&gt;0,Table1[[#This Row],[Regular Wage Cap]]-Table1[[#This Row],[Regular Hourly Wage]],0)</f>
        <v>0</v>
      </c>
      <c r="AM134" s="38"/>
      <c r="AN134" s="41">
        <f>Table1[[#This Row],[Wage Difference]]*Table1[[#This Row],[Post Wage Increase Time Off Accruals (Hours)]]</f>
        <v>0</v>
      </c>
      <c r="AO134" s="41">
        <f>Table1[[#This Row],[Min Wage Time Off Accrual Expense]]*Table1[[#This Row],[DDS Funding Percent]]</f>
        <v>0</v>
      </c>
      <c r="AP134" s="1"/>
      <c r="AQ134" s="18"/>
    </row>
    <row r="135" spans="1:43" x14ac:dyDescent="0.25">
      <c r="A135" s="17"/>
      <c r="B135" s="17"/>
      <c r="C135" s="58"/>
      <c r="D135" s="37"/>
      <c r="E135" s="37"/>
      <c r="F135" s="37"/>
      <c r="G135" s="37"/>
      <c r="H135" s="37"/>
      <c r="I135" s="37"/>
      <c r="K135" s="41">
        <f>SUM(Table1[[#This Row],[Regular Wages]],Table1[[#This Row],[OvertimeWages]],Table1[[#This Row],[Holiday Wages]],Table1[[#This Row],[Incentive Payments]])</f>
        <v>0</v>
      </c>
      <c r="L135" s="38"/>
      <c r="M135" s="38"/>
      <c r="N135" s="38"/>
      <c r="O135" s="38"/>
      <c r="P135" s="38"/>
      <c r="Q135" s="38"/>
      <c r="R135" s="38"/>
      <c r="S135" s="41">
        <f>SUM(Table1[[#This Row],[Regular Wages2]],Table1[[#This Row],[OvertimeWages4]],Table1[[#This Row],[Holiday Wages6]],Table1[[#This Row],[Incentive Payments8]])</f>
        <v>0</v>
      </c>
      <c r="T135" s="41">
        <f>SUM(Table1[[#This Row],[Total Pre Min Wage Wages]],Table1[[#This Row],[Total After Min Wage Wages]])</f>
        <v>0</v>
      </c>
      <c r="U135" s="41">
        <f>IFERROR(IF(OR(Table1[[#This Row],[Regular Hours]]=0,Table1[[#This Row],[Regular Hours]]=""),VLOOKUP(Table1[[#This Row],[Position Title]],startingWages!$A$2:$D$200,2, FALSE),Table1[[#This Row],[Regular Wages]]/Table1[[#This Row],[Regular Hours]]),0)</f>
        <v>0</v>
      </c>
      <c r="V135" s="41">
        <f>IF(OR(Table1[[#This Row],[OvertimeHours]]="",Table1[[#This Row],[OvertimeHours]]=0),Table1[[#This Row],[Regular Hourly Wage]]*1.5,Table1[[#This Row],[OvertimeWages]]/Table1[[#This Row],[OvertimeHours]])</f>
        <v>0</v>
      </c>
      <c r="W135" s="41">
        <f>IF(OR(Table1[[#This Row],[Holiday Hours]]="",Table1[[#This Row],[Holiday Hours]]=0),Table1[[#This Row],[Regular Hourly Wage]],Table1[[#This Row],[Holiday Wages]]/Table1[[#This Row],[Holiday Hours]])</f>
        <v>0</v>
      </c>
      <c r="X135" s="41" t="str">
        <f>IF(Table1[[#This Row],[Regular Hourly Wage]]&lt;14.05,"$14.75",IF(Table1[[#This Row],[Regular Hourly Wage]]&lt;30,"5%","None"))</f>
        <v>$14.75</v>
      </c>
      <c r="Y135" s="41">
        <f>IF(Table1[[#This Row],[Wage Category]]="5%",Table1[[#This Row],[Regular Hourly Wage]]*1.05,IF(Table1[[#This Row],[Wage Category]]="$14.75",14.75,Table1[[#This Row],[Regular Hourly Wage]]))</f>
        <v>14.75</v>
      </c>
      <c r="Z135" s="41">
        <f>(1+IF(Table1[[#This Row],[Regular Hourly Wage]]=0,0.5,(Table1[[#This Row],[Overtime Hourly Wage]]-Table1[[#This Row],[Regular Hourly Wage]])/Table1[[#This Row],[Regular Hourly Wage]]))*Table1[[#This Row],[Regular Wage Cap]]</f>
        <v>22.125</v>
      </c>
      <c r="AA135" s="41">
        <f>(1+IF(Table1[[#This Row],[Regular Hourly Wage]]=0,0,(Table1[[#This Row],[Holiday Hourly Wage]]-Table1[[#This Row],[Regular Hourly Wage]])/Table1[[#This Row],[Regular Hourly Wage]]))*Table1[[#This Row],[Regular Wage Cap]]</f>
        <v>14.75</v>
      </c>
      <c r="AB135" s="41">
        <f>Table1[[#This Row],[Regular Hours3]]*Table1[[#This Row],[Regular Hourly Wage]]</f>
        <v>0</v>
      </c>
      <c r="AC135" s="41">
        <f>Table1[[#This Row],[OvertimeHours5]]*Table1[[#This Row],[Overtime Hourly Wage]]</f>
        <v>0</v>
      </c>
      <c r="AD135" s="41">
        <f>Table1[[#This Row],[Holiday Hours7]]*Table1[[#This Row],[Holiday Hourly Wage]]</f>
        <v>0</v>
      </c>
      <c r="AE135" s="41">
        <f>SUM(Table1[[#This Row],[Regular10]:[Holiday12]])</f>
        <v>0</v>
      </c>
      <c r="AF135" s="41">
        <f>Table1[[#This Row],[Regular Hours3]]*Table1[[#This Row],[Regular Wage Cap]]</f>
        <v>0</v>
      </c>
      <c r="AG135" s="41">
        <f>Table1[[#This Row],[OvertimeHours5]]*Table1[[#This Row],[Overtime Wage Cap]]</f>
        <v>0</v>
      </c>
      <c r="AH135" s="41">
        <f>Table1[[#This Row],[Holiday Hours7]]*Table1[[#This Row],[Holiday Wage Cap]]</f>
        <v>0</v>
      </c>
      <c r="AI135" s="41">
        <f>SUM(Table1[[#This Row],[Regular]:[Holiday]])</f>
        <v>0</v>
      </c>
      <c r="AJ135" s="41">
        <f>IF(Table1[[#This Row],[Total]]=0,0,Table1[[#This Row],[Total2]]-Table1[[#This Row],[Total]])</f>
        <v>0</v>
      </c>
      <c r="AK135" s="41">
        <f>Table1[[#This Row],[Difference]]*Table1[[#This Row],[DDS Funding Percent]]</f>
        <v>0</v>
      </c>
      <c r="AL135" s="41">
        <f>IF(Table1[[#This Row],[Regular Hourly Wage]]&lt;&gt;0,Table1[[#This Row],[Regular Wage Cap]]-Table1[[#This Row],[Regular Hourly Wage]],0)</f>
        <v>0</v>
      </c>
      <c r="AM135" s="38"/>
      <c r="AN135" s="41">
        <f>Table1[[#This Row],[Wage Difference]]*Table1[[#This Row],[Post Wage Increase Time Off Accruals (Hours)]]</f>
        <v>0</v>
      </c>
      <c r="AO135" s="41">
        <f>Table1[[#This Row],[Min Wage Time Off Accrual Expense]]*Table1[[#This Row],[DDS Funding Percent]]</f>
        <v>0</v>
      </c>
      <c r="AP135" s="1"/>
      <c r="AQ135" s="18"/>
    </row>
    <row r="136" spans="1:43" x14ac:dyDescent="0.25">
      <c r="A136" s="17"/>
      <c r="B136" s="17"/>
      <c r="C136" s="58"/>
      <c r="D136" s="37"/>
      <c r="E136" s="37"/>
      <c r="F136" s="37"/>
      <c r="G136" s="37"/>
      <c r="H136" s="37"/>
      <c r="I136" s="37"/>
      <c r="K136" s="41">
        <f>SUM(Table1[[#This Row],[Regular Wages]],Table1[[#This Row],[OvertimeWages]],Table1[[#This Row],[Holiday Wages]],Table1[[#This Row],[Incentive Payments]])</f>
        <v>0</v>
      </c>
      <c r="L136" s="38"/>
      <c r="M136" s="38"/>
      <c r="N136" s="38"/>
      <c r="O136" s="38"/>
      <c r="P136" s="38"/>
      <c r="Q136" s="38"/>
      <c r="R136" s="38"/>
      <c r="S136" s="41">
        <f>SUM(Table1[[#This Row],[Regular Wages2]],Table1[[#This Row],[OvertimeWages4]],Table1[[#This Row],[Holiday Wages6]],Table1[[#This Row],[Incentive Payments8]])</f>
        <v>0</v>
      </c>
      <c r="T136" s="41">
        <f>SUM(Table1[[#This Row],[Total Pre Min Wage Wages]],Table1[[#This Row],[Total After Min Wage Wages]])</f>
        <v>0</v>
      </c>
      <c r="U136" s="41">
        <f>IFERROR(IF(OR(Table1[[#This Row],[Regular Hours]]=0,Table1[[#This Row],[Regular Hours]]=""),VLOOKUP(Table1[[#This Row],[Position Title]],startingWages!$A$2:$D$200,2, FALSE),Table1[[#This Row],[Regular Wages]]/Table1[[#This Row],[Regular Hours]]),0)</f>
        <v>0</v>
      </c>
      <c r="V136" s="41">
        <f>IF(OR(Table1[[#This Row],[OvertimeHours]]="",Table1[[#This Row],[OvertimeHours]]=0),Table1[[#This Row],[Regular Hourly Wage]]*1.5,Table1[[#This Row],[OvertimeWages]]/Table1[[#This Row],[OvertimeHours]])</f>
        <v>0</v>
      </c>
      <c r="W136" s="41">
        <f>IF(OR(Table1[[#This Row],[Holiday Hours]]="",Table1[[#This Row],[Holiday Hours]]=0),Table1[[#This Row],[Regular Hourly Wage]],Table1[[#This Row],[Holiday Wages]]/Table1[[#This Row],[Holiday Hours]])</f>
        <v>0</v>
      </c>
      <c r="X136" s="41" t="str">
        <f>IF(Table1[[#This Row],[Regular Hourly Wage]]&lt;14.05,"$14.75",IF(Table1[[#This Row],[Regular Hourly Wage]]&lt;30,"5%","None"))</f>
        <v>$14.75</v>
      </c>
      <c r="Y136" s="41">
        <f>IF(Table1[[#This Row],[Wage Category]]="5%",Table1[[#This Row],[Regular Hourly Wage]]*1.05,IF(Table1[[#This Row],[Wage Category]]="$14.75",14.75,Table1[[#This Row],[Regular Hourly Wage]]))</f>
        <v>14.75</v>
      </c>
      <c r="Z136" s="41">
        <f>(1+IF(Table1[[#This Row],[Regular Hourly Wage]]=0,0.5,(Table1[[#This Row],[Overtime Hourly Wage]]-Table1[[#This Row],[Regular Hourly Wage]])/Table1[[#This Row],[Regular Hourly Wage]]))*Table1[[#This Row],[Regular Wage Cap]]</f>
        <v>22.125</v>
      </c>
      <c r="AA136" s="41">
        <f>(1+IF(Table1[[#This Row],[Regular Hourly Wage]]=0,0,(Table1[[#This Row],[Holiday Hourly Wage]]-Table1[[#This Row],[Regular Hourly Wage]])/Table1[[#This Row],[Regular Hourly Wage]]))*Table1[[#This Row],[Regular Wage Cap]]</f>
        <v>14.75</v>
      </c>
      <c r="AB136" s="41">
        <f>Table1[[#This Row],[Regular Hours3]]*Table1[[#This Row],[Regular Hourly Wage]]</f>
        <v>0</v>
      </c>
      <c r="AC136" s="41">
        <f>Table1[[#This Row],[OvertimeHours5]]*Table1[[#This Row],[Overtime Hourly Wage]]</f>
        <v>0</v>
      </c>
      <c r="AD136" s="41">
        <f>Table1[[#This Row],[Holiday Hours7]]*Table1[[#This Row],[Holiday Hourly Wage]]</f>
        <v>0</v>
      </c>
      <c r="AE136" s="41">
        <f>SUM(Table1[[#This Row],[Regular10]:[Holiday12]])</f>
        <v>0</v>
      </c>
      <c r="AF136" s="41">
        <f>Table1[[#This Row],[Regular Hours3]]*Table1[[#This Row],[Regular Wage Cap]]</f>
        <v>0</v>
      </c>
      <c r="AG136" s="41">
        <f>Table1[[#This Row],[OvertimeHours5]]*Table1[[#This Row],[Overtime Wage Cap]]</f>
        <v>0</v>
      </c>
      <c r="AH136" s="41">
        <f>Table1[[#This Row],[Holiday Hours7]]*Table1[[#This Row],[Holiday Wage Cap]]</f>
        <v>0</v>
      </c>
      <c r="AI136" s="41">
        <f>SUM(Table1[[#This Row],[Regular]:[Holiday]])</f>
        <v>0</v>
      </c>
      <c r="AJ136" s="41">
        <f>IF(Table1[[#This Row],[Total]]=0,0,Table1[[#This Row],[Total2]]-Table1[[#This Row],[Total]])</f>
        <v>0</v>
      </c>
      <c r="AK136" s="41">
        <f>Table1[[#This Row],[Difference]]*Table1[[#This Row],[DDS Funding Percent]]</f>
        <v>0</v>
      </c>
      <c r="AL136" s="41">
        <f>IF(Table1[[#This Row],[Regular Hourly Wage]]&lt;&gt;0,Table1[[#This Row],[Regular Wage Cap]]-Table1[[#This Row],[Regular Hourly Wage]],0)</f>
        <v>0</v>
      </c>
      <c r="AM136" s="38"/>
      <c r="AN136" s="41">
        <f>Table1[[#This Row],[Wage Difference]]*Table1[[#This Row],[Post Wage Increase Time Off Accruals (Hours)]]</f>
        <v>0</v>
      </c>
      <c r="AO136" s="41">
        <f>Table1[[#This Row],[Min Wage Time Off Accrual Expense]]*Table1[[#This Row],[DDS Funding Percent]]</f>
        <v>0</v>
      </c>
      <c r="AP136" s="1"/>
      <c r="AQ136" s="18"/>
    </row>
    <row r="137" spans="1:43" x14ac:dyDescent="0.25">
      <c r="A137" s="17"/>
      <c r="B137" s="17"/>
      <c r="C137" s="58"/>
      <c r="D137" s="37"/>
      <c r="E137" s="37"/>
      <c r="F137" s="37"/>
      <c r="G137" s="37"/>
      <c r="H137" s="37"/>
      <c r="I137" s="37"/>
      <c r="K137" s="41">
        <f>SUM(Table1[[#This Row],[Regular Wages]],Table1[[#This Row],[OvertimeWages]],Table1[[#This Row],[Holiday Wages]],Table1[[#This Row],[Incentive Payments]])</f>
        <v>0</v>
      </c>
      <c r="L137" s="38"/>
      <c r="M137" s="38"/>
      <c r="N137" s="38"/>
      <c r="O137" s="38"/>
      <c r="P137" s="38"/>
      <c r="Q137" s="38"/>
      <c r="R137" s="38"/>
      <c r="S137" s="41">
        <f>SUM(Table1[[#This Row],[Regular Wages2]],Table1[[#This Row],[OvertimeWages4]],Table1[[#This Row],[Holiday Wages6]],Table1[[#This Row],[Incentive Payments8]])</f>
        <v>0</v>
      </c>
      <c r="T137" s="41">
        <f>SUM(Table1[[#This Row],[Total Pre Min Wage Wages]],Table1[[#This Row],[Total After Min Wage Wages]])</f>
        <v>0</v>
      </c>
      <c r="U137" s="41">
        <f>IFERROR(IF(OR(Table1[[#This Row],[Regular Hours]]=0,Table1[[#This Row],[Regular Hours]]=""),VLOOKUP(Table1[[#This Row],[Position Title]],startingWages!$A$2:$D$200,2, FALSE),Table1[[#This Row],[Regular Wages]]/Table1[[#This Row],[Regular Hours]]),0)</f>
        <v>0</v>
      </c>
      <c r="V137" s="41">
        <f>IF(OR(Table1[[#This Row],[OvertimeHours]]="",Table1[[#This Row],[OvertimeHours]]=0),Table1[[#This Row],[Regular Hourly Wage]]*1.5,Table1[[#This Row],[OvertimeWages]]/Table1[[#This Row],[OvertimeHours]])</f>
        <v>0</v>
      </c>
      <c r="W137" s="41">
        <f>IF(OR(Table1[[#This Row],[Holiday Hours]]="",Table1[[#This Row],[Holiday Hours]]=0),Table1[[#This Row],[Regular Hourly Wage]],Table1[[#This Row],[Holiday Wages]]/Table1[[#This Row],[Holiday Hours]])</f>
        <v>0</v>
      </c>
      <c r="X137" s="41" t="str">
        <f>IF(Table1[[#This Row],[Regular Hourly Wage]]&lt;14.05,"$14.75",IF(Table1[[#This Row],[Regular Hourly Wage]]&lt;30,"5%","None"))</f>
        <v>$14.75</v>
      </c>
      <c r="Y137" s="41">
        <f>IF(Table1[[#This Row],[Wage Category]]="5%",Table1[[#This Row],[Regular Hourly Wage]]*1.05,IF(Table1[[#This Row],[Wage Category]]="$14.75",14.75,Table1[[#This Row],[Regular Hourly Wage]]))</f>
        <v>14.75</v>
      </c>
      <c r="Z137" s="41">
        <f>(1+IF(Table1[[#This Row],[Regular Hourly Wage]]=0,0.5,(Table1[[#This Row],[Overtime Hourly Wage]]-Table1[[#This Row],[Regular Hourly Wage]])/Table1[[#This Row],[Regular Hourly Wage]]))*Table1[[#This Row],[Regular Wage Cap]]</f>
        <v>22.125</v>
      </c>
      <c r="AA137" s="41">
        <f>(1+IF(Table1[[#This Row],[Regular Hourly Wage]]=0,0,(Table1[[#This Row],[Holiday Hourly Wage]]-Table1[[#This Row],[Regular Hourly Wage]])/Table1[[#This Row],[Regular Hourly Wage]]))*Table1[[#This Row],[Regular Wage Cap]]</f>
        <v>14.75</v>
      </c>
      <c r="AB137" s="41">
        <f>Table1[[#This Row],[Regular Hours3]]*Table1[[#This Row],[Regular Hourly Wage]]</f>
        <v>0</v>
      </c>
      <c r="AC137" s="41">
        <f>Table1[[#This Row],[OvertimeHours5]]*Table1[[#This Row],[Overtime Hourly Wage]]</f>
        <v>0</v>
      </c>
      <c r="AD137" s="41">
        <f>Table1[[#This Row],[Holiday Hours7]]*Table1[[#This Row],[Holiday Hourly Wage]]</f>
        <v>0</v>
      </c>
      <c r="AE137" s="41">
        <f>SUM(Table1[[#This Row],[Regular10]:[Holiday12]])</f>
        <v>0</v>
      </c>
      <c r="AF137" s="41">
        <f>Table1[[#This Row],[Regular Hours3]]*Table1[[#This Row],[Regular Wage Cap]]</f>
        <v>0</v>
      </c>
      <c r="AG137" s="41">
        <f>Table1[[#This Row],[OvertimeHours5]]*Table1[[#This Row],[Overtime Wage Cap]]</f>
        <v>0</v>
      </c>
      <c r="AH137" s="41">
        <f>Table1[[#This Row],[Holiday Hours7]]*Table1[[#This Row],[Holiday Wage Cap]]</f>
        <v>0</v>
      </c>
      <c r="AI137" s="41">
        <f>SUM(Table1[[#This Row],[Regular]:[Holiday]])</f>
        <v>0</v>
      </c>
      <c r="AJ137" s="41">
        <f>IF(Table1[[#This Row],[Total]]=0,0,Table1[[#This Row],[Total2]]-Table1[[#This Row],[Total]])</f>
        <v>0</v>
      </c>
      <c r="AK137" s="41">
        <f>Table1[[#This Row],[Difference]]*Table1[[#This Row],[DDS Funding Percent]]</f>
        <v>0</v>
      </c>
      <c r="AL137" s="41">
        <f>IF(Table1[[#This Row],[Regular Hourly Wage]]&lt;&gt;0,Table1[[#This Row],[Regular Wage Cap]]-Table1[[#This Row],[Regular Hourly Wage]],0)</f>
        <v>0</v>
      </c>
      <c r="AM137" s="38"/>
      <c r="AN137" s="41">
        <f>Table1[[#This Row],[Wage Difference]]*Table1[[#This Row],[Post Wage Increase Time Off Accruals (Hours)]]</f>
        <v>0</v>
      </c>
      <c r="AO137" s="41">
        <f>Table1[[#This Row],[Min Wage Time Off Accrual Expense]]*Table1[[#This Row],[DDS Funding Percent]]</f>
        <v>0</v>
      </c>
      <c r="AP137" s="1"/>
      <c r="AQ137" s="18"/>
    </row>
    <row r="138" spans="1:43" x14ac:dyDescent="0.25">
      <c r="A138" s="17"/>
      <c r="B138" s="17"/>
      <c r="C138" s="58"/>
      <c r="D138" s="37"/>
      <c r="E138" s="37"/>
      <c r="F138" s="37"/>
      <c r="G138" s="37"/>
      <c r="H138" s="37"/>
      <c r="I138" s="37"/>
      <c r="K138" s="41">
        <f>SUM(Table1[[#This Row],[Regular Wages]],Table1[[#This Row],[OvertimeWages]],Table1[[#This Row],[Holiday Wages]],Table1[[#This Row],[Incentive Payments]])</f>
        <v>0</v>
      </c>
      <c r="L138" s="38"/>
      <c r="M138" s="38"/>
      <c r="N138" s="38"/>
      <c r="O138" s="38"/>
      <c r="P138" s="38"/>
      <c r="Q138" s="38"/>
      <c r="R138" s="38"/>
      <c r="S138" s="41">
        <f>SUM(Table1[[#This Row],[Regular Wages2]],Table1[[#This Row],[OvertimeWages4]],Table1[[#This Row],[Holiday Wages6]],Table1[[#This Row],[Incentive Payments8]])</f>
        <v>0</v>
      </c>
      <c r="T138" s="41">
        <f>SUM(Table1[[#This Row],[Total Pre Min Wage Wages]],Table1[[#This Row],[Total After Min Wage Wages]])</f>
        <v>0</v>
      </c>
      <c r="U138" s="41">
        <f>IFERROR(IF(OR(Table1[[#This Row],[Regular Hours]]=0,Table1[[#This Row],[Regular Hours]]=""),VLOOKUP(Table1[[#This Row],[Position Title]],startingWages!$A$2:$D$200,2, FALSE),Table1[[#This Row],[Regular Wages]]/Table1[[#This Row],[Regular Hours]]),0)</f>
        <v>0</v>
      </c>
      <c r="V138" s="41">
        <f>IF(OR(Table1[[#This Row],[OvertimeHours]]="",Table1[[#This Row],[OvertimeHours]]=0),Table1[[#This Row],[Regular Hourly Wage]]*1.5,Table1[[#This Row],[OvertimeWages]]/Table1[[#This Row],[OvertimeHours]])</f>
        <v>0</v>
      </c>
      <c r="W138" s="41">
        <f>IF(OR(Table1[[#This Row],[Holiday Hours]]="",Table1[[#This Row],[Holiday Hours]]=0),Table1[[#This Row],[Regular Hourly Wage]],Table1[[#This Row],[Holiday Wages]]/Table1[[#This Row],[Holiday Hours]])</f>
        <v>0</v>
      </c>
      <c r="X138" s="41" t="str">
        <f>IF(Table1[[#This Row],[Regular Hourly Wage]]&lt;14.05,"$14.75",IF(Table1[[#This Row],[Regular Hourly Wage]]&lt;30,"5%","None"))</f>
        <v>$14.75</v>
      </c>
      <c r="Y138" s="41">
        <f>IF(Table1[[#This Row],[Wage Category]]="5%",Table1[[#This Row],[Regular Hourly Wage]]*1.05,IF(Table1[[#This Row],[Wage Category]]="$14.75",14.75,Table1[[#This Row],[Regular Hourly Wage]]))</f>
        <v>14.75</v>
      </c>
      <c r="Z138" s="41">
        <f>(1+IF(Table1[[#This Row],[Regular Hourly Wage]]=0,0.5,(Table1[[#This Row],[Overtime Hourly Wage]]-Table1[[#This Row],[Regular Hourly Wage]])/Table1[[#This Row],[Regular Hourly Wage]]))*Table1[[#This Row],[Regular Wage Cap]]</f>
        <v>22.125</v>
      </c>
      <c r="AA138" s="41">
        <f>(1+IF(Table1[[#This Row],[Regular Hourly Wage]]=0,0,(Table1[[#This Row],[Holiday Hourly Wage]]-Table1[[#This Row],[Regular Hourly Wage]])/Table1[[#This Row],[Regular Hourly Wage]]))*Table1[[#This Row],[Regular Wage Cap]]</f>
        <v>14.75</v>
      </c>
      <c r="AB138" s="41">
        <f>Table1[[#This Row],[Regular Hours3]]*Table1[[#This Row],[Regular Hourly Wage]]</f>
        <v>0</v>
      </c>
      <c r="AC138" s="41">
        <f>Table1[[#This Row],[OvertimeHours5]]*Table1[[#This Row],[Overtime Hourly Wage]]</f>
        <v>0</v>
      </c>
      <c r="AD138" s="41">
        <f>Table1[[#This Row],[Holiday Hours7]]*Table1[[#This Row],[Holiday Hourly Wage]]</f>
        <v>0</v>
      </c>
      <c r="AE138" s="41">
        <f>SUM(Table1[[#This Row],[Regular10]:[Holiday12]])</f>
        <v>0</v>
      </c>
      <c r="AF138" s="41">
        <f>Table1[[#This Row],[Regular Hours3]]*Table1[[#This Row],[Regular Wage Cap]]</f>
        <v>0</v>
      </c>
      <c r="AG138" s="41">
        <f>Table1[[#This Row],[OvertimeHours5]]*Table1[[#This Row],[Overtime Wage Cap]]</f>
        <v>0</v>
      </c>
      <c r="AH138" s="41">
        <f>Table1[[#This Row],[Holiday Hours7]]*Table1[[#This Row],[Holiday Wage Cap]]</f>
        <v>0</v>
      </c>
      <c r="AI138" s="41">
        <f>SUM(Table1[[#This Row],[Regular]:[Holiday]])</f>
        <v>0</v>
      </c>
      <c r="AJ138" s="41">
        <f>IF(Table1[[#This Row],[Total]]=0,0,Table1[[#This Row],[Total2]]-Table1[[#This Row],[Total]])</f>
        <v>0</v>
      </c>
      <c r="AK138" s="41">
        <f>Table1[[#This Row],[Difference]]*Table1[[#This Row],[DDS Funding Percent]]</f>
        <v>0</v>
      </c>
      <c r="AL138" s="41">
        <f>IF(Table1[[#This Row],[Regular Hourly Wage]]&lt;&gt;0,Table1[[#This Row],[Regular Wage Cap]]-Table1[[#This Row],[Regular Hourly Wage]],0)</f>
        <v>0</v>
      </c>
      <c r="AM138" s="38"/>
      <c r="AN138" s="41">
        <f>Table1[[#This Row],[Wage Difference]]*Table1[[#This Row],[Post Wage Increase Time Off Accruals (Hours)]]</f>
        <v>0</v>
      </c>
      <c r="AO138" s="41">
        <f>Table1[[#This Row],[Min Wage Time Off Accrual Expense]]*Table1[[#This Row],[DDS Funding Percent]]</f>
        <v>0</v>
      </c>
      <c r="AP138" s="1"/>
      <c r="AQ138" s="18"/>
    </row>
    <row r="139" spans="1:43" x14ac:dyDescent="0.25">
      <c r="A139" s="17"/>
      <c r="B139" s="17"/>
      <c r="C139" s="58"/>
      <c r="D139" s="37"/>
      <c r="E139" s="37"/>
      <c r="F139" s="37"/>
      <c r="G139" s="37"/>
      <c r="H139" s="37"/>
      <c r="I139" s="37"/>
      <c r="K139" s="41">
        <f>SUM(Table1[[#This Row],[Regular Wages]],Table1[[#This Row],[OvertimeWages]],Table1[[#This Row],[Holiday Wages]],Table1[[#This Row],[Incentive Payments]])</f>
        <v>0</v>
      </c>
      <c r="L139" s="38"/>
      <c r="M139" s="38"/>
      <c r="N139" s="38"/>
      <c r="O139" s="38"/>
      <c r="P139" s="38"/>
      <c r="Q139" s="38"/>
      <c r="R139" s="38"/>
      <c r="S139" s="41">
        <f>SUM(Table1[[#This Row],[Regular Wages2]],Table1[[#This Row],[OvertimeWages4]],Table1[[#This Row],[Holiday Wages6]],Table1[[#This Row],[Incentive Payments8]])</f>
        <v>0</v>
      </c>
      <c r="T139" s="41">
        <f>SUM(Table1[[#This Row],[Total Pre Min Wage Wages]],Table1[[#This Row],[Total After Min Wage Wages]])</f>
        <v>0</v>
      </c>
      <c r="U139" s="41">
        <f>IFERROR(IF(OR(Table1[[#This Row],[Regular Hours]]=0,Table1[[#This Row],[Regular Hours]]=""),VLOOKUP(Table1[[#This Row],[Position Title]],startingWages!$A$2:$D$200,2, FALSE),Table1[[#This Row],[Regular Wages]]/Table1[[#This Row],[Regular Hours]]),0)</f>
        <v>0</v>
      </c>
      <c r="V139" s="41">
        <f>IF(OR(Table1[[#This Row],[OvertimeHours]]="",Table1[[#This Row],[OvertimeHours]]=0),Table1[[#This Row],[Regular Hourly Wage]]*1.5,Table1[[#This Row],[OvertimeWages]]/Table1[[#This Row],[OvertimeHours]])</f>
        <v>0</v>
      </c>
      <c r="W139" s="41">
        <f>IF(OR(Table1[[#This Row],[Holiday Hours]]="",Table1[[#This Row],[Holiday Hours]]=0),Table1[[#This Row],[Regular Hourly Wage]],Table1[[#This Row],[Holiday Wages]]/Table1[[#This Row],[Holiday Hours]])</f>
        <v>0</v>
      </c>
      <c r="X139" s="41" t="str">
        <f>IF(Table1[[#This Row],[Regular Hourly Wage]]&lt;14.05,"$14.75",IF(Table1[[#This Row],[Regular Hourly Wage]]&lt;30,"5%","None"))</f>
        <v>$14.75</v>
      </c>
      <c r="Y139" s="41">
        <f>IF(Table1[[#This Row],[Wage Category]]="5%",Table1[[#This Row],[Regular Hourly Wage]]*1.05,IF(Table1[[#This Row],[Wage Category]]="$14.75",14.75,Table1[[#This Row],[Regular Hourly Wage]]))</f>
        <v>14.75</v>
      </c>
      <c r="Z139" s="41">
        <f>(1+IF(Table1[[#This Row],[Regular Hourly Wage]]=0,0.5,(Table1[[#This Row],[Overtime Hourly Wage]]-Table1[[#This Row],[Regular Hourly Wage]])/Table1[[#This Row],[Regular Hourly Wage]]))*Table1[[#This Row],[Regular Wage Cap]]</f>
        <v>22.125</v>
      </c>
      <c r="AA139" s="41">
        <f>(1+IF(Table1[[#This Row],[Regular Hourly Wage]]=0,0,(Table1[[#This Row],[Holiday Hourly Wage]]-Table1[[#This Row],[Regular Hourly Wage]])/Table1[[#This Row],[Regular Hourly Wage]]))*Table1[[#This Row],[Regular Wage Cap]]</f>
        <v>14.75</v>
      </c>
      <c r="AB139" s="41">
        <f>Table1[[#This Row],[Regular Hours3]]*Table1[[#This Row],[Regular Hourly Wage]]</f>
        <v>0</v>
      </c>
      <c r="AC139" s="41">
        <f>Table1[[#This Row],[OvertimeHours5]]*Table1[[#This Row],[Overtime Hourly Wage]]</f>
        <v>0</v>
      </c>
      <c r="AD139" s="41">
        <f>Table1[[#This Row],[Holiday Hours7]]*Table1[[#This Row],[Holiday Hourly Wage]]</f>
        <v>0</v>
      </c>
      <c r="AE139" s="41">
        <f>SUM(Table1[[#This Row],[Regular10]:[Holiday12]])</f>
        <v>0</v>
      </c>
      <c r="AF139" s="41">
        <f>Table1[[#This Row],[Regular Hours3]]*Table1[[#This Row],[Regular Wage Cap]]</f>
        <v>0</v>
      </c>
      <c r="AG139" s="41">
        <f>Table1[[#This Row],[OvertimeHours5]]*Table1[[#This Row],[Overtime Wage Cap]]</f>
        <v>0</v>
      </c>
      <c r="AH139" s="41">
        <f>Table1[[#This Row],[Holiday Hours7]]*Table1[[#This Row],[Holiday Wage Cap]]</f>
        <v>0</v>
      </c>
      <c r="AI139" s="41">
        <f>SUM(Table1[[#This Row],[Regular]:[Holiday]])</f>
        <v>0</v>
      </c>
      <c r="AJ139" s="41">
        <f>IF(Table1[[#This Row],[Total]]=0,0,Table1[[#This Row],[Total2]]-Table1[[#This Row],[Total]])</f>
        <v>0</v>
      </c>
      <c r="AK139" s="41">
        <f>Table1[[#This Row],[Difference]]*Table1[[#This Row],[DDS Funding Percent]]</f>
        <v>0</v>
      </c>
      <c r="AL139" s="41">
        <f>IF(Table1[[#This Row],[Regular Hourly Wage]]&lt;&gt;0,Table1[[#This Row],[Regular Wage Cap]]-Table1[[#This Row],[Regular Hourly Wage]],0)</f>
        <v>0</v>
      </c>
      <c r="AM139" s="38"/>
      <c r="AN139" s="41">
        <f>Table1[[#This Row],[Wage Difference]]*Table1[[#This Row],[Post Wage Increase Time Off Accruals (Hours)]]</f>
        <v>0</v>
      </c>
      <c r="AO139" s="41">
        <f>Table1[[#This Row],[Min Wage Time Off Accrual Expense]]*Table1[[#This Row],[DDS Funding Percent]]</f>
        <v>0</v>
      </c>
      <c r="AP139" s="1"/>
      <c r="AQ139" s="18"/>
    </row>
    <row r="140" spans="1:43" x14ac:dyDescent="0.25">
      <c r="A140" s="17"/>
      <c r="B140" s="17"/>
      <c r="C140" s="58"/>
      <c r="D140" s="37"/>
      <c r="E140" s="37"/>
      <c r="F140" s="37"/>
      <c r="G140" s="37"/>
      <c r="H140" s="37"/>
      <c r="I140" s="37"/>
      <c r="K140" s="41">
        <f>SUM(Table1[[#This Row],[Regular Wages]],Table1[[#This Row],[OvertimeWages]],Table1[[#This Row],[Holiday Wages]],Table1[[#This Row],[Incentive Payments]])</f>
        <v>0</v>
      </c>
      <c r="L140" s="38"/>
      <c r="M140" s="38"/>
      <c r="N140" s="38"/>
      <c r="O140" s="38"/>
      <c r="P140" s="38"/>
      <c r="Q140" s="38"/>
      <c r="R140" s="38"/>
      <c r="S140" s="41">
        <f>SUM(Table1[[#This Row],[Regular Wages2]],Table1[[#This Row],[OvertimeWages4]],Table1[[#This Row],[Holiday Wages6]],Table1[[#This Row],[Incentive Payments8]])</f>
        <v>0</v>
      </c>
      <c r="T140" s="41">
        <f>SUM(Table1[[#This Row],[Total Pre Min Wage Wages]],Table1[[#This Row],[Total After Min Wage Wages]])</f>
        <v>0</v>
      </c>
      <c r="U140" s="41">
        <f>IFERROR(IF(OR(Table1[[#This Row],[Regular Hours]]=0,Table1[[#This Row],[Regular Hours]]=""),VLOOKUP(Table1[[#This Row],[Position Title]],startingWages!$A$2:$D$200,2, FALSE),Table1[[#This Row],[Regular Wages]]/Table1[[#This Row],[Regular Hours]]),0)</f>
        <v>0</v>
      </c>
      <c r="V140" s="41">
        <f>IF(OR(Table1[[#This Row],[OvertimeHours]]="",Table1[[#This Row],[OvertimeHours]]=0),Table1[[#This Row],[Regular Hourly Wage]]*1.5,Table1[[#This Row],[OvertimeWages]]/Table1[[#This Row],[OvertimeHours]])</f>
        <v>0</v>
      </c>
      <c r="W140" s="41">
        <f>IF(OR(Table1[[#This Row],[Holiday Hours]]="",Table1[[#This Row],[Holiday Hours]]=0),Table1[[#This Row],[Regular Hourly Wage]],Table1[[#This Row],[Holiday Wages]]/Table1[[#This Row],[Holiday Hours]])</f>
        <v>0</v>
      </c>
      <c r="X140" s="41" t="str">
        <f>IF(Table1[[#This Row],[Regular Hourly Wage]]&lt;14.05,"$14.75",IF(Table1[[#This Row],[Regular Hourly Wage]]&lt;30,"5%","None"))</f>
        <v>$14.75</v>
      </c>
      <c r="Y140" s="41">
        <f>IF(Table1[[#This Row],[Wage Category]]="5%",Table1[[#This Row],[Regular Hourly Wage]]*1.05,IF(Table1[[#This Row],[Wage Category]]="$14.75",14.75,Table1[[#This Row],[Regular Hourly Wage]]))</f>
        <v>14.75</v>
      </c>
      <c r="Z140" s="41">
        <f>(1+IF(Table1[[#This Row],[Regular Hourly Wage]]=0,0.5,(Table1[[#This Row],[Overtime Hourly Wage]]-Table1[[#This Row],[Regular Hourly Wage]])/Table1[[#This Row],[Regular Hourly Wage]]))*Table1[[#This Row],[Regular Wage Cap]]</f>
        <v>22.125</v>
      </c>
      <c r="AA140" s="41">
        <f>(1+IF(Table1[[#This Row],[Regular Hourly Wage]]=0,0,(Table1[[#This Row],[Holiday Hourly Wage]]-Table1[[#This Row],[Regular Hourly Wage]])/Table1[[#This Row],[Regular Hourly Wage]]))*Table1[[#This Row],[Regular Wage Cap]]</f>
        <v>14.75</v>
      </c>
      <c r="AB140" s="41">
        <f>Table1[[#This Row],[Regular Hours3]]*Table1[[#This Row],[Regular Hourly Wage]]</f>
        <v>0</v>
      </c>
      <c r="AC140" s="41">
        <f>Table1[[#This Row],[OvertimeHours5]]*Table1[[#This Row],[Overtime Hourly Wage]]</f>
        <v>0</v>
      </c>
      <c r="AD140" s="41">
        <f>Table1[[#This Row],[Holiday Hours7]]*Table1[[#This Row],[Holiday Hourly Wage]]</f>
        <v>0</v>
      </c>
      <c r="AE140" s="41">
        <f>SUM(Table1[[#This Row],[Regular10]:[Holiday12]])</f>
        <v>0</v>
      </c>
      <c r="AF140" s="41">
        <f>Table1[[#This Row],[Regular Hours3]]*Table1[[#This Row],[Regular Wage Cap]]</f>
        <v>0</v>
      </c>
      <c r="AG140" s="41">
        <f>Table1[[#This Row],[OvertimeHours5]]*Table1[[#This Row],[Overtime Wage Cap]]</f>
        <v>0</v>
      </c>
      <c r="AH140" s="41">
        <f>Table1[[#This Row],[Holiday Hours7]]*Table1[[#This Row],[Holiday Wage Cap]]</f>
        <v>0</v>
      </c>
      <c r="AI140" s="41">
        <f>SUM(Table1[[#This Row],[Regular]:[Holiday]])</f>
        <v>0</v>
      </c>
      <c r="AJ140" s="41">
        <f>IF(Table1[[#This Row],[Total]]=0,0,Table1[[#This Row],[Total2]]-Table1[[#This Row],[Total]])</f>
        <v>0</v>
      </c>
      <c r="AK140" s="41">
        <f>Table1[[#This Row],[Difference]]*Table1[[#This Row],[DDS Funding Percent]]</f>
        <v>0</v>
      </c>
      <c r="AL140" s="41">
        <f>IF(Table1[[#This Row],[Regular Hourly Wage]]&lt;&gt;0,Table1[[#This Row],[Regular Wage Cap]]-Table1[[#This Row],[Regular Hourly Wage]],0)</f>
        <v>0</v>
      </c>
      <c r="AM140" s="38"/>
      <c r="AN140" s="41">
        <f>Table1[[#This Row],[Wage Difference]]*Table1[[#This Row],[Post Wage Increase Time Off Accruals (Hours)]]</f>
        <v>0</v>
      </c>
      <c r="AO140" s="41">
        <f>Table1[[#This Row],[Min Wage Time Off Accrual Expense]]*Table1[[#This Row],[DDS Funding Percent]]</f>
        <v>0</v>
      </c>
      <c r="AP140" s="1"/>
      <c r="AQ140" s="18"/>
    </row>
    <row r="141" spans="1:43" x14ac:dyDescent="0.25">
      <c r="A141" s="17"/>
      <c r="B141" s="17"/>
      <c r="C141" s="58"/>
      <c r="D141" s="37"/>
      <c r="E141" s="37"/>
      <c r="F141" s="37"/>
      <c r="G141" s="37"/>
      <c r="H141" s="37"/>
      <c r="I141" s="37"/>
      <c r="K141" s="41">
        <f>SUM(Table1[[#This Row],[Regular Wages]],Table1[[#This Row],[OvertimeWages]],Table1[[#This Row],[Holiday Wages]],Table1[[#This Row],[Incentive Payments]])</f>
        <v>0</v>
      </c>
      <c r="L141" s="38"/>
      <c r="M141" s="38"/>
      <c r="N141" s="38"/>
      <c r="O141" s="38"/>
      <c r="P141" s="38"/>
      <c r="Q141" s="38"/>
      <c r="R141" s="38"/>
      <c r="S141" s="41">
        <f>SUM(Table1[[#This Row],[Regular Wages2]],Table1[[#This Row],[OvertimeWages4]],Table1[[#This Row],[Holiday Wages6]],Table1[[#This Row],[Incentive Payments8]])</f>
        <v>0</v>
      </c>
      <c r="T141" s="41">
        <f>SUM(Table1[[#This Row],[Total Pre Min Wage Wages]],Table1[[#This Row],[Total After Min Wage Wages]])</f>
        <v>0</v>
      </c>
      <c r="U141" s="41">
        <f>IFERROR(IF(OR(Table1[[#This Row],[Regular Hours]]=0,Table1[[#This Row],[Regular Hours]]=""),VLOOKUP(Table1[[#This Row],[Position Title]],startingWages!$A$2:$D$200,2, FALSE),Table1[[#This Row],[Regular Wages]]/Table1[[#This Row],[Regular Hours]]),0)</f>
        <v>0</v>
      </c>
      <c r="V141" s="41">
        <f>IF(OR(Table1[[#This Row],[OvertimeHours]]="",Table1[[#This Row],[OvertimeHours]]=0),Table1[[#This Row],[Regular Hourly Wage]]*1.5,Table1[[#This Row],[OvertimeWages]]/Table1[[#This Row],[OvertimeHours]])</f>
        <v>0</v>
      </c>
      <c r="W141" s="41">
        <f>IF(OR(Table1[[#This Row],[Holiday Hours]]="",Table1[[#This Row],[Holiday Hours]]=0),Table1[[#This Row],[Regular Hourly Wage]],Table1[[#This Row],[Holiday Wages]]/Table1[[#This Row],[Holiday Hours]])</f>
        <v>0</v>
      </c>
      <c r="X141" s="41" t="str">
        <f>IF(Table1[[#This Row],[Regular Hourly Wage]]&lt;14.05,"$14.75",IF(Table1[[#This Row],[Regular Hourly Wage]]&lt;30,"5%","None"))</f>
        <v>$14.75</v>
      </c>
      <c r="Y141" s="41">
        <f>IF(Table1[[#This Row],[Wage Category]]="5%",Table1[[#This Row],[Regular Hourly Wage]]*1.05,IF(Table1[[#This Row],[Wage Category]]="$14.75",14.75,Table1[[#This Row],[Regular Hourly Wage]]))</f>
        <v>14.75</v>
      </c>
      <c r="Z141" s="41">
        <f>(1+IF(Table1[[#This Row],[Regular Hourly Wage]]=0,0.5,(Table1[[#This Row],[Overtime Hourly Wage]]-Table1[[#This Row],[Regular Hourly Wage]])/Table1[[#This Row],[Regular Hourly Wage]]))*Table1[[#This Row],[Regular Wage Cap]]</f>
        <v>22.125</v>
      </c>
      <c r="AA141" s="41">
        <f>(1+IF(Table1[[#This Row],[Regular Hourly Wage]]=0,0,(Table1[[#This Row],[Holiday Hourly Wage]]-Table1[[#This Row],[Regular Hourly Wage]])/Table1[[#This Row],[Regular Hourly Wage]]))*Table1[[#This Row],[Regular Wage Cap]]</f>
        <v>14.75</v>
      </c>
      <c r="AB141" s="41">
        <f>Table1[[#This Row],[Regular Hours3]]*Table1[[#This Row],[Regular Hourly Wage]]</f>
        <v>0</v>
      </c>
      <c r="AC141" s="41">
        <f>Table1[[#This Row],[OvertimeHours5]]*Table1[[#This Row],[Overtime Hourly Wage]]</f>
        <v>0</v>
      </c>
      <c r="AD141" s="41">
        <f>Table1[[#This Row],[Holiday Hours7]]*Table1[[#This Row],[Holiday Hourly Wage]]</f>
        <v>0</v>
      </c>
      <c r="AE141" s="41">
        <f>SUM(Table1[[#This Row],[Regular10]:[Holiday12]])</f>
        <v>0</v>
      </c>
      <c r="AF141" s="41">
        <f>Table1[[#This Row],[Regular Hours3]]*Table1[[#This Row],[Regular Wage Cap]]</f>
        <v>0</v>
      </c>
      <c r="AG141" s="41">
        <f>Table1[[#This Row],[OvertimeHours5]]*Table1[[#This Row],[Overtime Wage Cap]]</f>
        <v>0</v>
      </c>
      <c r="AH141" s="41">
        <f>Table1[[#This Row],[Holiday Hours7]]*Table1[[#This Row],[Holiday Wage Cap]]</f>
        <v>0</v>
      </c>
      <c r="AI141" s="41">
        <f>SUM(Table1[[#This Row],[Regular]:[Holiday]])</f>
        <v>0</v>
      </c>
      <c r="AJ141" s="41">
        <f>IF(Table1[[#This Row],[Total]]=0,0,Table1[[#This Row],[Total2]]-Table1[[#This Row],[Total]])</f>
        <v>0</v>
      </c>
      <c r="AK141" s="41">
        <f>Table1[[#This Row],[Difference]]*Table1[[#This Row],[DDS Funding Percent]]</f>
        <v>0</v>
      </c>
      <c r="AL141" s="41">
        <f>IF(Table1[[#This Row],[Regular Hourly Wage]]&lt;&gt;0,Table1[[#This Row],[Regular Wage Cap]]-Table1[[#This Row],[Regular Hourly Wage]],0)</f>
        <v>0</v>
      </c>
      <c r="AM141" s="38"/>
      <c r="AN141" s="41">
        <f>Table1[[#This Row],[Wage Difference]]*Table1[[#This Row],[Post Wage Increase Time Off Accruals (Hours)]]</f>
        <v>0</v>
      </c>
      <c r="AO141" s="41">
        <f>Table1[[#This Row],[Min Wage Time Off Accrual Expense]]*Table1[[#This Row],[DDS Funding Percent]]</f>
        <v>0</v>
      </c>
      <c r="AP141" s="1"/>
      <c r="AQ141" s="18"/>
    </row>
    <row r="142" spans="1:43" x14ac:dyDescent="0.25">
      <c r="A142" s="17"/>
      <c r="B142" s="17"/>
      <c r="C142" s="58"/>
      <c r="D142" s="37"/>
      <c r="E142" s="37"/>
      <c r="F142" s="37"/>
      <c r="G142" s="37"/>
      <c r="H142" s="37"/>
      <c r="I142" s="37"/>
      <c r="K142" s="41">
        <f>SUM(Table1[[#This Row],[Regular Wages]],Table1[[#This Row],[OvertimeWages]],Table1[[#This Row],[Holiday Wages]],Table1[[#This Row],[Incentive Payments]])</f>
        <v>0</v>
      </c>
      <c r="L142" s="38"/>
      <c r="M142" s="38"/>
      <c r="N142" s="38"/>
      <c r="O142" s="38"/>
      <c r="P142" s="38"/>
      <c r="Q142" s="38"/>
      <c r="R142" s="38"/>
      <c r="S142" s="41">
        <f>SUM(Table1[[#This Row],[Regular Wages2]],Table1[[#This Row],[OvertimeWages4]],Table1[[#This Row],[Holiday Wages6]],Table1[[#This Row],[Incentive Payments8]])</f>
        <v>0</v>
      </c>
      <c r="T142" s="41">
        <f>SUM(Table1[[#This Row],[Total Pre Min Wage Wages]],Table1[[#This Row],[Total After Min Wage Wages]])</f>
        <v>0</v>
      </c>
      <c r="U142" s="41">
        <f>IFERROR(IF(OR(Table1[[#This Row],[Regular Hours]]=0,Table1[[#This Row],[Regular Hours]]=""),VLOOKUP(Table1[[#This Row],[Position Title]],startingWages!$A$2:$D$200,2, FALSE),Table1[[#This Row],[Regular Wages]]/Table1[[#This Row],[Regular Hours]]),0)</f>
        <v>0</v>
      </c>
      <c r="V142" s="41">
        <f>IF(OR(Table1[[#This Row],[OvertimeHours]]="",Table1[[#This Row],[OvertimeHours]]=0),Table1[[#This Row],[Regular Hourly Wage]]*1.5,Table1[[#This Row],[OvertimeWages]]/Table1[[#This Row],[OvertimeHours]])</f>
        <v>0</v>
      </c>
      <c r="W142" s="41">
        <f>IF(OR(Table1[[#This Row],[Holiday Hours]]="",Table1[[#This Row],[Holiday Hours]]=0),Table1[[#This Row],[Regular Hourly Wage]],Table1[[#This Row],[Holiday Wages]]/Table1[[#This Row],[Holiday Hours]])</f>
        <v>0</v>
      </c>
      <c r="X142" s="41" t="str">
        <f>IF(Table1[[#This Row],[Regular Hourly Wage]]&lt;14.05,"$14.75",IF(Table1[[#This Row],[Regular Hourly Wage]]&lt;30,"5%","None"))</f>
        <v>$14.75</v>
      </c>
      <c r="Y142" s="41">
        <f>IF(Table1[[#This Row],[Wage Category]]="5%",Table1[[#This Row],[Regular Hourly Wage]]*1.05,IF(Table1[[#This Row],[Wage Category]]="$14.75",14.75,Table1[[#This Row],[Regular Hourly Wage]]))</f>
        <v>14.75</v>
      </c>
      <c r="Z142" s="41">
        <f>(1+IF(Table1[[#This Row],[Regular Hourly Wage]]=0,0.5,(Table1[[#This Row],[Overtime Hourly Wage]]-Table1[[#This Row],[Regular Hourly Wage]])/Table1[[#This Row],[Regular Hourly Wage]]))*Table1[[#This Row],[Regular Wage Cap]]</f>
        <v>22.125</v>
      </c>
      <c r="AA142" s="41">
        <f>(1+IF(Table1[[#This Row],[Regular Hourly Wage]]=0,0,(Table1[[#This Row],[Holiday Hourly Wage]]-Table1[[#This Row],[Regular Hourly Wage]])/Table1[[#This Row],[Regular Hourly Wage]]))*Table1[[#This Row],[Regular Wage Cap]]</f>
        <v>14.75</v>
      </c>
      <c r="AB142" s="41">
        <f>Table1[[#This Row],[Regular Hours3]]*Table1[[#This Row],[Regular Hourly Wage]]</f>
        <v>0</v>
      </c>
      <c r="AC142" s="41">
        <f>Table1[[#This Row],[OvertimeHours5]]*Table1[[#This Row],[Overtime Hourly Wage]]</f>
        <v>0</v>
      </c>
      <c r="AD142" s="41">
        <f>Table1[[#This Row],[Holiday Hours7]]*Table1[[#This Row],[Holiday Hourly Wage]]</f>
        <v>0</v>
      </c>
      <c r="AE142" s="41">
        <f>SUM(Table1[[#This Row],[Regular10]:[Holiday12]])</f>
        <v>0</v>
      </c>
      <c r="AF142" s="41">
        <f>Table1[[#This Row],[Regular Hours3]]*Table1[[#This Row],[Regular Wage Cap]]</f>
        <v>0</v>
      </c>
      <c r="AG142" s="41">
        <f>Table1[[#This Row],[OvertimeHours5]]*Table1[[#This Row],[Overtime Wage Cap]]</f>
        <v>0</v>
      </c>
      <c r="AH142" s="41">
        <f>Table1[[#This Row],[Holiday Hours7]]*Table1[[#This Row],[Holiday Wage Cap]]</f>
        <v>0</v>
      </c>
      <c r="AI142" s="41">
        <f>SUM(Table1[[#This Row],[Regular]:[Holiday]])</f>
        <v>0</v>
      </c>
      <c r="AJ142" s="41">
        <f>IF(Table1[[#This Row],[Total]]=0,0,Table1[[#This Row],[Total2]]-Table1[[#This Row],[Total]])</f>
        <v>0</v>
      </c>
      <c r="AK142" s="41">
        <f>Table1[[#This Row],[Difference]]*Table1[[#This Row],[DDS Funding Percent]]</f>
        <v>0</v>
      </c>
      <c r="AL142" s="41">
        <f>IF(Table1[[#This Row],[Regular Hourly Wage]]&lt;&gt;0,Table1[[#This Row],[Regular Wage Cap]]-Table1[[#This Row],[Regular Hourly Wage]],0)</f>
        <v>0</v>
      </c>
      <c r="AM142" s="38"/>
      <c r="AN142" s="41">
        <f>Table1[[#This Row],[Wage Difference]]*Table1[[#This Row],[Post Wage Increase Time Off Accruals (Hours)]]</f>
        <v>0</v>
      </c>
      <c r="AO142" s="41">
        <f>Table1[[#This Row],[Min Wage Time Off Accrual Expense]]*Table1[[#This Row],[DDS Funding Percent]]</f>
        <v>0</v>
      </c>
      <c r="AP142" s="1"/>
      <c r="AQ142" s="18"/>
    </row>
    <row r="143" spans="1:43" x14ac:dyDescent="0.25">
      <c r="A143" s="17"/>
      <c r="B143" s="17"/>
      <c r="C143" s="58"/>
      <c r="D143" s="37"/>
      <c r="E143" s="37"/>
      <c r="F143" s="37"/>
      <c r="G143" s="37"/>
      <c r="H143" s="37"/>
      <c r="I143" s="37"/>
      <c r="K143" s="41">
        <f>SUM(Table1[[#This Row],[Regular Wages]],Table1[[#This Row],[OvertimeWages]],Table1[[#This Row],[Holiday Wages]],Table1[[#This Row],[Incentive Payments]])</f>
        <v>0</v>
      </c>
      <c r="L143" s="38"/>
      <c r="M143" s="38"/>
      <c r="N143" s="38"/>
      <c r="O143" s="38"/>
      <c r="P143" s="38"/>
      <c r="Q143" s="38"/>
      <c r="R143" s="38"/>
      <c r="S143" s="41">
        <f>SUM(Table1[[#This Row],[Regular Wages2]],Table1[[#This Row],[OvertimeWages4]],Table1[[#This Row],[Holiday Wages6]],Table1[[#This Row],[Incentive Payments8]])</f>
        <v>0</v>
      </c>
      <c r="T143" s="41">
        <f>SUM(Table1[[#This Row],[Total Pre Min Wage Wages]],Table1[[#This Row],[Total After Min Wage Wages]])</f>
        <v>0</v>
      </c>
      <c r="U143" s="41">
        <f>IFERROR(IF(OR(Table1[[#This Row],[Regular Hours]]=0,Table1[[#This Row],[Regular Hours]]=""),VLOOKUP(Table1[[#This Row],[Position Title]],startingWages!$A$2:$D$200,2, FALSE),Table1[[#This Row],[Regular Wages]]/Table1[[#This Row],[Regular Hours]]),0)</f>
        <v>0</v>
      </c>
      <c r="V143" s="41">
        <f>IF(OR(Table1[[#This Row],[OvertimeHours]]="",Table1[[#This Row],[OvertimeHours]]=0),Table1[[#This Row],[Regular Hourly Wage]]*1.5,Table1[[#This Row],[OvertimeWages]]/Table1[[#This Row],[OvertimeHours]])</f>
        <v>0</v>
      </c>
      <c r="W143" s="41">
        <f>IF(OR(Table1[[#This Row],[Holiday Hours]]="",Table1[[#This Row],[Holiday Hours]]=0),Table1[[#This Row],[Regular Hourly Wage]],Table1[[#This Row],[Holiday Wages]]/Table1[[#This Row],[Holiday Hours]])</f>
        <v>0</v>
      </c>
      <c r="X143" s="41" t="str">
        <f>IF(Table1[[#This Row],[Regular Hourly Wage]]&lt;14.05,"$14.75",IF(Table1[[#This Row],[Regular Hourly Wage]]&lt;30,"5%","None"))</f>
        <v>$14.75</v>
      </c>
      <c r="Y143" s="41">
        <f>IF(Table1[[#This Row],[Wage Category]]="5%",Table1[[#This Row],[Regular Hourly Wage]]*1.05,IF(Table1[[#This Row],[Wage Category]]="$14.75",14.75,Table1[[#This Row],[Regular Hourly Wage]]))</f>
        <v>14.75</v>
      </c>
      <c r="Z143" s="41">
        <f>(1+IF(Table1[[#This Row],[Regular Hourly Wage]]=0,0.5,(Table1[[#This Row],[Overtime Hourly Wage]]-Table1[[#This Row],[Regular Hourly Wage]])/Table1[[#This Row],[Regular Hourly Wage]]))*Table1[[#This Row],[Regular Wage Cap]]</f>
        <v>22.125</v>
      </c>
      <c r="AA143" s="41">
        <f>(1+IF(Table1[[#This Row],[Regular Hourly Wage]]=0,0,(Table1[[#This Row],[Holiday Hourly Wage]]-Table1[[#This Row],[Regular Hourly Wage]])/Table1[[#This Row],[Regular Hourly Wage]]))*Table1[[#This Row],[Regular Wage Cap]]</f>
        <v>14.75</v>
      </c>
      <c r="AB143" s="41">
        <f>Table1[[#This Row],[Regular Hours3]]*Table1[[#This Row],[Regular Hourly Wage]]</f>
        <v>0</v>
      </c>
      <c r="AC143" s="41">
        <f>Table1[[#This Row],[OvertimeHours5]]*Table1[[#This Row],[Overtime Hourly Wage]]</f>
        <v>0</v>
      </c>
      <c r="AD143" s="41">
        <f>Table1[[#This Row],[Holiday Hours7]]*Table1[[#This Row],[Holiday Hourly Wage]]</f>
        <v>0</v>
      </c>
      <c r="AE143" s="41">
        <f>SUM(Table1[[#This Row],[Regular10]:[Holiday12]])</f>
        <v>0</v>
      </c>
      <c r="AF143" s="41">
        <f>Table1[[#This Row],[Regular Hours3]]*Table1[[#This Row],[Regular Wage Cap]]</f>
        <v>0</v>
      </c>
      <c r="AG143" s="41">
        <f>Table1[[#This Row],[OvertimeHours5]]*Table1[[#This Row],[Overtime Wage Cap]]</f>
        <v>0</v>
      </c>
      <c r="AH143" s="41">
        <f>Table1[[#This Row],[Holiday Hours7]]*Table1[[#This Row],[Holiday Wage Cap]]</f>
        <v>0</v>
      </c>
      <c r="AI143" s="41">
        <f>SUM(Table1[[#This Row],[Regular]:[Holiday]])</f>
        <v>0</v>
      </c>
      <c r="AJ143" s="41">
        <f>IF(Table1[[#This Row],[Total]]=0,0,Table1[[#This Row],[Total2]]-Table1[[#This Row],[Total]])</f>
        <v>0</v>
      </c>
      <c r="AK143" s="41">
        <f>Table1[[#This Row],[Difference]]*Table1[[#This Row],[DDS Funding Percent]]</f>
        <v>0</v>
      </c>
      <c r="AL143" s="41">
        <f>IF(Table1[[#This Row],[Regular Hourly Wage]]&lt;&gt;0,Table1[[#This Row],[Regular Wage Cap]]-Table1[[#This Row],[Regular Hourly Wage]],0)</f>
        <v>0</v>
      </c>
      <c r="AM143" s="38"/>
      <c r="AN143" s="41">
        <f>Table1[[#This Row],[Wage Difference]]*Table1[[#This Row],[Post Wage Increase Time Off Accruals (Hours)]]</f>
        <v>0</v>
      </c>
      <c r="AO143" s="41">
        <f>Table1[[#This Row],[Min Wage Time Off Accrual Expense]]*Table1[[#This Row],[DDS Funding Percent]]</f>
        <v>0</v>
      </c>
      <c r="AP143" s="1"/>
      <c r="AQ143" s="18"/>
    </row>
    <row r="144" spans="1:43" x14ac:dyDescent="0.25">
      <c r="A144" s="17"/>
      <c r="B144" s="17"/>
      <c r="C144" s="58"/>
      <c r="D144" s="37"/>
      <c r="E144" s="37"/>
      <c r="F144" s="37"/>
      <c r="G144" s="37"/>
      <c r="H144" s="37"/>
      <c r="I144" s="37"/>
      <c r="K144" s="41">
        <f>SUM(Table1[[#This Row],[Regular Wages]],Table1[[#This Row],[OvertimeWages]],Table1[[#This Row],[Holiday Wages]],Table1[[#This Row],[Incentive Payments]])</f>
        <v>0</v>
      </c>
      <c r="L144" s="38"/>
      <c r="M144" s="38"/>
      <c r="N144" s="38"/>
      <c r="O144" s="38"/>
      <c r="P144" s="38"/>
      <c r="Q144" s="38"/>
      <c r="R144" s="38"/>
      <c r="S144" s="41">
        <f>SUM(Table1[[#This Row],[Regular Wages2]],Table1[[#This Row],[OvertimeWages4]],Table1[[#This Row],[Holiday Wages6]],Table1[[#This Row],[Incentive Payments8]])</f>
        <v>0</v>
      </c>
      <c r="T144" s="41">
        <f>SUM(Table1[[#This Row],[Total Pre Min Wage Wages]],Table1[[#This Row],[Total After Min Wage Wages]])</f>
        <v>0</v>
      </c>
      <c r="U144" s="41">
        <f>IFERROR(IF(OR(Table1[[#This Row],[Regular Hours]]=0,Table1[[#This Row],[Regular Hours]]=""),VLOOKUP(Table1[[#This Row],[Position Title]],startingWages!$A$2:$D$200,2, FALSE),Table1[[#This Row],[Regular Wages]]/Table1[[#This Row],[Regular Hours]]),0)</f>
        <v>0</v>
      </c>
      <c r="V144" s="41">
        <f>IF(OR(Table1[[#This Row],[OvertimeHours]]="",Table1[[#This Row],[OvertimeHours]]=0),Table1[[#This Row],[Regular Hourly Wage]]*1.5,Table1[[#This Row],[OvertimeWages]]/Table1[[#This Row],[OvertimeHours]])</f>
        <v>0</v>
      </c>
      <c r="W144" s="41">
        <f>IF(OR(Table1[[#This Row],[Holiday Hours]]="",Table1[[#This Row],[Holiday Hours]]=0),Table1[[#This Row],[Regular Hourly Wage]],Table1[[#This Row],[Holiday Wages]]/Table1[[#This Row],[Holiday Hours]])</f>
        <v>0</v>
      </c>
      <c r="X144" s="41" t="str">
        <f>IF(Table1[[#This Row],[Regular Hourly Wage]]&lt;14.05,"$14.75",IF(Table1[[#This Row],[Regular Hourly Wage]]&lt;30,"5%","None"))</f>
        <v>$14.75</v>
      </c>
      <c r="Y144" s="41">
        <f>IF(Table1[[#This Row],[Wage Category]]="5%",Table1[[#This Row],[Regular Hourly Wage]]*1.05,IF(Table1[[#This Row],[Wage Category]]="$14.75",14.75,Table1[[#This Row],[Regular Hourly Wage]]))</f>
        <v>14.75</v>
      </c>
      <c r="Z144" s="41">
        <f>(1+IF(Table1[[#This Row],[Regular Hourly Wage]]=0,0.5,(Table1[[#This Row],[Overtime Hourly Wage]]-Table1[[#This Row],[Regular Hourly Wage]])/Table1[[#This Row],[Regular Hourly Wage]]))*Table1[[#This Row],[Regular Wage Cap]]</f>
        <v>22.125</v>
      </c>
      <c r="AA144" s="41">
        <f>(1+IF(Table1[[#This Row],[Regular Hourly Wage]]=0,0,(Table1[[#This Row],[Holiday Hourly Wage]]-Table1[[#This Row],[Regular Hourly Wage]])/Table1[[#This Row],[Regular Hourly Wage]]))*Table1[[#This Row],[Regular Wage Cap]]</f>
        <v>14.75</v>
      </c>
      <c r="AB144" s="41">
        <f>Table1[[#This Row],[Regular Hours3]]*Table1[[#This Row],[Regular Hourly Wage]]</f>
        <v>0</v>
      </c>
      <c r="AC144" s="41">
        <f>Table1[[#This Row],[OvertimeHours5]]*Table1[[#This Row],[Overtime Hourly Wage]]</f>
        <v>0</v>
      </c>
      <c r="AD144" s="41">
        <f>Table1[[#This Row],[Holiday Hours7]]*Table1[[#This Row],[Holiday Hourly Wage]]</f>
        <v>0</v>
      </c>
      <c r="AE144" s="41">
        <f>SUM(Table1[[#This Row],[Regular10]:[Holiday12]])</f>
        <v>0</v>
      </c>
      <c r="AF144" s="41">
        <f>Table1[[#This Row],[Regular Hours3]]*Table1[[#This Row],[Regular Wage Cap]]</f>
        <v>0</v>
      </c>
      <c r="AG144" s="41">
        <f>Table1[[#This Row],[OvertimeHours5]]*Table1[[#This Row],[Overtime Wage Cap]]</f>
        <v>0</v>
      </c>
      <c r="AH144" s="41">
        <f>Table1[[#This Row],[Holiday Hours7]]*Table1[[#This Row],[Holiday Wage Cap]]</f>
        <v>0</v>
      </c>
      <c r="AI144" s="41">
        <f>SUM(Table1[[#This Row],[Regular]:[Holiday]])</f>
        <v>0</v>
      </c>
      <c r="AJ144" s="41">
        <f>IF(Table1[[#This Row],[Total]]=0,0,Table1[[#This Row],[Total2]]-Table1[[#This Row],[Total]])</f>
        <v>0</v>
      </c>
      <c r="AK144" s="41">
        <f>Table1[[#This Row],[Difference]]*Table1[[#This Row],[DDS Funding Percent]]</f>
        <v>0</v>
      </c>
      <c r="AL144" s="41">
        <f>IF(Table1[[#This Row],[Regular Hourly Wage]]&lt;&gt;0,Table1[[#This Row],[Regular Wage Cap]]-Table1[[#This Row],[Regular Hourly Wage]],0)</f>
        <v>0</v>
      </c>
      <c r="AM144" s="38"/>
      <c r="AN144" s="41">
        <f>Table1[[#This Row],[Wage Difference]]*Table1[[#This Row],[Post Wage Increase Time Off Accruals (Hours)]]</f>
        <v>0</v>
      </c>
      <c r="AO144" s="41">
        <f>Table1[[#This Row],[Min Wage Time Off Accrual Expense]]*Table1[[#This Row],[DDS Funding Percent]]</f>
        <v>0</v>
      </c>
      <c r="AP144" s="1"/>
      <c r="AQ144" s="18"/>
    </row>
    <row r="145" spans="1:43" x14ac:dyDescent="0.25">
      <c r="A145" s="17"/>
      <c r="B145" s="17"/>
      <c r="C145" s="58"/>
      <c r="D145" s="37"/>
      <c r="E145" s="37"/>
      <c r="F145" s="37"/>
      <c r="G145" s="37"/>
      <c r="H145" s="37"/>
      <c r="I145" s="37"/>
      <c r="K145" s="41">
        <f>SUM(Table1[[#This Row],[Regular Wages]],Table1[[#This Row],[OvertimeWages]],Table1[[#This Row],[Holiday Wages]],Table1[[#This Row],[Incentive Payments]])</f>
        <v>0</v>
      </c>
      <c r="L145" s="38"/>
      <c r="M145" s="38"/>
      <c r="N145" s="38"/>
      <c r="O145" s="38"/>
      <c r="P145" s="38"/>
      <c r="Q145" s="38"/>
      <c r="R145" s="38"/>
      <c r="S145" s="41">
        <f>SUM(Table1[[#This Row],[Regular Wages2]],Table1[[#This Row],[OvertimeWages4]],Table1[[#This Row],[Holiday Wages6]],Table1[[#This Row],[Incentive Payments8]])</f>
        <v>0</v>
      </c>
      <c r="T145" s="41">
        <f>SUM(Table1[[#This Row],[Total Pre Min Wage Wages]],Table1[[#This Row],[Total After Min Wage Wages]])</f>
        <v>0</v>
      </c>
      <c r="U145" s="41">
        <f>IFERROR(IF(OR(Table1[[#This Row],[Regular Hours]]=0,Table1[[#This Row],[Regular Hours]]=""),VLOOKUP(Table1[[#This Row],[Position Title]],startingWages!$A$2:$D$200,2, FALSE),Table1[[#This Row],[Regular Wages]]/Table1[[#This Row],[Regular Hours]]),0)</f>
        <v>0</v>
      </c>
      <c r="V145" s="41">
        <f>IF(OR(Table1[[#This Row],[OvertimeHours]]="",Table1[[#This Row],[OvertimeHours]]=0),Table1[[#This Row],[Regular Hourly Wage]]*1.5,Table1[[#This Row],[OvertimeWages]]/Table1[[#This Row],[OvertimeHours]])</f>
        <v>0</v>
      </c>
      <c r="W145" s="41">
        <f>IF(OR(Table1[[#This Row],[Holiday Hours]]="",Table1[[#This Row],[Holiday Hours]]=0),Table1[[#This Row],[Regular Hourly Wage]],Table1[[#This Row],[Holiday Wages]]/Table1[[#This Row],[Holiday Hours]])</f>
        <v>0</v>
      </c>
      <c r="X145" s="41" t="str">
        <f>IF(Table1[[#This Row],[Regular Hourly Wage]]&lt;14.05,"$14.75",IF(Table1[[#This Row],[Regular Hourly Wage]]&lt;30,"5%","None"))</f>
        <v>$14.75</v>
      </c>
      <c r="Y145" s="41">
        <f>IF(Table1[[#This Row],[Wage Category]]="5%",Table1[[#This Row],[Regular Hourly Wage]]*1.05,IF(Table1[[#This Row],[Wage Category]]="$14.75",14.75,Table1[[#This Row],[Regular Hourly Wage]]))</f>
        <v>14.75</v>
      </c>
      <c r="Z145" s="41">
        <f>(1+IF(Table1[[#This Row],[Regular Hourly Wage]]=0,0.5,(Table1[[#This Row],[Overtime Hourly Wage]]-Table1[[#This Row],[Regular Hourly Wage]])/Table1[[#This Row],[Regular Hourly Wage]]))*Table1[[#This Row],[Regular Wage Cap]]</f>
        <v>22.125</v>
      </c>
      <c r="AA145" s="41">
        <f>(1+IF(Table1[[#This Row],[Regular Hourly Wage]]=0,0,(Table1[[#This Row],[Holiday Hourly Wage]]-Table1[[#This Row],[Regular Hourly Wage]])/Table1[[#This Row],[Regular Hourly Wage]]))*Table1[[#This Row],[Regular Wage Cap]]</f>
        <v>14.75</v>
      </c>
      <c r="AB145" s="41">
        <f>Table1[[#This Row],[Regular Hours3]]*Table1[[#This Row],[Regular Hourly Wage]]</f>
        <v>0</v>
      </c>
      <c r="AC145" s="41">
        <f>Table1[[#This Row],[OvertimeHours5]]*Table1[[#This Row],[Overtime Hourly Wage]]</f>
        <v>0</v>
      </c>
      <c r="AD145" s="41">
        <f>Table1[[#This Row],[Holiday Hours7]]*Table1[[#This Row],[Holiday Hourly Wage]]</f>
        <v>0</v>
      </c>
      <c r="AE145" s="41">
        <f>SUM(Table1[[#This Row],[Regular10]:[Holiday12]])</f>
        <v>0</v>
      </c>
      <c r="AF145" s="41">
        <f>Table1[[#This Row],[Regular Hours3]]*Table1[[#This Row],[Regular Wage Cap]]</f>
        <v>0</v>
      </c>
      <c r="AG145" s="41">
        <f>Table1[[#This Row],[OvertimeHours5]]*Table1[[#This Row],[Overtime Wage Cap]]</f>
        <v>0</v>
      </c>
      <c r="AH145" s="41">
        <f>Table1[[#This Row],[Holiday Hours7]]*Table1[[#This Row],[Holiday Wage Cap]]</f>
        <v>0</v>
      </c>
      <c r="AI145" s="41">
        <f>SUM(Table1[[#This Row],[Regular]:[Holiday]])</f>
        <v>0</v>
      </c>
      <c r="AJ145" s="41">
        <f>IF(Table1[[#This Row],[Total]]=0,0,Table1[[#This Row],[Total2]]-Table1[[#This Row],[Total]])</f>
        <v>0</v>
      </c>
      <c r="AK145" s="41">
        <f>Table1[[#This Row],[Difference]]*Table1[[#This Row],[DDS Funding Percent]]</f>
        <v>0</v>
      </c>
      <c r="AL145" s="41">
        <f>IF(Table1[[#This Row],[Regular Hourly Wage]]&lt;&gt;0,Table1[[#This Row],[Regular Wage Cap]]-Table1[[#This Row],[Regular Hourly Wage]],0)</f>
        <v>0</v>
      </c>
      <c r="AM145" s="38"/>
      <c r="AN145" s="41">
        <f>Table1[[#This Row],[Wage Difference]]*Table1[[#This Row],[Post Wage Increase Time Off Accruals (Hours)]]</f>
        <v>0</v>
      </c>
      <c r="AO145" s="41">
        <f>Table1[[#This Row],[Min Wage Time Off Accrual Expense]]*Table1[[#This Row],[DDS Funding Percent]]</f>
        <v>0</v>
      </c>
      <c r="AP145" s="1"/>
      <c r="AQ145" s="18"/>
    </row>
    <row r="146" spans="1:43" x14ac:dyDescent="0.25">
      <c r="A146" s="17"/>
      <c r="B146" s="17"/>
      <c r="C146" s="58"/>
      <c r="D146" s="37"/>
      <c r="E146" s="37"/>
      <c r="F146" s="37"/>
      <c r="G146" s="37"/>
      <c r="H146" s="37"/>
      <c r="I146" s="37"/>
      <c r="K146" s="41">
        <f>SUM(Table1[[#This Row],[Regular Wages]],Table1[[#This Row],[OvertimeWages]],Table1[[#This Row],[Holiday Wages]],Table1[[#This Row],[Incentive Payments]])</f>
        <v>0</v>
      </c>
      <c r="L146" s="38"/>
      <c r="M146" s="38"/>
      <c r="N146" s="38"/>
      <c r="O146" s="38"/>
      <c r="P146" s="38"/>
      <c r="Q146" s="38"/>
      <c r="R146" s="38"/>
      <c r="S146" s="41">
        <f>SUM(Table1[[#This Row],[Regular Wages2]],Table1[[#This Row],[OvertimeWages4]],Table1[[#This Row],[Holiday Wages6]],Table1[[#This Row],[Incentive Payments8]])</f>
        <v>0</v>
      </c>
      <c r="T146" s="41">
        <f>SUM(Table1[[#This Row],[Total Pre Min Wage Wages]],Table1[[#This Row],[Total After Min Wage Wages]])</f>
        <v>0</v>
      </c>
      <c r="U146" s="41">
        <f>IFERROR(IF(OR(Table1[[#This Row],[Regular Hours]]=0,Table1[[#This Row],[Regular Hours]]=""),VLOOKUP(Table1[[#This Row],[Position Title]],startingWages!$A$2:$D$200,2, FALSE),Table1[[#This Row],[Regular Wages]]/Table1[[#This Row],[Regular Hours]]),0)</f>
        <v>0</v>
      </c>
      <c r="V146" s="41">
        <f>IF(OR(Table1[[#This Row],[OvertimeHours]]="",Table1[[#This Row],[OvertimeHours]]=0),Table1[[#This Row],[Regular Hourly Wage]]*1.5,Table1[[#This Row],[OvertimeWages]]/Table1[[#This Row],[OvertimeHours]])</f>
        <v>0</v>
      </c>
      <c r="W146" s="41">
        <f>IF(OR(Table1[[#This Row],[Holiday Hours]]="",Table1[[#This Row],[Holiday Hours]]=0),Table1[[#This Row],[Regular Hourly Wage]],Table1[[#This Row],[Holiday Wages]]/Table1[[#This Row],[Holiday Hours]])</f>
        <v>0</v>
      </c>
      <c r="X146" s="41" t="str">
        <f>IF(Table1[[#This Row],[Regular Hourly Wage]]&lt;14.05,"$14.75",IF(Table1[[#This Row],[Regular Hourly Wage]]&lt;30,"5%","None"))</f>
        <v>$14.75</v>
      </c>
      <c r="Y146" s="41">
        <f>IF(Table1[[#This Row],[Wage Category]]="5%",Table1[[#This Row],[Regular Hourly Wage]]*1.05,IF(Table1[[#This Row],[Wage Category]]="$14.75",14.75,Table1[[#This Row],[Regular Hourly Wage]]))</f>
        <v>14.75</v>
      </c>
      <c r="Z146" s="41">
        <f>(1+IF(Table1[[#This Row],[Regular Hourly Wage]]=0,0.5,(Table1[[#This Row],[Overtime Hourly Wage]]-Table1[[#This Row],[Regular Hourly Wage]])/Table1[[#This Row],[Regular Hourly Wage]]))*Table1[[#This Row],[Regular Wage Cap]]</f>
        <v>22.125</v>
      </c>
      <c r="AA146" s="41">
        <f>(1+IF(Table1[[#This Row],[Regular Hourly Wage]]=0,0,(Table1[[#This Row],[Holiday Hourly Wage]]-Table1[[#This Row],[Regular Hourly Wage]])/Table1[[#This Row],[Regular Hourly Wage]]))*Table1[[#This Row],[Regular Wage Cap]]</f>
        <v>14.75</v>
      </c>
      <c r="AB146" s="41">
        <f>Table1[[#This Row],[Regular Hours3]]*Table1[[#This Row],[Regular Hourly Wage]]</f>
        <v>0</v>
      </c>
      <c r="AC146" s="41">
        <f>Table1[[#This Row],[OvertimeHours5]]*Table1[[#This Row],[Overtime Hourly Wage]]</f>
        <v>0</v>
      </c>
      <c r="AD146" s="41">
        <f>Table1[[#This Row],[Holiday Hours7]]*Table1[[#This Row],[Holiday Hourly Wage]]</f>
        <v>0</v>
      </c>
      <c r="AE146" s="41">
        <f>SUM(Table1[[#This Row],[Regular10]:[Holiday12]])</f>
        <v>0</v>
      </c>
      <c r="AF146" s="41">
        <f>Table1[[#This Row],[Regular Hours3]]*Table1[[#This Row],[Regular Wage Cap]]</f>
        <v>0</v>
      </c>
      <c r="AG146" s="41">
        <f>Table1[[#This Row],[OvertimeHours5]]*Table1[[#This Row],[Overtime Wage Cap]]</f>
        <v>0</v>
      </c>
      <c r="AH146" s="41">
        <f>Table1[[#This Row],[Holiday Hours7]]*Table1[[#This Row],[Holiday Wage Cap]]</f>
        <v>0</v>
      </c>
      <c r="AI146" s="41">
        <f>SUM(Table1[[#This Row],[Regular]:[Holiday]])</f>
        <v>0</v>
      </c>
      <c r="AJ146" s="41">
        <f>IF(Table1[[#This Row],[Total]]=0,0,Table1[[#This Row],[Total2]]-Table1[[#This Row],[Total]])</f>
        <v>0</v>
      </c>
      <c r="AK146" s="41">
        <f>Table1[[#This Row],[Difference]]*Table1[[#This Row],[DDS Funding Percent]]</f>
        <v>0</v>
      </c>
      <c r="AL146" s="41">
        <f>IF(Table1[[#This Row],[Regular Hourly Wage]]&lt;&gt;0,Table1[[#This Row],[Regular Wage Cap]]-Table1[[#This Row],[Regular Hourly Wage]],0)</f>
        <v>0</v>
      </c>
      <c r="AM146" s="38"/>
      <c r="AN146" s="41">
        <f>Table1[[#This Row],[Wage Difference]]*Table1[[#This Row],[Post Wage Increase Time Off Accruals (Hours)]]</f>
        <v>0</v>
      </c>
      <c r="AO146" s="41">
        <f>Table1[[#This Row],[Min Wage Time Off Accrual Expense]]*Table1[[#This Row],[DDS Funding Percent]]</f>
        <v>0</v>
      </c>
      <c r="AP146" s="1"/>
      <c r="AQ146" s="18"/>
    </row>
    <row r="147" spans="1:43" x14ac:dyDescent="0.25">
      <c r="A147" s="17"/>
      <c r="B147" s="17"/>
      <c r="C147" s="58"/>
      <c r="D147" s="37"/>
      <c r="E147" s="37"/>
      <c r="F147" s="37"/>
      <c r="G147" s="37"/>
      <c r="H147" s="37"/>
      <c r="I147" s="37"/>
      <c r="K147" s="41">
        <f>SUM(Table1[[#This Row],[Regular Wages]],Table1[[#This Row],[OvertimeWages]],Table1[[#This Row],[Holiday Wages]],Table1[[#This Row],[Incentive Payments]])</f>
        <v>0</v>
      </c>
      <c r="L147" s="38"/>
      <c r="M147" s="38"/>
      <c r="N147" s="38"/>
      <c r="O147" s="38"/>
      <c r="P147" s="38"/>
      <c r="Q147" s="38"/>
      <c r="R147" s="38"/>
      <c r="S147" s="41">
        <f>SUM(Table1[[#This Row],[Regular Wages2]],Table1[[#This Row],[OvertimeWages4]],Table1[[#This Row],[Holiday Wages6]],Table1[[#This Row],[Incentive Payments8]])</f>
        <v>0</v>
      </c>
      <c r="T147" s="41">
        <f>SUM(Table1[[#This Row],[Total Pre Min Wage Wages]],Table1[[#This Row],[Total After Min Wage Wages]])</f>
        <v>0</v>
      </c>
      <c r="U147" s="41">
        <f>IFERROR(IF(OR(Table1[[#This Row],[Regular Hours]]=0,Table1[[#This Row],[Regular Hours]]=""),VLOOKUP(Table1[[#This Row],[Position Title]],startingWages!$A$2:$D$200,2, FALSE),Table1[[#This Row],[Regular Wages]]/Table1[[#This Row],[Regular Hours]]),0)</f>
        <v>0</v>
      </c>
      <c r="V147" s="41">
        <f>IF(OR(Table1[[#This Row],[OvertimeHours]]="",Table1[[#This Row],[OvertimeHours]]=0),Table1[[#This Row],[Regular Hourly Wage]]*1.5,Table1[[#This Row],[OvertimeWages]]/Table1[[#This Row],[OvertimeHours]])</f>
        <v>0</v>
      </c>
      <c r="W147" s="41">
        <f>IF(OR(Table1[[#This Row],[Holiday Hours]]="",Table1[[#This Row],[Holiday Hours]]=0),Table1[[#This Row],[Regular Hourly Wage]],Table1[[#This Row],[Holiday Wages]]/Table1[[#This Row],[Holiday Hours]])</f>
        <v>0</v>
      </c>
      <c r="X147" s="41" t="str">
        <f>IF(Table1[[#This Row],[Regular Hourly Wage]]&lt;14.05,"$14.75",IF(Table1[[#This Row],[Regular Hourly Wage]]&lt;30,"5%","None"))</f>
        <v>$14.75</v>
      </c>
      <c r="Y147" s="41">
        <f>IF(Table1[[#This Row],[Wage Category]]="5%",Table1[[#This Row],[Regular Hourly Wage]]*1.05,IF(Table1[[#This Row],[Wage Category]]="$14.75",14.75,Table1[[#This Row],[Regular Hourly Wage]]))</f>
        <v>14.75</v>
      </c>
      <c r="Z147" s="41">
        <f>(1+IF(Table1[[#This Row],[Regular Hourly Wage]]=0,0.5,(Table1[[#This Row],[Overtime Hourly Wage]]-Table1[[#This Row],[Regular Hourly Wage]])/Table1[[#This Row],[Regular Hourly Wage]]))*Table1[[#This Row],[Regular Wage Cap]]</f>
        <v>22.125</v>
      </c>
      <c r="AA147" s="41">
        <f>(1+IF(Table1[[#This Row],[Regular Hourly Wage]]=0,0,(Table1[[#This Row],[Holiday Hourly Wage]]-Table1[[#This Row],[Regular Hourly Wage]])/Table1[[#This Row],[Regular Hourly Wage]]))*Table1[[#This Row],[Regular Wage Cap]]</f>
        <v>14.75</v>
      </c>
      <c r="AB147" s="41">
        <f>Table1[[#This Row],[Regular Hours3]]*Table1[[#This Row],[Regular Hourly Wage]]</f>
        <v>0</v>
      </c>
      <c r="AC147" s="41">
        <f>Table1[[#This Row],[OvertimeHours5]]*Table1[[#This Row],[Overtime Hourly Wage]]</f>
        <v>0</v>
      </c>
      <c r="AD147" s="41">
        <f>Table1[[#This Row],[Holiday Hours7]]*Table1[[#This Row],[Holiday Hourly Wage]]</f>
        <v>0</v>
      </c>
      <c r="AE147" s="41">
        <f>SUM(Table1[[#This Row],[Regular10]:[Holiday12]])</f>
        <v>0</v>
      </c>
      <c r="AF147" s="41">
        <f>Table1[[#This Row],[Regular Hours3]]*Table1[[#This Row],[Regular Wage Cap]]</f>
        <v>0</v>
      </c>
      <c r="AG147" s="41">
        <f>Table1[[#This Row],[OvertimeHours5]]*Table1[[#This Row],[Overtime Wage Cap]]</f>
        <v>0</v>
      </c>
      <c r="AH147" s="41">
        <f>Table1[[#This Row],[Holiday Hours7]]*Table1[[#This Row],[Holiday Wage Cap]]</f>
        <v>0</v>
      </c>
      <c r="AI147" s="41">
        <f>SUM(Table1[[#This Row],[Regular]:[Holiday]])</f>
        <v>0</v>
      </c>
      <c r="AJ147" s="41">
        <f>IF(Table1[[#This Row],[Total]]=0,0,Table1[[#This Row],[Total2]]-Table1[[#This Row],[Total]])</f>
        <v>0</v>
      </c>
      <c r="AK147" s="41">
        <f>Table1[[#This Row],[Difference]]*Table1[[#This Row],[DDS Funding Percent]]</f>
        <v>0</v>
      </c>
      <c r="AL147" s="41">
        <f>IF(Table1[[#This Row],[Regular Hourly Wage]]&lt;&gt;0,Table1[[#This Row],[Regular Wage Cap]]-Table1[[#This Row],[Regular Hourly Wage]],0)</f>
        <v>0</v>
      </c>
      <c r="AM147" s="38"/>
      <c r="AN147" s="41">
        <f>Table1[[#This Row],[Wage Difference]]*Table1[[#This Row],[Post Wage Increase Time Off Accruals (Hours)]]</f>
        <v>0</v>
      </c>
      <c r="AO147" s="41">
        <f>Table1[[#This Row],[Min Wage Time Off Accrual Expense]]*Table1[[#This Row],[DDS Funding Percent]]</f>
        <v>0</v>
      </c>
      <c r="AP147" s="1"/>
      <c r="AQ147" s="18"/>
    </row>
    <row r="148" spans="1:43" x14ac:dyDescent="0.25">
      <c r="A148" s="17"/>
      <c r="B148" s="17"/>
      <c r="C148" s="58"/>
      <c r="D148" s="37"/>
      <c r="E148" s="37"/>
      <c r="F148" s="37"/>
      <c r="G148" s="37"/>
      <c r="H148" s="37"/>
      <c r="I148" s="37"/>
      <c r="K148" s="41">
        <f>SUM(Table1[[#This Row],[Regular Wages]],Table1[[#This Row],[OvertimeWages]],Table1[[#This Row],[Holiday Wages]],Table1[[#This Row],[Incentive Payments]])</f>
        <v>0</v>
      </c>
      <c r="L148" s="38"/>
      <c r="M148" s="38"/>
      <c r="N148" s="38"/>
      <c r="O148" s="38"/>
      <c r="P148" s="38"/>
      <c r="Q148" s="38"/>
      <c r="R148" s="38"/>
      <c r="S148" s="41">
        <f>SUM(Table1[[#This Row],[Regular Wages2]],Table1[[#This Row],[OvertimeWages4]],Table1[[#This Row],[Holiday Wages6]],Table1[[#This Row],[Incentive Payments8]])</f>
        <v>0</v>
      </c>
      <c r="T148" s="41">
        <f>SUM(Table1[[#This Row],[Total Pre Min Wage Wages]],Table1[[#This Row],[Total After Min Wage Wages]])</f>
        <v>0</v>
      </c>
      <c r="U148" s="41">
        <f>IFERROR(IF(OR(Table1[[#This Row],[Regular Hours]]=0,Table1[[#This Row],[Regular Hours]]=""),VLOOKUP(Table1[[#This Row],[Position Title]],startingWages!$A$2:$D$200,2, FALSE),Table1[[#This Row],[Regular Wages]]/Table1[[#This Row],[Regular Hours]]),0)</f>
        <v>0</v>
      </c>
      <c r="V148" s="41">
        <f>IF(OR(Table1[[#This Row],[OvertimeHours]]="",Table1[[#This Row],[OvertimeHours]]=0),Table1[[#This Row],[Regular Hourly Wage]]*1.5,Table1[[#This Row],[OvertimeWages]]/Table1[[#This Row],[OvertimeHours]])</f>
        <v>0</v>
      </c>
      <c r="W148" s="41">
        <f>IF(OR(Table1[[#This Row],[Holiday Hours]]="",Table1[[#This Row],[Holiday Hours]]=0),Table1[[#This Row],[Regular Hourly Wage]],Table1[[#This Row],[Holiday Wages]]/Table1[[#This Row],[Holiday Hours]])</f>
        <v>0</v>
      </c>
      <c r="X148" s="41" t="str">
        <f>IF(Table1[[#This Row],[Regular Hourly Wage]]&lt;14.05,"$14.75",IF(Table1[[#This Row],[Regular Hourly Wage]]&lt;30,"5%","None"))</f>
        <v>$14.75</v>
      </c>
      <c r="Y148" s="41">
        <f>IF(Table1[[#This Row],[Wage Category]]="5%",Table1[[#This Row],[Regular Hourly Wage]]*1.05,IF(Table1[[#This Row],[Wage Category]]="$14.75",14.75,Table1[[#This Row],[Regular Hourly Wage]]))</f>
        <v>14.75</v>
      </c>
      <c r="Z148" s="41">
        <f>(1+IF(Table1[[#This Row],[Regular Hourly Wage]]=0,0.5,(Table1[[#This Row],[Overtime Hourly Wage]]-Table1[[#This Row],[Regular Hourly Wage]])/Table1[[#This Row],[Regular Hourly Wage]]))*Table1[[#This Row],[Regular Wage Cap]]</f>
        <v>22.125</v>
      </c>
      <c r="AA148" s="41">
        <f>(1+IF(Table1[[#This Row],[Regular Hourly Wage]]=0,0,(Table1[[#This Row],[Holiday Hourly Wage]]-Table1[[#This Row],[Regular Hourly Wage]])/Table1[[#This Row],[Regular Hourly Wage]]))*Table1[[#This Row],[Regular Wage Cap]]</f>
        <v>14.75</v>
      </c>
      <c r="AB148" s="41">
        <f>Table1[[#This Row],[Regular Hours3]]*Table1[[#This Row],[Regular Hourly Wage]]</f>
        <v>0</v>
      </c>
      <c r="AC148" s="41">
        <f>Table1[[#This Row],[OvertimeHours5]]*Table1[[#This Row],[Overtime Hourly Wage]]</f>
        <v>0</v>
      </c>
      <c r="AD148" s="41">
        <f>Table1[[#This Row],[Holiday Hours7]]*Table1[[#This Row],[Holiday Hourly Wage]]</f>
        <v>0</v>
      </c>
      <c r="AE148" s="41">
        <f>SUM(Table1[[#This Row],[Regular10]:[Holiday12]])</f>
        <v>0</v>
      </c>
      <c r="AF148" s="41">
        <f>Table1[[#This Row],[Regular Hours3]]*Table1[[#This Row],[Regular Wage Cap]]</f>
        <v>0</v>
      </c>
      <c r="AG148" s="41">
        <f>Table1[[#This Row],[OvertimeHours5]]*Table1[[#This Row],[Overtime Wage Cap]]</f>
        <v>0</v>
      </c>
      <c r="AH148" s="41">
        <f>Table1[[#This Row],[Holiday Hours7]]*Table1[[#This Row],[Holiday Wage Cap]]</f>
        <v>0</v>
      </c>
      <c r="AI148" s="41">
        <f>SUM(Table1[[#This Row],[Regular]:[Holiday]])</f>
        <v>0</v>
      </c>
      <c r="AJ148" s="41">
        <f>IF(Table1[[#This Row],[Total]]=0,0,Table1[[#This Row],[Total2]]-Table1[[#This Row],[Total]])</f>
        <v>0</v>
      </c>
      <c r="AK148" s="41">
        <f>Table1[[#This Row],[Difference]]*Table1[[#This Row],[DDS Funding Percent]]</f>
        <v>0</v>
      </c>
      <c r="AL148" s="41">
        <f>IF(Table1[[#This Row],[Regular Hourly Wage]]&lt;&gt;0,Table1[[#This Row],[Regular Wage Cap]]-Table1[[#This Row],[Regular Hourly Wage]],0)</f>
        <v>0</v>
      </c>
      <c r="AM148" s="38"/>
      <c r="AN148" s="41">
        <f>Table1[[#This Row],[Wage Difference]]*Table1[[#This Row],[Post Wage Increase Time Off Accruals (Hours)]]</f>
        <v>0</v>
      </c>
      <c r="AO148" s="41">
        <f>Table1[[#This Row],[Min Wage Time Off Accrual Expense]]*Table1[[#This Row],[DDS Funding Percent]]</f>
        <v>0</v>
      </c>
      <c r="AP148" s="1"/>
      <c r="AQ148" s="18"/>
    </row>
    <row r="149" spans="1:43" x14ac:dyDescent="0.25">
      <c r="A149" s="17"/>
      <c r="B149" s="17"/>
      <c r="C149" s="58"/>
      <c r="D149" s="37"/>
      <c r="E149" s="37"/>
      <c r="F149" s="37"/>
      <c r="G149" s="37"/>
      <c r="H149" s="37"/>
      <c r="I149" s="37"/>
      <c r="K149" s="41">
        <f>SUM(Table1[[#This Row],[Regular Wages]],Table1[[#This Row],[OvertimeWages]],Table1[[#This Row],[Holiday Wages]],Table1[[#This Row],[Incentive Payments]])</f>
        <v>0</v>
      </c>
      <c r="L149" s="38"/>
      <c r="M149" s="38"/>
      <c r="N149" s="38"/>
      <c r="O149" s="38"/>
      <c r="P149" s="38"/>
      <c r="Q149" s="38"/>
      <c r="R149" s="38"/>
      <c r="S149" s="41">
        <f>SUM(Table1[[#This Row],[Regular Wages2]],Table1[[#This Row],[OvertimeWages4]],Table1[[#This Row],[Holiday Wages6]],Table1[[#This Row],[Incentive Payments8]])</f>
        <v>0</v>
      </c>
      <c r="T149" s="41">
        <f>SUM(Table1[[#This Row],[Total Pre Min Wage Wages]],Table1[[#This Row],[Total After Min Wage Wages]])</f>
        <v>0</v>
      </c>
      <c r="U149" s="41">
        <f>IFERROR(IF(OR(Table1[[#This Row],[Regular Hours]]=0,Table1[[#This Row],[Regular Hours]]=""),VLOOKUP(Table1[[#This Row],[Position Title]],startingWages!$A$2:$D$200,2, FALSE),Table1[[#This Row],[Regular Wages]]/Table1[[#This Row],[Regular Hours]]),0)</f>
        <v>0</v>
      </c>
      <c r="V149" s="41">
        <f>IF(OR(Table1[[#This Row],[OvertimeHours]]="",Table1[[#This Row],[OvertimeHours]]=0),Table1[[#This Row],[Regular Hourly Wage]]*1.5,Table1[[#This Row],[OvertimeWages]]/Table1[[#This Row],[OvertimeHours]])</f>
        <v>0</v>
      </c>
      <c r="W149" s="41">
        <f>IF(OR(Table1[[#This Row],[Holiday Hours]]="",Table1[[#This Row],[Holiday Hours]]=0),Table1[[#This Row],[Regular Hourly Wage]],Table1[[#This Row],[Holiday Wages]]/Table1[[#This Row],[Holiday Hours]])</f>
        <v>0</v>
      </c>
      <c r="X149" s="41" t="str">
        <f>IF(Table1[[#This Row],[Regular Hourly Wage]]&lt;14.05,"$14.75",IF(Table1[[#This Row],[Regular Hourly Wage]]&lt;30,"5%","None"))</f>
        <v>$14.75</v>
      </c>
      <c r="Y149" s="41">
        <f>IF(Table1[[#This Row],[Wage Category]]="5%",Table1[[#This Row],[Regular Hourly Wage]]*1.05,IF(Table1[[#This Row],[Wage Category]]="$14.75",14.75,Table1[[#This Row],[Regular Hourly Wage]]))</f>
        <v>14.75</v>
      </c>
      <c r="Z149" s="41">
        <f>(1+IF(Table1[[#This Row],[Regular Hourly Wage]]=0,0.5,(Table1[[#This Row],[Overtime Hourly Wage]]-Table1[[#This Row],[Regular Hourly Wage]])/Table1[[#This Row],[Regular Hourly Wage]]))*Table1[[#This Row],[Regular Wage Cap]]</f>
        <v>22.125</v>
      </c>
      <c r="AA149" s="41">
        <f>(1+IF(Table1[[#This Row],[Regular Hourly Wage]]=0,0,(Table1[[#This Row],[Holiday Hourly Wage]]-Table1[[#This Row],[Regular Hourly Wage]])/Table1[[#This Row],[Regular Hourly Wage]]))*Table1[[#This Row],[Regular Wage Cap]]</f>
        <v>14.75</v>
      </c>
      <c r="AB149" s="41">
        <f>Table1[[#This Row],[Regular Hours3]]*Table1[[#This Row],[Regular Hourly Wage]]</f>
        <v>0</v>
      </c>
      <c r="AC149" s="41">
        <f>Table1[[#This Row],[OvertimeHours5]]*Table1[[#This Row],[Overtime Hourly Wage]]</f>
        <v>0</v>
      </c>
      <c r="AD149" s="41">
        <f>Table1[[#This Row],[Holiday Hours7]]*Table1[[#This Row],[Holiday Hourly Wage]]</f>
        <v>0</v>
      </c>
      <c r="AE149" s="41">
        <f>SUM(Table1[[#This Row],[Regular10]:[Holiday12]])</f>
        <v>0</v>
      </c>
      <c r="AF149" s="41">
        <f>Table1[[#This Row],[Regular Hours3]]*Table1[[#This Row],[Regular Wage Cap]]</f>
        <v>0</v>
      </c>
      <c r="AG149" s="41">
        <f>Table1[[#This Row],[OvertimeHours5]]*Table1[[#This Row],[Overtime Wage Cap]]</f>
        <v>0</v>
      </c>
      <c r="AH149" s="41">
        <f>Table1[[#This Row],[Holiday Hours7]]*Table1[[#This Row],[Holiday Wage Cap]]</f>
        <v>0</v>
      </c>
      <c r="AI149" s="41">
        <f>SUM(Table1[[#This Row],[Regular]:[Holiday]])</f>
        <v>0</v>
      </c>
      <c r="AJ149" s="41">
        <f>IF(Table1[[#This Row],[Total]]=0,0,Table1[[#This Row],[Total2]]-Table1[[#This Row],[Total]])</f>
        <v>0</v>
      </c>
      <c r="AK149" s="41">
        <f>Table1[[#This Row],[Difference]]*Table1[[#This Row],[DDS Funding Percent]]</f>
        <v>0</v>
      </c>
      <c r="AL149" s="41">
        <f>IF(Table1[[#This Row],[Regular Hourly Wage]]&lt;&gt;0,Table1[[#This Row],[Regular Wage Cap]]-Table1[[#This Row],[Regular Hourly Wage]],0)</f>
        <v>0</v>
      </c>
      <c r="AM149" s="38"/>
      <c r="AN149" s="41">
        <f>Table1[[#This Row],[Wage Difference]]*Table1[[#This Row],[Post Wage Increase Time Off Accruals (Hours)]]</f>
        <v>0</v>
      </c>
      <c r="AO149" s="41">
        <f>Table1[[#This Row],[Min Wage Time Off Accrual Expense]]*Table1[[#This Row],[DDS Funding Percent]]</f>
        <v>0</v>
      </c>
      <c r="AP149" s="1"/>
      <c r="AQ149" s="18"/>
    </row>
    <row r="150" spans="1:43" x14ac:dyDescent="0.25">
      <c r="A150" s="17"/>
      <c r="B150" s="17"/>
      <c r="C150" s="58"/>
      <c r="D150" s="37"/>
      <c r="E150" s="37"/>
      <c r="F150" s="37"/>
      <c r="G150" s="37"/>
      <c r="H150" s="37"/>
      <c r="I150" s="37"/>
      <c r="K150" s="41">
        <f>SUM(Table1[[#This Row],[Regular Wages]],Table1[[#This Row],[OvertimeWages]],Table1[[#This Row],[Holiday Wages]],Table1[[#This Row],[Incentive Payments]])</f>
        <v>0</v>
      </c>
      <c r="L150" s="38"/>
      <c r="M150" s="38"/>
      <c r="N150" s="38"/>
      <c r="O150" s="38"/>
      <c r="P150" s="38"/>
      <c r="Q150" s="38"/>
      <c r="R150" s="38"/>
      <c r="S150" s="41">
        <f>SUM(Table1[[#This Row],[Regular Wages2]],Table1[[#This Row],[OvertimeWages4]],Table1[[#This Row],[Holiday Wages6]],Table1[[#This Row],[Incentive Payments8]])</f>
        <v>0</v>
      </c>
      <c r="T150" s="41">
        <f>SUM(Table1[[#This Row],[Total Pre Min Wage Wages]],Table1[[#This Row],[Total After Min Wage Wages]])</f>
        <v>0</v>
      </c>
      <c r="U150" s="41">
        <f>IFERROR(IF(OR(Table1[[#This Row],[Regular Hours]]=0,Table1[[#This Row],[Regular Hours]]=""),VLOOKUP(Table1[[#This Row],[Position Title]],startingWages!$A$2:$D$200,2, FALSE),Table1[[#This Row],[Regular Wages]]/Table1[[#This Row],[Regular Hours]]),0)</f>
        <v>0</v>
      </c>
      <c r="V150" s="41">
        <f>IF(OR(Table1[[#This Row],[OvertimeHours]]="",Table1[[#This Row],[OvertimeHours]]=0),Table1[[#This Row],[Regular Hourly Wage]]*1.5,Table1[[#This Row],[OvertimeWages]]/Table1[[#This Row],[OvertimeHours]])</f>
        <v>0</v>
      </c>
      <c r="W150" s="41">
        <f>IF(OR(Table1[[#This Row],[Holiday Hours]]="",Table1[[#This Row],[Holiday Hours]]=0),Table1[[#This Row],[Regular Hourly Wage]],Table1[[#This Row],[Holiday Wages]]/Table1[[#This Row],[Holiday Hours]])</f>
        <v>0</v>
      </c>
      <c r="X150" s="41" t="str">
        <f>IF(Table1[[#This Row],[Regular Hourly Wage]]&lt;14.05,"$14.75",IF(Table1[[#This Row],[Regular Hourly Wage]]&lt;30,"5%","None"))</f>
        <v>$14.75</v>
      </c>
      <c r="Y150" s="41">
        <f>IF(Table1[[#This Row],[Wage Category]]="5%",Table1[[#This Row],[Regular Hourly Wage]]*1.05,IF(Table1[[#This Row],[Wage Category]]="$14.75",14.75,Table1[[#This Row],[Regular Hourly Wage]]))</f>
        <v>14.75</v>
      </c>
      <c r="Z150" s="41">
        <f>(1+IF(Table1[[#This Row],[Regular Hourly Wage]]=0,0.5,(Table1[[#This Row],[Overtime Hourly Wage]]-Table1[[#This Row],[Regular Hourly Wage]])/Table1[[#This Row],[Regular Hourly Wage]]))*Table1[[#This Row],[Regular Wage Cap]]</f>
        <v>22.125</v>
      </c>
      <c r="AA150" s="41">
        <f>(1+IF(Table1[[#This Row],[Regular Hourly Wage]]=0,0,(Table1[[#This Row],[Holiday Hourly Wage]]-Table1[[#This Row],[Regular Hourly Wage]])/Table1[[#This Row],[Regular Hourly Wage]]))*Table1[[#This Row],[Regular Wage Cap]]</f>
        <v>14.75</v>
      </c>
      <c r="AB150" s="41">
        <f>Table1[[#This Row],[Regular Hours3]]*Table1[[#This Row],[Regular Hourly Wage]]</f>
        <v>0</v>
      </c>
      <c r="AC150" s="41">
        <f>Table1[[#This Row],[OvertimeHours5]]*Table1[[#This Row],[Overtime Hourly Wage]]</f>
        <v>0</v>
      </c>
      <c r="AD150" s="41">
        <f>Table1[[#This Row],[Holiday Hours7]]*Table1[[#This Row],[Holiday Hourly Wage]]</f>
        <v>0</v>
      </c>
      <c r="AE150" s="41">
        <f>SUM(Table1[[#This Row],[Regular10]:[Holiday12]])</f>
        <v>0</v>
      </c>
      <c r="AF150" s="41">
        <f>Table1[[#This Row],[Regular Hours3]]*Table1[[#This Row],[Regular Wage Cap]]</f>
        <v>0</v>
      </c>
      <c r="AG150" s="41">
        <f>Table1[[#This Row],[OvertimeHours5]]*Table1[[#This Row],[Overtime Wage Cap]]</f>
        <v>0</v>
      </c>
      <c r="AH150" s="41">
        <f>Table1[[#This Row],[Holiday Hours7]]*Table1[[#This Row],[Holiday Wage Cap]]</f>
        <v>0</v>
      </c>
      <c r="AI150" s="41">
        <f>SUM(Table1[[#This Row],[Regular]:[Holiday]])</f>
        <v>0</v>
      </c>
      <c r="AJ150" s="41">
        <f>IF(Table1[[#This Row],[Total]]=0,0,Table1[[#This Row],[Total2]]-Table1[[#This Row],[Total]])</f>
        <v>0</v>
      </c>
      <c r="AK150" s="41">
        <f>Table1[[#This Row],[Difference]]*Table1[[#This Row],[DDS Funding Percent]]</f>
        <v>0</v>
      </c>
      <c r="AL150" s="41">
        <f>IF(Table1[[#This Row],[Regular Hourly Wage]]&lt;&gt;0,Table1[[#This Row],[Regular Wage Cap]]-Table1[[#This Row],[Regular Hourly Wage]],0)</f>
        <v>0</v>
      </c>
      <c r="AM150" s="38"/>
      <c r="AN150" s="41">
        <f>Table1[[#This Row],[Wage Difference]]*Table1[[#This Row],[Post Wage Increase Time Off Accruals (Hours)]]</f>
        <v>0</v>
      </c>
      <c r="AO150" s="41">
        <f>Table1[[#This Row],[Min Wage Time Off Accrual Expense]]*Table1[[#This Row],[DDS Funding Percent]]</f>
        <v>0</v>
      </c>
      <c r="AP150" s="1"/>
      <c r="AQ150" s="18"/>
    </row>
    <row r="151" spans="1:43" x14ac:dyDescent="0.25">
      <c r="A151" s="17"/>
      <c r="B151" s="17"/>
      <c r="C151" s="58"/>
      <c r="D151" s="37"/>
      <c r="E151" s="37"/>
      <c r="F151" s="37"/>
      <c r="G151" s="37"/>
      <c r="H151" s="37"/>
      <c r="I151" s="37"/>
      <c r="K151" s="41">
        <f>SUM(Table1[[#This Row],[Regular Wages]],Table1[[#This Row],[OvertimeWages]],Table1[[#This Row],[Holiday Wages]],Table1[[#This Row],[Incentive Payments]])</f>
        <v>0</v>
      </c>
      <c r="L151" s="38"/>
      <c r="M151" s="38"/>
      <c r="N151" s="38"/>
      <c r="O151" s="38"/>
      <c r="P151" s="38"/>
      <c r="Q151" s="38"/>
      <c r="R151" s="38"/>
      <c r="S151" s="41">
        <f>SUM(Table1[[#This Row],[Regular Wages2]],Table1[[#This Row],[OvertimeWages4]],Table1[[#This Row],[Holiday Wages6]],Table1[[#This Row],[Incentive Payments8]])</f>
        <v>0</v>
      </c>
      <c r="T151" s="41">
        <f>SUM(Table1[[#This Row],[Total Pre Min Wage Wages]],Table1[[#This Row],[Total After Min Wage Wages]])</f>
        <v>0</v>
      </c>
      <c r="U151" s="41">
        <f>IFERROR(IF(OR(Table1[[#This Row],[Regular Hours]]=0,Table1[[#This Row],[Regular Hours]]=""),VLOOKUP(Table1[[#This Row],[Position Title]],startingWages!$A$2:$D$200,2, FALSE),Table1[[#This Row],[Regular Wages]]/Table1[[#This Row],[Regular Hours]]),0)</f>
        <v>0</v>
      </c>
      <c r="V151" s="41">
        <f>IF(OR(Table1[[#This Row],[OvertimeHours]]="",Table1[[#This Row],[OvertimeHours]]=0),Table1[[#This Row],[Regular Hourly Wage]]*1.5,Table1[[#This Row],[OvertimeWages]]/Table1[[#This Row],[OvertimeHours]])</f>
        <v>0</v>
      </c>
      <c r="W151" s="41">
        <f>IF(OR(Table1[[#This Row],[Holiday Hours]]="",Table1[[#This Row],[Holiday Hours]]=0),Table1[[#This Row],[Regular Hourly Wage]],Table1[[#This Row],[Holiday Wages]]/Table1[[#This Row],[Holiday Hours]])</f>
        <v>0</v>
      </c>
      <c r="X151" s="41" t="str">
        <f>IF(Table1[[#This Row],[Regular Hourly Wage]]&lt;14.05,"$14.75",IF(Table1[[#This Row],[Regular Hourly Wage]]&lt;30,"5%","None"))</f>
        <v>$14.75</v>
      </c>
      <c r="Y151" s="41">
        <f>IF(Table1[[#This Row],[Wage Category]]="5%",Table1[[#This Row],[Regular Hourly Wage]]*1.05,IF(Table1[[#This Row],[Wage Category]]="$14.75",14.75,Table1[[#This Row],[Regular Hourly Wage]]))</f>
        <v>14.75</v>
      </c>
      <c r="Z151" s="41">
        <f>(1+IF(Table1[[#This Row],[Regular Hourly Wage]]=0,0.5,(Table1[[#This Row],[Overtime Hourly Wage]]-Table1[[#This Row],[Regular Hourly Wage]])/Table1[[#This Row],[Regular Hourly Wage]]))*Table1[[#This Row],[Regular Wage Cap]]</f>
        <v>22.125</v>
      </c>
      <c r="AA151" s="41">
        <f>(1+IF(Table1[[#This Row],[Regular Hourly Wage]]=0,0,(Table1[[#This Row],[Holiday Hourly Wage]]-Table1[[#This Row],[Regular Hourly Wage]])/Table1[[#This Row],[Regular Hourly Wage]]))*Table1[[#This Row],[Regular Wage Cap]]</f>
        <v>14.75</v>
      </c>
      <c r="AB151" s="41">
        <f>Table1[[#This Row],[Regular Hours3]]*Table1[[#This Row],[Regular Hourly Wage]]</f>
        <v>0</v>
      </c>
      <c r="AC151" s="41">
        <f>Table1[[#This Row],[OvertimeHours5]]*Table1[[#This Row],[Overtime Hourly Wage]]</f>
        <v>0</v>
      </c>
      <c r="AD151" s="41">
        <f>Table1[[#This Row],[Holiday Hours7]]*Table1[[#This Row],[Holiday Hourly Wage]]</f>
        <v>0</v>
      </c>
      <c r="AE151" s="41">
        <f>SUM(Table1[[#This Row],[Regular10]:[Holiday12]])</f>
        <v>0</v>
      </c>
      <c r="AF151" s="41">
        <f>Table1[[#This Row],[Regular Hours3]]*Table1[[#This Row],[Regular Wage Cap]]</f>
        <v>0</v>
      </c>
      <c r="AG151" s="41">
        <f>Table1[[#This Row],[OvertimeHours5]]*Table1[[#This Row],[Overtime Wage Cap]]</f>
        <v>0</v>
      </c>
      <c r="AH151" s="41">
        <f>Table1[[#This Row],[Holiday Hours7]]*Table1[[#This Row],[Holiday Wage Cap]]</f>
        <v>0</v>
      </c>
      <c r="AI151" s="41">
        <f>SUM(Table1[[#This Row],[Regular]:[Holiday]])</f>
        <v>0</v>
      </c>
      <c r="AJ151" s="41">
        <f>IF(Table1[[#This Row],[Total]]=0,0,Table1[[#This Row],[Total2]]-Table1[[#This Row],[Total]])</f>
        <v>0</v>
      </c>
      <c r="AK151" s="41">
        <f>Table1[[#This Row],[Difference]]*Table1[[#This Row],[DDS Funding Percent]]</f>
        <v>0</v>
      </c>
      <c r="AL151" s="41">
        <f>IF(Table1[[#This Row],[Regular Hourly Wage]]&lt;&gt;0,Table1[[#This Row],[Regular Wage Cap]]-Table1[[#This Row],[Regular Hourly Wage]],0)</f>
        <v>0</v>
      </c>
      <c r="AM151" s="38"/>
      <c r="AN151" s="41">
        <f>Table1[[#This Row],[Wage Difference]]*Table1[[#This Row],[Post Wage Increase Time Off Accruals (Hours)]]</f>
        <v>0</v>
      </c>
      <c r="AO151" s="41">
        <f>Table1[[#This Row],[Min Wage Time Off Accrual Expense]]*Table1[[#This Row],[DDS Funding Percent]]</f>
        <v>0</v>
      </c>
      <c r="AP151" s="1"/>
      <c r="AQ151" s="18"/>
    </row>
    <row r="152" spans="1:43" x14ac:dyDescent="0.25">
      <c r="A152" s="17"/>
      <c r="B152" s="17"/>
      <c r="C152" s="58"/>
      <c r="D152" s="37"/>
      <c r="E152" s="37"/>
      <c r="F152" s="37"/>
      <c r="G152" s="37"/>
      <c r="H152" s="37"/>
      <c r="I152" s="37"/>
      <c r="K152" s="41">
        <f>SUM(Table1[[#This Row],[Regular Wages]],Table1[[#This Row],[OvertimeWages]],Table1[[#This Row],[Holiday Wages]],Table1[[#This Row],[Incentive Payments]])</f>
        <v>0</v>
      </c>
      <c r="L152" s="38"/>
      <c r="M152" s="38"/>
      <c r="N152" s="38"/>
      <c r="O152" s="38"/>
      <c r="P152" s="38"/>
      <c r="Q152" s="38"/>
      <c r="R152" s="38"/>
      <c r="S152" s="41">
        <f>SUM(Table1[[#This Row],[Regular Wages2]],Table1[[#This Row],[OvertimeWages4]],Table1[[#This Row],[Holiday Wages6]],Table1[[#This Row],[Incentive Payments8]])</f>
        <v>0</v>
      </c>
      <c r="T152" s="41">
        <f>SUM(Table1[[#This Row],[Total Pre Min Wage Wages]],Table1[[#This Row],[Total After Min Wage Wages]])</f>
        <v>0</v>
      </c>
      <c r="U152" s="41">
        <f>IFERROR(IF(OR(Table1[[#This Row],[Regular Hours]]=0,Table1[[#This Row],[Regular Hours]]=""),VLOOKUP(Table1[[#This Row],[Position Title]],startingWages!$A$2:$D$200,2, FALSE),Table1[[#This Row],[Regular Wages]]/Table1[[#This Row],[Regular Hours]]),0)</f>
        <v>0</v>
      </c>
      <c r="V152" s="41">
        <f>IF(OR(Table1[[#This Row],[OvertimeHours]]="",Table1[[#This Row],[OvertimeHours]]=0),Table1[[#This Row],[Regular Hourly Wage]]*1.5,Table1[[#This Row],[OvertimeWages]]/Table1[[#This Row],[OvertimeHours]])</f>
        <v>0</v>
      </c>
      <c r="W152" s="41">
        <f>IF(OR(Table1[[#This Row],[Holiday Hours]]="",Table1[[#This Row],[Holiday Hours]]=0),Table1[[#This Row],[Regular Hourly Wage]],Table1[[#This Row],[Holiday Wages]]/Table1[[#This Row],[Holiday Hours]])</f>
        <v>0</v>
      </c>
      <c r="X152" s="41" t="str">
        <f>IF(Table1[[#This Row],[Regular Hourly Wage]]&lt;14.05,"$14.75",IF(Table1[[#This Row],[Regular Hourly Wage]]&lt;30,"5%","None"))</f>
        <v>$14.75</v>
      </c>
      <c r="Y152" s="41">
        <f>IF(Table1[[#This Row],[Wage Category]]="5%",Table1[[#This Row],[Regular Hourly Wage]]*1.05,IF(Table1[[#This Row],[Wage Category]]="$14.75",14.75,Table1[[#This Row],[Regular Hourly Wage]]))</f>
        <v>14.75</v>
      </c>
      <c r="Z152" s="41">
        <f>(1+IF(Table1[[#This Row],[Regular Hourly Wage]]=0,0.5,(Table1[[#This Row],[Overtime Hourly Wage]]-Table1[[#This Row],[Regular Hourly Wage]])/Table1[[#This Row],[Regular Hourly Wage]]))*Table1[[#This Row],[Regular Wage Cap]]</f>
        <v>22.125</v>
      </c>
      <c r="AA152" s="41">
        <f>(1+IF(Table1[[#This Row],[Regular Hourly Wage]]=0,0,(Table1[[#This Row],[Holiday Hourly Wage]]-Table1[[#This Row],[Regular Hourly Wage]])/Table1[[#This Row],[Regular Hourly Wage]]))*Table1[[#This Row],[Regular Wage Cap]]</f>
        <v>14.75</v>
      </c>
      <c r="AB152" s="41">
        <f>Table1[[#This Row],[Regular Hours3]]*Table1[[#This Row],[Regular Hourly Wage]]</f>
        <v>0</v>
      </c>
      <c r="AC152" s="41">
        <f>Table1[[#This Row],[OvertimeHours5]]*Table1[[#This Row],[Overtime Hourly Wage]]</f>
        <v>0</v>
      </c>
      <c r="AD152" s="41">
        <f>Table1[[#This Row],[Holiday Hours7]]*Table1[[#This Row],[Holiday Hourly Wage]]</f>
        <v>0</v>
      </c>
      <c r="AE152" s="41">
        <f>SUM(Table1[[#This Row],[Regular10]:[Holiday12]])</f>
        <v>0</v>
      </c>
      <c r="AF152" s="41">
        <f>Table1[[#This Row],[Regular Hours3]]*Table1[[#This Row],[Regular Wage Cap]]</f>
        <v>0</v>
      </c>
      <c r="AG152" s="41">
        <f>Table1[[#This Row],[OvertimeHours5]]*Table1[[#This Row],[Overtime Wage Cap]]</f>
        <v>0</v>
      </c>
      <c r="AH152" s="41">
        <f>Table1[[#This Row],[Holiday Hours7]]*Table1[[#This Row],[Holiday Wage Cap]]</f>
        <v>0</v>
      </c>
      <c r="AI152" s="41">
        <f>SUM(Table1[[#This Row],[Regular]:[Holiday]])</f>
        <v>0</v>
      </c>
      <c r="AJ152" s="41">
        <f>IF(Table1[[#This Row],[Total]]=0,0,Table1[[#This Row],[Total2]]-Table1[[#This Row],[Total]])</f>
        <v>0</v>
      </c>
      <c r="AK152" s="41">
        <f>Table1[[#This Row],[Difference]]*Table1[[#This Row],[DDS Funding Percent]]</f>
        <v>0</v>
      </c>
      <c r="AL152" s="41">
        <f>IF(Table1[[#This Row],[Regular Hourly Wage]]&lt;&gt;0,Table1[[#This Row],[Regular Wage Cap]]-Table1[[#This Row],[Regular Hourly Wage]],0)</f>
        <v>0</v>
      </c>
      <c r="AM152" s="38"/>
      <c r="AN152" s="41">
        <f>Table1[[#This Row],[Wage Difference]]*Table1[[#This Row],[Post Wage Increase Time Off Accruals (Hours)]]</f>
        <v>0</v>
      </c>
      <c r="AO152" s="41">
        <f>Table1[[#This Row],[Min Wage Time Off Accrual Expense]]*Table1[[#This Row],[DDS Funding Percent]]</f>
        <v>0</v>
      </c>
      <c r="AP152" s="1"/>
      <c r="AQ152" s="18"/>
    </row>
    <row r="153" spans="1:43" x14ac:dyDescent="0.25">
      <c r="A153" s="17"/>
      <c r="B153" s="17"/>
      <c r="C153" s="58"/>
      <c r="D153" s="37"/>
      <c r="E153" s="37"/>
      <c r="F153" s="37"/>
      <c r="G153" s="37"/>
      <c r="H153" s="37"/>
      <c r="I153" s="37"/>
      <c r="K153" s="41">
        <f>SUM(Table1[[#This Row],[Regular Wages]],Table1[[#This Row],[OvertimeWages]],Table1[[#This Row],[Holiday Wages]],Table1[[#This Row],[Incentive Payments]])</f>
        <v>0</v>
      </c>
      <c r="L153" s="38"/>
      <c r="M153" s="38"/>
      <c r="N153" s="38"/>
      <c r="O153" s="38"/>
      <c r="P153" s="38"/>
      <c r="Q153" s="38"/>
      <c r="R153" s="38"/>
      <c r="S153" s="41">
        <f>SUM(Table1[[#This Row],[Regular Wages2]],Table1[[#This Row],[OvertimeWages4]],Table1[[#This Row],[Holiday Wages6]],Table1[[#This Row],[Incentive Payments8]])</f>
        <v>0</v>
      </c>
      <c r="T153" s="41">
        <f>SUM(Table1[[#This Row],[Total Pre Min Wage Wages]],Table1[[#This Row],[Total After Min Wage Wages]])</f>
        <v>0</v>
      </c>
      <c r="U153" s="41">
        <f>IFERROR(IF(OR(Table1[[#This Row],[Regular Hours]]=0,Table1[[#This Row],[Regular Hours]]=""),VLOOKUP(Table1[[#This Row],[Position Title]],startingWages!$A$2:$D$200,2, FALSE),Table1[[#This Row],[Regular Wages]]/Table1[[#This Row],[Regular Hours]]),0)</f>
        <v>0</v>
      </c>
      <c r="V153" s="41">
        <f>IF(OR(Table1[[#This Row],[OvertimeHours]]="",Table1[[#This Row],[OvertimeHours]]=0),Table1[[#This Row],[Regular Hourly Wage]]*1.5,Table1[[#This Row],[OvertimeWages]]/Table1[[#This Row],[OvertimeHours]])</f>
        <v>0</v>
      </c>
      <c r="W153" s="41">
        <f>IF(OR(Table1[[#This Row],[Holiday Hours]]="",Table1[[#This Row],[Holiday Hours]]=0),Table1[[#This Row],[Regular Hourly Wage]],Table1[[#This Row],[Holiday Wages]]/Table1[[#This Row],[Holiday Hours]])</f>
        <v>0</v>
      </c>
      <c r="X153" s="41" t="str">
        <f>IF(Table1[[#This Row],[Regular Hourly Wage]]&lt;14.05,"$14.75",IF(Table1[[#This Row],[Regular Hourly Wage]]&lt;30,"5%","None"))</f>
        <v>$14.75</v>
      </c>
      <c r="Y153" s="41">
        <f>IF(Table1[[#This Row],[Wage Category]]="5%",Table1[[#This Row],[Regular Hourly Wage]]*1.05,IF(Table1[[#This Row],[Wage Category]]="$14.75",14.75,Table1[[#This Row],[Regular Hourly Wage]]))</f>
        <v>14.75</v>
      </c>
      <c r="Z153" s="41">
        <f>(1+IF(Table1[[#This Row],[Regular Hourly Wage]]=0,0.5,(Table1[[#This Row],[Overtime Hourly Wage]]-Table1[[#This Row],[Regular Hourly Wage]])/Table1[[#This Row],[Regular Hourly Wage]]))*Table1[[#This Row],[Regular Wage Cap]]</f>
        <v>22.125</v>
      </c>
      <c r="AA153" s="41">
        <f>(1+IF(Table1[[#This Row],[Regular Hourly Wage]]=0,0,(Table1[[#This Row],[Holiday Hourly Wage]]-Table1[[#This Row],[Regular Hourly Wage]])/Table1[[#This Row],[Regular Hourly Wage]]))*Table1[[#This Row],[Regular Wage Cap]]</f>
        <v>14.75</v>
      </c>
      <c r="AB153" s="41">
        <f>Table1[[#This Row],[Regular Hours3]]*Table1[[#This Row],[Regular Hourly Wage]]</f>
        <v>0</v>
      </c>
      <c r="AC153" s="41">
        <f>Table1[[#This Row],[OvertimeHours5]]*Table1[[#This Row],[Overtime Hourly Wage]]</f>
        <v>0</v>
      </c>
      <c r="AD153" s="41">
        <f>Table1[[#This Row],[Holiday Hours7]]*Table1[[#This Row],[Holiday Hourly Wage]]</f>
        <v>0</v>
      </c>
      <c r="AE153" s="41">
        <f>SUM(Table1[[#This Row],[Regular10]:[Holiday12]])</f>
        <v>0</v>
      </c>
      <c r="AF153" s="41">
        <f>Table1[[#This Row],[Regular Hours3]]*Table1[[#This Row],[Regular Wage Cap]]</f>
        <v>0</v>
      </c>
      <c r="AG153" s="41">
        <f>Table1[[#This Row],[OvertimeHours5]]*Table1[[#This Row],[Overtime Wage Cap]]</f>
        <v>0</v>
      </c>
      <c r="AH153" s="41">
        <f>Table1[[#This Row],[Holiday Hours7]]*Table1[[#This Row],[Holiday Wage Cap]]</f>
        <v>0</v>
      </c>
      <c r="AI153" s="41">
        <f>SUM(Table1[[#This Row],[Regular]:[Holiday]])</f>
        <v>0</v>
      </c>
      <c r="AJ153" s="41">
        <f>IF(Table1[[#This Row],[Total]]=0,0,Table1[[#This Row],[Total2]]-Table1[[#This Row],[Total]])</f>
        <v>0</v>
      </c>
      <c r="AK153" s="41">
        <f>Table1[[#This Row],[Difference]]*Table1[[#This Row],[DDS Funding Percent]]</f>
        <v>0</v>
      </c>
      <c r="AL153" s="41">
        <f>IF(Table1[[#This Row],[Regular Hourly Wage]]&lt;&gt;0,Table1[[#This Row],[Regular Wage Cap]]-Table1[[#This Row],[Regular Hourly Wage]],0)</f>
        <v>0</v>
      </c>
      <c r="AM153" s="38"/>
      <c r="AN153" s="41">
        <f>Table1[[#This Row],[Wage Difference]]*Table1[[#This Row],[Post Wage Increase Time Off Accruals (Hours)]]</f>
        <v>0</v>
      </c>
      <c r="AO153" s="41">
        <f>Table1[[#This Row],[Min Wage Time Off Accrual Expense]]*Table1[[#This Row],[DDS Funding Percent]]</f>
        <v>0</v>
      </c>
      <c r="AP153" s="1"/>
      <c r="AQ153" s="18"/>
    </row>
    <row r="154" spans="1:43" x14ac:dyDescent="0.25">
      <c r="A154" s="17"/>
      <c r="B154" s="17"/>
      <c r="C154" s="58"/>
      <c r="D154" s="40"/>
      <c r="E154" s="40"/>
      <c r="F154" s="40"/>
      <c r="G154" s="40"/>
      <c r="H154" s="40"/>
      <c r="I154" s="40"/>
      <c r="K154" s="41">
        <f>SUM(Table1[[#This Row],[Regular Wages]],Table1[[#This Row],[OvertimeWages]],Table1[[#This Row],[Holiday Wages]],Table1[[#This Row],[Incentive Payments]])</f>
        <v>0</v>
      </c>
      <c r="L154" s="38"/>
      <c r="M154" s="38"/>
      <c r="N154" s="38"/>
      <c r="O154" s="38"/>
      <c r="P154" s="38"/>
      <c r="Q154" s="38"/>
      <c r="R154" s="38"/>
      <c r="S154" s="41">
        <f>SUM(Table1[[#This Row],[Regular Wages2]],Table1[[#This Row],[OvertimeWages4]],Table1[[#This Row],[Holiday Wages6]],Table1[[#This Row],[Incentive Payments8]])</f>
        <v>0</v>
      </c>
      <c r="T154" s="41">
        <f>SUM(Table1[[#This Row],[Total Pre Min Wage Wages]],Table1[[#This Row],[Total After Min Wage Wages]])</f>
        <v>0</v>
      </c>
      <c r="U154" s="41">
        <f>IFERROR(IF(OR(Table1[[#This Row],[Regular Hours]]=0,Table1[[#This Row],[Regular Hours]]=""),VLOOKUP(Table1[[#This Row],[Position Title]],startingWages!$A$2:$D$200,2, FALSE),Table1[[#This Row],[Regular Wages]]/Table1[[#This Row],[Regular Hours]]),0)</f>
        <v>0</v>
      </c>
      <c r="V154" s="41">
        <f>IF(OR(Table1[[#This Row],[OvertimeHours]]="",Table1[[#This Row],[OvertimeHours]]=0),Table1[[#This Row],[Regular Hourly Wage]]*1.5,Table1[[#This Row],[OvertimeWages]]/Table1[[#This Row],[OvertimeHours]])</f>
        <v>0</v>
      </c>
      <c r="W154" s="41">
        <f>IF(OR(Table1[[#This Row],[Holiday Hours]]="",Table1[[#This Row],[Holiday Hours]]=0),Table1[[#This Row],[Regular Hourly Wage]],Table1[[#This Row],[Holiday Wages]]/Table1[[#This Row],[Holiday Hours]])</f>
        <v>0</v>
      </c>
      <c r="X154" s="41" t="str">
        <f>IF(Table1[[#This Row],[Regular Hourly Wage]]&lt;14.05,"$14.75",IF(Table1[[#This Row],[Regular Hourly Wage]]&lt;30,"5%","None"))</f>
        <v>$14.75</v>
      </c>
      <c r="Y154" s="41">
        <f>IF(Table1[[#This Row],[Wage Category]]="5%",Table1[[#This Row],[Regular Hourly Wage]]*1.05,IF(Table1[[#This Row],[Wage Category]]="$14.75",14.75,Table1[[#This Row],[Regular Hourly Wage]]))</f>
        <v>14.75</v>
      </c>
      <c r="Z154" s="41">
        <f>(1+IF(Table1[[#This Row],[Regular Hourly Wage]]=0,0.5,(Table1[[#This Row],[Overtime Hourly Wage]]-Table1[[#This Row],[Regular Hourly Wage]])/Table1[[#This Row],[Regular Hourly Wage]]))*Table1[[#This Row],[Regular Wage Cap]]</f>
        <v>22.125</v>
      </c>
      <c r="AA154" s="41">
        <f>(1+IF(Table1[[#This Row],[Regular Hourly Wage]]=0,0,(Table1[[#This Row],[Holiday Hourly Wage]]-Table1[[#This Row],[Regular Hourly Wage]])/Table1[[#This Row],[Regular Hourly Wage]]))*Table1[[#This Row],[Regular Wage Cap]]</f>
        <v>14.75</v>
      </c>
      <c r="AB154" s="41">
        <f>Table1[[#This Row],[Regular Hours3]]*Table1[[#This Row],[Regular Hourly Wage]]</f>
        <v>0</v>
      </c>
      <c r="AC154" s="41">
        <f>Table1[[#This Row],[OvertimeHours5]]*Table1[[#This Row],[Overtime Hourly Wage]]</f>
        <v>0</v>
      </c>
      <c r="AD154" s="41">
        <f>Table1[[#This Row],[Holiday Hours7]]*Table1[[#This Row],[Holiday Hourly Wage]]</f>
        <v>0</v>
      </c>
      <c r="AE154" s="41">
        <f>SUM(Table1[[#This Row],[Regular10]:[Holiday12]])</f>
        <v>0</v>
      </c>
      <c r="AF154" s="41">
        <f>Table1[[#This Row],[Regular Hours3]]*Table1[[#This Row],[Regular Wage Cap]]</f>
        <v>0</v>
      </c>
      <c r="AG154" s="41">
        <f>Table1[[#This Row],[OvertimeHours5]]*Table1[[#This Row],[Overtime Wage Cap]]</f>
        <v>0</v>
      </c>
      <c r="AH154" s="41">
        <f>Table1[[#This Row],[Holiday Hours7]]*Table1[[#This Row],[Holiday Wage Cap]]</f>
        <v>0</v>
      </c>
      <c r="AI154" s="41">
        <f>SUM(Table1[[#This Row],[Regular]:[Holiday]])</f>
        <v>0</v>
      </c>
      <c r="AJ154" s="41">
        <f>IF(Table1[[#This Row],[Total]]=0,0,Table1[[#This Row],[Total2]]-Table1[[#This Row],[Total]])</f>
        <v>0</v>
      </c>
      <c r="AK154" s="41">
        <f>Table1[[#This Row],[Difference]]*Table1[[#This Row],[DDS Funding Percent]]</f>
        <v>0</v>
      </c>
      <c r="AL154" s="41">
        <f>IF(Table1[[#This Row],[Regular Hourly Wage]]&lt;&gt;0,Table1[[#This Row],[Regular Wage Cap]]-Table1[[#This Row],[Regular Hourly Wage]],0)</f>
        <v>0</v>
      </c>
      <c r="AM154" s="38"/>
      <c r="AN154" s="41">
        <f>Table1[[#This Row],[Wage Difference]]*Table1[[#This Row],[Post Wage Increase Time Off Accruals (Hours)]]</f>
        <v>0</v>
      </c>
      <c r="AO154" s="41">
        <f>Table1[[#This Row],[Min Wage Time Off Accrual Expense]]*Table1[[#This Row],[DDS Funding Percent]]</f>
        <v>0</v>
      </c>
      <c r="AP154" s="1"/>
      <c r="AQ154" s="18"/>
    </row>
    <row r="155" spans="1:43" x14ac:dyDescent="0.25">
      <c r="A155" s="17"/>
      <c r="B155" s="17"/>
      <c r="C155" s="58"/>
      <c r="D155" s="40"/>
      <c r="E155" s="40"/>
      <c r="F155" s="40"/>
      <c r="G155" s="40"/>
      <c r="H155" s="40"/>
      <c r="I155" s="40"/>
      <c r="K155" s="41">
        <f>SUM(Table1[[#This Row],[Regular Wages]],Table1[[#This Row],[OvertimeWages]],Table1[[#This Row],[Holiday Wages]],Table1[[#This Row],[Incentive Payments]])</f>
        <v>0</v>
      </c>
      <c r="L155" s="38"/>
      <c r="M155" s="38"/>
      <c r="N155" s="38"/>
      <c r="O155" s="38"/>
      <c r="P155" s="38"/>
      <c r="Q155" s="38"/>
      <c r="R155" s="38"/>
      <c r="S155" s="41">
        <f>SUM(Table1[[#This Row],[Regular Wages2]],Table1[[#This Row],[OvertimeWages4]],Table1[[#This Row],[Holiday Wages6]],Table1[[#This Row],[Incentive Payments8]])</f>
        <v>0</v>
      </c>
      <c r="T155" s="41">
        <f>SUM(Table1[[#This Row],[Total Pre Min Wage Wages]],Table1[[#This Row],[Total After Min Wage Wages]])</f>
        <v>0</v>
      </c>
      <c r="U155" s="41">
        <f>IFERROR(IF(OR(Table1[[#This Row],[Regular Hours]]=0,Table1[[#This Row],[Regular Hours]]=""),VLOOKUP(Table1[[#This Row],[Position Title]],startingWages!$A$2:$D$200,2, FALSE),Table1[[#This Row],[Regular Wages]]/Table1[[#This Row],[Regular Hours]]),0)</f>
        <v>0</v>
      </c>
      <c r="V155" s="41">
        <f>IF(OR(Table1[[#This Row],[OvertimeHours]]="",Table1[[#This Row],[OvertimeHours]]=0),Table1[[#This Row],[Regular Hourly Wage]]*1.5,Table1[[#This Row],[OvertimeWages]]/Table1[[#This Row],[OvertimeHours]])</f>
        <v>0</v>
      </c>
      <c r="W155" s="41">
        <f>IF(OR(Table1[[#This Row],[Holiday Hours]]="",Table1[[#This Row],[Holiday Hours]]=0),Table1[[#This Row],[Regular Hourly Wage]],Table1[[#This Row],[Holiday Wages]]/Table1[[#This Row],[Holiday Hours]])</f>
        <v>0</v>
      </c>
      <c r="X155" s="41" t="str">
        <f>IF(Table1[[#This Row],[Regular Hourly Wage]]&lt;14.05,"$14.75",IF(Table1[[#This Row],[Regular Hourly Wage]]&lt;30,"5%","None"))</f>
        <v>$14.75</v>
      </c>
      <c r="Y155" s="41">
        <f>IF(Table1[[#This Row],[Wage Category]]="5%",Table1[[#This Row],[Regular Hourly Wage]]*1.05,IF(Table1[[#This Row],[Wage Category]]="$14.75",14.75,Table1[[#This Row],[Regular Hourly Wage]]))</f>
        <v>14.75</v>
      </c>
      <c r="Z155" s="41">
        <f>(1+IF(Table1[[#This Row],[Regular Hourly Wage]]=0,0.5,(Table1[[#This Row],[Overtime Hourly Wage]]-Table1[[#This Row],[Regular Hourly Wage]])/Table1[[#This Row],[Regular Hourly Wage]]))*Table1[[#This Row],[Regular Wage Cap]]</f>
        <v>22.125</v>
      </c>
      <c r="AA155" s="41">
        <f>(1+IF(Table1[[#This Row],[Regular Hourly Wage]]=0,0,(Table1[[#This Row],[Holiday Hourly Wage]]-Table1[[#This Row],[Regular Hourly Wage]])/Table1[[#This Row],[Regular Hourly Wage]]))*Table1[[#This Row],[Regular Wage Cap]]</f>
        <v>14.75</v>
      </c>
      <c r="AB155" s="41">
        <f>Table1[[#This Row],[Regular Hours3]]*Table1[[#This Row],[Regular Hourly Wage]]</f>
        <v>0</v>
      </c>
      <c r="AC155" s="41">
        <f>Table1[[#This Row],[OvertimeHours5]]*Table1[[#This Row],[Overtime Hourly Wage]]</f>
        <v>0</v>
      </c>
      <c r="AD155" s="41">
        <f>Table1[[#This Row],[Holiday Hours7]]*Table1[[#This Row],[Holiday Hourly Wage]]</f>
        <v>0</v>
      </c>
      <c r="AE155" s="41">
        <f>SUM(Table1[[#This Row],[Regular10]:[Holiday12]])</f>
        <v>0</v>
      </c>
      <c r="AF155" s="41">
        <f>Table1[[#This Row],[Regular Hours3]]*Table1[[#This Row],[Regular Wage Cap]]</f>
        <v>0</v>
      </c>
      <c r="AG155" s="41">
        <f>Table1[[#This Row],[OvertimeHours5]]*Table1[[#This Row],[Overtime Wage Cap]]</f>
        <v>0</v>
      </c>
      <c r="AH155" s="41">
        <f>Table1[[#This Row],[Holiday Hours7]]*Table1[[#This Row],[Holiday Wage Cap]]</f>
        <v>0</v>
      </c>
      <c r="AI155" s="41">
        <f>SUM(Table1[[#This Row],[Regular]:[Holiday]])</f>
        <v>0</v>
      </c>
      <c r="AJ155" s="41">
        <f>IF(Table1[[#This Row],[Total]]=0,0,Table1[[#This Row],[Total2]]-Table1[[#This Row],[Total]])</f>
        <v>0</v>
      </c>
      <c r="AK155" s="41">
        <f>Table1[[#This Row],[Difference]]*Table1[[#This Row],[DDS Funding Percent]]</f>
        <v>0</v>
      </c>
      <c r="AL155" s="41">
        <f>IF(Table1[[#This Row],[Regular Hourly Wage]]&lt;&gt;0,Table1[[#This Row],[Regular Wage Cap]]-Table1[[#This Row],[Regular Hourly Wage]],0)</f>
        <v>0</v>
      </c>
      <c r="AM155" s="38"/>
      <c r="AN155" s="41">
        <f>Table1[[#This Row],[Wage Difference]]*Table1[[#This Row],[Post Wage Increase Time Off Accruals (Hours)]]</f>
        <v>0</v>
      </c>
      <c r="AO155" s="41">
        <f>Table1[[#This Row],[Min Wage Time Off Accrual Expense]]*Table1[[#This Row],[DDS Funding Percent]]</f>
        <v>0</v>
      </c>
      <c r="AP155" s="1"/>
      <c r="AQ155" s="18"/>
    </row>
    <row r="156" spans="1:43" x14ac:dyDescent="0.25">
      <c r="A156" s="17"/>
      <c r="B156" s="17"/>
      <c r="C156" s="58"/>
      <c r="D156" s="40"/>
      <c r="E156" s="40"/>
      <c r="F156" s="40"/>
      <c r="G156" s="40"/>
      <c r="H156" s="40"/>
      <c r="I156" s="40"/>
      <c r="K156" s="41">
        <f>SUM(Table1[[#This Row],[Regular Wages]],Table1[[#This Row],[OvertimeWages]],Table1[[#This Row],[Holiday Wages]],Table1[[#This Row],[Incentive Payments]])</f>
        <v>0</v>
      </c>
      <c r="L156" s="38"/>
      <c r="M156" s="38"/>
      <c r="N156" s="38"/>
      <c r="O156" s="38"/>
      <c r="P156" s="38"/>
      <c r="Q156" s="38"/>
      <c r="R156" s="38"/>
      <c r="S156" s="41">
        <f>SUM(Table1[[#This Row],[Regular Wages2]],Table1[[#This Row],[OvertimeWages4]],Table1[[#This Row],[Holiday Wages6]],Table1[[#This Row],[Incentive Payments8]])</f>
        <v>0</v>
      </c>
      <c r="T156" s="41">
        <f>SUM(Table1[[#This Row],[Total Pre Min Wage Wages]],Table1[[#This Row],[Total After Min Wage Wages]])</f>
        <v>0</v>
      </c>
      <c r="U156" s="41">
        <f>IFERROR(IF(OR(Table1[[#This Row],[Regular Hours]]=0,Table1[[#This Row],[Regular Hours]]=""),VLOOKUP(Table1[[#This Row],[Position Title]],startingWages!$A$2:$D$200,2, FALSE),Table1[[#This Row],[Regular Wages]]/Table1[[#This Row],[Regular Hours]]),0)</f>
        <v>0</v>
      </c>
      <c r="V156" s="41">
        <f>IF(OR(Table1[[#This Row],[OvertimeHours]]="",Table1[[#This Row],[OvertimeHours]]=0),Table1[[#This Row],[Regular Hourly Wage]]*1.5,Table1[[#This Row],[OvertimeWages]]/Table1[[#This Row],[OvertimeHours]])</f>
        <v>0</v>
      </c>
      <c r="W156" s="41">
        <f>IF(OR(Table1[[#This Row],[Holiday Hours]]="",Table1[[#This Row],[Holiday Hours]]=0),Table1[[#This Row],[Regular Hourly Wage]],Table1[[#This Row],[Holiday Wages]]/Table1[[#This Row],[Holiday Hours]])</f>
        <v>0</v>
      </c>
      <c r="X156" s="41" t="str">
        <f>IF(Table1[[#This Row],[Regular Hourly Wage]]&lt;14.05,"$14.75",IF(Table1[[#This Row],[Regular Hourly Wage]]&lt;30,"5%","None"))</f>
        <v>$14.75</v>
      </c>
      <c r="Y156" s="41">
        <f>IF(Table1[[#This Row],[Wage Category]]="5%",Table1[[#This Row],[Regular Hourly Wage]]*1.05,IF(Table1[[#This Row],[Wage Category]]="$14.75",14.75,Table1[[#This Row],[Regular Hourly Wage]]))</f>
        <v>14.75</v>
      </c>
      <c r="Z156" s="41">
        <f>(1+IF(Table1[[#This Row],[Regular Hourly Wage]]=0,0.5,(Table1[[#This Row],[Overtime Hourly Wage]]-Table1[[#This Row],[Regular Hourly Wage]])/Table1[[#This Row],[Regular Hourly Wage]]))*Table1[[#This Row],[Regular Wage Cap]]</f>
        <v>22.125</v>
      </c>
      <c r="AA156" s="41">
        <f>(1+IF(Table1[[#This Row],[Regular Hourly Wage]]=0,0,(Table1[[#This Row],[Holiday Hourly Wage]]-Table1[[#This Row],[Regular Hourly Wage]])/Table1[[#This Row],[Regular Hourly Wage]]))*Table1[[#This Row],[Regular Wage Cap]]</f>
        <v>14.75</v>
      </c>
      <c r="AB156" s="41">
        <f>Table1[[#This Row],[Regular Hours3]]*Table1[[#This Row],[Regular Hourly Wage]]</f>
        <v>0</v>
      </c>
      <c r="AC156" s="41">
        <f>Table1[[#This Row],[OvertimeHours5]]*Table1[[#This Row],[Overtime Hourly Wage]]</f>
        <v>0</v>
      </c>
      <c r="AD156" s="41">
        <f>Table1[[#This Row],[Holiday Hours7]]*Table1[[#This Row],[Holiday Hourly Wage]]</f>
        <v>0</v>
      </c>
      <c r="AE156" s="41">
        <f>SUM(Table1[[#This Row],[Regular10]:[Holiday12]])</f>
        <v>0</v>
      </c>
      <c r="AF156" s="41">
        <f>Table1[[#This Row],[Regular Hours3]]*Table1[[#This Row],[Regular Wage Cap]]</f>
        <v>0</v>
      </c>
      <c r="AG156" s="41">
        <f>Table1[[#This Row],[OvertimeHours5]]*Table1[[#This Row],[Overtime Wage Cap]]</f>
        <v>0</v>
      </c>
      <c r="AH156" s="41">
        <f>Table1[[#This Row],[Holiday Hours7]]*Table1[[#This Row],[Holiday Wage Cap]]</f>
        <v>0</v>
      </c>
      <c r="AI156" s="41">
        <f>SUM(Table1[[#This Row],[Regular]:[Holiday]])</f>
        <v>0</v>
      </c>
      <c r="AJ156" s="41">
        <f>IF(Table1[[#This Row],[Total]]=0,0,Table1[[#This Row],[Total2]]-Table1[[#This Row],[Total]])</f>
        <v>0</v>
      </c>
      <c r="AK156" s="41">
        <f>Table1[[#This Row],[Difference]]*Table1[[#This Row],[DDS Funding Percent]]</f>
        <v>0</v>
      </c>
      <c r="AL156" s="41">
        <f>IF(Table1[[#This Row],[Regular Hourly Wage]]&lt;&gt;0,Table1[[#This Row],[Regular Wage Cap]]-Table1[[#This Row],[Regular Hourly Wage]],0)</f>
        <v>0</v>
      </c>
      <c r="AM156" s="38"/>
      <c r="AN156" s="41">
        <f>Table1[[#This Row],[Wage Difference]]*Table1[[#This Row],[Post Wage Increase Time Off Accruals (Hours)]]</f>
        <v>0</v>
      </c>
      <c r="AO156" s="41">
        <f>Table1[[#This Row],[Min Wage Time Off Accrual Expense]]*Table1[[#This Row],[DDS Funding Percent]]</f>
        <v>0</v>
      </c>
      <c r="AP156" s="1"/>
      <c r="AQ156" s="18"/>
    </row>
    <row r="157" spans="1:43" x14ac:dyDescent="0.25">
      <c r="A157" s="17"/>
      <c r="B157" s="17"/>
      <c r="C157" s="58"/>
      <c r="D157" s="40"/>
      <c r="E157" s="40"/>
      <c r="F157" s="40"/>
      <c r="G157" s="40"/>
      <c r="H157" s="40"/>
      <c r="I157" s="40"/>
      <c r="K157" s="41">
        <f>SUM(Table1[[#This Row],[Regular Wages]],Table1[[#This Row],[OvertimeWages]],Table1[[#This Row],[Holiday Wages]],Table1[[#This Row],[Incentive Payments]])</f>
        <v>0</v>
      </c>
      <c r="L157" s="38"/>
      <c r="M157" s="38"/>
      <c r="N157" s="38"/>
      <c r="O157" s="38"/>
      <c r="P157" s="38"/>
      <c r="Q157" s="38"/>
      <c r="R157" s="38"/>
      <c r="S157" s="41">
        <f>SUM(Table1[[#This Row],[Regular Wages2]],Table1[[#This Row],[OvertimeWages4]],Table1[[#This Row],[Holiday Wages6]],Table1[[#This Row],[Incentive Payments8]])</f>
        <v>0</v>
      </c>
      <c r="T157" s="41">
        <f>SUM(Table1[[#This Row],[Total Pre Min Wage Wages]],Table1[[#This Row],[Total After Min Wage Wages]])</f>
        <v>0</v>
      </c>
      <c r="U157" s="41">
        <f>IFERROR(IF(OR(Table1[[#This Row],[Regular Hours]]=0,Table1[[#This Row],[Regular Hours]]=""),VLOOKUP(Table1[[#This Row],[Position Title]],startingWages!$A$2:$D$200,2, FALSE),Table1[[#This Row],[Regular Wages]]/Table1[[#This Row],[Regular Hours]]),0)</f>
        <v>0</v>
      </c>
      <c r="V157" s="41">
        <f>IF(OR(Table1[[#This Row],[OvertimeHours]]="",Table1[[#This Row],[OvertimeHours]]=0),Table1[[#This Row],[Regular Hourly Wage]]*1.5,Table1[[#This Row],[OvertimeWages]]/Table1[[#This Row],[OvertimeHours]])</f>
        <v>0</v>
      </c>
      <c r="W157" s="41">
        <f>IF(OR(Table1[[#This Row],[Holiday Hours]]="",Table1[[#This Row],[Holiday Hours]]=0),Table1[[#This Row],[Regular Hourly Wage]],Table1[[#This Row],[Holiday Wages]]/Table1[[#This Row],[Holiday Hours]])</f>
        <v>0</v>
      </c>
      <c r="X157" s="41" t="str">
        <f>IF(Table1[[#This Row],[Regular Hourly Wage]]&lt;14.05,"$14.75",IF(Table1[[#This Row],[Regular Hourly Wage]]&lt;30,"5%","None"))</f>
        <v>$14.75</v>
      </c>
      <c r="Y157" s="41">
        <f>IF(Table1[[#This Row],[Wage Category]]="5%",Table1[[#This Row],[Regular Hourly Wage]]*1.05,IF(Table1[[#This Row],[Wage Category]]="$14.75",14.75,Table1[[#This Row],[Regular Hourly Wage]]))</f>
        <v>14.75</v>
      </c>
      <c r="Z157" s="41">
        <f>(1+IF(Table1[[#This Row],[Regular Hourly Wage]]=0,0.5,(Table1[[#This Row],[Overtime Hourly Wage]]-Table1[[#This Row],[Regular Hourly Wage]])/Table1[[#This Row],[Regular Hourly Wage]]))*Table1[[#This Row],[Regular Wage Cap]]</f>
        <v>22.125</v>
      </c>
      <c r="AA157" s="41">
        <f>(1+IF(Table1[[#This Row],[Regular Hourly Wage]]=0,0,(Table1[[#This Row],[Holiday Hourly Wage]]-Table1[[#This Row],[Regular Hourly Wage]])/Table1[[#This Row],[Regular Hourly Wage]]))*Table1[[#This Row],[Regular Wage Cap]]</f>
        <v>14.75</v>
      </c>
      <c r="AB157" s="41">
        <f>Table1[[#This Row],[Regular Hours3]]*Table1[[#This Row],[Regular Hourly Wage]]</f>
        <v>0</v>
      </c>
      <c r="AC157" s="41">
        <f>Table1[[#This Row],[OvertimeHours5]]*Table1[[#This Row],[Overtime Hourly Wage]]</f>
        <v>0</v>
      </c>
      <c r="AD157" s="41">
        <f>Table1[[#This Row],[Holiday Hours7]]*Table1[[#This Row],[Holiday Hourly Wage]]</f>
        <v>0</v>
      </c>
      <c r="AE157" s="41">
        <f>SUM(Table1[[#This Row],[Regular10]:[Holiday12]])</f>
        <v>0</v>
      </c>
      <c r="AF157" s="41">
        <f>Table1[[#This Row],[Regular Hours3]]*Table1[[#This Row],[Regular Wage Cap]]</f>
        <v>0</v>
      </c>
      <c r="AG157" s="41">
        <f>Table1[[#This Row],[OvertimeHours5]]*Table1[[#This Row],[Overtime Wage Cap]]</f>
        <v>0</v>
      </c>
      <c r="AH157" s="41">
        <f>Table1[[#This Row],[Holiday Hours7]]*Table1[[#This Row],[Holiday Wage Cap]]</f>
        <v>0</v>
      </c>
      <c r="AI157" s="41">
        <f>SUM(Table1[[#This Row],[Regular]:[Holiday]])</f>
        <v>0</v>
      </c>
      <c r="AJ157" s="41">
        <f>IF(Table1[[#This Row],[Total]]=0,0,Table1[[#This Row],[Total2]]-Table1[[#This Row],[Total]])</f>
        <v>0</v>
      </c>
      <c r="AK157" s="41">
        <f>Table1[[#This Row],[Difference]]*Table1[[#This Row],[DDS Funding Percent]]</f>
        <v>0</v>
      </c>
      <c r="AL157" s="41">
        <f>IF(Table1[[#This Row],[Regular Hourly Wage]]&lt;&gt;0,Table1[[#This Row],[Regular Wage Cap]]-Table1[[#This Row],[Regular Hourly Wage]],0)</f>
        <v>0</v>
      </c>
      <c r="AM157" s="38"/>
      <c r="AN157" s="41">
        <f>Table1[[#This Row],[Wage Difference]]*Table1[[#This Row],[Post Wage Increase Time Off Accruals (Hours)]]</f>
        <v>0</v>
      </c>
      <c r="AO157" s="41">
        <f>Table1[[#This Row],[Min Wage Time Off Accrual Expense]]*Table1[[#This Row],[DDS Funding Percent]]</f>
        <v>0</v>
      </c>
      <c r="AP157" s="1"/>
      <c r="AQ157" s="18"/>
    </row>
    <row r="158" spans="1:43" x14ac:dyDescent="0.25">
      <c r="A158" s="17"/>
      <c r="B158" s="17"/>
      <c r="C158" s="58"/>
      <c r="D158" s="40"/>
      <c r="E158" s="40"/>
      <c r="F158" s="40"/>
      <c r="G158" s="40"/>
      <c r="H158" s="40"/>
      <c r="I158" s="40"/>
      <c r="K158" s="41">
        <f>SUM(Table1[[#This Row],[Regular Wages]],Table1[[#This Row],[OvertimeWages]],Table1[[#This Row],[Holiday Wages]],Table1[[#This Row],[Incentive Payments]])</f>
        <v>0</v>
      </c>
      <c r="L158" s="38"/>
      <c r="M158" s="38"/>
      <c r="N158" s="38"/>
      <c r="O158" s="38"/>
      <c r="P158" s="38"/>
      <c r="Q158" s="38"/>
      <c r="R158" s="38"/>
      <c r="S158" s="41">
        <f>SUM(Table1[[#This Row],[Regular Wages2]],Table1[[#This Row],[OvertimeWages4]],Table1[[#This Row],[Holiday Wages6]],Table1[[#This Row],[Incentive Payments8]])</f>
        <v>0</v>
      </c>
      <c r="T158" s="41">
        <f>SUM(Table1[[#This Row],[Total Pre Min Wage Wages]],Table1[[#This Row],[Total After Min Wage Wages]])</f>
        <v>0</v>
      </c>
      <c r="U158" s="41">
        <f>IFERROR(IF(OR(Table1[[#This Row],[Regular Hours]]=0,Table1[[#This Row],[Regular Hours]]=""),VLOOKUP(Table1[[#This Row],[Position Title]],startingWages!$A$2:$D$200,2, FALSE),Table1[[#This Row],[Regular Wages]]/Table1[[#This Row],[Regular Hours]]),0)</f>
        <v>0</v>
      </c>
      <c r="V158" s="41">
        <f>IF(OR(Table1[[#This Row],[OvertimeHours]]="",Table1[[#This Row],[OvertimeHours]]=0),Table1[[#This Row],[Regular Hourly Wage]]*1.5,Table1[[#This Row],[OvertimeWages]]/Table1[[#This Row],[OvertimeHours]])</f>
        <v>0</v>
      </c>
      <c r="W158" s="41">
        <f>IF(OR(Table1[[#This Row],[Holiday Hours]]="",Table1[[#This Row],[Holiday Hours]]=0),Table1[[#This Row],[Regular Hourly Wage]],Table1[[#This Row],[Holiday Wages]]/Table1[[#This Row],[Holiday Hours]])</f>
        <v>0</v>
      </c>
      <c r="X158" s="41" t="str">
        <f>IF(Table1[[#This Row],[Regular Hourly Wage]]&lt;14.05,"$14.75",IF(Table1[[#This Row],[Regular Hourly Wage]]&lt;30,"5%","None"))</f>
        <v>$14.75</v>
      </c>
      <c r="Y158" s="41">
        <f>IF(Table1[[#This Row],[Wage Category]]="5%",Table1[[#This Row],[Regular Hourly Wage]]*1.05,IF(Table1[[#This Row],[Wage Category]]="$14.75",14.75,Table1[[#This Row],[Regular Hourly Wage]]))</f>
        <v>14.75</v>
      </c>
      <c r="Z158" s="41">
        <f>(1+IF(Table1[[#This Row],[Regular Hourly Wage]]=0,0.5,(Table1[[#This Row],[Overtime Hourly Wage]]-Table1[[#This Row],[Regular Hourly Wage]])/Table1[[#This Row],[Regular Hourly Wage]]))*Table1[[#This Row],[Regular Wage Cap]]</f>
        <v>22.125</v>
      </c>
      <c r="AA158" s="41">
        <f>(1+IF(Table1[[#This Row],[Regular Hourly Wage]]=0,0,(Table1[[#This Row],[Holiday Hourly Wage]]-Table1[[#This Row],[Regular Hourly Wage]])/Table1[[#This Row],[Regular Hourly Wage]]))*Table1[[#This Row],[Regular Wage Cap]]</f>
        <v>14.75</v>
      </c>
      <c r="AB158" s="41">
        <f>Table1[[#This Row],[Regular Hours3]]*Table1[[#This Row],[Regular Hourly Wage]]</f>
        <v>0</v>
      </c>
      <c r="AC158" s="41">
        <f>Table1[[#This Row],[OvertimeHours5]]*Table1[[#This Row],[Overtime Hourly Wage]]</f>
        <v>0</v>
      </c>
      <c r="AD158" s="41">
        <f>Table1[[#This Row],[Holiday Hours7]]*Table1[[#This Row],[Holiday Hourly Wage]]</f>
        <v>0</v>
      </c>
      <c r="AE158" s="41">
        <f>SUM(Table1[[#This Row],[Regular10]:[Holiday12]])</f>
        <v>0</v>
      </c>
      <c r="AF158" s="41">
        <f>Table1[[#This Row],[Regular Hours3]]*Table1[[#This Row],[Regular Wage Cap]]</f>
        <v>0</v>
      </c>
      <c r="AG158" s="41">
        <f>Table1[[#This Row],[OvertimeHours5]]*Table1[[#This Row],[Overtime Wage Cap]]</f>
        <v>0</v>
      </c>
      <c r="AH158" s="41">
        <f>Table1[[#This Row],[Holiday Hours7]]*Table1[[#This Row],[Holiday Wage Cap]]</f>
        <v>0</v>
      </c>
      <c r="AI158" s="41">
        <f>SUM(Table1[[#This Row],[Regular]:[Holiday]])</f>
        <v>0</v>
      </c>
      <c r="AJ158" s="41">
        <f>IF(Table1[[#This Row],[Total]]=0,0,Table1[[#This Row],[Total2]]-Table1[[#This Row],[Total]])</f>
        <v>0</v>
      </c>
      <c r="AK158" s="41">
        <f>Table1[[#This Row],[Difference]]*Table1[[#This Row],[DDS Funding Percent]]</f>
        <v>0</v>
      </c>
      <c r="AL158" s="41">
        <f>IF(Table1[[#This Row],[Regular Hourly Wage]]&lt;&gt;0,Table1[[#This Row],[Regular Wage Cap]]-Table1[[#This Row],[Regular Hourly Wage]],0)</f>
        <v>0</v>
      </c>
      <c r="AM158" s="38"/>
      <c r="AN158" s="41">
        <f>Table1[[#This Row],[Wage Difference]]*Table1[[#This Row],[Post Wage Increase Time Off Accruals (Hours)]]</f>
        <v>0</v>
      </c>
      <c r="AO158" s="41">
        <f>Table1[[#This Row],[Min Wage Time Off Accrual Expense]]*Table1[[#This Row],[DDS Funding Percent]]</f>
        <v>0</v>
      </c>
      <c r="AP158" s="1"/>
      <c r="AQ158" s="18"/>
    </row>
    <row r="159" spans="1:43" x14ac:dyDescent="0.25">
      <c r="A159" s="17"/>
      <c r="B159" s="17"/>
      <c r="C159" s="58"/>
      <c r="D159" s="40"/>
      <c r="E159" s="40"/>
      <c r="F159" s="40"/>
      <c r="G159" s="40"/>
      <c r="H159" s="40"/>
      <c r="I159" s="40"/>
      <c r="K159" s="41">
        <f>SUM(Table1[[#This Row],[Regular Wages]],Table1[[#This Row],[OvertimeWages]],Table1[[#This Row],[Holiday Wages]],Table1[[#This Row],[Incentive Payments]])</f>
        <v>0</v>
      </c>
      <c r="L159" s="38"/>
      <c r="M159" s="38"/>
      <c r="N159" s="38"/>
      <c r="O159" s="38"/>
      <c r="P159" s="38"/>
      <c r="Q159" s="38"/>
      <c r="R159" s="38"/>
      <c r="S159" s="41">
        <f>SUM(Table1[[#This Row],[Regular Wages2]],Table1[[#This Row],[OvertimeWages4]],Table1[[#This Row],[Holiday Wages6]],Table1[[#This Row],[Incentive Payments8]])</f>
        <v>0</v>
      </c>
      <c r="T159" s="41">
        <f>SUM(Table1[[#This Row],[Total Pre Min Wage Wages]],Table1[[#This Row],[Total After Min Wage Wages]])</f>
        <v>0</v>
      </c>
      <c r="U159" s="41">
        <f>IFERROR(IF(OR(Table1[[#This Row],[Regular Hours]]=0,Table1[[#This Row],[Regular Hours]]=""),VLOOKUP(Table1[[#This Row],[Position Title]],startingWages!$A$2:$D$200,2, FALSE),Table1[[#This Row],[Regular Wages]]/Table1[[#This Row],[Regular Hours]]),0)</f>
        <v>0</v>
      </c>
      <c r="V159" s="41">
        <f>IF(OR(Table1[[#This Row],[OvertimeHours]]="",Table1[[#This Row],[OvertimeHours]]=0),Table1[[#This Row],[Regular Hourly Wage]]*1.5,Table1[[#This Row],[OvertimeWages]]/Table1[[#This Row],[OvertimeHours]])</f>
        <v>0</v>
      </c>
      <c r="W159" s="41">
        <f>IF(OR(Table1[[#This Row],[Holiday Hours]]="",Table1[[#This Row],[Holiday Hours]]=0),Table1[[#This Row],[Regular Hourly Wage]],Table1[[#This Row],[Holiday Wages]]/Table1[[#This Row],[Holiday Hours]])</f>
        <v>0</v>
      </c>
      <c r="X159" s="41" t="str">
        <f>IF(Table1[[#This Row],[Regular Hourly Wage]]&lt;14.05,"$14.75",IF(Table1[[#This Row],[Regular Hourly Wage]]&lt;30,"5%","None"))</f>
        <v>$14.75</v>
      </c>
      <c r="Y159" s="41">
        <f>IF(Table1[[#This Row],[Wage Category]]="5%",Table1[[#This Row],[Regular Hourly Wage]]*1.05,IF(Table1[[#This Row],[Wage Category]]="$14.75",14.75,Table1[[#This Row],[Regular Hourly Wage]]))</f>
        <v>14.75</v>
      </c>
      <c r="Z159" s="41">
        <f>(1+IF(Table1[[#This Row],[Regular Hourly Wage]]=0,0.5,(Table1[[#This Row],[Overtime Hourly Wage]]-Table1[[#This Row],[Regular Hourly Wage]])/Table1[[#This Row],[Regular Hourly Wage]]))*Table1[[#This Row],[Regular Wage Cap]]</f>
        <v>22.125</v>
      </c>
      <c r="AA159" s="41">
        <f>(1+IF(Table1[[#This Row],[Regular Hourly Wage]]=0,0,(Table1[[#This Row],[Holiday Hourly Wage]]-Table1[[#This Row],[Regular Hourly Wage]])/Table1[[#This Row],[Regular Hourly Wage]]))*Table1[[#This Row],[Regular Wage Cap]]</f>
        <v>14.75</v>
      </c>
      <c r="AB159" s="41">
        <f>Table1[[#This Row],[Regular Hours3]]*Table1[[#This Row],[Regular Hourly Wage]]</f>
        <v>0</v>
      </c>
      <c r="AC159" s="41">
        <f>Table1[[#This Row],[OvertimeHours5]]*Table1[[#This Row],[Overtime Hourly Wage]]</f>
        <v>0</v>
      </c>
      <c r="AD159" s="41">
        <f>Table1[[#This Row],[Holiday Hours7]]*Table1[[#This Row],[Holiday Hourly Wage]]</f>
        <v>0</v>
      </c>
      <c r="AE159" s="41">
        <f>SUM(Table1[[#This Row],[Regular10]:[Holiday12]])</f>
        <v>0</v>
      </c>
      <c r="AF159" s="41">
        <f>Table1[[#This Row],[Regular Hours3]]*Table1[[#This Row],[Regular Wage Cap]]</f>
        <v>0</v>
      </c>
      <c r="AG159" s="41">
        <f>Table1[[#This Row],[OvertimeHours5]]*Table1[[#This Row],[Overtime Wage Cap]]</f>
        <v>0</v>
      </c>
      <c r="AH159" s="41">
        <f>Table1[[#This Row],[Holiday Hours7]]*Table1[[#This Row],[Holiday Wage Cap]]</f>
        <v>0</v>
      </c>
      <c r="AI159" s="41">
        <f>SUM(Table1[[#This Row],[Regular]:[Holiday]])</f>
        <v>0</v>
      </c>
      <c r="AJ159" s="41">
        <f>IF(Table1[[#This Row],[Total]]=0,0,Table1[[#This Row],[Total2]]-Table1[[#This Row],[Total]])</f>
        <v>0</v>
      </c>
      <c r="AK159" s="41">
        <f>Table1[[#This Row],[Difference]]*Table1[[#This Row],[DDS Funding Percent]]</f>
        <v>0</v>
      </c>
      <c r="AL159" s="41">
        <f>IF(Table1[[#This Row],[Regular Hourly Wage]]&lt;&gt;0,Table1[[#This Row],[Regular Wage Cap]]-Table1[[#This Row],[Regular Hourly Wage]],0)</f>
        <v>0</v>
      </c>
      <c r="AM159" s="38"/>
      <c r="AN159" s="41">
        <f>Table1[[#This Row],[Wage Difference]]*Table1[[#This Row],[Post Wage Increase Time Off Accruals (Hours)]]</f>
        <v>0</v>
      </c>
      <c r="AO159" s="41">
        <f>Table1[[#This Row],[Min Wage Time Off Accrual Expense]]*Table1[[#This Row],[DDS Funding Percent]]</f>
        <v>0</v>
      </c>
      <c r="AP159" s="1"/>
      <c r="AQ159" s="18"/>
    </row>
    <row r="160" spans="1:43" x14ac:dyDescent="0.25">
      <c r="A160" s="17"/>
      <c r="B160" s="17"/>
      <c r="C160" s="58"/>
      <c r="D160" s="40"/>
      <c r="E160" s="40"/>
      <c r="F160" s="40"/>
      <c r="G160" s="40"/>
      <c r="H160" s="40"/>
      <c r="I160" s="40"/>
      <c r="K160" s="41">
        <f>SUM(Table1[[#This Row],[Regular Wages]],Table1[[#This Row],[OvertimeWages]],Table1[[#This Row],[Holiday Wages]],Table1[[#This Row],[Incentive Payments]])</f>
        <v>0</v>
      </c>
      <c r="L160" s="38"/>
      <c r="M160" s="38"/>
      <c r="N160" s="38"/>
      <c r="O160" s="38"/>
      <c r="P160" s="38"/>
      <c r="Q160" s="38"/>
      <c r="R160" s="38"/>
      <c r="S160" s="41">
        <f>SUM(Table1[[#This Row],[Regular Wages2]],Table1[[#This Row],[OvertimeWages4]],Table1[[#This Row],[Holiday Wages6]],Table1[[#This Row],[Incentive Payments8]])</f>
        <v>0</v>
      </c>
      <c r="T160" s="41">
        <f>SUM(Table1[[#This Row],[Total Pre Min Wage Wages]],Table1[[#This Row],[Total After Min Wage Wages]])</f>
        <v>0</v>
      </c>
      <c r="U160" s="41">
        <f>IFERROR(IF(OR(Table1[[#This Row],[Regular Hours]]=0,Table1[[#This Row],[Regular Hours]]=""),VLOOKUP(Table1[[#This Row],[Position Title]],startingWages!$A$2:$D$200,2, FALSE),Table1[[#This Row],[Regular Wages]]/Table1[[#This Row],[Regular Hours]]),0)</f>
        <v>0</v>
      </c>
      <c r="V160" s="41">
        <f>IF(OR(Table1[[#This Row],[OvertimeHours]]="",Table1[[#This Row],[OvertimeHours]]=0),Table1[[#This Row],[Regular Hourly Wage]]*1.5,Table1[[#This Row],[OvertimeWages]]/Table1[[#This Row],[OvertimeHours]])</f>
        <v>0</v>
      </c>
      <c r="W160" s="41">
        <f>IF(OR(Table1[[#This Row],[Holiday Hours]]="",Table1[[#This Row],[Holiday Hours]]=0),Table1[[#This Row],[Regular Hourly Wage]],Table1[[#This Row],[Holiday Wages]]/Table1[[#This Row],[Holiday Hours]])</f>
        <v>0</v>
      </c>
      <c r="X160" s="41" t="str">
        <f>IF(Table1[[#This Row],[Regular Hourly Wage]]&lt;14.05,"$14.75",IF(Table1[[#This Row],[Regular Hourly Wage]]&lt;30,"5%","None"))</f>
        <v>$14.75</v>
      </c>
      <c r="Y160" s="41">
        <f>IF(Table1[[#This Row],[Wage Category]]="5%",Table1[[#This Row],[Regular Hourly Wage]]*1.05,IF(Table1[[#This Row],[Wage Category]]="$14.75",14.75,Table1[[#This Row],[Regular Hourly Wage]]))</f>
        <v>14.75</v>
      </c>
      <c r="Z160" s="41">
        <f>(1+IF(Table1[[#This Row],[Regular Hourly Wage]]=0,0.5,(Table1[[#This Row],[Overtime Hourly Wage]]-Table1[[#This Row],[Regular Hourly Wage]])/Table1[[#This Row],[Regular Hourly Wage]]))*Table1[[#This Row],[Regular Wage Cap]]</f>
        <v>22.125</v>
      </c>
      <c r="AA160" s="41">
        <f>(1+IF(Table1[[#This Row],[Regular Hourly Wage]]=0,0,(Table1[[#This Row],[Holiday Hourly Wage]]-Table1[[#This Row],[Regular Hourly Wage]])/Table1[[#This Row],[Regular Hourly Wage]]))*Table1[[#This Row],[Regular Wage Cap]]</f>
        <v>14.75</v>
      </c>
      <c r="AB160" s="41">
        <f>Table1[[#This Row],[Regular Hours3]]*Table1[[#This Row],[Regular Hourly Wage]]</f>
        <v>0</v>
      </c>
      <c r="AC160" s="41">
        <f>Table1[[#This Row],[OvertimeHours5]]*Table1[[#This Row],[Overtime Hourly Wage]]</f>
        <v>0</v>
      </c>
      <c r="AD160" s="41">
        <f>Table1[[#This Row],[Holiday Hours7]]*Table1[[#This Row],[Holiday Hourly Wage]]</f>
        <v>0</v>
      </c>
      <c r="AE160" s="41">
        <f>SUM(Table1[[#This Row],[Regular10]:[Holiday12]])</f>
        <v>0</v>
      </c>
      <c r="AF160" s="41">
        <f>Table1[[#This Row],[Regular Hours3]]*Table1[[#This Row],[Regular Wage Cap]]</f>
        <v>0</v>
      </c>
      <c r="AG160" s="41">
        <f>Table1[[#This Row],[OvertimeHours5]]*Table1[[#This Row],[Overtime Wage Cap]]</f>
        <v>0</v>
      </c>
      <c r="AH160" s="41">
        <f>Table1[[#This Row],[Holiday Hours7]]*Table1[[#This Row],[Holiday Wage Cap]]</f>
        <v>0</v>
      </c>
      <c r="AI160" s="41">
        <f>SUM(Table1[[#This Row],[Regular]:[Holiday]])</f>
        <v>0</v>
      </c>
      <c r="AJ160" s="41">
        <f>IF(Table1[[#This Row],[Total]]=0,0,Table1[[#This Row],[Total2]]-Table1[[#This Row],[Total]])</f>
        <v>0</v>
      </c>
      <c r="AK160" s="41">
        <f>Table1[[#This Row],[Difference]]*Table1[[#This Row],[DDS Funding Percent]]</f>
        <v>0</v>
      </c>
      <c r="AL160" s="41">
        <f>IF(Table1[[#This Row],[Regular Hourly Wage]]&lt;&gt;0,Table1[[#This Row],[Regular Wage Cap]]-Table1[[#This Row],[Regular Hourly Wage]],0)</f>
        <v>0</v>
      </c>
      <c r="AM160" s="38"/>
      <c r="AN160" s="41">
        <f>Table1[[#This Row],[Wage Difference]]*Table1[[#This Row],[Post Wage Increase Time Off Accruals (Hours)]]</f>
        <v>0</v>
      </c>
      <c r="AO160" s="41">
        <f>Table1[[#This Row],[Min Wage Time Off Accrual Expense]]*Table1[[#This Row],[DDS Funding Percent]]</f>
        <v>0</v>
      </c>
      <c r="AP160" s="1"/>
      <c r="AQ160" s="18"/>
    </row>
    <row r="161" spans="1:43" x14ac:dyDescent="0.25">
      <c r="A161" s="17"/>
      <c r="B161" s="17"/>
      <c r="C161" s="58"/>
      <c r="D161" s="40"/>
      <c r="E161" s="40"/>
      <c r="F161" s="40"/>
      <c r="G161" s="40"/>
      <c r="H161" s="40"/>
      <c r="I161" s="40"/>
      <c r="K161" s="41">
        <f>SUM(Table1[[#This Row],[Regular Wages]],Table1[[#This Row],[OvertimeWages]],Table1[[#This Row],[Holiday Wages]],Table1[[#This Row],[Incentive Payments]])</f>
        <v>0</v>
      </c>
      <c r="L161" s="38"/>
      <c r="M161" s="38"/>
      <c r="N161" s="38"/>
      <c r="O161" s="38"/>
      <c r="P161" s="38"/>
      <c r="Q161" s="38"/>
      <c r="R161" s="38"/>
      <c r="S161" s="41">
        <f>SUM(Table1[[#This Row],[Regular Wages2]],Table1[[#This Row],[OvertimeWages4]],Table1[[#This Row],[Holiday Wages6]],Table1[[#This Row],[Incentive Payments8]])</f>
        <v>0</v>
      </c>
      <c r="T161" s="41">
        <f>SUM(Table1[[#This Row],[Total Pre Min Wage Wages]],Table1[[#This Row],[Total After Min Wage Wages]])</f>
        <v>0</v>
      </c>
      <c r="U161" s="41">
        <f>IFERROR(IF(OR(Table1[[#This Row],[Regular Hours]]=0,Table1[[#This Row],[Regular Hours]]=""),VLOOKUP(Table1[[#This Row],[Position Title]],startingWages!$A$2:$D$200,2, FALSE),Table1[[#This Row],[Regular Wages]]/Table1[[#This Row],[Regular Hours]]),0)</f>
        <v>0</v>
      </c>
      <c r="V161" s="41">
        <f>IF(OR(Table1[[#This Row],[OvertimeHours]]="",Table1[[#This Row],[OvertimeHours]]=0),Table1[[#This Row],[Regular Hourly Wage]]*1.5,Table1[[#This Row],[OvertimeWages]]/Table1[[#This Row],[OvertimeHours]])</f>
        <v>0</v>
      </c>
      <c r="W161" s="41">
        <f>IF(OR(Table1[[#This Row],[Holiday Hours]]="",Table1[[#This Row],[Holiday Hours]]=0),Table1[[#This Row],[Regular Hourly Wage]],Table1[[#This Row],[Holiday Wages]]/Table1[[#This Row],[Holiday Hours]])</f>
        <v>0</v>
      </c>
      <c r="X161" s="41" t="str">
        <f>IF(Table1[[#This Row],[Regular Hourly Wage]]&lt;14.05,"$14.75",IF(Table1[[#This Row],[Regular Hourly Wage]]&lt;30,"5%","None"))</f>
        <v>$14.75</v>
      </c>
      <c r="Y161" s="41">
        <f>IF(Table1[[#This Row],[Wage Category]]="5%",Table1[[#This Row],[Regular Hourly Wage]]*1.05,IF(Table1[[#This Row],[Wage Category]]="$14.75",14.75,Table1[[#This Row],[Regular Hourly Wage]]))</f>
        <v>14.75</v>
      </c>
      <c r="Z161" s="41">
        <f>(1+IF(Table1[[#This Row],[Regular Hourly Wage]]=0,0.5,(Table1[[#This Row],[Overtime Hourly Wage]]-Table1[[#This Row],[Regular Hourly Wage]])/Table1[[#This Row],[Regular Hourly Wage]]))*Table1[[#This Row],[Regular Wage Cap]]</f>
        <v>22.125</v>
      </c>
      <c r="AA161" s="41">
        <f>(1+IF(Table1[[#This Row],[Regular Hourly Wage]]=0,0,(Table1[[#This Row],[Holiday Hourly Wage]]-Table1[[#This Row],[Regular Hourly Wage]])/Table1[[#This Row],[Regular Hourly Wage]]))*Table1[[#This Row],[Regular Wage Cap]]</f>
        <v>14.75</v>
      </c>
      <c r="AB161" s="41">
        <f>Table1[[#This Row],[Regular Hours3]]*Table1[[#This Row],[Regular Hourly Wage]]</f>
        <v>0</v>
      </c>
      <c r="AC161" s="41">
        <f>Table1[[#This Row],[OvertimeHours5]]*Table1[[#This Row],[Overtime Hourly Wage]]</f>
        <v>0</v>
      </c>
      <c r="AD161" s="41">
        <f>Table1[[#This Row],[Holiday Hours7]]*Table1[[#This Row],[Holiday Hourly Wage]]</f>
        <v>0</v>
      </c>
      <c r="AE161" s="41">
        <f>SUM(Table1[[#This Row],[Regular10]:[Holiday12]])</f>
        <v>0</v>
      </c>
      <c r="AF161" s="41">
        <f>Table1[[#This Row],[Regular Hours3]]*Table1[[#This Row],[Regular Wage Cap]]</f>
        <v>0</v>
      </c>
      <c r="AG161" s="41">
        <f>Table1[[#This Row],[OvertimeHours5]]*Table1[[#This Row],[Overtime Wage Cap]]</f>
        <v>0</v>
      </c>
      <c r="AH161" s="41">
        <f>Table1[[#This Row],[Holiday Hours7]]*Table1[[#This Row],[Holiday Wage Cap]]</f>
        <v>0</v>
      </c>
      <c r="AI161" s="41">
        <f>SUM(Table1[[#This Row],[Regular]:[Holiday]])</f>
        <v>0</v>
      </c>
      <c r="AJ161" s="41">
        <f>IF(Table1[[#This Row],[Total]]=0,0,Table1[[#This Row],[Total2]]-Table1[[#This Row],[Total]])</f>
        <v>0</v>
      </c>
      <c r="AK161" s="41">
        <f>Table1[[#This Row],[Difference]]*Table1[[#This Row],[DDS Funding Percent]]</f>
        <v>0</v>
      </c>
      <c r="AL161" s="41">
        <f>IF(Table1[[#This Row],[Regular Hourly Wage]]&lt;&gt;0,Table1[[#This Row],[Regular Wage Cap]]-Table1[[#This Row],[Regular Hourly Wage]],0)</f>
        <v>0</v>
      </c>
      <c r="AM161" s="38"/>
      <c r="AN161" s="41">
        <f>Table1[[#This Row],[Wage Difference]]*Table1[[#This Row],[Post Wage Increase Time Off Accruals (Hours)]]</f>
        <v>0</v>
      </c>
      <c r="AO161" s="41">
        <f>Table1[[#This Row],[Min Wage Time Off Accrual Expense]]*Table1[[#This Row],[DDS Funding Percent]]</f>
        <v>0</v>
      </c>
      <c r="AP161" s="1"/>
      <c r="AQ161" s="18"/>
    </row>
    <row r="162" spans="1:43" x14ac:dyDescent="0.25">
      <c r="A162" s="17"/>
      <c r="B162" s="17"/>
      <c r="C162" s="58"/>
      <c r="D162" s="40"/>
      <c r="E162" s="40"/>
      <c r="F162" s="40"/>
      <c r="G162" s="40"/>
      <c r="H162" s="40"/>
      <c r="I162" s="40"/>
      <c r="K162" s="41">
        <f>SUM(Table1[[#This Row],[Regular Wages]],Table1[[#This Row],[OvertimeWages]],Table1[[#This Row],[Holiday Wages]],Table1[[#This Row],[Incentive Payments]])</f>
        <v>0</v>
      </c>
      <c r="L162" s="38"/>
      <c r="M162" s="38"/>
      <c r="N162" s="38"/>
      <c r="O162" s="38"/>
      <c r="P162" s="38"/>
      <c r="Q162" s="38"/>
      <c r="R162" s="38"/>
      <c r="S162" s="41">
        <f>SUM(Table1[[#This Row],[Regular Wages2]],Table1[[#This Row],[OvertimeWages4]],Table1[[#This Row],[Holiday Wages6]],Table1[[#This Row],[Incentive Payments8]])</f>
        <v>0</v>
      </c>
      <c r="T162" s="41">
        <f>SUM(Table1[[#This Row],[Total Pre Min Wage Wages]],Table1[[#This Row],[Total After Min Wage Wages]])</f>
        <v>0</v>
      </c>
      <c r="U162" s="41">
        <f>IFERROR(IF(OR(Table1[[#This Row],[Regular Hours]]=0,Table1[[#This Row],[Regular Hours]]=""),VLOOKUP(Table1[[#This Row],[Position Title]],startingWages!$A$2:$D$200,2, FALSE),Table1[[#This Row],[Regular Wages]]/Table1[[#This Row],[Regular Hours]]),0)</f>
        <v>0</v>
      </c>
      <c r="V162" s="41">
        <f>IF(OR(Table1[[#This Row],[OvertimeHours]]="",Table1[[#This Row],[OvertimeHours]]=0),Table1[[#This Row],[Regular Hourly Wage]]*1.5,Table1[[#This Row],[OvertimeWages]]/Table1[[#This Row],[OvertimeHours]])</f>
        <v>0</v>
      </c>
      <c r="W162" s="41">
        <f>IF(OR(Table1[[#This Row],[Holiday Hours]]="",Table1[[#This Row],[Holiday Hours]]=0),Table1[[#This Row],[Regular Hourly Wage]],Table1[[#This Row],[Holiday Wages]]/Table1[[#This Row],[Holiday Hours]])</f>
        <v>0</v>
      </c>
      <c r="X162" s="41" t="str">
        <f>IF(Table1[[#This Row],[Regular Hourly Wage]]&lt;14.05,"$14.75",IF(Table1[[#This Row],[Regular Hourly Wage]]&lt;30,"5%","None"))</f>
        <v>$14.75</v>
      </c>
      <c r="Y162" s="41">
        <f>IF(Table1[[#This Row],[Wage Category]]="5%",Table1[[#This Row],[Regular Hourly Wage]]*1.05,IF(Table1[[#This Row],[Wage Category]]="$14.75",14.75,Table1[[#This Row],[Regular Hourly Wage]]))</f>
        <v>14.75</v>
      </c>
      <c r="Z162" s="41">
        <f>(1+IF(Table1[[#This Row],[Regular Hourly Wage]]=0,0.5,(Table1[[#This Row],[Overtime Hourly Wage]]-Table1[[#This Row],[Regular Hourly Wage]])/Table1[[#This Row],[Regular Hourly Wage]]))*Table1[[#This Row],[Regular Wage Cap]]</f>
        <v>22.125</v>
      </c>
      <c r="AA162" s="41">
        <f>(1+IF(Table1[[#This Row],[Regular Hourly Wage]]=0,0,(Table1[[#This Row],[Holiday Hourly Wage]]-Table1[[#This Row],[Regular Hourly Wage]])/Table1[[#This Row],[Regular Hourly Wage]]))*Table1[[#This Row],[Regular Wage Cap]]</f>
        <v>14.75</v>
      </c>
      <c r="AB162" s="41">
        <f>Table1[[#This Row],[Regular Hours3]]*Table1[[#This Row],[Regular Hourly Wage]]</f>
        <v>0</v>
      </c>
      <c r="AC162" s="41">
        <f>Table1[[#This Row],[OvertimeHours5]]*Table1[[#This Row],[Overtime Hourly Wage]]</f>
        <v>0</v>
      </c>
      <c r="AD162" s="41">
        <f>Table1[[#This Row],[Holiday Hours7]]*Table1[[#This Row],[Holiday Hourly Wage]]</f>
        <v>0</v>
      </c>
      <c r="AE162" s="41">
        <f>SUM(Table1[[#This Row],[Regular10]:[Holiday12]])</f>
        <v>0</v>
      </c>
      <c r="AF162" s="41">
        <f>Table1[[#This Row],[Regular Hours3]]*Table1[[#This Row],[Regular Wage Cap]]</f>
        <v>0</v>
      </c>
      <c r="AG162" s="41">
        <f>Table1[[#This Row],[OvertimeHours5]]*Table1[[#This Row],[Overtime Wage Cap]]</f>
        <v>0</v>
      </c>
      <c r="AH162" s="41">
        <f>Table1[[#This Row],[Holiday Hours7]]*Table1[[#This Row],[Holiday Wage Cap]]</f>
        <v>0</v>
      </c>
      <c r="AI162" s="41">
        <f>SUM(Table1[[#This Row],[Regular]:[Holiday]])</f>
        <v>0</v>
      </c>
      <c r="AJ162" s="41">
        <f>IF(Table1[[#This Row],[Total]]=0,0,Table1[[#This Row],[Total2]]-Table1[[#This Row],[Total]])</f>
        <v>0</v>
      </c>
      <c r="AK162" s="41">
        <f>Table1[[#This Row],[Difference]]*Table1[[#This Row],[DDS Funding Percent]]</f>
        <v>0</v>
      </c>
      <c r="AL162" s="41">
        <f>IF(Table1[[#This Row],[Regular Hourly Wage]]&lt;&gt;0,Table1[[#This Row],[Regular Wage Cap]]-Table1[[#This Row],[Regular Hourly Wage]],0)</f>
        <v>0</v>
      </c>
      <c r="AM162" s="38"/>
      <c r="AN162" s="41">
        <f>Table1[[#This Row],[Wage Difference]]*Table1[[#This Row],[Post Wage Increase Time Off Accruals (Hours)]]</f>
        <v>0</v>
      </c>
      <c r="AO162" s="41">
        <f>Table1[[#This Row],[Min Wage Time Off Accrual Expense]]*Table1[[#This Row],[DDS Funding Percent]]</f>
        <v>0</v>
      </c>
      <c r="AP162" s="1"/>
      <c r="AQ162" s="18"/>
    </row>
    <row r="163" spans="1:43" x14ac:dyDescent="0.25">
      <c r="A163" s="17"/>
      <c r="B163" s="17"/>
      <c r="C163" s="58"/>
      <c r="D163" s="40"/>
      <c r="E163" s="40"/>
      <c r="F163" s="40"/>
      <c r="G163" s="40"/>
      <c r="H163" s="40"/>
      <c r="I163" s="40"/>
      <c r="K163" s="41">
        <f>SUM(Table1[[#This Row],[Regular Wages]],Table1[[#This Row],[OvertimeWages]],Table1[[#This Row],[Holiday Wages]],Table1[[#This Row],[Incentive Payments]])</f>
        <v>0</v>
      </c>
      <c r="L163" s="38"/>
      <c r="M163" s="38"/>
      <c r="N163" s="38"/>
      <c r="O163" s="38"/>
      <c r="P163" s="38"/>
      <c r="Q163" s="38"/>
      <c r="R163" s="38"/>
      <c r="S163" s="41">
        <f>SUM(Table1[[#This Row],[Regular Wages2]],Table1[[#This Row],[OvertimeWages4]],Table1[[#This Row],[Holiday Wages6]],Table1[[#This Row],[Incentive Payments8]])</f>
        <v>0</v>
      </c>
      <c r="T163" s="41">
        <f>SUM(Table1[[#This Row],[Total Pre Min Wage Wages]],Table1[[#This Row],[Total After Min Wage Wages]])</f>
        <v>0</v>
      </c>
      <c r="U163" s="41">
        <f>IFERROR(IF(OR(Table1[[#This Row],[Regular Hours]]=0,Table1[[#This Row],[Regular Hours]]=""),VLOOKUP(Table1[[#This Row],[Position Title]],startingWages!$A$2:$D$200,2, FALSE),Table1[[#This Row],[Regular Wages]]/Table1[[#This Row],[Regular Hours]]),0)</f>
        <v>0</v>
      </c>
      <c r="V163" s="41">
        <f>IF(OR(Table1[[#This Row],[OvertimeHours]]="",Table1[[#This Row],[OvertimeHours]]=0),Table1[[#This Row],[Regular Hourly Wage]]*1.5,Table1[[#This Row],[OvertimeWages]]/Table1[[#This Row],[OvertimeHours]])</f>
        <v>0</v>
      </c>
      <c r="W163" s="41">
        <f>IF(OR(Table1[[#This Row],[Holiday Hours]]="",Table1[[#This Row],[Holiday Hours]]=0),Table1[[#This Row],[Regular Hourly Wage]],Table1[[#This Row],[Holiday Wages]]/Table1[[#This Row],[Holiday Hours]])</f>
        <v>0</v>
      </c>
      <c r="X163" s="41" t="str">
        <f>IF(Table1[[#This Row],[Regular Hourly Wage]]&lt;14.05,"$14.75",IF(Table1[[#This Row],[Regular Hourly Wage]]&lt;30,"5%","None"))</f>
        <v>$14.75</v>
      </c>
      <c r="Y163" s="41">
        <f>IF(Table1[[#This Row],[Wage Category]]="5%",Table1[[#This Row],[Regular Hourly Wage]]*1.05,IF(Table1[[#This Row],[Wage Category]]="$14.75",14.75,Table1[[#This Row],[Regular Hourly Wage]]))</f>
        <v>14.75</v>
      </c>
      <c r="Z163" s="41">
        <f>(1+IF(Table1[[#This Row],[Regular Hourly Wage]]=0,0.5,(Table1[[#This Row],[Overtime Hourly Wage]]-Table1[[#This Row],[Regular Hourly Wage]])/Table1[[#This Row],[Regular Hourly Wage]]))*Table1[[#This Row],[Regular Wage Cap]]</f>
        <v>22.125</v>
      </c>
      <c r="AA163" s="41">
        <f>(1+IF(Table1[[#This Row],[Regular Hourly Wage]]=0,0,(Table1[[#This Row],[Holiday Hourly Wage]]-Table1[[#This Row],[Regular Hourly Wage]])/Table1[[#This Row],[Regular Hourly Wage]]))*Table1[[#This Row],[Regular Wage Cap]]</f>
        <v>14.75</v>
      </c>
      <c r="AB163" s="41">
        <f>Table1[[#This Row],[Regular Hours3]]*Table1[[#This Row],[Regular Hourly Wage]]</f>
        <v>0</v>
      </c>
      <c r="AC163" s="41">
        <f>Table1[[#This Row],[OvertimeHours5]]*Table1[[#This Row],[Overtime Hourly Wage]]</f>
        <v>0</v>
      </c>
      <c r="AD163" s="41">
        <f>Table1[[#This Row],[Holiday Hours7]]*Table1[[#This Row],[Holiday Hourly Wage]]</f>
        <v>0</v>
      </c>
      <c r="AE163" s="41">
        <f>SUM(Table1[[#This Row],[Regular10]:[Holiday12]])</f>
        <v>0</v>
      </c>
      <c r="AF163" s="41">
        <f>Table1[[#This Row],[Regular Hours3]]*Table1[[#This Row],[Regular Wage Cap]]</f>
        <v>0</v>
      </c>
      <c r="AG163" s="41">
        <f>Table1[[#This Row],[OvertimeHours5]]*Table1[[#This Row],[Overtime Wage Cap]]</f>
        <v>0</v>
      </c>
      <c r="AH163" s="41">
        <f>Table1[[#This Row],[Holiday Hours7]]*Table1[[#This Row],[Holiday Wage Cap]]</f>
        <v>0</v>
      </c>
      <c r="AI163" s="41">
        <f>SUM(Table1[[#This Row],[Regular]:[Holiday]])</f>
        <v>0</v>
      </c>
      <c r="AJ163" s="41">
        <f>IF(Table1[[#This Row],[Total]]=0,0,Table1[[#This Row],[Total2]]-Table1[[#This Row],[Total]])</f>
        <v>0</v>
      </c>
      <c r="AK163" s="41">
        <f>Table1[[#This Row],[Difference]]*Table1[[#This Row],[DDS Funding Percent]]</f>
        <v>0</v>
      </c>
      <c r="AL163" s="41">
        <f>IF(Table1[[#This Row],[Regular Hourly Wage]]&lt;&gt;0,Table1[[#This Row],[Regular Wage Cap]]-Table1[[#This Row],[Regular Hourly Wage]],0)</f>
        <v>0</v>
      </c>
      <c r="AM163" s="38"/>
      <c r="AN163" s="41">
        <f>Table1[[#This Row],[Wage Difference]]*Table1[[#This Row],[Post Wage Increase Time Off Accruals (Hours)]]</f>
        <v>0</v>
      </c>
      <c r="AO163" s="41">
        <f>Table1[[#This Row],[Min Wage Time Off Accrual Expense]]*Table1[[#This Row],[DDS Funding Percent]]</f>
        <v>0</v>
      </c>
      <c r="AP163" s="1"/>
      <c r="AQ163" s="18"/>
    </row>
    <row r="164" spans="1:43" x14ac:dyDescent="0.25">
      <c r="A164" s="17"/>
      <c r="B164" s="17"/>
      <c r="C164" s="58"/>
      <c r="D164" s="40"/>
      <c r="E164" s="40"/>
      <c r="F164" s="40"/>
      <c r="G164" s="40"/>
      <c r="H164" s="40"/>
      <c r="I164" s="40"/>
      <c r="K164" s="41">
        <f>SUM(Table1[[#This Row],[Regular Wages]],Table1[[#This Row],[OvertimeWages]],Table1[[#This Row],[Holiday Wages]],Table1[[#This Row],[Incentive Payments]])</f>
        <v>0</v>
      </c>
      <c r="L164" s="38"/>
      <c r="M164" s="38"/>
      <c r="N164" s="38"/>
      <c r="O164" s="38"/>
      <c r="P164" s="38"/>
      <c r="Q164" s="38"/>
      <c r="R164" s="38"/>
      <c r="S164" s="41">
        <f>SUM(Table1[[#This Row],[Regular Wages2]],Table1[[#This Row],[OvertimeWages4]],Table1[[#This Row],[Holiday Wages6]],Table1[[#This Row],[Incentive Payments8]])</f>
        <v>0</v>
      </c>
      <c r="T164" s="41">
        <f>SUM(Table1[[#This Row],[Total Pre Min Wage Wages]],Table1[[#This Row],[Total After Min Wage Wages]])</f>
        <v>0</v>
      </c>
      <c r="U164" s="41">
        <f>IFERROR(IF(OR(Table1[[#This Row],[Regular Hours]]=0,Table1[[#This Row],[Regular Hours]]=""),VLOOKUP(Table1[[#This Row],[Position Title]],startingWages!$A$2:$D$200,2, FALSE),Table1[[#This Row],[Regular Wages]]/Table1[[#This Row],[Regular Hours]]),0)</f>
        <v>0</v>
      </c>
      <c r="V164" s="41">
        <f>IF(OR(Table1[[#This Row],[OvertimeHours]]="",Table1[[#This Row],[OvertimeHours]]=0),Table1[[#This Row],[Regular Hourly Wage]]*1.5,Table1[[#This Row],[OvertimeWages]]/Table1[[#This Row],[OvertimeHours]])</f>
        <v>0</v>
      </c>
      <c r="W164" s="41">
        <f>IF(OR(Table1[[#This Row],[Holiday Hours]]="",Table1[[#This Row],[Holiday Hours]]=0),Table1[[#This Row],[Regular Hourly Wage]],Table1[[#This Row],[Holiday Wages]]/Table1[[#This Row],[Holiday Hours]])</f>
        <v>0</v>
      </c>
      <c r="X164" s="41" t="str">
        <f>IF(Table1[[#This Row],[Regular Hourly Wage]]&lt;14.05,"$14.75",IF(Table1[[#This Row],[Regular Hourly Wage]]&lt;30,"5%","None"))</f>
        <v>$14.75</v>
      </c>
      <c r="Y164" s="41">
        <f>IF(Table1[[#This Row],[Wage Category]]="5%",Table1[[#This Row],[Regular Hourly Wage]]*1.05,IF(Table1[[#This Row],[Wage Category]]="$14.75",14.75,Table1[[#This Row],[Regular Hourly Wage]]))</f>
        <v>14.75</v>
      </c>
      <c r="Z164" s="41">
        <f>(1+IF(Table1[[#This Row],[Regular Hourly Wage]]=0,0.5,(Table1[[#This Row],[Overtime Hourly Wage]]-Table1[[#This Row],[Regular Hourly Wage]])/Table1[[#This Row],[Regular Hourly Wage]]))*Table1[[#This Row],[Regular Wage Cap]]</f>
        <v>22.125</v>
      </c>
      <c r="AA164" s="41">
        <f>(1+IF(Table1[[#This Row],[Regular Hourly Wage]]=0,0,(Table1[[#This Row],[Holiday Hourly Wage]]-Table1[[#This Row],[Regular Hourly Wage]])/Table1[[#This Row],[Regular Hourly Wage]]))*Table1[[#This Row],[Regular Wage Cap]]</f>
        <v>14.75</v>
      </c>
      <c r="AB164" s="41">
        <f>Table1[[#This Row],[Regular Hours3]]*Table1[[#This Row],[Regular Hourly Wage]]</f>
        <v>0</v>
      </c>
      <c r="AC164" s="41">
        <f>Table1[[#This Row],[OvertimeHours5]]*Table1[[#This Row],[Overtime Hourly Wage]]</f>
        <v>0</v>
      </c>
      <c r="AD164" s="41">
        <f>Table1[[#This Row],[Holiday Hours7]]*Table1[[#This Row],[Holiday Hourly Wage]]</f>
        <v>0</v>
      </c>
      <c r="AE164" s="41">
        <f>SUM(Table1[[#This Row],[Regular10]:[Holiday12]])</f>
        <v>0</v>
      </c>
      <c r="AF164" s="41">
        <f>Table1[[#This Row],[Regular Hours3]]*Table1[[#This Row],[Regular Wage Cap]]</f>
        <v>0</v>
      </c>
      <c r="AG164" s="41">
        <f>Table1[[#This Row],[OvertimeHours5]]*Table1[[#This Row],[Overtime Wage Cap]]</f>
        <v>0</v>
      </c>
      <c r="AH164" s="41">
        <f>Table1[[#This Row],[Holiday Hours7]]*Table1[[#This Row],[Holiday Wage Cap]]</f>
        <v>0</v>
      </c>
      <c r="AI164" s="41">
        <f>SUM(Table1[[#This Row],[Regular]:[Holiday]])</f>
        <v>0</v>
      </c>
      <c r="AJ164" s="41">
        <f>IF(Table1[[#This Row],[Total]]=0,0,Table1[[#This Row],[Total2]]-Table1[[#This Row],[Total]])</f>
        <v>0</v>
      </c>
      <c r="AK164" s="41">
        <f>Table1[[#This Row],[Difference]]*Table1[[#This Row],[DDS Funding Percent]]</f>
        <v>0</v>
      </c>
      <c r="AL164" s="41">
        <f>IF(Table1[[#This Row],[Regular Hourly Wage]]&lt;&gt;0,Table1[[#This Row],[Regular Wage Cap]]-Table1[[#This Row],[Regular Hourly Wage]],0)</f>
        <v>0</v>
      </c>
      <c r="AM164" s="38"/>
      <c r="AN164" s="41">
        <f>Table1[[#This Row],[Wage Difference]]*Table1[[#This Row],[Post Wage Increase Time Off Accruals (Hours)]]</f>
        <v>0</v>
      </c>
      <c r="AO164" s="41">
        <f>Table1[[#This Row],[Min Wage Time Off Accrual Expense]]*Table1[[#This Row],[DDS Funding Percent]]</f>
        <v>0</v>
      </c>
      <c r="AP164" s="1"/>
      <c r="AQ164" s="18"/>
    </row>
    <row r="165" spans="1:43" x14ac:dyDescent="0.25">
      <c r="A165" s="17"/>
      <c r="B165" s="17"/>
      <c r="C165" s="58"/>
      <c r="D165" s="40"/>
      <c r="E165" s="40"/>
      <c r="F165" s="40"/>
      <c r="G165" s="40"/>
      <c r="H165" s="40"/>
      <c r="I165" s="40"/>
      <c r="K165" s="41">
        <f>SUM(Table1[[#This Row],[Regular Wages]],Table1[[#This Row],[OvertimeWages]],Table1[[#This Row],[Holiday Wages]],Table1[[#This Row],[Incentive Payments]])</f>
        <v>0</v>
      </c>
      <c r="L165" s="38"/>
      <c r="M165" s="38"/>
      <c r="N165" s="38"/>
      <c r="O165" s="38"/>
      <c r="P165" s="38"/>
      <c r="Q165" s="38"/>
      <c r="R165" s="38"/>
      <c r="S165" s="41">
        <f>SUM(Table1[[#This Row],[Regular Wages2]],Table1[[#This Row],[OvertimeWages4]],Table1[[#This Row],[Holiday Wages6]],Table1[[#This Row],[Incentive Payments8]])</f>
        <v>0</v>
      </c>
      <c r="T165" s="41">
        <f>SUM(Table1[[#This Row],[Total Pre Min Wage Wages]],Table1[[#This Row],[Total After Min Wage Wages]])</f>
        <v>0</v>
      </c>
      <c r="U165" s="41">
        <f>IFERROR(IF(OR(Table1[[#This Row],[Regular Hours]]=0,Table1[[#This Row],[Regular Hours]]=""),VLOOKUP(Table1[[#This Row],[Position Title]],startingWages!$A$2:$D$200,2, FALSE),Table1[[#This Row],[Regular Wages]]/Table1[[#This Row],[Regular Hours]]),0)</f>
        <v>0</v>
      </c>
      <c r="V165" s="41">
        <f>IF(OR(Table1[[#This Row],[OvertimeHours]]="",Table1[[#This Row],[OvertimeHours]]=0),Table1[[#This Row],[Regular Hourly Wage]]*1.5,Table1[[#This Row],[OvertimeWages]]/Table1[[#This Row],[OvertimeHours]])</f>
        <v>0</v>
      </c>
      <c r="W165" s="41">
        <f>IF(OR(Table1[[#This Row],[Holiday Hours]]="",Table1[[#This Row],[Holiday Hours]]=0),Table1[[#This Row],[Regular Hourly Wage]],Table1[[#This Row],[Holiday Wages]]/Table1[[#This Row],[Holiday Hours]])</f>
        <v>0</v>
      </c>
      <c r="X165" s="41" t="str">
        <f>IF(Table1[[#This Row],[Regular Hourly Wage]]&lt;14.05,"$14.75",IF(Table1[[#This Row],[Regular Hourly Wage]]&lt;30,"5%","None"))</f>
        <v>$14.75</v>
      </c>
      <c r="Y165" s="41">
        <f>IF(Table1[[#This Row],[Wage Category]]="5%",Table1[[#This Row],[Regular Hourly Wage]]*1.05,IF(Table1[[#This Row],[Wage Category]]="$14.75",14.75,Table1[[#This Row],[Regular Hourly Wage]]))</f>
        <v>14.75</v>
      </c>
      <c r="Z165" s="41">
        <f>(1+IF(Table1[[#This Row],[Regular Hourly Wage]]=0,0.5,(Table1[[#This Row],[Overtime Hourly Wage]]-Table1[[#This Row],[Regular Hourly Wage]])/Table1[[#This Row],[Regular Hourly Wage]]))*Table1[[#This Row],[Regular Wage Cap]]</f>
        <v>22.125</v>
      </c>
      <c r="AA165" s="41">
        <f>(1+IF(Table1[[#This Row],[Regular Hourly Wage]]=0,0,(Table1[[#This Row],[Holiday Hourly Wage]]-Table1[[#This Row],[Regular Hourly Wage]])/Table1[[#This Row],[Regular Hourly Wage]]))*Table1[[#This Row],[Regular Wage Cap]]</f>
        <v>14.75</v>
      </c>
      <c r="AB165" s="41">
        <f>Table1[[#This Row],[Regular Hours3]]*Table1[[#This Row],[Regular Hourly Wage]]</f>
        <v>0</v>
      </c>
      <c r="AC165" s="41">
        <f>Table1[[#This Row],[OvertimeHours5]]*Table1[[#This Row],[Overtime Hourly Wage]]</f>
        <v>0</v>
      </c>
      <c r="AD165" s="41">
        <f>Table1[[#This Row],[Holiday Hours7]]*Table1[[#This Row],[Holiday Hourly Wage]]</f>
        <v>0</v>
      </c>
      <c r="AE165" s="41">
        <f>SUM(Table1[[#This Row],[Regular10]:[Holiday12]])</f>
        <v>0</v>
      </c>
      <c r="AF165" s="41">
        <f>Table1[[#This Row],[Regular Hours3]]*Table1[[#This Row],[Regular Wage Cap]]</f>
        <v>0</v>
      </c>
      <c r="AG165" s="41">
        <f>Table1[[#This Row],[OvertimeHours5]]*Table1[[#This Row],[Overtime Wage Cap]]</f>
        <v>0</v>
      </c>
      <c r="AH165" s="41">
        <f>Table1[[#This Row],[Holiday Hours7]]*Table1[[#This Row],[Holiday Wage Cap]]</f>
        <v>0</v>
      </c>
      <c r="AI165" s="41">
        <f>SUM(Table1[[#This Row],[Regular]:[Holiday]])</f>
        <v>0</v>
      </c>
      <c r="AJ165" s="41">
        <f>IF(Table1[[#This Row],[Total]]=0,0,Table1[[#This Row],[Total2]]-Table1[[#This Row],[Total]])</f>
        <v>0</v>
      </c>
      <c r="AK165" s="41">
        <f>Table1[[#This Row],[Difference]]*Table1[[#This Row],[DDS Funding Percent]]</f>
        <v>0</v>
      </c>
      <c r="AL165" s="41">
        <f>IF(Table1[[#This Row],[Regular Hourly Wage]]&lt;&gt;0,Table1[[#This Row],[Regular Wage Cap]]-Table1[[#This Row],[Regular Hourly Wage]],0)</f>
        <v>0</v>
      </c>
      <c r="AM165" s="38"/>
      <c r="AN165" s="41">
        <f>Table1[[#This Row],[Wage Difference]]*Table1[[#This Row],[Post Wage Increase Time Off Accruals (Hours)]]</f>
        <v>0</v>
      </c>
      <c r="AO165" s="41">
        <f>Table1[[#This Row],[Min Wage Time Off Accrual Expense]]*Table1[[#This Row],[DDS Funding Percent]]</f>
        <v>0</v>
      </c>
      <c r="AP165" s="1"/>
      <c r="AQ165" s="18"/>
    </row>
    <row r="166" spans="1:43" x14ac:dyDescent="0.25">
      <c r="A166" s="17"/>
      <c r="B166" s="17"/>
      <c r="C166" s="58"/>
      <c r="D166" s="40"/>
      <c r="E166" s="40"/>
      <c r="F166" s="40"/>
      <c r="G166" s="40"/>
      <c r="H166" s="40"/>
      <c r="I166" s="40"/>
      <c r="K166" s="41">
        <f>SUM(Table1[[#This Row],[Regular Wages]],Table1[[#This Row],[OvertimeWages]],Table1[[#This Row],[Holiday Wages]],Table1[[#This Row],[Incentive Payments]])</f>
        <v>0</v>
      </c>
      <c r="L166" s="38"/>
      <c r="M166" s="38"/>
      <c r="N166" s="38"/>
      <c r="O166" s="38"/>
      <c r="P166" s="38"/>
      <c r="Q166" s="38"/>
      <c r="R166" s="38"/>
      <c r="S166" s="41">
        <f>SUM(Table1[[#This Row],[Regular Wages2]],Table1[[#This Row],[OvertimeWages4]],Table1[[#This Row],[Holiday Wages6]],Table1[[#This Row],[Incentive Payments8]])</f>
        <v>0</v>
      </c>
      <c r="T166" s="41">
        <f>SUM(Table1[[#This Row],[Total Pre Min Wage Wages]],Table1[[#This Row],[Total After Min Wage Wages]])</f>
        <v>0</v>
      </c>
      <c r="U166" s="41">
        <f>IFERROR(IF(OR(Table1[[#This Row],[Regular Hours]]=0,Table1[[#This Row],[Regular Hours]]=""),VLOOKUP(Table1[[#This Row],[Position Title]],startingWages!$A$2:$D$200,2, FALSE),Table1[[#This Row],[Regular Wages]]/Table1[[#This Row],[Regular Hours]]),0)</f>
        <v>0</v>
      </c>
      <c r="V166" s="41">
        <f>IF(OR(Table1[[#This Row],[OvertimeHours]]="",Table1[[#This Row],[OvertimeHours]]=0),Table1[[#This Row],[Regular Hourly Wage]]*1.5,Table1[[#This Row],[OvertimeWages]]/Table1[[#This Row],[OvertimeHours]])</f>
        <v>0</v>
      </c>
      <c r="W166" s="41">
        <f>IF(OR(Table1[[#This Row],[Holiday Hours]]="",Table1[[#This Row],[Holiday Hours]]=0),Table1[[#This Row],[Regular Hourly Wage]],Table1[[#This Row],[Holiday Wages]]/Table1[[#This Row],[Holiday Hours]])</f>
        <v>0</v>
      </c>
      <c r="X166" s="41" t="str">
        <f>IF(Table1[[#This Row],[Regular Hourly Wage]]&lt;14.05,"$14.75",IF(Table1[[#This Row],[Regular Hourly Wage]]&lt;30,"5%","None"))</f>
        <v>$14.75</v>
      </c>
      <c r="Y166" s="41">
        <f>IF(Table1[[#This Row],[Wage Category]]="5%",Table1[[#This Row],[Regular Hourly Wage]]*1.05,IF(Table1[[#This Row],[Wage Category]]="$14.75",14.75,Table1[[#This Row],[Regular Hourly Wage]]))</f>
        <v>14.75</v>
      </c>
      <c r="Z166" s="41">
        <f>(1+IF(Table1[[#This Row],[Regular Hourly Wage]]=0,0.5,(Table1[[#This Row],[Overtime Hourly Wage]]-Table1[[#This Row],[Regular Hourly Wage]])/Table1[[#This Row],[Regular Hourly Wage]]))*Table1[[#This Row],[Regular Wage Cap]]</f>
        <v>22.125</v>
      </c>
      <c r="AA166" s="41">
        <f>(1+IF(Table1[[#This Row],[Regular Hourly Wage]]=0,0,(Table1[[#This Row],[Holiday Hourly Wage]]-Table1[[#This Row],[Regular Hourly Wage]])/Table1[[#This Row],[Regular Hourly Wage]]))*Table1[[#This Row],[Regular Wage Cap]]</f>
        <v>14.75</v>
      </c>
      <c r="AB166" s="41">
        <f>Table1[[#This Row],[Regular Hours3]]*Table1[[#This Row],[Regular Hourly Wage]]</f>
        <v>0</v>
      </c>
      <c r="AC166" s="41">
        <f>Table1[[#This Row],[OvertimeHours5]]*Table1[[#This Row],[Overtime Hourly Wage]]</f>
        <v>0</v>
      </c>
      <c r="AD166" s="41">
        <f>Table1[[#This Row],[Holiday Hours7]]*Table1[[#This Row],[Holiday Hourly Wage]]</f>
        <v>0</v>
      </c>
      <c r="AE166" s="41">
        <f>SUM(Table1[[#This Row],[Regular10]:[Holiday12]])</f>
        <v>0</v>
      </c>
      <c r="AF166" s="41">
        <f>Table1[[#This Row],[Regular Hours3]]*Table1[[#This Row],[Regular Wage Cap]]</f>
        <v>0</v>
      </c>
      <c r="AG166" s="41">
        <f>Table1[[#This Row],[OvertimeHours5]]*Table1[[#This Row],[Overtime Wage Cap]]</f>
        <v>0</v>
      </c>
      <c r="AH166" s="41">
        <f>Table1[[#This Row],[Holiday Hours7]]*Table1[[#This Row],[Holiday Wage Cap]]</f>
        <v>0</v>
      </c>
      <c r="AI166" s="41">
        <f>SUM(Table1[[#This Row],[Regular]:[Holiday]])</f>
        <v>0</v>
      </c>
      <c r="AJ166" s="41">
        <f>IF(Table1[[#This Row],[Total]]=0,0,Table1[[#This Row],[Total2]]-Table1[[#This Row],[Total]])</f>
        <v>0</v>
      </c>
      <c r="AK166" s="41">
        <f>Table1[[#This Row],[Difference]]*Table1[[#This Row],[DDS Funding Percent]]</f>
        <v>0</v>
      </c>
      <c r="AL166" s="41">
        <f>IF(Table1[[#This Row],[Regular Hourly Wage]]&lt;&gt;0,Table1[[#This Row],[Regular Wage Cap]]-Table1[[#This Row],[Regular Hourly Wage]],0)</f>
        <v>0</v>
      </c>
      <c r="AM166" s="38"/>
      <c r="AN166" s="41">
        <f>Table1[[#This Row],[Wage Difference]]*Table1[[#This Row],[Post Wage Increase Time Off Accruals (Hours)]]</f>
        <v>0</v>
      </c>
      <c r="AO166" s="41">
        <f>Table1[[#This Row],[Min Wage Time Off Accrual Expense]]*Table1[[#This Row],[DDS Funding Percent]]</f>
        <v>0</v>
      </c>
      <c r="AP166" s="1"/>
      <c r="AQ166" s="18"/>
    </row>
    <row r="167" spans="1:43" x14ac:dyDescent="0.25">
      <c r="A167" s="17"/>
      <c r="B167" s="17"/>
      <c r="C167" s="58"/>
      <c r="D167" s="40"/>
      <c r="E167" s="40"/>
      <c r="F167" s="40"/>
      <c r="G167" s="40"/>
      <c r="H167" s="40"/>
      <c r="I167" s="40"/>
      <c r="K167" s="41">
        <f>SUM(Table1[[#This Row],[Regular Wages]],Table1[[#This Row],[OvertimeWages]],Table1[[#This Row],[Holiday Wages]],Table1[[#This Row],[Incentive Payments]])</f>
        <v>0</v>
      </c>
      <c r="L167" s="38"/>
      <c r="M167" s="38"/>
      <c r="N167" s="38"/>
      <c r="O167" s="38"/>
      <c r="P167" s="38"/>
      <c r="Q167" s="38"/>
      <c r="R167" s="38"/>
      <c r="S167" s="41">
        <f>SUM(Table1[[#This Row],[Regular Wages2]],Table1[[#This Row],[OvertimeWages4]],Table1[[#This Row],[Holiday Wages6]],Table1[[#This Row],[Incentive Payments8]])</f>
        <v>0</v>
      </c>
      <c r="T167" s="41">
        <f>SUM(Table1[[#This Row],[Total Pre Min Wage Wages]],Table1[[#This Row],[Total After Min Wage Wages]])</f>
        <v>0</v>
      </c>
      <c r="U167" s="41">
        <f>IFERROR(IF(OR(Table1[[#This Row],[Regular Hours]]=0,Table1[[#This Row],[Regular Hours]]=""),VLOOKUP(Table1[[#This Row],[Position Title]],startingWages!$A$2:$D$200,2, FALSE),Table1[[#This Row],[Regular Wages]]/Table1[[#This Row],[Regular Hours]]),0)</f>
        <v>0</v>
      </c>
      <c r="V167" s="41">
        <f>IF(OR(Table1[[#This Row],[OvertimeHours]]="",Table1[[#This Row],[OvertimeHours]]=0),Table1[[#This Row],[Regular Hourly Wage]]*1.5,Table1[[#This Row],[OvertimeWages]]/Table1[[#This Row],[OvertimeHours]])</f>
        <v>0</v>
      </c>
      <c r="W167" s="41">
        <f>IF(OR(Table1[[#This Row],[Holiday Hours]]="",Table1[[#This Row],[Holiday Hours]]=0),Table1[[#This Row],[Regular Hourly Wage]],Table1[[#This Row],[Holiday Wages]]/Table1[[#This Row],[Holiday Hours]])</f>
        <v>0</v>
      </c>
      <c r="X167" s="41" t="str">
        <f>IF(Table1[[#This Row],[Regular Hourly Wage]]&lt;14.05,"$14.75",IF(Table1[[#This Row],[Regular Hourly Wage]]&lt;30,"5%","None"))</f>
        <v>$14.75</v>
      </c>
      <c r="Y167" s="41">
        <f>IF(Table1[[#This Row],[Wage Category]]="5%",Table1[[#This Row],[Regular Hourly Wage]]*1.05,IF(Table1[[#This Row],[Wage Category]]="$14.75",14.75,Table1[[#This Row],[Regular Hourly Wage]]))</f>
        <v>14.75</v>
      </c>
      <c r="Z167" s="41">
        <f>(1+IF(Table1[[#This Row],[Regular Hourly Wage]]=0,0.5,(Table1[[#This Row],[Overtime Hourly Wage]]-Table1[[#This Row],[Regular Hourly Wage]])/Table1[[#This Row],[Regular Hourly Wage]]))*Table1[[#This Row],[Regular Wage Cap]]</f>
        <v>22.125</v>
      </c>
      <c r="AA167" s="41">
        <f>(1+IF(Table1[[#This Row],[Regular Hourly Wage]]=0,0,(Table1[[#This Row],[Holiday Hourly Wage]]-Table1[[#This Row],[Regular Hourly Wage]])/Table1[[#This Row],[Regular Hourly Wage]]))*Table1[[#This Row],[Regular Wage Cap]]</f>
        <v>14.75</v>
      </c>
      <c r="AB167" s="41">
        <f>Table1[[#This Row],[Regular Hours3]]*Table1[[#This Row],[Regular Hourly Wage]]</f>
        <v>0</v>
      </c>
      <c r="AC167" s="41">
        <f>Table1[[#This Row],[OvertimeHours5]]*Table1[[#This Row],[Overtime Hourly Wage]]</f>
        <v>0</v>
      </c>
      <c r="AD167" s="41">
        <f>Table1[[#This Row],[Holiday Hours7]]*Table1[[#This Row],[Holiday Hourly Wage]]</f>
        <v>0</v>
      </c>
      <c r="AE167" s="41">
        <f>SUM(Table1[[#This Row],[Regular10]:[Holiday12]])</f>
        <v>0</v>
      </c>
      <c r="AF167" s="41">
        <f>Table1[[#This Row],[Regular Hours3]]*Table1[[#This Row],[Regular Wage Cap]]</f>
        <v>0</v>
      </c>
      <c r="AG167" s="41">
        <f>Table1[[#This Row],[OvertimeHours5]]*Table1[[#This Row],[Overtime Wage Cap]]</f>
        <v>0</v>
      </c>
      <c r="AH167" s="41">
        <f>Table1[[#This Row],[Holiday Hours7]]*Table1[[#This Row],[Holiday Wage Cap]]</f>
        <v>0</v>
      </c>
      <c r="AI167" s="41">
        <f>SUM(Table1[[#This Row],[Regular]:[Holiday]])</f>
        <v>0</v>
      </c>
      <c r="AJ167" s="41">
        <f>IF(Table1[[#This Row],[Total]]=0,0,Table1[[#This Row],[Total2]]-Table1[[#This Row],[Total]])</f>
        <v>0</v>
      </c>
      <c r="AK167" s="41">
        <f>Table1[[#This Row],[Difference]]*Table1[[#This Row],[DDS Funding Percent]]</f>
        <v>0</v>
      </c>
      <c r="AL167" s="41">
        <f>IF(Table1[[#This Row],[Regular Hourly Wage]]&lt;&gt;0,Table1[[#This Row],[Regular Wage Cap]]-Table1[[#This Row],[Regular Hourly Wage]],0)</f>
        <v>0</v>
      </c>
      <c r="AM167" s="38"/>
      <c r="AN167" s="41">
        <f>Table1[[#This Row],[Wage Difference]]*Table1[[#This Row],[Post Wage Increase Time Off Accruals (Hours)]]</f>
        <v>0</v>
      </c>
      <c r="AO167" s="41">
        <f>Table1[[#This Row],[Min Wage Time Off Accrual Expense]]*Table1[[#This Row],[DDS Funding Percent]]</f>
        <v>0</v>
      </c>
      <c r="AP167" s="1"/>
      <c r="AQ167" s="18"/>
    </row>
    <row r="168" spans="1:43" x14ac:dyDescent="0.25">
      <c r="A168" s="17"/>
      <c r="B168" s="17"/>
      <c r="C168" s="58"/>
      <c r="D168" s="40"/>
      <c r="E168" s="40"/>
      <c r="F168" s="40"/>
      <c r="G168" s="40"/>
      <c r="H168" s="40"/>
      <c r="I168" s="40"/>
      <c r="K168" s="41">
        <f>SUM(Table1[[#This Row],[Regular Wages]],Table1[[#This Row],[OvertimeWages]],Table1[[#This Row],[Holiday Wages]],Table1[[#This Row],[Incentive Payments]])</f>
        <v>0</v>
      </c>
      <c r="L168" s="38"/>
      <c r="M168" s="38"/>
      <c r="N168" s="38"/>
      <c r="O168" s="38"/>
      <c r="P168" s="38"/>
      <c r="Q168" s="38"/>
      <c r="R168" s="38"/>
      <c r="S168" s="41">
        <f>SUM(Table1[[#This Row],[Regular Wages2]],Table1[[#This Row],[OvertimeWages4]],Table1[[#This Row],[Holiday Wages6]],Table1[[#This Row],[Incentive Payments8]])</f>
        <v>0</v>
      </c>
      <c r="T168" s="41">
        <f>SUM(Table1[[#This Row],[Total Pre Min Wage Wages]],Table1[[#This Row],[Total After Min Wage Wages]])</f>
        <v>0</v>
      </c>
      <c r="U168" s="41">
        <f>IFERROR(IF(OR(Table1[[#This Row],[Regular Hours]]=0,Table1[[#This Row],[Regular Hours]]=""),VLOOKUP(Table1[[#This Row],[Position Title]],startingWages!$A$2:$D$200,2, FALSE),Table1[[#This Row],[Regular Wages]]/Table1[[#This Row],[Regular Hours]]),0)</f>
        <v>0</v>
      </c>
      <c r="V168" s="41">
        <f>IF(OR(Table1[[#This Row],[OvertimeHours]]="",Table1[[#This Row],[OvertimeHours]]=0),Table1[[#This Row],[Regular Hourly Wage]]*1.5,Table1[[#This Row],[OvertimeWages]]/Table1[[#This Row],[OvertimeHours]])</f>
        <v>0</v>
      </c>
      <c r="W168" s="41">
        <f>IF(OR(Table1[[#This Row],[Holiday Hours]]="",Table1[[#This Row],[Holiday Hours]]=0),Table1[[#This Row],[Regular Hourly Wage]],Table1[[#This Row],[Holiday Wages]]/Table1[[#This Row],[Holiday Hours]])</f>
        <v>0</v>
      </c>
      <c r="X168" s="41" t="str">
        <f>IF(Table1[[#This Row],[Regular Hourly Wage]]&lt;14.05,"$14.75",IF(Table1[[#This Row],[Regular Hourly Wage]]&lt;30,"5%","None"))</f>
        <v>$14.75</v>
      </c>
      <c r="Y168" s="41">
        <f>IF(Table1[[#This Row],[Wage Category]]="5%",Table1[[#This Row],[Regular Hourly Wage]]*1.05,IF(Table1[[#This Row],[Wage Category]]="$14.75",14.75,Table1[[#This Row],[Regular Hourly Wage]]))</f>
        <v>14.75</v>
      </c>
      <c r="Z168" s="41">
        <f>(1+IF(Table1[[#This Row],[Regular Hourly Wage]]=0,0.5,(Table1[[#This Row],[Overtime Hourly Wage]]-Table1[[#This Row],[Regular Hourly Wage]])/Table1[[#This Row],[Regular Hourly Wage]]))*Table1[[#This Row],[Regular Wage Cap]]</f>
        <v>22.125</v>
      </c>
      <c r="AA168" s="41">
        <f>(1+IF(Table1[[#This Row],[Regular Hourly Wage]]=0,0,(Table1[[#This Row],[Holiday Hourly Wage]]-Table1[[#This Row],[Regular Hourly Wage]])/Table1[[#This Row],[Regular Hourly Wage]]))*Table1[[#This Row],[Regular Wage Cap]]</f>
        <v>14.75</v>
      </c>
      <c r="AB168" s="41">
        <f>Table1[[#This Row],[Regular Hours3]]*Table1[[#This Row],[Regular Hourly Wage]]</f>
        <v>0</v>
      </c>
      <c r="AC168" s="41">
        <f>Table1[[#This Row],[OvertimeHours5]]*Table1[[#This Row],[Overtime Hourly Wage]]</f>
        <v>0</v>
      </c>
      <c r="AD168" s="41">
        <f>Table1[[#This Row],[Holiday Hours7]]*Table1[[#This Row],[Holiday Hourly Wage]]</f>
        <v>0</v>
      </c>
      <c r="AE168" s="41">
        <f>SUM(Table1[[#This Row],[Regular10]:[Holiday12]])</f>
        <v>0</v>
      </c>
      <c r="AF168" s="41">
        <f>Table1[[#This Row],[Regular Hours3]]*Table1[[#This Row],[Regular Wage Cap]]</f>
        <v>0</v>
      </c>
      <c r="AG168" s="41">
        <f>Table1[[#This Row],[OvertimeHours5]]*Table1[[#This Row],[Overtime Wage Cap]]</f>
        <v>0</v>
      </c>
      <c r="AH168" s="41">
        <f>Table1[[#This Row],[Holiday Hours7]]*Table1[[#This Row],[Holiday Wage Cap]]</f>
        <v>0</v>
      </c>
      <c r="AI168" s="41">
        <f>SUM(Table1[[#This Row],[Regular]:[Holiday]])</f>
        <v>0</v>
      </c>
      <c r="AJ168" s="41">
        <f>IF(Table1[[#This Row],[Total]]=0,0,Table1[[#This Row],[Total2]]-Table1[[#This Row],[Total]])</f>
        <v>0</v>
      </c>
      <c r="AK168" s="41">
        <f>Table1[[#This Row],[Difference]]*Table1[[#This Row],[DDS Funding Percent]]</f>
        <v>0</v>
      </c>
      <c r="AL168" s="41">
        <f>IF(Table1[[#This Row],[Regular Hourly Wage]]&lt;&gt;0,Table1[[#This Row],[Regular Wage Cap]]-Table1[[#This Row],[Regular Hourly Wage]],0)</f>
        <v>0</v>
      </c>
      <c r="AM168" s="38"/>
      <c r="AN168" s="41">
        <f>Table1[[#This Row],[Wage Difference]]*Table1[[#This Row],[Post Wage Increase Time Off Accruals (Hours)]]</f>
        <v>0</v>
      </c>
      <c r="AO168" s="41">
        <f>Table1[[#This Row],[Min Wage Time Off Accrual Expense]]*Table1[[#This Row],[DDS Funding Percent]]</f>
        <v>0</v>
      </c>
      <c r="AP168" s="1"/>
      <c r="AQ168" s="18"/>
    </row>
    <row r="169" spans="1:43" x14ac:dyDescent="0.25">
      <c r="A169" s="17"/>
      <c r="B169" s="17"/>
      <c r="C169" s="58"/>
      <c r="D169" s="40"/>
      <c r="E169" s="40"/>
      <c r="F169" s="40"/>
      <c r="G169" s="40"/>
      <c r="H169" s="40"/>
      <c r="I169" s="40"/>
      <c r="K169" s="41">
        <f>SUM(Table1[[#This Row],[Regular Wages]],Table1[[#This Row],[OvertimeWages]],Table1[[#This Row],[Holiday Wages]],Table1[[#This Row],[Incentive Payments]])</f>
        <v>0</v>
      </c>
      <c r="L169" s="38"/>
      <c r="M169" s="38"/>
      <c r="N169" s="38"/>
      <c r="O169" s="38"/>
      <c r="P169" s="38"/>
      <c r="Q169" s="38"/>
      <c r="R169" s="38"/>
      <c r="S169" s="41">
        <f>SUM(Table1[[#This Row],[Regular Wages2]],Table1[[#This Row],[OvertimeWages4]],Table1[[#This Row],[Holiday Wages6]],Table1[[#This Row],[Incentive Payments8]])</f>
        <v>0</v>
      </c>
      <c r="T169" s="41">
        <f>SUM(Table1[[#This Row],[Total Pre Min Wage Wages]],Table1[[#This Row],[Total After Min Wage Wages]])</f>
        <v>0</v>
      </c>
      <c r="U169" s="41">
        <f>IFERROR(IF(OR(Table1[[#This Row],[Regular Hours]]=0,Table1[[#This Row],[Regular Hours]]=""),VLOOKUP(Table1[[#This Row],[Position Title]],startingWages!$A$2:$D$200,2, FALSE),Table1[[#This Row],[Regular Wages]]/Table1[[#This Row],[Regular Hours]]),0)</f>
        <v>0</v>
      </c>
      <c r="V169" s="41">
        <f>IF(OR(Table1[[#This Row],[OvertimeHours]]="",Table1[[#This Row],[OvertimeHours]]=0),Table1[[#This Row],[Regular Hourly Wage]]*1.5,Table1[[#This Row],[OvertimeWages]]/Table1[[#This Row],[OvertimeHours]])</f>
        <v>0</v>
      </c>
      <c r="W169" s="41">
        <f>IF(OR(Table1[[#This Row],[Holiday Hours]]="",Table1[[#This Row],[Holiday Hours]]=0),Table1[[#This Row],[Regular Hourly Wage]],Table1[[#This Row],[Holiday Wages]]/Table1[[#This Row],[Holiday Hours]])</f>
        <v>0</v>
      </c>
      <c r="X169" s="41" t="str">
        <f>IF(Table1[[#This Row],[Regular Hourly Wage]]&lt;14.05,"$14.75",IF(Table1[[#This Row],[Regular Hourly Wage]]&lt;30,"5%","None"))</f>
        <v>$14.75</v>
      </c>
      <c r="Y169" s="41">
        <f>IF(Table1[[#This Row],[Wage Category]]="5%",Table1[[#This Row],[Regular Hourly Wage]]*1.05,IF(Table1[[#This Row],[Wage Category]]="$14.75",14.75,Table1[[#This Row],[Regular Hourly Wage]]))</f>
        <v>14.75</v>
      </c>
      <c r="Z169" s="41">
        <f>(1+IF(Table1[[#This Row],[Regular Hourly Wage]]=0,0.5,(Table1[[#This Row],[Overtime Hourly Wage]]-Table1[[#This Row],[Regular Hourly Wage]])/Table1[[#This Row],[Regular Hourly Wage]]))*Table1[[#This Row],[Regular Wage Cap]]</f>
        <v>22.125</v>
      </c>
      <c r="AA169" s="41">
        <f>(1+IF(Table1[[#This Row],[Regular Hourly Wage]]=0,0,(Table1[[#This Row],[Holiday Hourly Wage]]-Table1[[#This Row],[Regular Hourly Wage]])/Table1[[#This Row],[Regular Hourly Wage]]))*Table1[[#This Row],[Regular Wage Cap]]</f>
        <v>14.75</v>
      </c>
      <c r="AB169" s="41">
        <f>Table1[[#This Row],[Regular Hours3]]*Table1[[#This Row],[Regular Hourly Wage]]</f>
        <v>0</v>
      </c>
      <c r="AC169" s="41">
        <f>Table1[[#This Row],[OvertimeHours5]]*Table1[[#This Row],[Overtime Hourly Wage]]</f>
        <v>0</v>
      </c>
      <c r="AD169" s="41">
        <f>Table1[[#This Row],[Holiday Hours7]]*Table1[[#This Row],[Holiday Hourly Wage]]</f>
        <v>0</v>
      </c>
      <c r="AE169" s="41">
        <f>SUM(Table1[[#This Row],[Regular10]:[Holiday12]])</f>
        <v>0</v>
      </c>
      <c r="AF169" s="41">
        <f>Table1[[#This Row],[Regular Hours3]]*Table1[[#This Row],[Regular Wage Cap]]</f>
        <v>0</v>
      </c>
      <c r="AG169" s="41">
        <f>Table1[[#This Row],[OvertimeHours5]]*Table1[[#This Row],[Overtime Wage Cap]]</f>
        <v>0</v>
      </c>
      <c r="AH169" s="41">
        <f>Table1[[#This Row],[Holiday Hours7]]*Table1[[#This Row],[Holiday Wage Cap]]</f>
        <v>0</v>
      </c>
      <c r="AI169" s="41">
        <f>SUM(Table1[[#This Row],[Regular]:[Holiday]])</f>
        <v>0</v>
      </c>
      <c r="AJ169" s="41">
        <f>IF(Table1[[#This Row],[Total]]=0,0,Table1[[#This Row],[Total2]]-Table1[[#This Row],[Total]])</f>
        <v>0</v>
      </c>
      <c r="AK169" s="41">
        <f>Table1[[#This Row],[Difference]]*Table1[[#This Row],[DDS Funding Percent]]</f>
        <v>0</v>
      </c>
      <c r="AL169" s="41">
        <f>IF(Table1[[#This Row],[Regular Hourly Wage]]&lt;&gt;0,Table1[[#This Row],[Regular Wage Cap]]-Table1[[#This Row],[Regular Hourly Wage]],0)</f>
        <v>0</v>
      </c>
      <c r="AM169" s="38"/>
      <c r="AN169" s="41">
        <f>Table1[[#This Row],[Wage Difference]]*Table1[[#This Row],[Post Wage Increase Time Off Accruals (Hours)]]</f>
        <v>0</v>
      </c>
      <c r="AO169" s="41">
        <f>Table1[[#This Row],[Min Wage Time Off Accrual Expense]]*Table1[[#This Row],[DDS Funding Percent]]</f>
        <v>0</v>
      </c>
      <c r="AP169" s="1"/>
      <c r="AQ169" s="18"/>
    </row>
    <row r="170" spans="1:43" x14ac:dyDescent="0.25">
      <c r="A170" s="17"/>
      <c r="B170" s="17"/>
      <c r="C170" s="58"/>
      <c r="D170" s="40"/>
      <c r="E170" s="40"/>
      <c r="F170" s="40"/>
      <c r="G170" s="40"/>
      <c r="H170" s="40"/>
      <c r="I170" s="40"/>
      <c r="K170" s="41">
        <f>SUM(Table1[[#This Row],[Regular Wages]],Table1[[#This Row],[OvertimeWages]],Table1[[#This Row],[Holiday Wages]],Table1[[#This Row],[Incentive Payments]])</f>
        <v>0</v>
      </c>
      <c r="L170" s="38"/>
      <c r="M170" s="38"/>
      <c r="N170" s="38"/>
      <c r="O170" s="38"/>
      <c r="P170" s="38"/>
      <c r="Q170" s="38"/>
      <c r="R170" s="38"/>
      <c r="S170" s="41">
        <f>SUM(Table1[[#This Row],[Regular Wages2]],Table1[[#This Row],[OvertimeWages4]],Table1[[#This Row],[Holiday Wages6]],Table1[[#This Row],[Incentive Payments8]])</f>
        <v>0</v>
      </c>
      <c r="T170" s="41">
        <f>SUM(Table1[[#This Row],[Total Pre Min Wage Wages]],Table1[[#This Row],[Total After Min Wage Wages]])</f>
        <v>0</v>
      </c>
      <c r="U170" s="41">
        <f>IFERROR(IF(OR(Table1[[#This Row],[Regular Hours]]=0,Table1[[#This Row],[Regular Hours]]=""),VLOOKUP(Table1[[#This Row],[Position Title]],startingWages!$A$2:$D$200,2, FALSE),Table1[[#This Row],[Regular Wages]]/Table1[[#This Row],[Regular Hours]]),0)</f>
        <v>0</v>
      </c>
      <c r="V170" s="41">
        <f>IF(OR(Table1[[#This Row],[OvertimeHours]]="",Table1[[#This Row],[OvertimeHours]]=0),Table1[[#This Row],[Regular Hourly Wage]]*1.5,Table1[[#This Row],[OvertimeWages]]/Table1[[#This Row],[OvertimeHours]])</f>
        <v>0</v>
      </c>
      <c r="W170" s="41">
        <f>IF(OR(Table1[[#This Row],[Holiday Hours]]="",Table1[[#This Row],[Holiday Hours]]=0),Table1[[#This Row],[Regular Hourly Wage]],Table1[[#This Row],[Holiday Wages]]/Table1[[#This Row],[Holiday Hours]])</f>
        <v>0</v>
      </c>
      <c r="X170" s="41" t="str">
        <f>IF(Table1[[#This Row],[Regular Hourly Wage]]&lt;14.05,"$14.75",IF(Table1[[#This Row],[Regular Hourly Wage]]&lt;30,"5%","None"))</f>
        <v>$14.75</v>
      </c>
      <c r="Y170" s="41">
        <f>IF(Table1[[#This Row],[Wage Category]]="5%",Table1[[#This Row],[Regular Hourly Wage]]*1.05,IF(Table1[[#This Row],[Wage Category]]="$14.75",14.75,Table1[[#This Row],[Regular Hourly Wage]]))</f>
        <v>14.75</v>
      </c>
      <c r="Z170" s="41">
        <f>(1+IF(Table1[[#This Row],[Regular Hourly Wage]]=0,0.5,(Table1[[#This Row],[Overtime Hourly Wage]]-Table1[[#This Row],[Regular Hourly Wage]])/Table1[[#This Row],[Regular Hourly Wage]]))*Table1[[#This Row],[Regular Wage Cap]]</f>
        <v>22.125</v>
      </c>
      <c r="AA170" s="41">
        <f>(1+IF(Table1[[#This Row],[Regular Hourly Wage]]=0,0,(Table1[[#This Row],[Holiday Hourly Wage]]-Table1[[#This Row],[Regular Hourly Wage]])/Table1[[#This Row],[Regular Hourly Wage]]))*Table1[[#This Row],[Regular Wage Cap]]</f>
        <v>14.75</v>
      </c>
      <c r="AB170" s="41">
        <f>Table1[[#This Row],[Regular Hours3]]*Table1[[#This Row],[Regular Hourly Wage]]</f>
        <v>0</v>
      </c>
      <c r="AC170" s="41">
        <f>Table1[[#This Row],[OvertimeHours5]]*Table1[[#This Row],[Overtime Hourly Wage]]</f>
        <v>0</v>
      </c>
      <c r="AD170" s="41">
        <f>Table1[[#This Row],[Holiday Hours7]]*Table1[[#This Row],[Holiday Hourly Wage]]</f>
        <v>0</v>
      </c>
      <c r="AE170" s="41">
        <f>SUM(Table1[[#This Row],[Regular10]:[Holiday12]])</f>
        <v>0</v>
      </c>
      <c r="AF170" s="41">
        <f>Table1[[#This Row],[Regular Hours3]]*Table1[[#This Row],[Regular Wage Cap]]</f>
        <v>0</v>
      </c>
      <c r="AG170" s="41">
        <f>Table1[[#This Row],[OvertimeHours5]]*Table1[[#This Row],[Overtime Wage Cap]]</f>
        <v>0</v>
      </c>
      <c r="AH170" s="41">
        <f>Table1[[#This Row],[Holiday Hours7]]*Table1[[#This Row],[Holiday Wage Cap]]</f>
        <v>0</v>
      </c>
      <c r="AI170" s="41">
        <f>SUM(Table1[[#This Row],[Regular]:[Holiday]])</f>
        <v>0</v>
      </c>
      <c r="AJ170" s="41">
        <f>IF(Table1[[#This Row],[Total]]=0,0,Table1[[#This Row],[Total2]]-Table1[[#This Row],[Total]])</f>
        <v>0</v>
      </c>
      <c r="AK170" s="41">
        <f>Table1[[#This Row],[Difference]]*Table1[[#This Row],[DDS Funding Percent]]</f>
        <v>0</v>
      </c>
      <c r="AL170" s="41">
        <f>IF(Table1[[#This Row],[Regular Hourly Wage]]&lt;&gt;0,Table1[[#This Row],[Regular Wage Cap]]-Table1[[#This Row],[Regular Hourly Wage]],0)</f>
        <v>0</v>
      </c>
      <c r="AM170" s="38"/>
      <c r="AN170" s="41">
        <f>Table1[[#This Row],[Wage Difference]]*Table1[[#This Row],[Post Wage Increase Time Off Accruals (Hours)]]</f>
        <v>0</v>
      </c>
      <c r="AO170" s="41">
        <f>Table1[[#This Row],[Min Wage Time Off Accrual Expense]]*Table1[[#This Row],[DDS Funding Percent]]</f>
        <v>0</v>
      </c>
      <c r="AP170" s="1"/>
      <c r="AQ170" s="18"/>
    </row>
    <row r="171" spans="1:43" x14ac:dyDescent="0.25">
      <c r="A171" s="17"/>
      <c r="B171" s="17"/>
      <c r="C171" s="58"/>
      <c r="D171" s="40"/>
      <c r="E171" s="40"/>
      <c r="F171" s="40"/>
      <c r="G171" s="40"/>
      <c r="H171" s="40"/>
      <c r="I171" s="40"/>
      <c r="K171" s="41">
        <f>SUM(Table1[[#This Row],[Regular Wages]],Table1[[#This Row],[OvertimeWages]],Table1[[#This Row],[Holiday Wages]],Table1[[#This Row],[Incentive Payments]])</f>
        <v>0</v>
      </c>
      <c r="L171" s="38"/>
      <c r="M171" s="38"/>
      <c r="N171" s="38"/>
      <c r="O171" s="38"/>
      <c r="P171" s="38"/>
      <c r="Q171" s="38"/>
      <c r="R171" s="38"/>
      <c r="S171" s="41">
        <f>SUM(Table1[[#This Row],[Regular Wages2]],Table1[[#This Row],[OvertimeWages4]],Table1[[#This Row],[Holiday Wages6]],Table1[[#This Row],[Incentive Payments8]])</f>
        <v>0</v>
      </c>
      <c r="T171" s="41">
        <f>SUM(Table1[[#This Row],[Total Pre Min Wage Wages]],Table1[[#This Row],[Total After Min Wage Wages]])</f>
        <v>0</v>
      </c>
      <c r="U171" s="41">
        <f>IFERROR(IF(OR(Table1[[#This Row],[Regular Hours]]=0,Table1[[#This Row],[Regular Hours]]=""),VLOOKUP(Table1[[#This Row],[Position Title]],startingWages!$A$2:$D$200,2, FALSE),Table1[[#This Row],[Regular Wages]]/Table1[[#This Row],[Regular Hours]]),0)</f>
        <v>0</v>
      </c>
      <c r="V171" s="41">
        <f>IF(OR(Table1[[#This Row],[OvertimeHours]]="",Table1[[#This Row],[OvertimeHours]]=0),Table1[[#This Row],[Regular Hourly Wage]]*1.5,Table1[[#This Row],[OvertimeWages]]/Table1[[#This Row],[OvertimeHours]])</f>
        <v>0</v>
      </c>
      <c r="W171" s="41">
        <f>IF(OR(Table1[[#This Row],[Holiday Hours]]="",Table1[[#This Row],[Holiday Hours]]=0),Table1[[#This Row],[Regular Hourly Wage]],Table1[[#This Row],[Holiday Wages]]/Table1[[#This Row],[Holiday Hours]])</f>
        <v>0</v>
      </c>
      <c r="X171" s="41" t="str">
        <f>IF(Table1[[#This Row],[Regular Hourly Wage]]&lt;14.05,"$14.75",IF(Table1[[#This Row],[Regular Hourly Wage]]&lt;30,"5%","None"))</f>
        <v>$14.75</v>
      </c>
      <c r="Y171" s="41">
        <f>IF(Table1[[#This Row],[Wage Category]]="5%",Table1[[#This Row],[Regular Hourly Wage]]*1.05,IF(Table1[[#This Row],[Wage Category]]="$14.75",14.75,Table1[[#This Row],[Regular Hourly Wage]]))</f>
        <v>14.75</v>
      </c>
      <c r="Z171" s="41">
        <f>(1+IF(Table1[[#This Row],[Regular Hourly Wage]]=0,0.5,(Table1[[#This Row],[Overtime Hourly Wage]]-Table1[[#This Row],[Regular Hourly Wage]])/Table1[[#This Row],[Regular Hourly Wage]]))*Table1[[#This Row],[Regular Wage Cap]]</f>
        <v>22.125</v>
      </c>
      <c r="AA171" s="41">
        <f>(1+IF(Table1[[#This Row],[Regular Hourly Wage]]=0,0,(Table1[[#This Row],[Holiday Hourly Wage]]-Table1[[#This Row],[Regular Hourly Wage]])/Table1[[#This Row],[Regular Hourly Wage]]))*Table1[[#This Row],[Regular Wage Cap]]</f>
        <v>14.75</v>
      </c>
      <c r="AB171" s="41">
        <f>Table1[[#This Row],[Regular Hours3]]*Table1[[#This Row],[Regular Hourly Wage]]</f>
        <v>0</v>
      </c>
      <c r="AC171" s="41">
        <f>Table1[[#This Row],[OvertimeHours5]]*Table1[[#This Row],[Overtime Hourly Wage]]</f>
        <v>0</v>
      </c>
      <c r="AD171" s="41">
        <f>Table1[[#This Row],[Holiday Hours7]]*Table1[[#This Row],[Holiday Hourly Wage]]</f>
        <v>0</v>
      </c>
      <c r="AE171" s="41">
        <f>SUM(Table1[[#This Row],[Regular10]:[Holiday12]])</f>
        <v>0</v>
      </c>
      <c r="AF171" s="41">
        <f>Table1[[#This Row],[Regular Hours3]]*Table1[[#This Row],[Regular Wage Cap]]</f>
        <v>0</v>
      </c>
      <c r="AG171" s="41">
        <f>Table1[[#This Row],[OvertimeHours5]]*Table1[[#This Row],[Overtime Wage Cap]]</f>
        <v>0</v>
      </c>
      <c r="AH171" s="41">
        <f>Table1[[#This Row],[Holiday Hours7]]*Table1[[#This Row],[Holiday Wage Cap]]</f>
        <v>0</v>
      </c>
      <c r="AI171" s="41">
        <f>SUM(Table1[[#This Row],[Regular]:[Holiday]])</f>
        <v>0</v>
      </c>
      <c r="AJ171" s="41">
        <f>IF(Table1[[#This Row],[Total]]=0,0,Table1[[#This Row],[Total2]]-Table1[[#This Row],[Total]])</f>
        <v>0</v>
      </c>
      <c r="AK171" s="41">
        <f>Table1[[#This Row],[Difference]]*Table1[[#This Row],[DDS Funding Percent]]</f>
        <v>0</v>
      </c>
      <c r="AL171" s="41">
        <f>IF(Table1[[#This Row],[Regular Hourly Wage]]&lt;&gt;0,Table1[[#This Row],[Regular Wage Cap]]-Table1[[#This Row],[Regular Hourly Wage]],0)</f>
        <v>0</v>
      </c>
      <c r="AM171" s="38"/>
      <c r="AN171" s="41">
        <f>Table1[[#This Row],[Wage Difference]]*Table1[[#This Row],[Post Wage Increase Time Off Accruals (Hours)]]</f>
        <v>0</v>
      </c>
      <c r="AO171" s="41">
        <f>Table1[[#This Row],[Min Wage Time Off Accrual Expense]]*Table1[[#This Row],[DDS Funding Percent]]</f>
        <v>0</v>
      </c>
      <c r="AP171" s="1"/>
      <c r="AQ171" s="18"/>
    </row>
    <row r="172" spans="1:43" x14ac:dyDescent="0.25">
      <c r="A172" s="17"/>
      <c r="B172" s="17"/>
      <c r="C172" s="58"/>
      <c r="D172" s="40"/>
      <c r="E172" s="40"/>
      <c r="F172" s="40"/>
      <c r="G172" s="40"/>
      <c r="H172" s="40"/>
      <c r="I172" s="40"/>
      <c r="K172" s="41">
        <f>SUM(Table1[[#This Row],[Regular Wages]],Table1[[#This Row],[OvertimeWages]],Table1[[#This Row],[Holiday Wages]],Table1[[#This Row],[Incentive Payments]])</f>
        <v>0</v>
      </c>
      <c r="L172" s="38"/>
      <c r="M172" s="38"/>
      <c r="N172" s="38"/>
      <c r="O172" s="38"/>
      <c r="P172" s="38"/>
      <c r="Q172" s="38"/>
      <c r="R172" s="38"/>
      <c r="S172" s="41">
        <f>SUM(Table1[[#This Row],[Regular Wages2]],Table1[[#This Row],[OvertimeWages4]],Table1[[#This Row],[Holiday Wages6]],Table1[[#This Row],[Incentive Payments8]])</f>
        <v>0</v>
      </c>
      <c r="T172" s="41">
        <f>SUM(Table1[[#This Row],[Total Pre Min Wage Wages]],Table1[[#This Row],[Total After Min Wage Wages]])</f>
        <v>0</v>
      </c>
      <c r="U172" s="41">
        <f>IFERROR(IF(OR(Table1[[#This Row],[Regular Hours]]=0,Table1[[#This Row],[Regular Hours]]=""),VLOOKUP(Table1[[#This Row],[Position Title]],startingWages!$A$2:$D$200,2, FALSE),Table1[[#This Row],[Regular Wages]]/Table1[[#This Row],[Regular Hours]]),0)</f>
        <v>0</v>
      </c>
      <c r="V172" s="41">
        <f>IF(OR(Table1[[#This Row],[OvertimeHours]]="",Table1[[#This Row],[OvertimeHours]]=0),Table1[[#This Row],[Regular Hourly Wage]]*1.5,Table1[[#This Row],[OvertimeWages]]/Table1[[#This Row],[OvertimeHours]])</f>
        <v>0</v>
      </c>
      <c r="W172" s="41">
        <f>IF(OR(Table1[[#This Row],[Holiday Hours]]="",Table1[[#This Row],[Holiday Hours]]=0),Table1[[#This Row],[Regular Hourly Wage]],Table1[[#This Row],[Holiday Wages]]/Table1[[#This Row],[Holiday Hours]])</f>
        <v>0</v>
      </c>
      <c r="X172" s="41" t="str">
        <f>IF(Table1[[#This Row],[Regular Hourly Wage]]&lt;14.05,"$14.75",IF(Table1[[#This Row],[Regular Hourly Wage]]&lt;30,"5%","None"))</f>
        <v>$14.75</v>
      </c>
      <c r="Y172" s="41">
        <f>IF(Table1[[#This Row],[Wage Category]]="5%",Table1[[#This Row],[Regular Hourly Wage]]*1.05,IF(Table1[[#This Row],[Wage Category]]="$14.75",14.75,Table1[[#This Row],[Regular Hourly Wage]]))</f>
        <v>14.75</v>
      </c>
      <c r="Z172" s="41">
        <f>(1+IF(Table1[[#This Row],[Regular Hourly Wage]]=0,0.5,(Table1[[#This Row],[Overtime Hourly Wage]]-Table1[[#This Row],[Regular Hourly Wage]])/Table1[[#This Row],[Regular Hourly Wage]]))*Table1[[#This Row],[Regular Wage Cap]]</f>
        <v>22.125</v>
      </c>
      <c r="AA172" s="41">
        <f>(1+IF(Table1[[#This Row],[Regular Hourly Wage]]=0,0,(Table1[[#This Row],[Holiday Hourly Wage]]-Table1[[#This Row],[Regular Hourly Wage]])/Table1[[#This Row],[Regular Hourly Wage]]))*Table1[[#This Row],[Regular Wage Cap]]</f>
        <v>14.75</v>
      </c>
      <c r="AB172" s="41">
        <f>Table1[[#This Row],[Regular Hours3]]*Table1[[#This Row],[Regular Hourly Wage]]</f>
        <v>0</v>
      </c>
      <c r="AC172" s="41">
        <f>Table1[[#This Row],[OvertimeHours5]]*Table1[[#This Row],[Overtime Hourly Wage]]</f>
        <v>0</v>
      </c>
      <c r="AD172" s="41">
        <f>Table1[[#This Row],[Holiday Hours7]]*Table1[[#This Row],[Holiday Hourly Wage]]</f>
        <v>0</v>
      </c>
      <c r="AE172" s="41">
        <f>SUM(Table1[[#This Row],[Regular10]:[Holiday12]])</f>
        <v>0</v>
      </c>
      <c r="AF172" s="41">
        <f>Table1[[#This Row],[Regular Hours3]]*Table1[[#This Row],[Regular Wage Cap]]</f>
        <v>0</v>
      </c>
      <c r="AG172" s="41">
        <f>Table1[[#This Row],[OvertimeHours5]]*Table1[[#This Row],[Overtime Wage Cap]]</f>
        <v>0</v>
      </c>
      <c r="AH172" s="41">
        <f>Table1[[#This Row],[Holiday Hours7]]*Table1[[#This Row],[Holiday Wage Cap]]</f>
        <v>0</v>
      </c>
      <c r="AI172" s="41">
        <f>SUM(Table1[[#This Row],[Regular]:[Holiday]])</f>
        <v>0</v>
      </c>
      <c r="AJ172" s="41">
        <f>IF(Table1[[#This Row],[Total]]=0,0,Table1[[#This Row],[Total2]]-Table1[[#This Row],[Total]])</f>
        <v>0</v>
      </c>
      <c r="AK172" s="41">
        <f>Table1[[#This Row],[Difference]]*Table1[[#This Row],[DDS Funding Percent]]</f>
        <v>0</v>
      </c>
      <c r="AL172" s="41">
        <f>IF(Table1[[#This Row],[Regular Hourly Wage]]&lt;&gt;0,Table1[[#This Row],[Regular Wage Cap]]-Table1[[#This Row],[Regular Hourly Wage]],0)</f>
        <v>0</v>
      </c>
      <c r="AM172" s="38"/>
      <c r="AN172" s="41">
        <f>Table1[[#This Row],[Wage Difference]]*Table1[[#This Row],[Post Wage Increase Time Off Accruals (Hours)]]</f>
        <v>0</v>
      </c>
      <c r="AO172" s="41">
        <f>Table1[[#This Row],[Min Wage Time Off Accrual Expense]]*Table1[[#This Row],[DDS Funding Percent]]</f>
        <v>0</v>
      </c>
      <c r="AP172" s="1"/>
      <c r="AQ172" s="18"/>
    </row>
    <row r="173" spans="1:43" x14ac:dyDescent="0.25">
      <c r="C173" s="58"/>
      <c r="D173" s="57"/>
      <c r="K173" s="41">
        <f>SUM(Table1[[#This Row],[Regular Wages]],Table1[[#This Row],[OvertimeWages]],Table1[[#This Row],[Holiday Wages]],Table1[[#This Row],[Incentive Payments]])</f>
        <v>0</v>
      </c>
      <c r="L173" s="38"/>
      <c r="M173" s="38"/>
      <c r="N173" s="38"/>
      <c r="O173" s="38"/>
      <c r="P173" s="38"/>
      <c r="Q173" s="38"/>
      <c r="R173" s="38"/>
      <c r="S173" s="41">
        <f>SUM(Table1[[#This Row],[Regular Wages2]],Table1[[#This Row],[OvertimeWages4]],Table1[[#This Row],[Holiday Wages6]],Table1[[#This Row],[Incentive Payments8]])</f>
        <v>0</v>
      </c>
      <c r="T173" s="41">
        <f>SUM(Table1[[#This Row],[Total Pre Min Wage Wages]],Table1[[#This Row],[Total After Min Wage Wages]])</f>
        <v>0</v>
      </c>
      <c r="U173" s="41">
        <f>IFERROR(IF(OR(Table1[[#This Row],[Regular Hours]]=0,Table1[[#This Row],[Regular Hours]]=""),VLOOKUP(Table1[[#This Row],[Position Title]],startingWages!$A$2:$D$200,2, FALSE),Table1[[#This Row],[Regular Wages]]/Table1[[#This Row],[Regular Hours]]),0)</f>
        <v>0</v>
      </c>
      <c r="V173" s="41">
        <f>IF(OR(Table1[[#This Row],[OvertimeHours]]="",Table1[[#This Row],[OvertimeHours]]=0),Table1[[#This Row],[Regular Hourly Wage]]*1.5,Table1[[#This Row],[OvertimeWages]]/Table1[[#This Row],[OvertimeHours]])</f>
        <v>0</v>
      </c>
      <c r="W173" s="41">
        <f>IF(OR(Table1[[#This Row],[Holiday Hours]]="",Table1[[#This Row],[Holiday Hours]]=0),Table1[[#This Row],[Regular Hourly Wage]],Table1[[#This Row],[Holiday Wages]]/Table1[[#This Row],[Holiday Hours]])</f>
        <v>0</v>
      </c>
      <c r="X173" s="41" t="str">
        <f>IF(Table1[[#This Row],[Regular Hourly Wage]]&lt;14.05,"$14.75",IF(Table1[[#This Row],[Regular Hourly Wage]]&lt;30,"5%","None"))</f>
        <v>$14.75</v>
      </c>
      <c r="Y173" s="41">
        <f>IF(Table1[[#This Row],[Wage Category]]="5%",Table1[[#This Row],[Regular Hourly Wage]]*1.05,IF(Table1[[#This Row],[Wage Category]]="$14.75",14.75,Table1[[#This Row],[Regular Hourly Wage]]))</f>
        <v>14.75</v>
      </c>
      <c r="Z173" s="41">
        <f>(1+IF(Table1[[#This Row],[Regular Hourly Wage]]=0,0.5,(Table1[[#This Row],[Overtime Hourly Wage]]-Table1[[#This Row],[Regular Hourly Wage]])/Table1[[#This Row],[Regular Hourly Wage]]))*Table1[[#This Row],[Regular Wage Cap]]</f>
        <v>22.125</v>
      </c>
      <c r="AA173" s="41">
        <f>(1+IF(Table1[[#This Row],[Regular Hourly Wage]]=0,0,(Table1[[#This Row],[Holiday Hourly Wage]]-Table1[[#This Row],[Regular Hourly Wage]])/Table1[[#This Row],[Regular Hourly Wage]]))*Table1[[#This Row],[Regular Wage Cap]]</f>
        <v>14.75</v>
      </c>
      <c r="AB173" s="41">
        <f>Table1[[#This Row],[Regular Hours3]]*Table1[[#This Row],[Regular Hourly Wage]]</f>
        <v>0</v>
      </c>
      <c r="AC173" s="41">
        <f>Table1[[#This Row],[OvertimeHours5]]*Table1[[#This Row],[Overtime Hourly Wage]]</f>
        <v>0</v>
      </c>
      <c r="AD173" s="41">
        <f>Table1[[#This Row],[Holiday Hours7]]*Table1[[#This Row],[Holiday Hourly Wage]]</f>
        <v>0</v>
      </c>
      <c r="AE173" s="41">
        <f>SUM(Table1[[#This Row],[Regular10]:[Holiday12]])</f>
        <v>0</v>
      </c>
      <c r="AF173" s="41">
        <f>Table1[[#This Row],[Regular Hours3]]*Table1[[#This Row],[Regular Wage Cap]]</f>
        <v>0</v>
      </c>
      <c r="AG173" s="41">
        <f>Table1[[#This Row],[OvertimeHours5]]*Table1[[#This Row],[Overtime Wage Cap]]</f>
        <v>0</v>
      </c>
      <c r="AH173" s="41">
        <f>Table1[[#This Row],[Holiday Hours7]]*Table1[[#This Row],[Holiday Wage Cap]]</f>
        <v>0</v>
      </c>
      <c r="AI173" s="41">
        <f>SUM(Table1[[#This Row],[Regular]:[Holiday]])</f>
        <v>0</v>
      </c>
      <c r="AJ173" s="41">
        <f>IF(Table1[[#This Row],[Total]]=0,0,Table1[[#This Row],[Total2]]-Table1[[#This Row],[Total]])</f>
        <v>0</v>
      </c>
      <c r="AK173" s="41">
        <f>Table1[[#This Row],[Difference]]*Table1[[#This Row],[DDS Funding Percent]]</f>
        <v>0</v>
      </c>
      <c r="AL173" s="41">
        <f>IF(Table1[[#This Row],[Regular Hourly Wage]]&lt;&gt;0,Table1[[#This Row],[Regular Wage Cap]]-Table1[[#This Row],[Regular Hourly Wage]],0)</f>
        <v>0</v>
      </c>
      <c r="AM173" s="38"/>
      <c r="AN173" s="41">
        <f>Table1[[#This Row],[Wage Difference]]*Table1[[#This Row],[Post Wage Increase Time Off Accruals (Hours)]]</f>
        <v>0</v>
      </c>
      <c r="AO173" s="41">
        <f>Table1[[#This Row],[Min Wage Time Off Accrual Expense]]*Table1[[#This Row],[DDS Funding Percent]]</f>
        <v>0</v>
      </c>
      <c r="AP173" s="1"/>
      <c r="AQ173" s="18"/>
    </row>
    <row r="174" spans="1:43" x14ac:dyDescent="0.25">
      <c r="C174" s="58"/>
      <c r="D174" s="57"/>
      <c r="K174" s="41">
        <f>SUM(Table1[[#This Row],[Regular Wages]],Table1[[#This Row],[OvertimeWages]],Table1[[#This Row],[Holiday Wages]],Table1[[#This Row],[Incentive Payments]])</f>
        <v>0</v>
      </c>
      <c r="L174" s="38"/>
      <c r="M174" s="38"/>
      <c r="N174" s="38"/>
      <c r="O174" s="38"/>
      <c r="P174" s="38"/>
      <c r="Q174" s="38"/>
      <c r="R174" s="38"/>
      <c r="S174" s="41">
        <f>SUM(Table1[[#This Row],[Regular Wages2]],Table1[[#This Row],[OvertimeWages4]],Table1[[#This Row],[Holiday Wages6]],Table1[[#This Row],[Incentive Payments8]])</f>
        <v>0</v>
      </c>
      <c r="T174" s="41">
        <f>SUM(Table1[[#This Row],[Total Pre Min Wage Wages]],Table1[[#This Row],[Total After Min Wage Wages]])</f>
        <v>0</v>
      </c>
      <c r="U174" s="41">
        <f>IFERROR(IF(OR(Table1[[#This Row],[Regular Hours]]=0,Table1[[#This Row],[Regular Hours]]=""),VLOOKUP(Table1[[#This Row],[Position Title]],startingWages!$A$2:$D$200,2, FALSE),Table1[[#This Row],[Regular Wages]]/Table1[[#This Row],[Regular Hours]]),0)</f>
        <v>0</v>
      </c>
      <c r="V174" s="41">
        <f>IF(OR(Table1[[#This Row],[OvertimeHours]]="",Table1[[#This Row],[OvertimeHours]]=0),Table1[[#This Row],[Regular Hourly Wage]]*1.5,Table1[[#This Row],[OvertimeWages]]/Table1[[#This Row],[OvertimeHours]])</f>
        <v>0</v>
      </c>
      <c r="W174" s="41">
        <f>IF(OR(Table1[[#This Row],[Holiday Hours]]="",Table1[[#This Row],[Holiday Hours]]=0),Table1[[#This Row],[Regular Hourly Wage]],Table1[[#This Row],[Holiday Wages]]/Table1[[#This Row],[Holiday Hours]])</f>
        <v>0</v>
      </c>
      <c r="X174" s="41" t="str">
        <f>IF(Table1[[#This Row],[Regular Hourly Wage]]&lt;14.05,"$14.75",IF(Table1[[#This Row],[Regular Hourly Wage]]&lt;30,"5%","None"))</f>
        <v>$14.75</v>
      </c>
      <c r="Y174" s="41">
        <f>IF(Table1[[#This Row],[Wage Category]]="5%",Table1[[#This Row],[Regular Hourly Wage]]*1.05,IF(Table1[[#This Row],[Wage Category]]="$14.75",14.75,Table1[[#This Row],[Regular Hourly Wage]]))</f>
        <v>14.75</v>
      </c>
      <c r="Z174" s="41">
        <f>(1+IF(Table1[[#This Row],[Regular Hourly Wage]]=0,0.5,(Table1[[#This Row],[Overtime Hourly Wage]]-Table1[[#This Row],[Regular Hourly Wage]])/Table1[[#This Row],[Regular Hourly Wage]]))*Table1[[#This Row],[Regular Wage Cap]]</f>
        <v>22.125</v>
      </c>
      <c r="AA174" s="41">
        <f>(1+IF(Table1[[#This Row],[Regular Hourly Wage]]=0,0,(Table1[[#This Row],[Holiday Hourly Wage]]-Table1[[#This Row],[Regular Hourly Wage]])/Table1[[#This Row],[Regular Hourly Wage]]))*Table1[[#This Row],[Regular Wage Cap]]</f>
        <v>14.75</v>
      </c>
      <c r="AB174" s="41">
        <f>Table1[[#This Row],[Regular Hours3]]*Table1[[#This Row],[Regular Hourly Wage]]</f>
        <v>0</v>
      </c>
      <c r="AC174" s="41">
        <f>Table1[[#This Row],[OvertimeHours5]]*Table1[[#This Row],[Overtime Hourly Wage]]</f>
        <v>0</v>
      </c>
      <c r="AD174" s="41">
        <f>Table1[[#This Row],[Holiday Hours7]]*Table1[[#This Row],[Holiday Hourly Wage]]</f>
        <v>0</v>
      </c>
      <c r="AE174" s="41">
        <f>SUM(Table1[[#This Row],[Regular10]:[Holiday12]])</f>
        <v>0</v>
      </c>
      <c r="AF174" s="41">
        <f>Table1[[#This Row],[Regular Hours3]]*Table1[[#This Row],[Regular Wage Cap]]</f>
        <v>0</v>
      </c>
      <c r="AG174" s="41">
        <f>Table1[[#This Row],[OvertimeHours5]]*Table1[[#This Row],[Overtime Wage Cap]]</f>
        <v>0</v>
      </c>
      <c r="AH174" s="41">
        <f>Table1[[#This Row],[Holiday Hours7]]*Table1[[#This Row],[Holiday Wage Cap]]</f>
        <v>0</v>
      </c>
      <c r="AI174" s="41">
        <f>SUM(Table1[[#This Row],[Regular]:[Holiday]])</f>
        <v>0</v>
      </c>
      <c r="AJ174" s="41">
        <f>IF(Table1[[#This Row],[Total]]=0,0,Table1[[#This Row],[Total2]]-Table1[[#This Row],[Total]])</f>
        <v>0</v>
      </c>
      <c r="AK174" s="41">
        <f>Table1[[#This Row],[Difference]]*Table1[[#This Row],[DDS Funding Percent]]</f>
        <v>0</v>
      </c>
      <c r="AL174" s="41">
        <f>IF(Table1[[#This Row],[Regular Hourly Wage]]&lt;&gt;0,Table1[[#This Row],[Regular Wage Cap]]-Table1[[#This Row],[Regular Hourly Wage]],0)</f>
        <v>0</v>
      </c>
      <c r="AM174" s="38"/>
      <c r="AN174" s="41">
        <f>Table1[[#This Row],[Wage Difference]]*Table1[[#This Row],[Post Wage Increase Time Off Accruals (Hours)]]</f>
        <v>0</v>
      </c>
      <c r="AO174" s="41">
        <f>Table1[[#This Row],[Min Wage Time Off Accrual Expense]]*Table1[[#This Row],[DDS Funding Percent]]</f>
        <v>0</v>
      </c>
      <c r="AP174" s="1"/>
      <c r="AQ174" s="18"/>
    </row>
    <row r="175" spans="1:43" x14ac:dyDescent="0.25">
      <c r="C175" s="58"/>
      <c r="D175" s="57"/>
      <c r="K175" s="41">
        <f>SUM(Table1[[#This Row],[Regular Wages]],Table1[[#This Row],[OvertimeWages]],Table1[[#This Row],[Holiday Wages]],Table1[[#This Row],[Incentive Payments]])</f>
        <v>0</v>
      </c>
      <c r="L175" s="38"/>
      <c r="M175" s="38"/>
      <c r="N175" s="38"/>
      <c r="O175" s="38"/>
      <c r="P175" s="38"/>
      <c r="Q175" s="38"/>
      <c r="R175" s="38"/>
      <c r="S175" s="41">
        <f>SUM(Table1[[#This Row],[Regular Wages2]],Table1[[#This Row],[OvertimeWages4]],Table1[[#This Row],[Holiday Wages6]],Table1[[#This Row],[Incentive Payments8]])</f>
        <v>0</v>
      </c>
      <c r="T175" s="41">
        <f>SUM(Table1[[#This Row],[Total Pre Min Wage Wages]],Table1[[#This Row],[Total After Min Wage Wages]])</f>
        <v>0</v>
      </c>
      <c r="U175" s="41">
        <f>IFERROR(IF(OR(Table1[[#This Row],[Regular Hours]]=0,Table1[[#This Row],[Regular Hours]]=""),VLOOKUP(Table1[[#This Row],[Position Title]],startingWages!$A$2:$D$200,2, FALSE),Table1[[#This Row],[Regular Wages]]/Table1[[#This Row],[Regular Hours]]),0)</f>
        <v>0</v>
      </c>
      <c r="V175" s="41">
        <f>IF(OR(Table1[[#This Row],[OvertimeHours]]="",Table1[[#This Row],[OvertimeHours]]=0),Table1[[#This Row],[Regular Hourly Wage]]*1.5,Table1[[#This Row],[OvertimeWages]]/Table1[[#This Row],[OvertimeHours]])</f>
        <v>0</v>
      </c>
      <c r="W175" s="41">
        <f>IF(OR(Table1[[#This Row],[Holiday Hours]]="",Table1[[#This Row],[Holiday Hours]]=0),Table1[[#This Row],[Regular Hourly Wage]],Table1[[#This Row],[Holiday Wages]]/Table1[[#This Row],[Holiday Hours]])</f>
        <v>0</v>
      </c>
      <c r="X175" s="41" t="str">
        <f>IF(Table1[[#This Row],[Regular Hourly Wage]]&lt;14.05,"$14.75",IF(Table1[[#This Row],[Regular Hourly Wage]]&lt;30,"5%","None"))</f>
        <v>$14.75</v>
      </c>
      <c r="Y175" s="41">
        <f>IF(Table1[[#This Row],[Wage Category]]="5%",Table1[[#This Row],[Regular Hourly Wage]]*1.05,IF(Table1[[#This Row],[Wage Category]]="$14.75",14.75,Table1[[#This Row],[Regular Hourly Wage]]))</f>
        <v>14.75</v>
      </c>
      <c r="Z175" s="41">
        <f>(1+IF(Table1[[#This Row],[Regular Hourly Wage]]=0,0.5,(Table1[[#This Row],[Overtime Hourly Wage]]-Table1[[#This Row],[Regular Hourly Wage]])/Table1[[#This Row],[Regular Hourly Wage]]))*Table1[[#This Row],[Regular Wage Cap]]</f>
        <v>22.125</v>
      </c>
      <c r="AA175" s="41">
        <f>(1+IF(Table1[[#This Row],[Regular Hourly Wage]]=0,0,(Table1[[#This Row],[Holiday Hourly Wage]]-Table1[[#This Row],[Regular Hourly Wage]])/Table1[[#This Row],[Regular Hourly Wage]]))*Table1[[#This Row],[Regular Wage Cap]]</f>
        <v>14.75</v>
      </c>
      <c r="AB175" s="41">
        <f>Table1[[#This Row],[Regular Hours3]]*Table1[[#This Row],[Regular Hourly Wage]]</f>
        <v>0</v>
      </c>
      <c r="AC175" s="41">
        <f>Table1[[#This Row],[OvertimeHours5]]*Table1[[#This Row],[Overtime Hourly Wage]]</f>
        <v>0</v>
      </c>
      <c r="AD175" s="41">
        <f>Table1[[#This Row],[Holiday Hours7]]*Table1[[#This Row],[Holiday Hourly Wage]]</f>
        <v>0</v>
      </c>
      <c r="AE175" s="41">
        <f>SUM(Table1[[#This Row],[Regular10]:[Holiday12]])</f>
        <v>0</v>
      </c>
      <c r="AF175" s="41">
        <f>Table1[[#This Row],[Regular Hours3]]*Table1[[#This Row],[Regular Wage Cap]]</f>
        <v>0</v>
      </c>
      <c r="AG175" s="41">
        <f>Table1[[#This Row],[OvertimeHours5]]*Table1[[#This Row],[Overtime Wage Cap]]</f>
        <v>0</v>
      </c>
      <c r="AH175" s="41">
        <f>Table1[[#This Row],[Holiday Hours7]]*Table1[[#This Row],[Holiday Wage Cap]]</f>
        <v>0</v>
      </c>
      <c r="AI175" s="41">
        <f>SUM(Table1[[#This Row],[Regular]:[Holiday]])</f>
        <v>0</v>
      </c>
      <c r="AJ175" s="41">
        <f>IF(Table1[[#This Row],[Total]]=0,0,Table1[[#This Row],[Total2]]-Table1[[#This Row],[Total]])</f>
        <v>0</v>
      </c>
      <c r="AK175" s="41">
        <f>Table1[[#This Row],[Difference]]*Table1[[#This Row],[DDS Funding Percent]]</f>
        <v>0</v>
      </c>
      <c r="AL175" s="41">
        <f>IF(Table1[[#This Row],[Regular Hourly Wage]]&lt;&gt;0,Table1[[#This Row],[Regular Wage Cap]]-Table1[[#This Row],[Regular Hourly Wage]],0)</f>
        <v>0</v>
      </c>
      <c r="AM175" s="38"/>
      <c r="AN175" s="41">
        <f>Table1[[#This Row],[Wage Difference]]*Table1[[#This Row],[Post Wage Increase Time Off Accruals (Hours)]]</f>
        <v>0</v>
      </c>
      <c r="AO175" s="41">
        <f>Table1[[#This Row],[Min Wage Time Off Accrual Expense]]*Table1[[#This Row],[DDS Funding Percent]]</f>
        <v>0</v>
      </c>
      <c r="AP175" s="1"/>
      <c r="AQ175" s="18"/>
    </row>
    <row r="176" spans="1:43" x14ac:dyDescent="0.25">
      <c r="C176" s="58"/>
      <c r="D176" s="57"/>
      <c r="K176" s="41">
        <f>SUM(Table1[[#This Row],[Regular Wages]],Table1[[#This Row],[OvertimeWages]],Table1[[#This Row],[Holiday Wages]],Table1[[#This Row],[Incentive Payments]])</f>
        <v>0</v>
      </c>
      <c r="L176" s="38"/>
      <c r="M176" s="38"/>
      <c r="N176" s="38"/>
      <c r="O176" s="38"/>
      <c r="P176" s="38"/>
      <c r="Q176" s="38"/>
      <c r="R176" s="38"/>
      <c r="S176" s="41">
        <f>SUM(Table1[[#This Row],[Regular Wages2]],Table1[[#This Row],[OvertimeWages4]],Table1[[#This Row],[Holiday Wages6]],Table1[[#This Row],[Incentive Payments8]])</f>
        <v>0</v>
      </c>
      <c r="T176" s="41">
        <f>SUM(Table1[[#This Row],[Total Pre Min Wage Wages]],Table1[[#This Row],[Total After Min Wage Wages]])</f>
        <v>0</v>
      </c>
      <c r="U176" s="41">
        <f>IFERROR(IF(OR(Table1[[#This Row],[Regular Hours]]=0,Table1[[#This Row],[Regular Hours]]=""),VLOOKUP(Table1[[#This Row],[Position Title]],startingWages!$A$2:$D$200,2, FALSE),Table1[[#This Row],[Regular Wages]]/Table1[[#This Row],[Regular Hours]]),0)</f>
        <v>0</v>
      </c>
      <c r="V176" s="41">
        <f>IF(OR(Table1[[#This Row],[OvertimeHours]]="",Table1[[#This Row],[OvertimeHours]]=0),Table1[[#This Row],[Regular Hourly Wage]]*1.5,Table1[[#This Row],[OvertimeWages]]/Table1[[#This Row],[OvertimeHours]])</f>
        <v>0</v>
      </c>
      <c r="W176" s="41">
        <f>IF(OR(Table1[[#This Row],[Holiday Hours]]="",Table1[[#This Row],[Holiday Hours]]=0),Table1[[#This Row],[Regular Hourly Wage]],Table1[[#This Row],[Holiday Wages]]/Table1[[#This Row],[Holiday Hours]])</f>
        <v>0</v>
      </c>
      <c r="X176" s="41" t="str">
        <f>IF(Table1[[#This Row],[Regular Hourly Wage]]&lt;14.05,"$14.75",IF(Table1[[#This Row],[Regular Hourly Wage]]&lt;30,"5%","None"))</f>
        <v>$14.75</v>
      </c>
      <c r="Y176" s="41">
        <f>IF(Table1[[#This Row],[Wage Category]]="5%",Table1[[#This Row],[Regular Hourly Wage]]*1.05,IF(Table1[[#This Row],[Wage Category]]="$14.75",14.75,Table1[[#This Row],[Regular Hourly Wage]]))</f>
        <v>14.75</v>
      </c>
      <c r="Z176" s="41">
        <f>(1+IF(Table1[[#This Row],[Regular Hourly Wage]]=0,0.5,(Table1[[#This Row],[Overtime Hourly Wage]]-Table1[[#This Row],[Regular Hourly Wage]])/Table1[[#This Row],[Regular Hourly Wage]]))*Table1[[#This Row],[Regular Wage Cap]]</f>
        <v>22.125</v>
      </c>
      <c r="AA176" s="41">
        <f>(1+IF(Table1[[#This Row],[Regular Hourly Wage]]=0,0,(Table1[[#This Row],[Holiday Hourly Wage]]-Table1[[#This Row],[Regular Hourly Wage]])/Table1[[#This Row],[Regular Hourly Wage]]))*Table1[[#This Row],[Regular Wage Cap]]</f>
        <v>14.75</v>
      </c>
      <c r="AB176" s="41">
        <f>Table1[[#This Row],[Regular Hours3]]*Table1[[#This Row],[Regular Hourly Wage]]</f>
        <v>0</v>
      </c>
      <c r="AC176" s="41">
        <f>Table1[[#This Row],[OvertimeHours5]]*Table1[[#This Row],[Overtime Hourly Wage]]</f>
        <v>0</v>
      </c>
      <c r="AD176" s="41">
        <f>Table1[[#This Row],[Holiday Hours7]]*Table1[[#This Row],[Holiday Hourly Wage]]</f>
        <v>0</v>
      </c>
      <c r="AE176" s="41">
        <f>SUM(Table1[[#This Row],[Regular10]:[Holiday12]])</f>
        <v>0</v>
      </c>
      <c r="AF176" s="41">
        <f>Table1[[#This Row],[Regular Hours3]]*Table1[[#This Row],[Regular Wage Cap]]</f>
        <v>0</v>
      </c>
      <c r="AG176" s="41">
        <f>Table1[[#This Row],[OvertimeHours5]]*Table1[[#This Row],[Overtime Wage Cap]]</f>
        <v>0</v>
      </c>
      <c r="AH176" s="41">
        <f>Table1[[#This Row],[Holiday Hours7]]*Table1[[#This Row],[Holiday Wage Cap]]</f>
        <v>0</v>
      </c>
      <c r="AI176" s="41">
        <f>SUM(Table1[[#This Row],[Regular]:[Holiday]])</f>
        <v>0</v>
      </c>
      <c r="AJ176" s="41">
        <f>IF(Table1[[#This Row],[Total]]=0,0,Table1[[#This Row],[Total2]]-Table1[[#This Row],[Total]])</f>
        <v>0</v>
      </c>
      <c r="AK176" s="41">
        <f>Table1[[#This Row],[Difference]]*Table1[[#This Row],[DDS Funding Percent]]</f>
        <v>0</v>
      </c>
      <c r="AL176" s="41">
        <f>IF(Table1[[#This Row],[Regular Hourly Wage]]&lt;&gt;0,Table1[[#This Row],[Regular Wage Cap]]-Table1[[#This Row],[Regular Hourly Wage]],0)</f>
        <v>0</v>
      </c>
      <c r="AM176" s="38"/>
      <c r="AN176" s="41">
        <f>Table1[[#This Row],[Wage Difference]]*Table1[[#This Row],[Post Wage Increase Time Off Accruals (Hours)]]</f>
        <v>0</v>
      </c>
      <c r="AO176" s="41">
        <f>Table1[[#This Row],[Min Wage Time Off Accrual Expense]]*Table1[[#This Row],[DDS Funding Percent]]</f>
        <v>0</v>
      </c>
      <c r="AP176" s="1"/>
      <c r="AQ176" s="18"/>
    </row>
    <row r="177" spans="3:43" x14ac:dyDescent="0.25">
      <c r="C177" s="58"/>
      <c r="D177" s="57"/>
      <c r="K177" s="41">
        <f>SUM(Table1[[#This Row],[Regular Wages]],Table1[[#This Row],[OvertimeWages]],Table1[[#This Row],[Holiday Wages]],Table1[[#This Row],[Incentive Payments]])</f>
        <v>0</v>
      </c>
      <c r="L177" s="38"/>
      <c r="M177" s="38"/>
      <c r="N177" s="38"/>
      <c r="O177" s="38"/>
      <c r="P177" s="38"/>
      <c r="Q177" s="38"/>
      <c r="R177" s="38"/>
      <c r="S177" s="41">
        <f>SUM(Table1[[#This Row],[Regular Wages2]],Table1[[#This Row],[OvertimeWages4]],Table1[[#This Row],[Holiday Wages6]],Table1[[#This Row],[Incentive Payments8]])</f>
        <v>0</v>
      </c>
      <c r="T177" s="41">
        <f>SUM(Table1[[#This Row],[Total Pre Min Wage Wages]],Table1[[#This Row],[Total After Min Wage Wages]])</f>
        <v>0</v>
      </c>
      <c r="U177" s="41">
        <f>IFERROR(IF(OR(Table1[[#This Row],[Regular Hours]]=0,Table1[[#This Row],[Regular Hours]]=""),VLOOKUP(Table1[[#This Row],[Position Title]],startingWages!$A$2:$D$200,2, FALSE),Table1[[#This Row],[Regular Wages]]/Table1[[#This Row],[Regular Hours]]),0)</f>
        <v>0</v>
      </c>
      <c r="V177" s="41">
        <f>IF(OR(Table1[[#This Row],[OvertimeHours]]="",Table1[[#This Row],[OvertimeHours]]=0),Table1[[#This Row],[Regular Hourly Wage]]*1.5,Table1[[#This Row],[OvertimeWages]]/Table1[[#This Row],[OvertimeHours]])</f>
        <v>0</v>
      </c>
      <c r="W177" s="41">
        <f>IF(OR(Table1[[#This Row],[Holiday Hours]]="",Table1[[#This Row],[Holiday Hours]]=0),Table1[[#This Row],[Regular Hourly Wage]],Table1[[#This Row],[Holiday Wages]]/Table1[[#This Row],[Holiday Hours]])</f>
        <v>0</v>
      </c>
      <c r="X177" s="41" t="str">
        <f>IF(Table1[[#This Row],[Regular Hourly Wage]]&lt;14.05,"$14.75",IF(Table1[[#This Row],[Regular Hourly Wage]]&lt;30,"5%","None"))</f>
        <v>$14.75</v>
      </c>
      <c r="Y177" s="41">
        <f>IF(Table1[[#This Row],[Wage Category]]="5%",Table1[[#This Row],[Regular Hourly Wage]]*1.05,IF(Table1[[#This Row],[Wage Category]]="$14.75",14.75,Table1[[#This Row],[Regular Hourly Wage]]))</f>
        <v>14.75</v>
      </c>
      <c r="Z177" s="41">
        <f>(1+IF(Table1[[#This Row],[Regular Hourly Wage]]=0,0.5,(Table1[[#This Row],[Overtime Hourly Wage]]-Table1[[#This Row],[Regular Hourly Wage]])/Table1[[#This Row],[Regular Hourly Wage]]))*Table1[[#This Row],[Regular Wage Cap]]</f>
        <v>22.125</v>
      </c>
      <c r="AA177" s="41">
        <f>(1+IF(Table1[[#This Row],[Regular Hourly Wage]]=0,0,(Table1[[#This Row],[Holiday Hourly Wage]]-Table1[[#This Row],[Regular Hourly Wage]])/Table1[[#This Row],[Regular Hourly Wage]]))*Table1[[#This Row],[Regular Wage Cap]]</f>
        <v>14.75</v>
      </c>
      <c r="AB177" s="41">
        <f>Table1[[#This Row],[Regular Hours3]]*Table1[[#This Row],[Regular Hourly Wage]]</f>
        <v>0</v>
      </c>
      <c r="AC177" s="41">
        <f>Table1[[#This Row],[OvertimeHours5]]*Table1[[#This Row],[Overtime Hourly Wage]]</f>
        <v>0</v>
      </c>
      <c r="AD177" s="41">
        <f>Table1[[#This Row],[Holiday Hours7]]*Table1[[#This Row],[Holiday Hourly Wage]]</f>
        <v>0</v>
      </c>
      <c r="AE177" s="41">
        <f>SUM(Table1[[#This Row],[Regular10]:[Holiday12]])</f>
        <v>0</v>
      </c>
      <c r="AF177" s="41">
        <f>Table1[[#This Row],[Regular Hours3]]*Table1[[#This Row],[Regular Wage Cap]]</f>
        <v>0</v>
      </c>
      <c r="AG177" s="41">
        <f>Table1[[#This Row],[OvertimeHours5]]*Table1[[#This Row],[Overtime Wage Cap]]</f>
        <v>0</v>
      </c>
      <c r="AH177" s="41">
        <f>Table1[[#This Row],[Holiday Hours7]]*Table1[[#This Row],[Holiday Wage Cap]]</f>
        <v>0</v>
      </c>
      <c r="AI177" s="41">
        <f>SUM(Table1[[#This Row],[Regular]:[Holiday]])</f>
        <v>0</v>
      </c>
      <c r="AJ177" s="41">
        <f>IF(Table1[[#This Row],[Total]]=0,0,Table1[[#This Row],[Total2]]-Table1[[#This Row],[Total]])</f>
        <v>0</v>
      </c>
      <c r="AK177" s="41">
        <f>Table1[[#This Row],[Difference]]*Table1[[#This Row],[DDS Funding Percent]]</f>
        <v>0</v>
      </c>
      <c r="AL177" s="41">
        <f>IF(Table1[[#This Row],[Regular Hourly Wage]]&lt;&gt;0,Table1[[#This Row],[Regular Wage Cap]]-Table1[[#This Row],[Regular Hourly Wage]],0)</f>
        <v>0</v>
      </c>
      <c r="AM177" s="38"/>
      <c r="AN177" s="41">
        <f>Table1[[#This Row],[Wage Difference]]*Table1[[#This Row],[Post Wage Increase Time Off Accruals (Hours)]]</f>
        <v>0</v>
      </c>
      <c r="AO177" s="41">
        <f>Table1[[#This Row],[Min Wage Time Off Accrual Expense]]*Table1[[#This Row],[DDS Funding Percent]]</f>
        <v>0</v>
      </c>
      <c r="AP177" s="1"/>
      <c r="AQ177" s="18"/>
    </row>
    <row r="178" spans="3:43" x14ac:dyDescent="0.25">
      <c r="C178" s="58"/>
      <c r="D178" s="57"/>
      <c r="K178" s="41">
        <f>SUM(Table1[[#This Row],[Regular Wages]],Table1[[#This Row],[OvertimeWages]],Table1[[#This Row],[Holiday Wages]],Table1[[#This Row],[Incentive Payments]])</f>
        <v>0</v>
      </c>
      <c r="L178" s="38"/>
      <c r="M178" s="38"/>
      <c r="N178" s="38"/>
      <c r="O178" s="38"/>
      <c r="P178" s="38"/>
      <c r="Q178" s="38"/>
      <c r="R178" s="38"/>
      <c r="S178" s="41">
        <f>SUM(Table1[[#This Row],[Regular Wages2]],Table1[[#This Row],[OvertimeWages4]],Table1[[#This Row],[Holiday Wages6]],Table1[[#This Row],[Incentive Payments8]])</f>
        <v>0</v>
      </c>
      <c r="T178" s="41">
        <f>SUM(Table1[[#This Row],[Total Pre Min Wage Wages]],Table1[[#This Row],[Total After Min Wage Wages]])</f>
        <v>0</v>
      </c>
      <c r="U178" s="41">
        <f>IFERROR(IF(OR(Table1[[#This Row],[Regular Hours]]=0,Table1[[#This Row],[Regular Hours]]=""),VLOOKUP(Table1[[#This Row],[Position Title]],startingWages!$A$2:$D$200,2, FALSE),Table1[[#This Row],[Regular Wages]]/Table1[[#This Row],[Regular Hours]]),0)</f>
        <v>0</v>
      </c>
      <c r="V178" s="41">
        <f>IF(OR(Table1[[#This Row],[OvertimeHours]]="",Table1[[#This Row],[OvertimeHours]]=0),Table1[[#This Row],[Regular Hourly Wage]]*1.5,Table1[[#This Row],[OvertimeWages]]/Table1[[#This Row],[OvertimeHours]])</f>
        <v>0</v>
      </c>
      <c r="W178" s="41">
        <f>IF(OR(Table1[[#This Row],[Holiday Hours]]="",Table1[[#This Row],[Holiday Hours]]=0),Table1[[#This Row],[Regular Hourly Wage]],Table1[[#This Row],[Holiday Wages]]/Table1[[#This Row],[Holiday Hours]])</f>
        <v>0</v>
      </c>
      <c r="X178" s="41" t="str">
        <f>IF(Table1[[#This Row],[Regular Hourly Wage]]&lt;14.05,"$14.75",IF(Table1[[#This Row],[Regular Hourly Wage]]&lt;30,"5%","None"))</f>
        <v>$14.75</v>
      </c>
      <c r="Y178" s="41">
        <f>IF(Table1[[#This Row],[Wage Category]]="5%",Table1[[#This Row],[Regular Hourly Wage]]*1.05,IF(Table1[[#This Row],[Wage Category]]="$14.75",14.75,Table1[[#This Row],[Regular Hourly Wage]]))</f>
        <v>14.75</v>
      </c>
      <c r="Z178" s="41">
        <f>(1+IF(Table1[[#This Row],[Regular Hourly Wage]]=0,0.5,(Table1[[#This Row],[Overtime Hourly Wage]]-Table1[[#This Row],[Regular Hourly Wage]])/Table1[[#This Row],[Regular Hourly Wage]]))*Table1[[#This Row],[Regular Wage Cap]]</f>
        <v>22.125</v>
      </c>
      <c r="AA178" s="41">
        <f>(1+IF(Table1[[#This Row],[Regular Hourly Wage]]=0,0,(Table1[[#This Row],[Holiday Hourly Wage]]-Table1[[#This Row],[Regular Hourly Wage]])/Table1[[#This Row],[Regular Hourly Wage]]))*Table1[[#This Row],[Regular Wage Cap]]</f>
        <v>14.75</v>
      </c>
      <c r="AB178" s="41">
        <f>Table1[[#This Row],[Regular Hours3]]*Table1[[#This Row],[Regular Hourly Wage]]</f>
        <v>0</v>
      </c>
      <c r="AC178" s="41">
        <f>Table1[[#This Row],[OvertimeHours5]]*Table1[[#This Row],[Overtime Hourly Wage]]</f>
        <v>0</v>
      </c>
      <c r="AD178" s="41">
        <f>Table1[[#This Row],[Holiday Hours7]]*Table1[[#This Row],[Holiday Hourly Wage]]</f>
        <v>0</v>
      </c>
      <c r="AE178" s="41">
        <f>SUM(Table1[[#This Row],[Regular10]:[Holiday12]])</f>
        <v>0</v>
      </c>
      <c r="AF178" s="41">
        <f>Table1[[#This Row],[Regular Hours3]]*Table1[[#This Row],[Regular Wage Cap]]</f>
        <v>0</v>
      </c>
      <c r="AG178" s="41">
        <f>Table1[[#This Row],[OvertimeHours5]]*Table1[[#This Row],[Overtime Wage Cap]]</f>
        <v>0</v>
      </c>
      <c r="AH178" s="41">
        <f>Table1[[#This Row],[Holiday Hours7]]*Table1[[#This Row],[Holiday Wage Cap]]</f>
        <v>0</v>
      </c>
      <c r="AI178" s="41">
        <f>SUM(Table1[[#This Row],[Regular]:[Holiday]])</f>
        <v>0</v>
      </c>
      <c r="AJ178" s="41">
        <f>IF(Table1[[#This Row],[Total]]=0,0,Table1[[#This Row],[Total2]]-Table1[[#This Row],[Total]])</f>
        <v>0</v>
      </c>
      <c r="AK178" s="41">
        <f>Table1[[#This Row],[Difference]]*Table1[[#This Row],[DDS Funding Percent]]</f>
        <v>0</v>
      </c>
      <c r="AL178" s="41">
        <f>IF(Table1[[#This Row],[Regular Hourly Wage]]&lt;&gt;0,Table1[[#This Row],[Regular Wage Cap]]-Table1[[#This Row],[Regular Hourly Wage]],0)</f>
        <v>0</v>
      </c>
      <c r="AM178" s="38"/>
      <c r="AN178" s="41">
        <f>Table1[[#This Row],[Wage Difference]]*Table1[[#This Row],[Post Wage Increase Time Off Accruals (Hours)]]</f>
        <v>0</v>
      </c>
      <c r="AO178" s="41">
        <f>Table1[[#This Row],[Min Wage Time Off Accrual Expense]]*Table1[[#This Row],[DDS Funding Percent]]</f>
        <v>0</v>
      </c>
      <c r="AP178" s="1"/>
      <c r="AQ178" s="18"/>
    </row>
    <row r="179" spans="3:43" x14ac:dyDescent="0.25">
      <c r="C179" s="58"/>
      <c r="D179" s="57"/>
      <c r="K179" s="41">
        <f>SUM(Table1[[#This Row],[Regular Wages]],Table1[[#This Row],[OvertimeWages]],Table1[[#This Row],[Holiday Wages]],Table1[[#This Row],[Incentive Payments]])</f>
        <v>0</v>
      </c>
      <c r="L179" s="38"/>
      <c r="M179" s="38"/>
      <c r="N179" s="38"/>
      <c r="O179" s="38"/>
      <c r="P179" s="38"/>
      <c r="Q179" s="38"/>
      <c r="R179" s="38"/>
      <c r="S179" s="41">
        <f>SUM(Table1[[#This Row],[Regular Wages2]],Table1[[#This Row],[OvertimeWages4]],Table1[[#This Row],[Holiday Wages6]],Table1[[#This Row],[Incentive Payments8]])</f>
        <v>0</v>
      </c>
      <c r="T179" s="41">
        <f>SUM(Table1[[#This Row],[Total Pre Min Wage Wages]],Table1[[#This Row],[Total After Min Wage Wages]])</f>
        <v>0</v>
      </c>
      <c r="U179" s="41">
        <f>IFERROR(IF(OR(Table1[[#This Row],[Regular Hours]]=0,Table1[[#This Row],[Regular Hours]]=""),VLOOKUP(Table1[[#This Row],[Position Title]],startingWages!$A$2:$D$200,2, FALSE),Table1[[#This Row],[Regular Wages]]/Table1[[#This Row],[Regular Hours]]),0)</f>
        <v>0</v>
      </c>
      <c r="V179" s="41">
        <f>IF(OR(Table1[[#This Row],[OvertimeHours]]="",Table1[[#This Row],[OvertimeHours]]=0),Table1[[#This Row],[Regular Hourly Wage]]*1.5,Table1[[#This Row],[OvertimeWages]]/Table1[[#This Row],[OvertimeHours]])</f>
        <v>0</v>
      </c>
      <c r="W179" s="41">
        <f>IF(OR(Table1[[#This Row],[Holiday Hours]]="",Table1[[#This Row],[Holiday Hours]]=0),Table1[[#This Row],[Regular Hourly Wage]],Table1[[#This Row],[Holiday Wages]]/Table1[[#This Row],[Holiday Hours]])</f>
        <v>0</v>
      </c>
      <c r="X179" s="41" t="str">
        <f>IF(Table1[[#This Row],[Regular Hourly Wage]]&lt;14.05,"$14.75",IF(Table1[[#This Row],[Regular Hourly Wage]]&lt;30,"5%","None"))</f>
        <v>$14.75</v>
      </c>
      <c r="Y179" s="41">
        <f>IF(Table1[[#This Row],[Wage Category]]="5%",Table1[[#This Row],[Regular Hourly Wage]]*1.05,IF(Table1[[#This Row],[Wage Category]]="$14.75",14.75,Table1[[#This Row],[Regular Hourly Wage]]))</f>
        <v>14.75</v>
      </c>
      <c r="Z179" s="41">
        <f>(1+IF(Table1[[#This Row],[Regular Hourly Wage]]=0,0.5,(Table1[[#This Row],[Overtime Hourly Wage]]-Table1[[#This Row],[Regular Hourly Wage]])/Table1[[#This Row],[Regular Hourly Wage]]))*Table1[[#This Row],[Regular Wage Cap]]</f>
        <v>22.125</v>
      </c>
      <c r="AA179" s="41">
        <f>(1+IF(Table1[[#This Row],[Regular Hourly Wage]]=0,0,(Table1[[#This Row],[Holiday Hourly Wage]]-Table1[[#This Row],[Regular Hourly Wage]])/Table1[[#This Row],[Regular Hourly Wage]]))*Table1[[#This Row],[Regular Wage Cap]]</f>
        <v>14.75</v>
      </c>
      <c r="AB179" s="41">
        <f>Table1[[#This Row],[Regular Hours3]]*Table1[[#This Row],[Regular Hourly Wage]]</f>
        <v>0</v>
      </c>
      <c r="AC179" s="41">
        <f>Table1[[#This Row],[OvertimeHours5]]*Table1[[#This Row],[Overtime Hourly Wage]]</f>
        <v>0</v>
      </c>
      <c r="AD179" s="41">
        <f>Table1[[#This Row],[Holiday Hours7]]*Table1[[#This Row],[Holiday Hourly Wage]]</f>
        <v>0</v>
      </c>
      <c r="AE179" s="41">
        <f>SUM(Table1[[#This Row],[Regular10]:[Holiday12]])</f>
        <v>0</v>
      </c>
      <c r="AF179" s="41">
        <f>Table1[[#This Row],[Regular Hours3]]*Table1[[#This Row],[Regular Wage Cap]]</f>
        <v>0</v>
      </c>
      <c r="AG179" s="41">
        <f>Table1[[#This Row],[OvertimeHours5]]*Table1[[#This Row],[Overtime Wage Cap]]</f>
        <v>0</v>
      </c>
      <c r="AH179" s="41">
        <f>Table1[[#This Row],[Holiday Hours7]]*Table1[[#This Row],[Holiday Wage Cap]]</f>
        <v>0</v>
      </c>
      <c r="AI179" s="41">
        <f>SUM(Table1[[#This Row],[Regular]:[Holiday]])</f>
        <v>0</v>
      </c>
      <c r="AJ179" s="41">
        <f>IF(Table1[[#This Row],[Total]]=0,0,Table1[[#This Row],[Total2]]-Table1[[#This Row],[Total]])</f>
        <v>0</v>
      </c>
      <c r="AK179" s="41">
        <f>Table1[[#This Row],[Difference]]*Table1[[#This Row],[DDS Funding Percent]]</f>
        <v>0</v>
      </c>
      <c r="AL179" s="41">
        <f>IF(Table1[[#This Row],[Regular Hourly Wage]]&lt;&gt;0,Table1[[#This Row],[Regular Wage Cap]]-Table1[[#This Row],[Regular Hourly Wage]],0)</f>
        <v>0</v>
      </c>
      <c r="AM179" s="38"/>
      <c r="AN179" s="41">
        <f>Table1[[#This Row],[Wage Difference]]*Table1[[#This Row],[Post Wage Increase Time Off Accruals (Hours)]]</f>
        <v>0</v>
      </c>
      <c r="AO179" s="41">
        <f>Table1[[#This Row],[Min Wage Time Off Accrual Expense]]*Table1[[#This Row],[DDS Funding Percent]]</f>
        <v>0</v>
      </c>
      <c r="AP179" s="1"/>
      <c r="AQ179" s="18"/>
    </row>
    <row r="180" spans="3:43" x14ac:dyDescent="0.25">
      <c r="C180" s="58"/>
      <c r="D180" s="57"/>
      <c r="K180" s="41">
        <f>SUM(Table1[[#This Row],[Regular Wages]],Table1[[#This Row],[OvertimeWages]],Table1[[#This Row],[Holiday Wages]],Table1[[#This Row],[Incentive Payments]])</f>
        <v>0</v>
      </c>
      <c r="L180" s="38"/>
      <c r="M180" s="38"/>
      <c r="N180" s="38"/>
      <c r="O180" s="38"/>
      <c r="P180" s="38"/>
      <c r="Q180" s="38"/>
      <c r="R180" s="38"/>
      <c r="S180" s="41">
        <f>SUM(Table1[[#This Row],[Regular Wages2]],Table1[[#This Row],[OvertimeWages4]],Table1[[#This Row],[Holiday Wages6]],Table1[[#This Row],[Incentive Payments8]])</f>
        <v>0</v>
      </c>
      <c r="T180" s="41">
        <f>SUM(Table1[[#This Row],[Total Pre Min Wage Wages]],Table1[[#This Row],[Total After Min Wage Wages]])</f>
        <v>0</v>
      </c>
      <c r="U180" s="41">
        <f>IFERROR(IF(OR(Table1[[#This Row],[Regular Hours]]=0,Table1[[#This Row],[Regular Hours]]=""),VLOOKUP(Table1[[#This Row],[Position Title]],startingWages!$A$2:$D$200,2, FALSE),Table1[[#This Row],[Regular Wages]]/Table1[[#This Row],[Regular Hours]]),0)</f>
        <v>0</v>
      </c>
      <c r="V180" s="41">
        <f>IF(OR(Table1[[#This Row],[OvertimeHours]]="",Table1[[#This Row],[OvertimeHours]]=0),Table1[[#This Row],[Regular Hourly Wage]]*1.5,Table1[[#This Row],[OvertimeWages]]/Table1[[#This Row],[OvertimeHours]])</f>
        <v>0</v>
      </c>
      <c r="W180" s="41">
        <f>IF(OR(Table1[[#This Row],[Holiday Hours]]="",Table1[[#This Row],[Holiday Hours]]=0),Table1[[#This Row],[Regular Hourly Wage]],Table1[[#This Row],[Holiday Wages]]/Table1[[#This Row],[Holiday Hours]])</f>
        <v>0</v>
      </c>
      <c r="X180" s="41" t="str">
        <f>IF(Table1[[#This Row],[Regular Hourly Wage]]&lt;14.05,"$14.75",IF(Table1[[#This Row],[Regular Hourly Wage]]&lt;30,"5%","None"))</f>
        <v>$14.75</v>
      </c>
      <c r="Y180" s="41">
        <f>IF(Table1[[#This Row],[Wage Category]]="5%",Table1[[#This Row],[Regular Hourly Wage]]*1.05,IF(Table1[[#This Row],[Wage Category]]="$14.75",14.75,Table1[[#This Row],[Regular Hourly Wage]]))</f>
        <v>14.75</v>
      </c>
      <c r="Z180" s="41">
        <f>(1+IF(Table1[[#This Row],[Regular Hourly Wage]]=0,0.5,(Table1[[#This Row],[Overtime Hourly Wage]]-Table1[[#This Row],[Regular Hourly Wage]])/Table1[[#This Row],[Regular Hourly Wage]]))*Table1[[#This Row],[Regular Wage Cap]]</f>
        <v>22.125</v>
      </c>
      <c r="AA180" s="41">
        <f>(1+IF(Table1[[#This Row],[Regular Hourly Wage]]=0,0,(Table1[[#This Row],[Holiday Hourly Wage]]-Table1[[#This Row],[Regular Hourly Wage]])/Table1[[#This Row],[Regular Hourly Wage]]))*Table1[[#This Row],[Regular Wage Cap]]</f>
        <v>14.75</v>
      </c>
      <c r="AB180" s="41">
        <f>Table1[[#This Row],[Regular Hours3]]*Table1[[#This Row],[Regular Hourly Wage]]</f>
        <v>0</v>
      </c>
      <c r="AC180" s="41">
        <f>Table1[[#This Row],[OvertimeHours5]]*Table1[[#This Row],[Overtime Hourly Wage]]</f>
        <v>0</v>
      </c>
      <c r="AD180" s="41">
        <f>Table1[[#This Row],[Holiday Hours7]]*Table1[[#This Row],[Holiday Hourly Wage]]</f>
        <v>0</v>
      </c>
      <c r="AE180" s="41">
        <f>SUM(Table1[[#This Row],[Regular10]:[Holiday12]])</f>
        <v>0</v>
      </c>
      <c r="AF180" s="41">
        <f>Table1[[#This Row],[Regular Hours3]]*Table1[[#This Row],[Regular Wage Cap]]</f>
        <v>0</v>
      </c>
      <c r="AG180" s="41">
        <f>Table1[[#This Row],[OvertimeHours5]]*Table1[[#This Row],[Overtime Wage Cap]]</f>
        <v>0</v>
      </c>
      <c r="AH180" s="41">
        <f>Table1[[#This Row],[Holiday Hours7]]*Table1[[#This Row],[Holiday Wage Cap]]</f>
        <v>0</v>
      </c>
      <c r="AI180" s="41">
        <f>SUM(Table1[[#This Row],[Regular]:[Holiday]])</f>
        <v>0</v>
      </c>
      <c r="AJ180" s="41">
        <f>IF(Table1[[#This Row],[Total]]=0,0,Table1[[#This Row],[Total2]]-Table1[[#This Row],[Total]])</f>
        <v>0</v>
      </c>
      <c r="AK180" s="41">
        <f>Table1[[#This Row],[Difference]]*Table1[[#This Row],[DDS Funding Percent]]</f>
        <v>0</v>
      </c>
      <c r="AL180" s="41">
        <f>IF(Table1[[#This Row],[Regular Hourly Wage]]&lt;&gt;0,Table1[[#This Row],[Regular Wage Cap]]-Table1[[#This Row],[Regular Hourly Wage]],0)</f>
        <v>0</v>
      </c>
      <c r="AM180" s="38"/>
      <c r="AN180" s="41">
        <f>Table1[[#This Row],[Wage Difference]]*Table1[[#This Row],[Post Wage Increase Time Off Accruals (Hours)]]</f>
        <v>0</v>
      </c>
      <c r="AO180" s="41">
        <f>Table1[[#This Row],[Min Wage Time Off Accrual Expense]]*Table1[[#This Row],[DDS Funding Percent]]</f>
        <v>0</v>
      </c>
      <c r="AP180" s="1"/>
      <c r="AQ180" s="18"/>
    </row>
    <row r="181" spans="3:43" x14ac:dyDescent="0.25">
      <c r="C181" s="58"/>
      <c r="D181" s="57"/>
      <c r="K181" s="41">
        <f>SUM(Table1[[#This Row],[Regular Wages]],Table1[[#This Row],[OvertimeWages]],Table1[[#This Row],[Holiday Wages]],Table1[[#This Row],[Incentive Payments]])</f>
        <v>0</v>
      </c>
      <c r="L181" s="38"/>
      <c r="M181" s="38"/>
      <c r="N181" s="38"/>
      <c r="O181" s="38"/>
      <c r="P181" s="38"/>
      <c r="Q181" s="38"/>
      <c r="R181" s="38"/>
      <c r="S181" s="41">
        <f>SUM(Table1[[#This Row],[Regular Wages2]],Table1[[#This Row],[OvertimeWages4]],Table1[[#This Row],[Holiday Wages6]],Table1[[#This Row],[Incentive Payments8]])</f>
        <v>0</v>
      </c>
      <c r="T181" s="41">
        <f>SUM(Table1[[#This Row],[Total Pre Min Wage Wages]],Table1[[#This Row],[Total After Min Wage Wages]])</f>
        <v>0</v>
      </c>
      <c r="U181" s="41">
        <f>IFERROR(IF(OR(Table1[[#This Row],[Regular Hours]]=0,Table1[[#This Row],[Regular Hours]]=""),VLOOKUP(Table1[[#This Row],[Position Title]],startingWages!$A$2:$D$200,2, FALSE),Table1[[#This Row],[Regular Wages]]/Table1[[#This Row],[Regular Hours]]),0)</f>
        <v>0</v>
      </c>
      <c r="V181" s="41">
        <f>IF(OR(Table1[[#This Row],[OvertimeHours]]="",Table1[[#This Row],[OvertimeHours]]=0),Table1[[#This Row],[Regular Hourly Wage]]*1.5,Table1[[#This Row],[OvertimeWages]]/Table1[[#This Row],[OvertimeHours]])</f>
        <v>0</v>
      </c>
      <c r="W181" s="41">
        <f>IF(OR(Table1[[#This Row],[Holiday Hours]]="",Table1[[#This Row],[Holiday Hours]]=0),Table1[[#This Row],[Regular Hourly Wage]],Table1[[#This Row],[Holiday Wages]]/Table1[[#This Row],[Holiday Hours]])</f>
        <v>0</v>
      </c>
      <c r="X181" s="41" t="str">
        <f>IF(Table1[[#This Row],[Regular Hourly Wage]]&lt;14.05,"$14.75",IF(Table1[[#This Row],[Regular Hourly Wage]]&lt;30,"5%","None"))</f>
        <v>$14.75</v>
      </c>
      <c r="Y181" s="41">
        <f>IF(Table1[[#This Row],[Wage Category]]="5%",Table1[[#This Row],[Regular Hourly Wage]]*1.05,IF(Table1[[#This Row],[Wage Category]]="$14.75",14.75,Table1[[#This Row],[Regular Hourly Wage]]))</f>
        <v>14.75</v>
      </c>
      <c r="Z181" s="41">
        <f>(1+IF(Table1[[#This Row],[Regular Hourly Wage]]=0,0.5,(Table1[[#This Row],[Overtime Hourly Wage]]-Table1[[#This Row],[Regular Hourly Wage]])/Table1[[#This Row],[Regular Hourly Wage]]))*Table1[[#This Row],[Regular Wage Cap]]</f>
        <v>22.125</v>
      </c>
      <c r="AA181" s="41">
        <f>(1+IF(Table1[[#This Row],[Regular Hourly Wage]]=0,0,(Table1[[#This Row],[Holiday Hourly Wage]]-Table1[[#This Row],[Regular Hourly Wage]])/Table1[[#This Row],[Regular Hourly Wage]]))*Table1[[#This Row],[Regular Wage Cap]]</f>
        <v>14.75</v>
      </c>
      <c r="AB181" s="41">
        <f>Table1[[#This Row],[Regular Hours3]]*Table1[[#This Row],[Regular Hourly Wage]]</f>
        <v>0</v>
      </c>
      <c r="AC181" s="41">
        <f>Table1[[#This Row],[OvertimeHours5]]*Table1[[#This Row],[Overtime Hourly Wage]]</f>
        <v>0</v>
      </c>
      <c r="AD181" s="41">
        <f>Table1[[#This Row],[Holiday Hours7]]*Table1[[#This Row],[Holiday Hourly Wage]]</f>
        <v>0</v>
      </c>
      <c r="AE181" s="41">
        <f>SUM(Table1[[#This Row],[Regular10]:[Holiday12]])</f>
        <v>0</v>
      </c>
      <c r="AF181" s="41">
        <f>Table1[[#This Row],[Regular Hours3]]*Table1[[#This Row],[Regular Wage Cap]]</f>
        <v>0</v>
      </c>
      <c r="AG181" s="41">
        <f>Table1[[#This Row],[OvertimeHours5]]*Table1[[#This Row],[Overtime Wage Cap]]</f>
        <v>0</v>
      </c>
      <c r="AH181" s="41">
        <f>Table1[[#This Row],[Holiday Hours7]]*Table1[[#This Row],[Holiday Wage Cap]]</f>
        <v>0</v>
      </c>
      <c r="AI181" s="41">
        <f>SUM(Table1[[#This Row],[Regular]:[Holiday]])</f>
        <v>0</v>
      </c>
      <c r="AJ181" s="41">
        <f>IF(Table1[[#This Row],[Total]]=0,0,Table1[[#This Row],[Total2]]-Table1[[#This Row],[Total]])</f>
        <v>0</v>
      </c>
      <c r="AK181" s="41">
        <f>Table1[[#This Row],[Difference]]*Table1[[#This Row],[DDS Funding Percent]]</f>
        <v>0</v>
      </c>
      <c r="AL181" s="41">
        <f>IF(Table1[[#This Row],[Regular Hourly Wage]]&lt;&gt;0,Table1[[#This Row],[Regular Wage Cap]]-Table1[[#This Row],[Regular Hourly Wage]],0)</f>
        <v>0</v>
      </c>
      <c r="AM181" s="38"/>
      <c r="AN181" s="41">
        <f>Table1[[#This Row],[Wage Difference]]*Table1[[#This Row],[Post Wage Increase Time Off Accruals (Hours)]]</f>
        <v>0</v>
      </c>
      <c r="AO181" s="41">
        <f>Table1[[#This Row],[Min Wage Time Off Accrual Expense]]*Table1[[#This Row],[DDS Funding Percent]]</f>
        <v>0</v>
      </c>
      <c r="AP181" s="1"/>
      <c r="AQ181" s="18"/>
    </row>
    <row r="182" spans="3:43" x14ac:dyDescent="0.25">
      <c r="C182" s="58"/>
      <c r="D182" s="57"/>
      <c r="K182" s="41">
        <f>SUM(Table1[[#This Row],[Regular Wages]],Table1[[#This Row],[OvertimeWages]],Table1[[#This Row],[Holiday Wages]],Table1[[#This Row],[Incentive Payments]])</f>
        <v>0</v>
      </c>
      <c r="L182" s="38"/>
      <c r="M182" s="38"/>
      <c r="N182" s="38"/>
      <c r="O182" s="38"/>
      <c r="P182" s="38"/>
      <c r="Q182" s="38"/>
      <c r="R182" s="38"/>
      <c r="S182" s="41">
        <f>SUM(Table1[[#This Row],[Regular Wages2]],Table1[[#This Row],[OvertimeWages4]],Table1[[#This Row],[Holiday Wages6]],Table1[[#This Row],[Incentive Payments8]])</f>
        <v>0</v>
      </c>
      <c r="T182" s="41">
        <f>SUM(Table1[[#This Row],[Total Pre Min Wage Wages]],Table1[[#This Row],[Total After Min Wage Wages]])</f>
        <v>0</v>
      </c>
      <c r="U182" s="41">
        <f>IFERROR(IF(OR(Table1[[#This Row],[Regular Hours]]=0,Table1[[#This Row],[Regular Hours]]=""),VLOOKUP(Table1[[#This Row],[Position Title]],startingWages!$A$2:$D$200,2, FALSE),Table1[[#This Row],[Regular Wages]]/Table1[[#This Row],[Regular Hours]]),0)</f>
        <v>0</v>
      </c>
      <c r="V182" s="41">
        <f>IF(OR(Table1[[#This Row],[OvertimeHours]]="",Table1[[#This Row],[OvertimeHours]]=0),Table1[[#This Row],[Regular Hourly Wage]]*1.5,Table1[[#This Row],[OvertimeWages]]/Table1[[#This Row],[OvertimeHours]])</f>
        <v>0</v>
      </c>
      <c r="W182" s="41">
        <f>IF(OR(Table1[[#This Row],[Holiday Hours]]="",Table1[[#This Row],[Holiday Hours]]=0),Table1[[#This Row],[Regular Hourly Wage]],Table1[[#This Row],[Holiday Wages]]/Table1[[#This Row],[Holiday Hours]])</f>
        <v>0</v>
      </c>
      <c r="X182" s="41" t="str">
        <f>IF(Table1[[#This Row],[Regular Hourly Wage]]&lt;14.05,"$14.75",IF(Table1[[#This Row],[Regular Hourly Wage]]&lt;30,"5%","None"))</f>
        <v>$14.75</v>
      </c>
      <c r="Y182" s="41">
        <f>IF(Table1[[#This Row],[Wage Category]]="5%",Table1[[#This Row],[Regular Hourly Wage]]*1.05,IF(Table1[[#This Row],[Wage Category]]="$14.75",14.75,Table1[[#This Row],[Regular Hourly Wage]]))</f>
        <v>14.75</v>
      </c>
      <c r="Z182" s="41">
        <f>(1+IF(Table1[[#This Row],[Regular Hourly Wage]]=0,0.5,(Table1[[#This Row],[Overtime Hourly Wage]]-Table1[[#This Row],[Regular Hourly Wage]])/Table1[[#This Row],[Regular Hourly Wage]]))*Table1[[#This Row],[Regular Wage Cap]]</f>
        <v>22.125</v>
      </c>
      <c r="AA182" s="41">
        <f>(1+IF(Table1[[#This Row],[Regular Hourly Wage]]=0,0,(Table1[[#This Row],[Holiday Hourly Wage]]-Table1[[#This Row],[Regular Hourly Wage]])/Table1[[#This Row],[Regular Hourly Wage]]))*Table1[[#This Row],[Regular Wage Cap]]</f>
        <v>14.75</v>
      </c>
      <c r="AB182" s="41">
        <f>Table1[[#This Row],[Regular Hours3]]*Table1[[#This Row],[Regular Hourly Wage]]</f>
        <v>0</v>
      </c>
      <c r="AC182" s="41">
        <f>Table1[[#This Row],[OvertimeHours5]]*Table1[[#This Row],[Overtime Hourly Wage]]</f>
        <v>0</v>
      </c>
      <c r="AD182" s="41">
        <f>Table1[[#This Row],[Holiday Hours7]]*Table1[[#This Row],[Holiday Hourly Wage]]</f>
        <v>0</v>
      </c>
      <c r="AE182" s="41">
        <f>SUM(Table1[[#This Row],[Regular10]:[Holiday12]])</f>
        <v>0</v>
      </c>
      <c r="AF182" s="41">
        <f>Table1[[#This Row],[Regular Hours3]]*Table1[[#This Row],[Regular Wage Cap]]</f>
        <v>0</v>
      </c>
      <c r="AG182" s="41">
        <f>Table1[[#This Row],[OvertimeHours5]]*Table1[[#This Row],[Overtime Wage Cap]]</f>
        <v>0</v>
      </c>
      <c r="AH182" s="41">
        <f>Table1[[#This Row],[Holiday Hours7]]*Table1[[#This Row],[Holiday Wage Cap]]</f>
        <v>0</v>
      </c>
      <c r="AI182" s="41">
        <f>SUM(Table1[[#This Row],[Regular]:[Holiday]])</f>
        <v>0</v>
      </c>
      <c r="AJ182" s="41">
        <f>IF(Table1[[#This Row],[Total]]=0,0,Table1[[#This Row],[Total2]]-Table1[[#This Row],[Total]])</f>
        <v>0</v>
      </c>
      <c r="AK182" s="41">
        <f>Table1[[#This Row],[Difference]]*Table1[[#This Row],[DDS Funding Percent]]</f>
        <v>0</v>
      </c>
      <c r="AL182" s="41">
        <f>IF(Table1[[#This Row],[Regular Hourly Wage]]&lt;&gt;0,Table1[[#This Row],[Regular Wage Cap]]-Table1[[#This Row],[Regular Hourly Wage]],0)</f>
        <v>0</v>
      </c>
      <c r="AM182" s="38"/>
      <c r="AN182" s="41">
        <f>Table1[[#This Row],[Wage Difference]]*Table1[[#This Row],[Post Wage Increase Time Off Accruals (Hours)]]</f>
        <v>0</v>
      </c>
      <c r="AO182" s="41">
        <f>Table1[[#This Row],[Min Wage Time Off Accrual Expense]]*Table1[[#This Row],[DDS Funding Percent]]</f>
        <v>0</v>
      </c>
      <c r="AP182" s="1"/>
      <c r="AQ182" s="18"/>
    </row>
    <row r="183" spans="3:43" x14ac:dyDescent="0.25">
      <c r="C183" s="58"/>
      <c r="D183" s="57"/>
      <c r="K183" s="41">
        <f>SUM(Table1[[#This Row],[Regular Wages]],Table1[[#This Row],[OvertimeWages]],Table1[[#This Row],[Holiday Wages]],Table1[[#This Row],[Incentive Payments]])</f>
        <v>0</v>
      </c>
      <c r="L183" s="38"/>
      <c r="M183" s="38"/>
      <c r="N183" s="38"/>
      <c r="O183" s="38"/>
      <c r="P183" s="38"/>
      <c r="Q183" s="38"/>
      <c r="R183" s="38"/>
      <c r="S183" s="41">
        <f>SUM(Table1[[#This Row],[Regular Wages2]],Table1[[#This Row],[OvertimeWages4]],Table1[[#This Row],[Holiday Wages6]],Table1[[#This Row],[Incentive Payments8]])</f>
        <v>0</v>
      </c>
      <c r="T183" s="41">
        <f>SUM(Table1[[#This Row],[Total Pre Min Wage Wages]],Table1[[#This Row],[Total After Min Wage Wages]])</f>
        <v>0</v>
      </c>
      <c r="U183" s="41">
        <f>IFERROR(IF(OR(Table1[[#This Row],[Regular Hours]]=0,Table1[[#This Row],[Regular Hours]]=""),VLOOKUP(Table1[[#This Row],[Position Title]],startingWages!$A$2:$D$200,2, FALSE),Table1[[#This Row],[Regular Wages]]/Table1[[#This Row],[Regular Hours]]),0)</f>
        <v>0</v>
      </c>
      <c r="V183" s="41">
        <f>IF(OR(Table1[[#This Row],[OvertimeHours]]="",Table1[[#This Row],[OvertimeHours]]=0),Table1[[#This Row],[Regular Hourly Wage]]*1.5,Table1[[#This Row],[OvertimeWages]]/Table1[[#This Row],[OvertimeHours]])</f>
        <v>0</v>
      </c>
      <c r="W183" s="41">
        <f>IF(OR(Table1[[#This Row],[Holiday Hours]]="",Table1[[#This Row],[Holiday Hours]]=0),Table1[[#This Row],[Regular Hourly Wage]],Table1[[#This Row],[Holiday Wages]]/Table1[[#This Row],[Holiday Hours]])</f>
        <v>0</v>
      </c>
      <c r="X183" s="41" t="str">
        <f>IF(Table1[[#This Row],[Regular Hourly Wage]]&lt;14.05,"$14.75",IF(Table1[[#This Row],[Regular Hourly Wage]]&lt;30,"5%","None"))</f>
        <v>$14.75</v>
      </c>
      <c r="Y183" s="41">
        <f>IF(Table1[[#This Row],[Wage Category]]="5%",Table1[[#This Row],[Regular Hourly Wage]]*1.05,IF(Table1[[#This Row],[Wage Category]]="$14.75",14.75,Table1[[#This Row],[Regular Hourly Wage]]))</f>
        <v>14.75</v>
      </c>
      <c r="Z183" s="41">
        <f>(1+IF(Table1[[#This Row],[Regular Hourly Wage]]=0,0.5,(Table1[[#This Row],[Overtime Hourly Wage]]-Table1[[#This Row],[Regular Hourly Wage]])/Table1[[#This Row],[Regular Hourly Wage]]))*Table1[[#This Row],[Regular Wage Cap]]</f>
        <v>22.125</v>
      </c>
      <c r="AA183" s="41">
        <f>(1+IF(Table1[[#This Row],[Regular Hourly Wage]]=0,0,(Table1[[#This Row],[Holiday Hourly Wage]]-Table1[[#This Row],[Regular Hourly Wage]])/Table1[[#This Row],[Regular Hourly Wage]]))*Table1[[#This Row],[Regular Wage Cap]]</f>
        <v>14.75</v>
      </c>
      <c r="AB183" s="41">
        <f>Table1[[#This Row],[Regular Hours3]]*Table1[[#This Row],[Regular Hourly Wage]]</f>
        <v>0</v>
      </c>
      <c r="AC183" s="41">
        <f>Table1[[#This Row],[OvertimeHours5]]*Table1[[#This Row],[Overtime Hourly Wage]]</f>
        <v>0</v>
      </c>
      <c r="AD183" s="41">
        <f>Table1[[#This Row],[Holiday Hours7]]*Table1[[#This Row],[Holiday Hourly Wage]]</f>
        <v>0</v>
      </c>
      <c r="AE183" s="41">
        <f>SUM(Table1[[#This Row],[Regular10]:[Holiday12]])</f>
        <v>0</v>
      </c>
      <c r="AF183" s="41">
        <f>Table1[[#This Row],[Regular Hours3]]*Table1[[#This Row],[Regular Wage Cap]]</f>
        <v>0</v>
      </c>
      <c r="AG183" s="41">
        <f>Table1[[#This Row],[OvertimeHours5]]*Table1[[#This Row],[Overtime Wage Cap]]</f>
        <v>0</v>
      </c>
      <c r="AH183" s="41">
        <f>Table1[[#This Row],[Holiday Hours7]]*Table1[[#This Row],[Holiday Wage Cap]]</f>
        <v>0</v>
      </c>
      <c r="AI183" s="41">
        <f>SUM(Table1[[#This Row],[Regular]:[Holiday]])</f>
        <v>0</v>
      </c>
      <c r="AJ183" s="41">
        <f>IF(Table1[[#This Row],[Total]]=0,0,Table1[[#This Row],[Total2]]-Table1[[#This Row],[Total]])</f>
        <v>0</v>
      </c>
      <c r="AK183" s="41">
        <f>Table1[[#This Row],[Difference]]*Table1[[#This Row],[DDS Funding Percent]]</f>
        <v>0</v>
      </c>
      <c r="AL183" s="41">
        <f>IF(Table1[[#This Row],[Regular Hourly Wage]]&lt;&gt;0,Table1[[#This Row],[Regular Wage Cap]]-Table1[[#This Row],[Regular Hourly Wage]],0)</f>
        <v>0</v>
      </c>
      <c r="AM183" s="38"/>
      <c r="AN183" s="41">
        <f>Table1[[#This Row],[Wage Difference]]*Table1[[#This Row],[Post Wage Increase Time Off Accruals (Hours)]]</f>
        <v>0</v>
      </c>
      <c r="AO183" s="41">
        <f>Table1[[#This Row],[Min Wage Time Off Accrual Expense]]*Table1[[#This Row],[DDS Funding Percent]]</f>
        <v>0</v>
      </c>
      <c r="AP183" s="1"/>
      <c r="AQ183" s="18"/>
    </row>
    <row r="184" spans="3:43" x14ac:dyDescent="0.25">
      <c r="C184" s="58"/>
      <c r="D184" s="57"/>
      <c r="K184" s="41">
        <f>SUM(Table1[[#This Row],[Regular Wages]],Table1[[#This Row],[OvertimeWages]],Table1[[#This Row],[Holiday Wages]],Table1[[#This Row],[Incentive Payments]])</f>
        <v>0</v>
      </c>
      <c r="L184" s="38"/>
      <c r="M184" s="38"/>
      <c r="N184" s="38"/>
      <c r="O184" s="38"/>
      <c r="P184" s="38"/>
      <c r="Q184" s="38"/>
      <c r="R184" s="38"/>
      <c r="S184" s="41">
        <f>SUM(Table1[[#This Row],[Regular Wages2]],Table1[[#This Row],[OvertimeWages4]],Table1[[#This Row],[Holiday Wages6]],Table1[[#This Row],[Incentive Payments8]])</f>
        <v>0</v>
      </c>
      <c r="T184" s="41">
        <f>SUM(Table1[[#This Row],[Total Pre Min Wage Wages]],Table1[[#This Row],[Total After Min Wage Wages]])</f>
        <v>0</v>
      </c>
      <c r="U184" s="41">
        <f>IFERROR(IF(OR(Table1[[#This Row],[Regular Hours]]=0,Table1[[#This Row],[Regular Hours]]=""),VLOOKUP(Table1[[#This Row],[Position Title]],startingWages!$A$2:$D$200,2, FALSE),Table1[[#This Row],[Regular Wages]]/Table1[[#This Row],[Regular Hours]]),0)</f>
        <v>0</v>
      </c>
      <c r="V184" s="41">
        <f>IF(OR(Table1[[#This Row],[OvertimeHours]]="",Table1[[#This Row],[OvertimeHours]]=0),Table1[[#This Row],[Regular Hourly Wage]]*1.5,Table1[[#This Row],[OvertimeWages]]/Table1[[#This Row],[OvertimeHours]])</f>
        <v>0</v>
      </c>
      <c r="W184" s="41">
        <f>IF(OR(Table1[[#This Row],[Holiday Hours]]="",Table1[[#This Row],[Holiday Hours]]=0),Table1[[#This Row],[Regular Hourly Wage]],Table1[[#This Row],[Holiday Wages]]/Table1[[#This Row],[Holiday Hours]])</f>
        <v>0</v>
      </c>
      <c r="X184" s="41" t="str">
        <f>IF(Table1[[#This Row],[Regular Hourly Wage]]&lt;14.05,"$14.75",IF(Table1[[#This Row],[Regular Hourly Wage]]&lt;30,"5%","None"))</f>
        <v>$14.75</v>
      </c>
      <c r="Y184" s="41">
        <f>IF(Table1[[#This Row],[Wage Category]]="5%",Table1[[#This Row],[Regular Hourly Wage]]*1.05,IF(Table1[[#This Row],[Wage Category]]="$14.75",14.75,Table1[[#This Row],[Regular Hourly Wage]]))</f>
        <v>14.75</v>
      </c>
      <c r="Z184" s="41">
        <f>(1+IF(Table1[[#This Row],[Regular Hourly Wage]]=0,0.5,(Table1[[#This Row],[Overtime Hourly Wage]]-Table1[[#This Row],[Regular Hourly Wage]])/Table1[[#This Row],[Regular Hourly Wage]]))*Table1[[#This Row],[Regular Wage Cap]]</f>
        <v>22.125</v>
      </c>
      <c r="AA184" s="41">
        <f>(1+IF(Table1[[#This Row],[Regular Hourly Wage]]=0,0,(Table1[[#This Row],[Holiday Hourly Wage]]-Table1[[#This Row],[Regular Hourly Wage]])/Table1[[#This Row],[Regular Hourly Wage]]))*Table1[[#This Row],[Regular Wage Cap]]</f>
        <v>14.75</v>
      </c>
      <c r="AB184" s="41">
        <f>Table1[[#This Row],[Regular Hours3]]*Table1[[#This Row],[Regular Hourly Wage]]</f>
        <v>0</v>
      </c>
      <c r="AC184" s="41">
        <f>Table1[[#This Row],[OvertimeHours5]]*Table1[[#This Row],[Overtime Hourly Wage]]</f>
        <v>0</v>
      </c>
      <c r="AD184" s="41">
        <f>Table1[[#This Row],[Holiday Hours7]]*Table1[[#This Row],[Holiday Hourly Wage]]</f>
        <v>0</v>
      </c>
      <c r="AE184" s="41">
        <f>SUM(Table1[[#This Row],[Regular10]:[Holiday12]])</f>
        <v>0</v>
      </c>
      <c r="AF184" s="41">
        <f>Table1[[#This Row],[Regular Hours3]]*Table1[[#This Row],[Regular Wage Cap]]</f>
        <v>0</v>
      </c>
      <c r="AG184" s="41">
        <f>Table1[[#This Row],[OvertimeHours5]]*Table1[[#This Row],[Overtime Wage Cap]]</f>
        <v>0</v>
      </c>
      <c r="AH184" s="41">
        <f>Table1[[#This Row],[Holiday Hours7]]*Table1[[#This Row],[Holiday Wage Cap]]</f>
        <v>0</v>
      </c>
      <c r="AI184" s="41">
        <f>SUM(Table1[[#This Row],[Regular]:[Holiday]])</f>
        <v>0</v>
      </c>
      <c r="AJ184" s="41">
        <f>IF(Table1[[#This Row],[Total]]=0,0,Table1[[#This Row],[Total2]]-Table1[[#This Row],[Total]])</f>
        <v>0</v>
      </c>
      <c r="AK184" s="41">
        <f>Table1[[#This Row],[Difference]]*Table1[[#This Row],[DDS Funding Percent]]</f>
        <v>0</v>
      </c>
      <c r="AL184" s="41">
        <f>IF(Table1[[#This Row],[Regular Hourly Wage]]&lt;&gt;0,Table1[[#This Row],[Regular Wage Cap]]-Table1[[#This Row],[Regular Hourly Wage]],0)</f>
        <v>0</v>
      </c>
      <c r="AM184" s="38"/>
      <c r="AN184" s="41">
        <f>Table1[[#This Row],[Wage Difference]]*Table1[[#This Row],[Post Wage Increase Time Off Accruals (Hours)]]</f>
        <v>0</v>
      </c>
      <c r="AO184" s="41">
        <f>Table1[[#This Row],[Min Wage Time Off Accrual Expense]]*Table1[[#This Row],[DDS Funding Percent]]</f>
        <v>0</v>
      </c>
      <c r="AP184" s="1"/>
      <c r="AQ184" s="18"/>
    </row>
    <row r="185" spans="3:43" x14ac:dyDescent="0.25">
      <c r="C185" s="58"/>
      <c r="D185" s="57"/>
      <c r="K185" s="41">
        <f>SUM(Table1[[#This Row],[Regular Wages]],Table1[[#This Row],[OvertimeWages]],Table1[[#This Row],[Holiday Wages]],Table1[[#This Row],[Incentive Payments]])</f>
        <v>0</v>
      </c>
      <c r="L185" s="38"/>
      <c r="M185" s="38"/>
      <c r="N185" s="38"/>
      <c r="O185" s="38"/>
      <c r="P185" s="38"/>
      <c r="Q185" s="38"/>
      <c r="R185" s="38"/>
      <c r="S185" s="41">
        <f>SUM(Table1[[#This Row],[Regular Wages2]],Table1[[#This Row],[OvertimeWages4]],Table1[[#This Row],[Holiday Wages6]],Table1[[#This Row],[Incentive Payments8]])</f>
        <v>0</v>
      </c>
      <c r="T185" s="41">
        <f>SUM(Table1[[#This Row],[Total Pre Min Wage Wages]],Table1[[#This Row],[Total After Min Wage Wages]])</f>
        <v>0</v>
      </c>
      <c r="U185" s="41">
        <f>IFERROR(IF(OR(Table1[[#This Row],[Regular Hours]]=0,Table1[[#This Row],[Regular Hours]]=""),VLOOKUP(Table1[[#This Row],[Position Title]],startingWages!$A$2:$D$200,2, FALSE),Table1[[#This Row],[Regular Wages]]/Table1[[#This Row],[Regular Hours]]),0)</f>
        <v>0</v>
      </c>
      <c r="V185" s="41">
        <f>IF(OR(Table1[[#This Row],[OvertimeHours]]="",Table1[[#This Row],[OvertimeHours]]=0),Table1[[#This Row],[Regular Hourly Wage]]*1.5,Table1[[#This Row],[OvertimeWages]]/Table1[[#This Row],[OvertimeHours]])</f>
        <v>0</v>
      </c>
      <c r="W185" s="41">
        <f>IF(OR(Table1[[#This Row],[Holiday Hours]]="",Table1[[#This Row],[Holiday Hours]]=0),Table1[[#This Row],[Regular Hourly Wage]],Table1[[#This Row],[Holiday Wages]]/Table1[[#This Row],[Holiday Hours]])</f>
        <v>0</v>
      </c>
      <c r="X185" s="41" t="str">
        <f>IF(Table1[[#This Row],[Regular Hourly Wage]]&lt;14.05,"$14.75",IF(Table1[[#This Row],[Regular Hourly Wage]]&lt;30,"5%","None"))</f>
        <v>$14.75</v>
      </c>
      <c r="Y185" s="41">
        <f>IF(Table1[[#This Row],[Wage Category]]="5%",Table1[[#This Row],[Regular Hourly Wage]]*1.05,IF(Table1[[#This Row],[Wage Category]]="$14.75",14.75,Table1[[#This Row],[Regular Hourly Wage]]))</f>
        <v>14.75</v>
      </c>
      <c r="Z185" s="41">
        <f>(1+IF(Table1[[#This Row],[Regular Hourly Wage]]=0,0.5,(Table1[[#This Row],[Overtime Hourly Wage]]-Table1[[#This Row],[Regular Hourly Wage]])/Table1[[#This Row],[Regular Hourly Wage]]))*Table1[[#This Row],[Regular Wage Cap]]</f>
        <v>22.125</v>
      </c>
      <c r="AA185" s="41">
        <f>(1+IF(Table1[[#This Row],[Regular Hourly Wage]]=0,0,(Table1[[#This Row],[Holiday Hourly Wage]]-Table1[[#This Row],[Regular Hourly Wage]])/Table1[[#This Row],[Regular Hourly Wage]]))*Table1[[#This Row],[Regular Wage Cap]]</f>
        <v>14.75</v>
      </c>
      <c r="AB185" s="41">
        <f>Table1[[#This Row],[Regular Hours3]]*Table1[[#This Row],[Regular Hourly Wage]]</f>
        <v>0</v>
      </c>
      <c r="AC185" s="41">
        <f>Table1[[#This Row],[OvertimeHours5]]*Table1[[#This Row],[Overtime Hourly Wage]]</f>
        <v>0</v>
      </c>
      <c r="AD185" s="41">
        <f>Table1[[#This Row],[Holiday Hours7]]*Table1[[#This Row],[Holiday Hourly Wage]]</f>
        <v>0</v>
      </c>
      <c r="AE185" s="41">
        <f>SUM(Table1[[#This Row],[Regular10]:[Holiday12]])</f>
        <v>0</v>
      </c>
      <c r="AF185" s="41">
        <f>Table1[[#This Row],[Regular Hours3]]*Table1[[#This Row],[Regular Wage Cap]]</f>
        <v>0</v>
      </c>
      <c r="AG185" s="41">
        <f>Table1[[#This Row],[OvertimeHours5]]*Table1[[#This Row],[Overtime Wage Cap]]</f>
        <v>0</v>
      </c>
      <c r="AH185" s="41">
        <f>Table1[[#This Row],[Holiday Hours7]]*Table1[[#This Row],[Holiday Wage Cap]]</f>
        <v>0</v>
      </c>
      <c r="AI185" s="41">
        <f>SUM(Table1[[#This Row],[Regular]:[Holiday]])</f>
        <v>0</v>
      </c>
      <c r="AJ185" s="41">
        <f>IF(Table1[[#This Row],[Total]]=0,0,Table1[[#This Row],[Total2]]-Table1[[#This Row],[Total]])</f>
        <v>0</v>
      </c>
      <c r="AK185" s="41">
        <f>Table1[[#This Row],[Difference]]*Table1[[#This Row],[DDS Funding Percent]]</f>
        <v>0</v>
      </c>
      <c r="AL185" s="41">
        <f>IF(Table1[[#This Row],[Regular Hourly Wage]]&lt;&gt;0,Table1[[#This Row],[Regular Wage Cap]]-Table1[[#This Row],[Regular Hourly Wage]],0)</f>
        <v>0</v>
      </c>
      <c r="AM185" s="38"/>
      <c r="AN185" s="41">
        <f>Table1[[#This Row],[Wage Difference]]*Table1[[#This Row],[Post Wage Increase Time Off Accruals (Hours)]]</f>
        <v>0</v>
      </c>
      <c r="AO185" s="41">
        <f>Table1[[#This Row],[Min Wage Time Off Accrual Expense]]*Table1[[#This Row],[DDS Funding Percent]]</f>
        <v>0</v>
      </c>
      <c r="AP185" s="1"/>
      <c r="AQ185" s="18"/>
    </row>
    <row r="186" spans="3:43" x14ac:dyDescent="0.25">
      <c r="C186" s="58"/>
      <c r="D186" s="57"/>
      <c r="K186" s="41">
        <f>SUM(Table1[[#This Row],[Regular Wages]],Table1[[#This Row],[OvertimeWages]],Table1[[#This Row],[Holiday Wages]],Table1[[#This Row],[Incentive Payments]])</f>
        <v>0</v>
      </c>
      <c r="L186" s="38"/>
      <c r="M186" s="38"/>
      <c r="N186" s="38"/>
      <c r="O186" s="38"/>
      <c r="P186" s="38"/>
      <c r="Q186" s="38"/>
      <c r="R186" s="38"/>
      <c r="S186" s="41">
        <f>SUM(Table1[[#This Row],[Regular Wages2]],Table1[[#This Row],[OvertimeWages4]],Table1[[#This Row],[Holiday Wages6]],Table1[[#This Row],[Incentive Payments8]])</f>
        <v>0</v>
      </c>
      <c r="T186" s="41">
        <f>SUM(Table1[[#This Row],[Total Pre Min Wage Wages]],Table1[[#This Row],[Total After Min Wage Wages]])</f>
        <v>0</v>
      </c>
      <c r="U186" s="41">
        <f>IFERROR(IF(OR(Table1[[#This Row],[Regular Hours]]=0,Table1[[#This Row],[Regular Hours]]=""),VLOOKUP(Table1[[#This Row],[Position Title]],startingWages!$A$2:$D$200,2, FALSE),Table1[[#This Row],[Regular Wages]]/Table1[[#This Row],[Regular Hours]]),0)</f>
        <v>0</v>
      </c>
      <c r="V186" s="41">
        <f>IF(OR(Table1[[#This Row],[OvertimeHours]]="",Table1[[#This Row],[OvertimeHours]]=0),Table1[[#This Row],[Regular Hourly Wage]]*1.5,Table1[[#This Row],[OvertimeWages]]/Table1[[#This Row],[OvertimeHours]])</f>
        <v>0</v>
      </c>
      <c r="W186" s="41">
        <f>IF(OR(Table1[[#This Row],[Holiday Hours]]="",Table1[[#This Row],[Holiday Hours]]=0),Table1[[#This Row],[Regular Hourly Wage]],Table1[[#This Row],[Holiday Wages]]/Table1[[#This Row],[Holiday Hours]])</f>
        <v>0</v>
      </c>
      <c r="X186" s="41" t="str">
        <f>IF(Table1[[#This Row],[Regular Hourly Wage]]&lt;14.05,"$14.75",IF(Table1[[#This Row],[Regular Hourly Wage]]&lt;30,"5%","None"))</f>
        <v>$14.75</v>
      </c>
      <c r="Y186" s="41">
        <f>IF(Table1[[#This Row],[Wage Category]]="5%",Table1[[#This Row],[Regular Hourly Wage]]*1.05,IF(Table1[[#This Row],[Wage Category]]="$14.75",14.75,Table1[[#This Row],[Regular Hourly Wage]]))</f>
        <v>14.75</v>
      </c>
      <c r="Z186" s="41">
        <f>(1+IF(Table1[[#This Row],[Regular Hourly Wage]]=0,0.5,(Table1[[#This Row],[Overtime Hourly Wage]]-Table1[[#This Row],[Regular Hourly Wage]])/Table1[[#This Row],[Regular Hourly Wage]]))*Table1[[#This Row],[Regular Wage Cap]]</f>
        <v>22.125</v>
      </c>
      <c r="AA186" s="41">
        <f>(1+IF(Table1[[#This Row],[Regular Hourly Wage]]=0,0,(Table1[[#This Row],[Holiday Hourly Wage]]-Table1[[#This Row],[Regular Hourly Wage]])/Table1[[#This Row],[Regular Hourly Wage]]))*Table1[[#This Row],[Regular Wage Cap]]</f>
        <v>14.75</v>
      </c>
      <c r="AB186" s="41">
        <f>Table1[[#This Row],[Regular Hours3]]*Table1[[#This Row],[Regular Hourly Wage]]</f>
        <v>0</v>
      </c>
      <c r="AC186" s="41">
        <f>Table1[[#This Row],[OvertimeHours5]]*Table1[[#This Row],[Overtime Hourly Wage]]</f>
        <v>0</v>
      </c>
      <c r="AD186" s="41">
        <f>Table1[[#This Row],[Holiday Hours7]]*Table1[[#This Row],[Holiday Hourly Wage]]</f>
        <v>0</v>
      </c>
      <c r="AE186" s="41">
        <f>SUM(Table1[[#This Row],[Regular10]:[Holiday12]])</f>
        <v>0</v>
      </c>
      <c r="AF186" s="41">
        <f>Table1[[#This Row],[Regular Hours3]]*Table1[[#This Row],[Regular Wage Cap]]</f>
        <v>0</v>
      </c>
      <c r="AG186" s="41">
        <f>Table1[[#This Row],[OvertimeHours5]]*Table1[[#This Row],[Overtime Wage Cap]]</f>
        <v>0</v>
      </c>
      <c r="AH186" s="41">
        <f>Table1[[#This Row],[Holiday Hours7]]*Table1[[#This Row],[Holiday Wage Cap]]</f>
        <v>0</v>
      </c>
      <c r="AI186" s="41">
        <f>SUM(Table1[[#This Row],[Regular]:[Holiday]])</f>
        <v>0</v>
      </c>
      <c r="AJ186" s="41">
        <f>IF(Table1[[#This Row],[Total]]=0,0,Table1[[#This Row],[Total2]]-Table1[[#This Row],[Total]])</f>
        <v>0</v>
      </c>
      <c r="AK186" s="41">
        <f>Table1[[#This Row],[Difference]]*Table1[[#This Row],[DDS Funding Percent]]</f>
        <v>0</v>
      </c>
      <c r="AL186" s="41">
        <f>IF(Table1[[#This Row],[Regular Hourly Wage]]&lt;&gt;0,Table1[[#This Row],[Regular Wage Cap]]-Table1[[#This Row],[Regular Hourly Wage]],0)</f>
        <v>0</v>
      </c>
      <c r="AM186" s="38"/>
      <c r="AN186" s="41">
        <f>Table1[[#This Row],[Wage Difference]]*Table1[[#This Row],[Post Wage Increase Time Off Accruals (Hours)]]</f>
        <v>0</v>
      </c>
      <c r="AO186" s="41">
        <f>Table1[[#This Row],[Min Wage Time Off Accrual Expense]]*Table1[[#This Row],[DDS Funding Percent]]</f>
        <v>0</v>
      </c>
      <c r="AP186" s="1"/>
      <c r="AQ186" s="18"/>
    </row>
    <row r="187" spans="3:43" x14ac:dyDescent="0.25">
      <c r="C187" s="58"/>
      <c r="D187" s="57"/>
      <c r="K187" s="41">
        <f>SUM(Table1[[#This Row],[Regular Wages]],Table1[[#This Row],[OvertimeWages]],Table1[[#This Row],[Holiday Wages]],Table1[[#This Row],[Incentive Payments]])</f>
        <v>0</v>
      </c>
      <c r="L187" s="38"/>
      <c r="M187" s="38"/>
      <c r="N187" s="38"/>
      <c r="O187" s="38"/>
      <c r="P187" s="38"/>
      <c r="Q187" s="38"/>
      <c r="R187" s="38"/>
      <c r="S187" s="41">
        <f>SUM(Table1[[#This Row],[Regular Wages2]],Table1[[#This Row],[OvertimeWages4]],Table1[[#This Row],[Holiday Wages6]],Table1[[#This Row],[Incentive Payments8]])</f>
        <v>0</v>
      </c>
      <c r="T187" s="41">
        <f>SUM(Table1[[#This Row],[Total Pre Min Wage Wages]],Table1[[#This Row],[Total After Min Wage Wages]])</f>
        <v>0</v>
      </c>
      <c r="U187" s="41">
        <f>IFERROR(IF(OR(Table1[[#This Row],[Regular Hours]]=0,Table1[[#This Row],[Regular Hours]]=""),VLOOKUP(Table1[[#This Row],[Position Title]],startingWages!$A$2:$D$200,2, FALSE),Table1[[#This Row],[Regular Wages]]/Table1[[#This Row],[Regular Hours]]),0)</f>
        <v>0</v>
      </c>
      <c r="V187" s="41">
        <f>IF(OR(Table1[[#This Row],[OvertimeHours]]="",Table1[[#This Row],[OvertimeHours]]=0),Table1[[#This Row],[Regular Hourly Wage]]*1.5,Table1[[#This Row],[OvertimeWages]]/Table1[[#This Row],[OvertimeHours]])</f>
        <v>0</v>
      </c>
      <c r="W187" s="41">
        <f>IF(OR(Table1[[#This Row],[Holiday Hours]]="",Table1[[#This Row],[Holiday Hours]]=0),Table1[[#This Row],[Regular Hourly Wage]],Table1[[#This Row],[Holiday Wages]]/Table1[[#This Row],[Holiday Hours]])</f>
        <v>0</v>
      </c>
      <c r="X187" s="41" t="str">
        <f>IF(Table1[[#This Row],[Regular Hourly Wage]]&lt;14.05,"$14.75",IF(Table1[[#This Row],[Regular Hourly Wage]]&lt;30,"5%","None"))</f>
        <v>$14.75</v>
      </c>
      <c r="Y187" s="41">
        <f>IF(Table1[[#This Row],[Wage Category]]="5%",Table1[[#This Row],[Regular Hourly Wage]]*1.05,IF(Table1[[#This Row],[Wage Category]]="$14.75",14.75,Table1[[#This Row],[Regular Hourly Wage]]))</f>
        <v>14.75</v>
      </c>
      <c r="Z187" s="41">
        <f>(1+IF(Table1[[#This Row],[Regular Hourly Wage]]=0,0.5,(Table1[[#This Row],[Overtime Hourly Wage]]-Table1[[#This Row],[Regular Hourly Wage]])/Table1[[#This Row],[Regular Hourly Wage]]))*Table1[[#This Row],[Regular Wage Cap]]</f>
        <v>22.125</v>
      </c>
      <c r="AA187" s="41">
        <f>(1+IF(Table1[[#This Row],[Regular Hourly Wage]]=0,0,(Table1[[#This Row],[Holiday Hourly Wage]]-Table1[[#This Row],[Regular Hourly Wage]])/Table1[[#This Row],[Regular Hourly Wage]]))*Table1[[#This Row],[Regular Wage Cap]]</f>
        <v>14.75</v>
      </c>
      <c r="AB187" s="41">
        <f>Table1[[#This Row],[Regular Hours3]]*Table1[[#This Row],[Regular Hourly Wage]]</f>
        <v>0</v>
      </c>
      <c r="AC187" s="41">
        <f>Table1[[#This Row],[OvertimeHours5]]*Table1[[#This Row],[Overtime Hourly Wage]]</f>
        <v>0</v>
      </c>
      <c r="AD187" s="41">
        <f>Table1[[#This Row],[Holiday Hours7]]*Table1[[#This Row],[Holiday Hourly Wage]]</f>
        <v>0</v>
      </c>
      <c r="AE187" s="41">
        <f>SUM(Table1[[#This Row],[Regular10]:[Holiday12]])</f>
        <v>0</v>
      </c>
      <c r="AF187" s="41">
        <f>Table1[[#This Row],[Regular Hours3]]*Table1[[#This Row],[Regular Wage Cap]]</f>
        <v>0</v>
      </c>
      <c r="AG187" s="41">
        <f>Table1[[#This Row],[OvertimeHours5]]*Table1[[#This Row],[Overtime Wage Cap]]</f>
        <v>0</v>
      </c>
      <c r="AH187" s="41">
        <f>Table1[[#This Row],[Holiday Hours7]]*Table1[[#This Row],[Holiday Wage Cap]]</f>
        <v>0</v>
      </c>
      <c r="AI187" s="41">
        <f>SUM(Table1[[#This Row],[Regular]:[Holiday]])</f>
        <v>0</v>
      </c>
      <c r="AJ187" s="41">
        <f>IF(Table1[[#This Row],[Total]]=0,0,Table1[[#This Row],[Total2]]-Table1[[#This Row],[Total]])</f>
        <v>0</v>
      </c>
      <c r="AK187" s="41">
        <f>Table1[[#This Row],[Difference]]*Table1[[#This Row],[DDS Funding Percent]]</f>
        <v>0</v>
      </c>
      <c r="AL187" s="41">
        <f>IF(Table1[[#This Row],[Regular Hourly Wage]]&lt;&gt;0,Table1[[#This Row],[Regular Wage Cap]]-Table1[[#This Row],[Regular Hourly Wage]],0)</f>
        <v>0</v>
      </c>
      <c r="AM187" s="38"/>
      <c r="AN187" s="41">
        <f>Table1[[#This Row],[Wage Difference]]*Table1[[#This Row],[Post Wage Increase Time Off Accruals (Hours)]]</f>
        <v>0</v>
      </c>
      <c r="AO187" s="41">
        <f>Table1[[#This Row],[Min Wage Time Off Accrual Expense]]*Table1[[#This Row],[DDS Funding Percent]]</f>
        <v>0</v>
      </c>
      <c r="AP187" s="1"/>
      <c r="AQ187" s="18"/>
    </row>
    <row r="188" spans="3:43" x14ac:dyDescent="0.25">
      <c r="C188" s="58"/>
      <c r="D188" s="57"/>
      <c r="K188" s="41">
        <f>SUM(Table1[[#This Row],[Regular Wages]],Table1[[#This Row],[OvertimeWages]],Table1[[#This Row],[Holiday Wages]],Table1[[#This Row],[Incentive Payments]])</f>
        <v>0</v>
      </c>
      <c r="L188" s="38"/>
      <c r="M188" s="38"/>
      <c r="N188" s="38"/>
      <c r="O188" s="38"/>
      <c r="P188" s="38"/>
      <c r="Q188" s="38"/>
      <c r="R188" s="38"/>
      <c r="S188" s="41">
        <f>SUM(Table1[[#This Row],[Regular Wages2]],Table1[[#This Row],[OvertimeWages4]],Table1[[#This Row],[Holiday Wages6]],Table1[[#This Row],[Incentive Payments8]])</f>
        <v>0</v>
      </c>
      <c r="T188" s="41">
        <f>SUM(Table1[[#This Row],[Total Pre Min Wage Wages]],Table1[[#This Row],[Total After Min Wage Wages]])</f>
        <v>0</v>
      </c>
      <c r="U188" s="41">
        <f>IFERROR(IF(OR(Table1[[#This Row],[Regular Hours]]=0,Table1[[#This Row],[Regular Hours]]=""),VLOOKUP(Table1[[#This Row],[Position Title]],startingWages!$A$2:$D$200,2, FALSE),Table1[[#This Row],[Regular Wages]]/Table1[[#This Row],[Regular Hours]]),0)</f>
        <v>0</v>
      </c>
      <c r="V188" s="41">
        <f>IF(OR(Table1[[#This Row],[OvertimeHours]]="",Table1[[#This Row],[OvertimeHours]]=0),Table1[[#This Row],[Regular Hourly Wage]]*1.5,Table1[[#This Row],[OvertimeWages]]/Table1[[#This Row],[OvertimeHours]])</f>
        <v>0</v>
      </c>
      <c r="W188" s="41">
        <f>IF(OR(Table1[[#This Row],[Holiday Hours]]="",Table1[[#This Row],[Holiday Hours]]=0),Table1[[#This Row],[Regular Hourly Wage]],Table1[[#This Row],[Holiday Wages]]/Table1[[#This Row],[Holiday Hours]])</f>
        <v>0</v>
      </c>
      <c r="X188" s="41" t="str">
        <f>IF(Table1[[#This Row],[Regular Hourly Wage]]&lt;14.05,"$14.75",IF(Table1[[#This Row],[Regular Hourly Wage]]&lt;30,"5%","None"))</f>
        <v>$14.75</v>
      </c>
      <c r="Y188" s="41">
        <f>IF(Table1[[#This Row],[Wage Category]]="5%",Table1[[#This Row],[Regular Hourly Wage]]*1.05,IF(Table1[[#This Row],[Wage Category]]="$14.75",14.75,Table1[[#This Row],[Regular Hourly Wage]]))</f>
        <v>14.75</v>
      </c>
      <c r="Z188" s="41">
        <f>(1+IF(Table1[[#This Row],[Regular Hourly Wage]]=0,0.5,(Table1[[#This Row],[Overtime Hourly Wage]]-Table1[[#This Row],[Regular Hourly Wage]])/Table1[[#This Row],[Regular Hourly Wage]]))*Table1[[#This Row],[Regular Wage Cap]]</f>
        <v>22.125</v>
      </c>
      <c r="AA188" s="41">
        <f>(1+IF(Table1[[#This Row],[Regular Hourly Wage]]=0,0,(Table1[[#This Row],[Holiday Hourly Wage]]-Table1[[#This Row],[Regular Hourly Wage]])/Table1[[#This Row],[Regular Hourly Wage]]))*Table1[[#This Row],[Regular Wage Cap]]</f>
        <v>14.75</v>
      </c>
      <c r="AB188" s="41">
        <f>Table1[[#This Row],[Regular Hours3]]*Table1[[#This Row],[Regular Hourly Wage]]</f>
        <v>0</v>
      </c>
      <c r="AC188" s="41">
        <f>Table1[[#This Row],[OvertimeHours5]]*Table1[[#This Row],[Overtime Hourly Wage]]</f>
        <v>0</v>
      </c>
      <c r="AD188" s="41">
        <f>Table1[[#This Row],[Holiday Hours7]]*Table1[[#This Row],[Holiday Hourly Wage]]</f>
        <v>0</v>
      </c>
      <c r="AE188" s="41">
        <f>SUM(Table1[[#This Row],[Regular10]:[Holiday12]])</f>
        <v>0</v>
      </c>
      <c r="AF188" s="41">
        <f>Table1[[#This Row],[Regular Hours3]]*Table1[[#This Row],[Regular Wage Cap]]</f>
        <v>0</v>
      </c>
      <c r="AG188" s="41">
        <f>Table1[[#This Row],[OvertimeHours5]]*Table1[[#This Row],[Overtime Wage Cap]]</f>
        <v>0</v>
      </c>
      <c r="AH188" s="41">
        <f>Table1[[#This Row],[Holiday Hours7]]*Table1[[#This Row],[Holiday Wage Cap]]</f>
        <v>0</v>
      </c>
      <c r="AI188" s="41">
        <f>SUM(Table1[[#This Row],[Regular]:[Holiday]])</f>
        <v>0</v>
      </c>
      <c r="AJ188" s="41">
        <f>IF(Table1[[#This Row],[Total]]=0,0,Table1[[#This Row],[Total2]]-Table1[[#This Row],[Total]])</f>
        <v>0</v>
      </c>
      <c r="AK188" s="41">
        <f>Table1[[#This Row],[Difference]]*Table1[[#This Row],[DDS Funding Percent]]</f>
        <v>0</v>
      </c>
      <c r="AL188" s="41">
        <f>IF(Table1[[#This Row],[Regular Hourly Wage]]&lt;&gt;0,Table1[[#This Row],[Regular Wage Cap]]-Table1[[#This Row],[Regular Hourly Wage]],0)</f>
        <v>0</v>
      </c>
      <c r="AM188" s="38"/>
      <c r="AN188" s="41">
        <f>Table1[[#This Row],[Wage Difference]]*Table1[[#This Row],[Post Wage Increase Time Off Accruals (Hours)]]</f>
        <v>0</v>
      </c>
      <c r="AO188" s="41">
        <f>Table1[[#This Row],[Min Wage Time Off Accrual Expense]]*Table1[[#This Row],[DDS Funding Percent]]</f>
        <v>0</v>
      </c>
      <c r="AP188" s="1"/>
      <c r="AQ188" s="18"/>
    </row>
    <row r="189" spans="3:43" x14ac:dyDescent="0.25">
      <c r="C189" s="58"/>
      <c r="D189" s="57"/>
      <c r="K189" s="41">
        <f>SUM(Table1[[#This Row],[Regular Wages]],Table1[[#This Row],[OvertimeWages]],Table1[[#This Row],[Holiday Wages]],Table1[[#This Row],[Incentive Payments]])</f>
        <v>0</v>
      </c>
      <c r="L189" s="38"/>
      <c r="M189" s="38"/>
      <c r="N189" s="38"/>
      <c r="O189" s="38"/>
      <c r="P189" s="38"/>
      <c r="Q189" s="38"/>
      <c r="R189" s="38"/>
      <c r="S189" s="41">
        <f>SUM(Table1[[#This Row],[Regular Wages2]],Table1[[#This Row],[OvertimeWages4]],Table1[[#This Row],[Holiday Wages6]],Table1[[#This Row],[Incentive Payments8]])</f>
        <v>0</v>
      </c>
      <c r="T189" s="41">
        <f>SUM(Table1[[#This Row],[Total Pre Min Wage Wages]],Table1[[#This Row],[Total After Min Wage Wages]])</f>
        <v>0</v>
      </c>
      <c r="U189" s="41">
        <f>IFERROR(IF(OR(Table1[[#This Row],[Regular Hours]]=0,Table1[[#This Row],[Regular Hours]]=""),VLOOKUP(Table1[[#This Row],[Position Title]],startingWages!$A$2:$D$200,2, FALSE),Table1[[#This Row],[Regular Wages]]/Table1[[#This Row],[Regular Hours]]),0)</f>
        <v>0</v>
      </c>
      <c r="V189" s="41">
        <f>IF(OR(Table1[[#This Row],[OvertimeHours]]="",Table1[[#This Row],[OvertimeHours]]=0),Table1[[#This Row],[Regular Hourly Wage]]*1.5,Table1[[#This Row],[OvertimeWages]]/Table1[[#This Row],[OvertimeHours]])</f>
        <v>0</v>
      </c>
      <c r="W189" s="41">
        <f>IF(OR(Table1[[#This Row],[Holiday Hours]]="",Table1[[#This Row],[Holiday Hours]]=0),Table1[[#This Row],[Regular Hourly Wage]],Table1[[#This Row],[Holiday Wages]]/Table1[[#This Row],[Holiday Hours]])</f>
        <v>0</v>
      </c>
      <c r="X189" s="41" t="str">
        <f>IF(Table1[[#This Row],[Regular Hourly Wage]]&lt;14.05,"$14.75",IF(Table1[[#This Row],[Regular Hourly Wage]]&lt;30,"5%","None"))</f>
        <v>$14.75</v>
      </c>
      <c r="Y189" s="41">
        <f>IF(Table1[[#This Row],[Wage Category]]="5%",Table1[[#This Row],[Regular Hourly Wage]]*1.05,IF(Table1[[#This Row],[Wage Category]]="$14.75",14.75,Table1[[#This Row],[Regular Hourly Wage]]))</f>
        <v>14.75</v>
      </c>
      <c r="Z189" s="41">
        <f>(1+IF(Table1[[#This Row],[Regular Hourly Wage]]=0,0.5,(Table1[[#This Row],[Overtime Hourly Wage]]-Table1[[#This Row],[Regular Hourly Wage]])/Table1[[#This Row],[Regular Hourly Wage]]))*Table1[[#This Row],[Regular Wage Cap]]</f>
        <v>22.125</v>
      </c>
      <c r="AA189" s="41">
        <f>(1+IF(Table1[[#This Row],[Regular Hourly Wage]]=0,0,(Table1[[#This Row],[Holiday Hourly Wage]]-Table1[[#This Row],[Regular Hourly Wage]])/Table1[[#This Row],[Regular Hourly Wage]]))*Table1[[#This Row],[Regular Wage Cap]]</f>
        <v>14.75</v>
      </c>
      <c r="AB189" s="41">
        <f>Table1[[#This Row],[Regular Hours3]]*Table1[[#This Row],[Regular Hourly Wage]]</f>
        <v>0</v>
      </c>
      <c r="AC189" s="41">
        <f>Table1[[#This Row],[OvertimeHours5]]*Table1[[#This Row],[Overtime Hourly Wage]]</f>
        <v>0</v>
      </c>
      <c r="AD189" s="41">
        <f>Table1[[#This Row],[Holiday Hours7]]*Table1[[#This Row],[Holiday Hourly Wage]]</f>
        <v>0</v>
      </c>
      <c r="AE189" s="41">
        <f>SUM(Table1[[#This Row],[Regular10]:[Holiday12]])</f>
        <v>0</v>
      </c>
      <c r="AF189" s="41">
        <f>Table1[[#This Row],[Regular Hours3]]*Table1[[#This Row],[Regular Wage Cap]]</f>
        <v>0</v>
      </c>
      <c r="AG189" s="41">
        <f>Table1[[#This Row],[OvertimeHours5]]*Table1[[#This Row],[Overtime Wage Cap]]</f>
        <v>0</v>
      </c>
      <c r="AH189" s="41">
        <f>Table1[[#This Row],[Holiday Hours7]]*Table1[[#This Row],[Holiday Wage Cap]]</f>
        <v>0</v>
      </c>
      <c r="AI189" s="41">
        <f>SUM(Table1[[#This Row],[Regular]:[Holiday]])</f>
        <v>0</v>
      </c>
      <c r="AJ189" s="41">
        <f>IF(Table1[[#This Row],[Total]]=0,0,Table1[[#This Row],[Total2]]-Table1[[#This Row],[Total]])</f>
        <v>0</v>
      </c>
      <c r="AK189" s="41">
        <f>Table1[[#This Row],[Difference]]*Table1[[#This Row],[DDS Funding Percent]]</f>
        <v>0</v>
      </c>
      <c r="AL189" s="41">
        <f>IF(Table1[[#This Row],[Regular Hourly Wage]]&lt;&gt;0,Table1[[#This Row],[Regular Wage Cap]]-Table1[[#This Row],[Regular Hourly Wage]],0)</f>
        <v>0</v>
      </c>
      <c r="AM189" s="38"/>
      <c r="AN189" s="41">
        <f>Table1[[#This Row],[Wage Difference]]*Table1[[#This Row],[Post Wage Increase Time Off Accruals (Hours)]]</f>
        <v>0</v>
      </c>
      <c r="AO189" s="41">
        <f>Table1[[#This Row],[Min Wage Time Off Accrual Expense]]*Table1[[#This Row],[DDS Funding Percent]]</f>
        <v>0</v>
      </c>
      <c r="AP189" s="1"/>
      <c r="AQ189" s="18"/>
    </row>
    <row r="190" spans="3:43" x14ac:dyDescent="0.25">
      <c r="C190" s="58"/>
      <c r="D190" s="57"/>
      <c r="K190" s="41">
        <f>SUM(Table1[[#This Row],[Regular Wages]],Table1[[#This Row],[OvertimeWages]],Table1[[#This Row],[Holiday Wages]],Table1[[#This Row],[Incentive Payments]])</f>
        <v>0</v>
      </c>
      <c r="L190" s="38"/>
      <c r="M190" s="38"/>
      <c r="N190" s="38"/>
      <c r="O190" s="38"/>
      <c r="P190" s="38"/>
      <c r="Q190" s="38"/>
      <c r="R190" s="38"/>
      <c r="S190" s="41">
        <f>SUM(Table1[[#This Row],[Regular Wages2]],Table1[[#This Row],[OvertimeWages4]],Table1[[#This Row],[Holiday Wages6]],Table1[[#This Row],[Incentive Payments8]])</f>
        <v>0</v>
      </c>
      <c r="T190" s="41">
        <f>SUM(Table1[[#This Row],[Total Pre Min Wage Wages]],Table1[[#This Row],[Total After Min Wage Wages]])</f>
        <v>0</v>
      </c>
      <c r="U190" s="41">
        <f>IFERROR(IF(OR(Table1[[#This Row],[Regular Hours]]=0,Table1[[#This Row],[Regular Hours]]=""),VLOOKUP(Table1[[#This Row],[Position Title]],startingWages!$A$2:$D$200,2, FALSE),Table1[[#This Row],[Regular Wages]]/Table1[[#This Row],[Regular Hours]]),0)</f>
        <v>0</v>
      </c>
      <c r="V190" s="41">
        <f>IF(OR(Table1[[#This Row],[OvertimeHours]]="",Table1[[#This Row],[OvertimeHours]]=0),Table1[[#This Row],[Regular Hourly Wage]]*1.5,Table1[[#This Row],[OvertimeWages]]/Table1[[#This Row],[OvertimeHours]])</f>
        <v>0</v>
      </c>
      <c r="W190" s="41">
        <f>IF(OR(Table1[[#This Row],[Holiday Hours]]="",Table1[[#This Row],[Holiday Hours]]=0),Table1[[#This Row],[Regular Hourly Wage]],Table1[[#This Row],[Holiday Wages]]/Table1[[#This Row],[Holiday Hours]])</f>
        <v>0</v>
      </c>
      <c r="X190" s="41" t="str">
        <f>IF(Table1[[#This Row],[Regular Hourly Wage]]&lt;14.05,"$14.75",IF(Table1[[#This Row],[Regular Hourly Wage]]&lt;30,"5%","None"))</f>
        <v>$14.75</v>
      </c>
      <c r="Y190" s="41">
        <f>IF(Table1[[#This Row],[Wage Category]]="5%",Table1[[#This Row],[Regular Hourly Wage]]*1.05,IF(Table1[[#This Row],[Wage Category]]="$14.75",14.75,Table1[[#This Row],[Regular Hourly Wage]]))</f>
        <v>14.75</v>
      </c>
      <c r="Z190" s="41">
        <f>(1+IF(Table1[[#This Row],[Regular Hourly Wage]]=0,0.5,(Table1[[#This Row],[Overtime Hourly Wage]]-Table1[[#This Row],[Regular Hourly Wage]])/Table1[[#This Row],[Regular Hourly Wage]]))*Table1[[#This Row],[Regular Wage Cap]]</f>
        <v>22.125</v>
      </c>
      <c r="AA190" s="41">
        <f>(1+IF(Table1[[#This Row],[Regular Hourly Wage]]=0,0,(Table1[[#This Row],[Holiday Hourly Wage]]-Table1[[#This Row],[Regular Hourly Wage]])/Table1[[#This Row],[Regular Hourly Wage]]))*Table1[[#This Row],[Regular Wage Cap]]</f>
        <v>14.75</v>
      </c>
      <c r="AB190" s="41">
        <f>Table1[[#This Row],[Regular Hours3]]*Table1[[#This Row],[Regular Hourly Wage]]</f>
        <v>0</v>
      </c>
      <c r="AC190" s="41">
        <f>Table1[[#This Row],[OvertimeHours5]]*Table1[[#This Row],[Overtime Hourly Wage]]</f>
        <v>0</v>
      </c>
      <c r="AD190" s="41">
        <f>Table1[[#This Row],[Holiday Hours7]]*Table1[[#This Row],[Holiday Hourly Wage]]</f>
        <v>0</v>
      </c>
      <c r="AE190" s="41">
        <f>SUM(Table1[[#This Row],[Regular10]:[Holiday12]])</f>
        <v>0</v>
      </c>
      <c r="AF190" s="41">
        <f>Table1[[#This Row],[Regular Hours3]]*Table1[[#This Row],[Regular Wage Cap]]</f>
        <v>0</v>
      </c>
      <c r="AG190" s="41">
        <f>Table1[[#This Row],[OvertimeHours5]]*Table1[[#This Row],[Overtime Wage Cap]]</f>
        <v>0</v>
      </c>
      <c r="AH190" s="41">
        <f>Table1[[#This Row],[Holiday Hours7]]*Table1[[#This Row],[Holiday Wage Cap]]</f>
        <v>0</v>
      </c>
      <c r="AI190" s="41">
        <f>SUM(Table1[[#This Row],[Regular]:[Holiday]])</f>
        <v>0</v>
      </c>
      <c r="AJ190" s="41">
        <f>IF(Table1[[#This Row],[Total]]=0,0,Table1[[#This Row],[Total2]]-Table1[[#This Row],[Total]])</f>
        <v>0</v>
      </c>
      <c r="AK190" s="41">
        <f>Table1[[#This Row],[Difference]]*Table1[[#This Row],[DDS Funding Percent]]</f>
        <v>0</v>
      </c>
      <c r="AL190" s="41">
        <f>IF(Table1[[#This Row],[Regular Hourly Wage]]&lt;&gt;0,Table1[[#This Row],[Regular Wage Cap]]-Table1[[#This Row],[Regular Hourly Wage]],0)</f>
        <v>0</v>
      </c>
      <c r="AM190" s="38"/>
      <c r="AN190" s="41">
        <f>Table1[[#This Row],[Wage Difference]]*Table1[[#This Row],[Post Wage Increase Time Off Accruals (Hours)]]</f>
        <v>0</v>
      </c>
      <c r="AO190" s="41">
        <f>Table1[[#This Row],[Min Wage Time Off Accrual Expense]]*Table1[[#This Row],[DDS Funding Percent]]</f>
        <v>0</v>
      </c>
      <c r="AP190" s="1"/>
      <c r="AQ190" s="18"/>
    </row>
    <row r="191" spans="3:43" x14ac:dyDescent="0.25">
      <c r="C191" s="58"/>
      <c r="D191" s="57"/>
      <c r="K191" s="41">
        <f>SUM(Table1[[#This Row],[Regular Wages]],Table1[[#This Row],[OvertimeWages]],Table1[[#This Row],[Holiday Wages]],Table1[[#This Row],[Incentive Payments]])</f>
        <v>0</v>
      </c>
      <c r="L191" s="38"/>
      <c r="M191" s="38"/>
      <c r="N191" s="38"/>
      <c r="O191" s="38"/>
      <c r="P191" s="38"/>
      <c r="Q191" s="38"/>
      <c r="R191" s="38"/>
      <c r="S191" s="41">
        <f>SUM(Table1[[#This Row],[Regular Wages2]],Table1[[#This Row],[OvertimeWages4]],Table1[[#This Row],[Holiday Wages6]],Table1[[#This Row],[Incentive Payments8]])</f>
        <v>0</v>
      </c>
      <c r="T191" s="41">
        <f>SUM(Table1[[#This Row],[Total Pre Min Wage Wages]],Table1[[#This Row],[Total After Min Wage Wages]])</f>
        <v>0</v>
      </c>
      <c r="U191" s="41">
        <f>IFERROR(IF(OR(Table1[[#This Row],[Regular Hours]]=0,Table1[[#This Row],[Regular Hours]]=""),VLOOKUP(Table1[[#This Row],[Position Title]],startingWages!$A$2:$D$200,2, FALSE),Table1[[#This Row],[Regular Wages]]/Table1[[#This Row],[Regular Hours]]),0)</f>
        <v>0</v>
      </c>
      <c r="V191" s="41">
        <f>IF(OR(Table1[[#This Row],[OvertimeHours]]="",Table1[[#This Row],[OvertimeHours]]=0),Table1[[#This Row],[Regular Hourly Wage]]*1.5,Table1[[#This Row],[OvertimeWages]]/Table1[[#This Row],[OvertimeHours]])</f>
        <v>0</v>
      </c>
      <c r="W191" s="41">
        <f>IF(OR(Table1[[#This Row],[Holiday Hours]]="",Table1[[#This Row],[Holiday Hours]]=0),Table1[[#This Row],[Regular Hourly Wage]],Table1[[#This Row],[Holiday Wages]]/Table1[[#This Row],[Holiday Hours]])</f>
        <v>0</v>
      </c>
      <c r="X191" s="41" t="str">
        <f>IF(Table1[[#This Row],[Regular Hourly Wage]]&lt;14.05,"$14.75",IF(Table1[[#This Row],[Regular Hourly Wage]]&lt;30,"5%","None"))</f>
        <v>$14.75</v>
      </c>
      <c r="Y191" s="41">
        <f>IF(Table1[[#This Row],[Wage Category]]="5%",Table1[[#This Row],[Regular Hourly Wage]]*1.05,IF(Table1[[#This Row],[Wage Category]]="$14.75",14.75,Table1[[#This Row],[Regular Hourly Wage]]))</f>
        <v>14.75</v>
      </c>
      <c r="Z191" s="41">
        <f>(1+IF(Table1[[#This Row],[Regular Hourly Wage]]=0,0.5,(Table1[[#This Row],[Overtime Hourly Wage]]-Table1[[#This Row],[Regular Hourly Wage]])/Table1[[#This Row],[Regular Hourly Wage]]))*Table1[[#This Row],[Regular Wage Cap]]</f>
        <v>22.125</v>
      </c>
      <c r="AA191" s="41">
        <f>(1+IF(Table1[[#This Row],[Regular Hourly Wage]]=0,0,(Table1[[#This Row],[Holiday Hourly Wage]]-Table1[[#This Row],[Regular Hourly Wage]])/Table1[[#This Row],[Regular Hourly Wage]]))*Table1[[#This Row],[Regular Wage Cap]]</f>
        <v>14.75</v>
      </c>
      <c r="AB191" s="41">
        <f>Table1[[#This Row],[Regular Hours3]]*Table1[[#This Row],[Regular Hourly Wage]]</f>
        <v>0</v>
      </c>
      <c r="AC191" s="41">
        <f>Table1[[#This Row],[OvertimeHours5]]*Table1[[#This Row],[Overtime Hourly Wage]]</f>
        <v>0</v>
      </c>
      <c r="AD191" s="41">
        <f>Table1[[#This Row],[Holiday Hours7]]*Table1[[#This Row],[Holiday Hourly Wage]]</f>
        <v>0</v>
      </c>
      <c r="AE191" s="41">
        <f>SUM(Table1[[#This Row],[Regular10]:[Holiday12]])</f>
        <v>0</v>
      </c>
      <c r="AF191" s="41">
        <f>Table1[[#This Row],[Regular Hours3]]*Table1[[#This Row],[Regular Wage Cap]]</f>
        <v>0</v>
      </c>
      <c r="AG191" s="41">
        <f>Table1[[#This Row],[OvertimeHours5]]*Table1[[#This Row],[Overtime Wage Cap]]</f>
        <v>0</v>
      </c>
      <c r="AH191" s="41">
        <f>Table1[[#This Row],[Holiday Hours7]]*Table1[[#This Row],[Holiday Wage Cap]]</f>
        <v>0</v>
      </c>
      <c r="AI191" s="41">
        <f>SUM(Table1[[#This Row],[Regular]:[Holiday]])</f>
        <v>0</v>
      </c>
      <c r="AJ191" s="41">
        <f>IF(Table1[[#This Row],[Total]]=0,0,Table1[[#This Row],[Total2]]-Table1[[#This Row],[Total]])</f>
        <v>0</v>
      </c>
      <c r="AK191" s="41">
        <f>Table1[[#This Row],[Difference]]*Table1[[#This Row],[DDS Funding Percent]]</f>
        <v>0</v>
      </c>
      <c r="AL191" s="41">
        <f>IF(Table1[[#This Row],[Regular Hourly Wage]]&lt;&gt;0,Table1[[#This Row],[Regular Wage Cap]]-Table1[[#This Row],[Regular Hourly Wage]],0)</f>
        <v>0</v>
      </c>
      <c r="AM191" s="38"/>
      <c r="AN191" s="41">
        <f>Table1[[#This Row],[Wage Difference]]*Table1[[#This Row],[Post Wage Increase Time Off Accruals (Hours)]]</f>
        <v>0</v>
      </c>
      <c r="AO191" s="41">
        <f>Table1[[#This Row],[Min Wage Time Off Accrual Expense]]*Table1[[#This Row],[DDS Funding Percent]]</f>
        <v>0</v>
      </c>
      <c r="AP191" s="1"/>
      <c r="AQ191" s="18"/>
    </row>
    <row r="192" spans="3:43" x14ac:dyDescent="0.25">
      <c r="C192" s="58"/>
      <c r="D192" s="57"/>
      <c r="K192" s="41">
        <f>SUM(Table1[[#This Row],[Regular Wages]],Table1[[#This Row],[OvertimeWages]],Table1[[#This Row],[Holiday Wages]],Table1[[#This Row],[Incentive Payments]])</f>
        <v>0</v>
      </c>
      <c r="L192" s="38"/>
      <c r="M192" s="38"/>
      <c r="N192" s="38"/>
      <c r="O192" s="38"/>
      <c r="P192" s="38"/>
      <c r="Q192" s="38"/>
      <c r="R192" s="38"/>
      <c r="S192" s="41">
        <f>SUM(Table1[[#This Row],[Regular Wages2]],Table1[[#This Row],[OvertimeWages4]],Table1[[#This Row],[Holiday Wages6]],Table1[[#This Row],[Incentive Payments8]])</f>
        <v>0</v>
      </c>
      <c r="T192" s="41">
        <f>SUM(Table1[[#This Row],[Total Pre Min Wage Wages]],Table1[[#This Row],[Total After Min Wage Wages]])</f>
        <v>0</v>
      </c>
      <c r="U192" s="41">
        <f>IFERROR(IF(OR(Table1[[#This Row],[Regular Hours]]=0,Table1[[#This Row],[Regular Hours]]=""),VLOOKUP(Table1[[#This Row],[Position Title]],startingWages!$A$2:$D$200,2, FALSE),Table1[[#This Row],[Regular Wages]]/Table1[[#This Row],[Regular Hours]]),0)</f>
        <v>0</v>
      </c>
      <c r="V192" s="41">
        <f>IF(OR(Table1[[#This Row],[OvertimeHours]]="",Table1[[#This Row],[OvertimeHours]]=0),Table1[[#This Row],[Regular Hourly Wage]]*1.5,Table1[[#This Row],[OvertimeWages]]/Table1[[#This Row],[OvertimeHours]])</f>
        <v>0</v>
      </c>
      <c r="W192" s="41">
        <f>IF(OR(Table1[[#This Row],[Holiday Hours]]="",Table1[[#This Row],[Holiday Hours]]=0),Table1[[#This Row],[Regular Hourly Wage]],Table1[[#This Row],[Holiday Wages]]/Table1[[#This Row],[Holiday Hours]])</f>
        <v>0</v>
      </c>
      <c r="X192" s="41" t="str">
        <f>IF(Table1[[#This Row],[Regular Hourly Wage]]&lt;14.05,"$14.75",IF(Table1[[#This Row],[Regular Hourly Wage]]&lt;30,"5%","None"))</f>
        <v>$14.75</v>
      </c>
      <c r="Y192" s="41">
        <f>IF(Table1[[#This Row],[Wage Category]]="5%",Table1[[#This Row],[Regular Hourly Wage]]*1.05,IF(Table1[[#This Row],[Wage Category]]="$14.75",14.75,Table1[[#This Row],[Regular Hourly Wage]]))</f>
        <v>14.75</v>
      </c>
      <c r="Z192" s="41">
        <f>(1+IF(Table1[[#This Row],[Regular Hourly Wage]]=0,0.5,(Table1[[#This Row],[Overtime Hourly Wage]]-Table1[[#This Row],[Regular Hourly Wage]])/Table1[[#This Row],[Regular Hourly Wage]]))*Table1[[#This Row],[Regular Wage Cap]]</f>
        <v>22.125</v>
      </c>
      <c r="AA192" s="41">
        <f>(1+IF(Table1[[#This Row],[Regular Hourly Wage]]=0,0,(Table1[[#This Row],[Holiday Hourly Wage]]-Table1[[#This Row],[Regular Hourly Wage]])/Table1[[#This Row],[Regular Hourly Wage]]))*Table1[[#This Row],[Regular Wage Cap]]</f>
        <v>14.75</v>
      </c>
      <c r="AB192" s="41">
        <f>Table1[[#This Row],[Regular Hours3]]*Table1[[#This Row],[Regular Hourly Wage]]</f>
        <v>0</v>
      </c>
      <c r="AC192" s="41">
        <f>Table1[[#This Row],[OvertimeHours5]]*Table1[[#This Row],[Overtime Hourly Wage]]</f>
        <v>0</v>
      </c>
      <c r="AD192" s="41">
        <f>Table1[[#This Row],[Holiday Hours7]]*Table1[[#This Row],[Holiday Hourly Wage]]</f>
        <v>0</v>
      </c>
      <c r="AE192" s="41">
        <f>SUM(Table1[[#This Row],[Regular10]:[Holiday12]])</f>
        <v>0</v>
      </c>
      <c r="AF192" s="41">
        <f>Table1[[#This Row],[Regular Hours3]]*Table1[[#This Row],[Regular Wage Cap]]</f>
        <v>0</v>
      </c>
      <c r="AG192" s="41">
        <f>Table1[[#This Row],[OvertimeHours5]]*Table1[[#This Row],[Overtime Wage Cap]]</f>
        <v>0</v>
      </c>
      <c r="AH192" s="41">
        <f>Table1[[#This Row],[Holiday Hours7]]*Table1[[#This Row],[Holiday Wage Cap]]</f>
        <v>0</v>
      </c>
      <c r="AI192" s="41">
        <f>SUM(Table1[[#This Row],[Regular]:[Holiday]])</f>
        <v>0</v>
      </c>
      <c r="AJ192" s="41">
        <f>IF(Table1[[#This Row],[Total]]=0,0,Table1[[#This Row],[Total2]]-Table1[[#This Row],[Total]])</f>
        <v>0</v>
      </c>
      <c r="AK192" s="41">
        <f>Table1[[#This Row],[Difference]]*Table1[[#This Row],[DDS Funding Percent]]</f>
        <v>0</v>
      </c>
      <c r="AL192" s="41">
        <f>IF(Table1[[#This Row],[Regular Hourly Wage]]&lt;&gt;0,Table1[[#This Row],[Regular Wage Cap]]-Table1[[#This Row],[Regular Hourly Wage]],0)</f>
        <v>0</v>
      </c>
      <c r="AM192" s="38"/>
      <c r="AN192" s="41">
        <f>Table1[[#This Row],[Wage Difference]]*Table1[[#This Row],[Post Wage Increase Time Off Accruals (Hours)]]</f>
        <v>0</v>
      </c>
      <c r="AO192" s="41">
        <f>Table1[[#This Row],[Min Wage Time Off Accrual Expense]]*Table1[[#This Row],[DDS Funding Percent]]</f>
        <v>0</v>
      </c>
      <c r="AP192" s="1"/>
      <c r="AQ192" s="18"/>
    </row>
    <row r="193" spans="3:43" x14ac:dyDescent="0.25">
      <c r="C193" s="58"/>
      <c r="D193" s="57"/>
      <c r="K193" s="41">
        <f>SUM(Table1[[#This Row],[Regular Wages]],Table1[[#This Row],[OvertimeWages]],Table1[[#This Row],[Holiday Wages]],Table1[[#This Row],[Incentive Payments]])</f>
        <v>0</v>
      </c>
      <c r="L193" s="38"/>
      <c r="M193" s="38"/>
      <c r="N193" s="38"/>
      <c r="O193" s="38"/>
      <c r="P193" s="38"/>
      <c r="Q193" s="38"/>
      <c r="R193" s="38"/>
      <c r="S193" s="41">
        <f>SUM(Table1[[#This Row],[Regular Wages2]],Table1[[#This Row],[OvertimeWages4]],Table1[[#This Row],[Holiday Wages6]],Table1[[#This Row],[Incentive Payments8]])</f>
        <v>0</v>
      </c>
      <c r="T193" s="41">
        <f>SUM(Table1[[#This Row],[Total Pre Min Wage Wages]],Table1[[#This Row],[Total After Min Wage Wages]])</f>
        <v>0</v>
      </c>
      <c r="U193" s="41">
        <f>IFERROR(IF(OR(Table1[[#This Row],[Regular Hours]]=0,Table1[[#This Row],[Regular Hours]]=""),VLOOKUP(Table1[[#This Row],[Position Title]],startingWages!$A$2:$D$200,2, FALSE),Table1[[#This Row],[Regular Wages]]/Table1[[#This Row],[Regular Hours]]),0)</f>
        <v>0</v>
      </c>
      <c r="V193" s="41">
        <f>IF(OR(Table1[[#This Row],[OvertimeHours]]="",Table1[[#This Row],[OvertimeHours]]=0),Table1[[#This Row],[Regular Hourly Wage]]*1.5,Table1[[#This Row],[OvertimeWages]]/Table1[[#This Row],[OvertimeHours]])</f>
        <v>0</v>
      </c>
      <c r="W193" s="41">
        <f>IF(OR(Table1[[#This Row],[Holiday Hours]]="",Table1[[#This Row],[Holiday Hours]]=0),Table1[[#This Row],[Regular Hourly Wage]],Table1[[#This Row],[Holiday Wages]]/Table1[[#This Row],[Holiday Hours]])</f>
        <v>0</v>
      </c>
      <c r="X193" s="41" t="str">
        <f>IF(Table1[[#This Row],[Regular Hourly Wage]]&lt;14.05,"$14.75",IF(Table1[[#This Row],[Regular Hourly Wage]]&lt;30,"5%","None"))</f>
        <v>$14.75</v>
      </c>
      <c r="Y193" s="41">
        <f>IF(Table1[[#This Row],[Wage Category]]="5%",Table1[[#This Row],[Regular Hourly Wage]]*1.05,IF(Table1[[#This Row],[Wage Category]]="$14.75",14.75,Table1[[#This Row],[Regular Hourly Wage]]))</f>
        <v>14.75</v>
      </c>
      <c r="Z193" s="41">
        <f>(1+IF(Table1[[#This Row],[Regular Hourly Wage]]=0,0.5,(Table1[[#This Row],[Overtime Hourly Wage]]-Table1[[#This Row],[Regular Hourly Wage]])/Table1[[#This Row],[Regular Hourly Wage]]))*Table1[[#This Row],[Regular Wage Cap]]</f>
        <v>22.125</v>
      </c>
      <c r="AA193" s="41">
        <f>(1+IF(Table1[[#This Row],[Regular Hourly Wage]]=0,0,(Table1[[#This Row],[Holiday Hourly Wage]]-Table1[[#This Row],[Regular Hourly Wage]])/Table1[[#This Row],[Regular Hourly Wage]]))*Table1[[#This Row],[Regular Wage Cap]]</f>
        <v>14.75</v>
      </c>
      <c r="AB193" s="41">
        <f>Table1[[#This Row],[Regular Hours3]]*Table1[[#This Row],[Regular Hourly Wage]]</f>
        <v>0</v>
      </c>
      <c r="AC193" s="41">
        <f>Table1[[#This Row],[OvertimeHours5]]*Table1[[#This Row],[Overtime Hourly Wage]]</f>
        <v>0</v>
      </c>
      <c r="AD193" s="41">
        <f>Table1[[#This Row],[Holiday Hours7]]*Table1[[#This Row],[Holiday Hourly Wage]]</f>
        <v>0</v>
      </c>
      <c r="AE193" s="41">
        <f>SUM(Table1[[#This Row],[Regular10]:[Holiday12]])</f>
        <v>0</v>
      </c>
      <c r="AF193" s="41">
        <f>Table1[[#This Row],[Regular Hours3]]*Table1[[#This Row],[Regular Wage Cap]]</f>
        <v>0</v>
      </c>
      <c r="AG193" s="41">
        <f>Table1[[#This Row],[OvertimeHours5]]*Table1[[#This Row],[Overtime Wage Cap]]</f>
        <v>0</v>
      </c>
      <c r="AH193" s="41">
        <f>Table1[[#This Row],[Holiday Hours7]]*Table1[[#This Row],[Holiday Wage Cap]]</f>
        <v>0</v>
      </c>
      <c r="AI193" s="41">
        <f>SUM(Table1[[#This Row],[Regular]:[Holiday]])</f>
        <v>0</v>
      </c>
      <c r="AJ193" s="41">
        <f>IF(Table1[[#This Row],[Total]]=0,0,Table1[[#This Row],[Total2]]-Table1[[#This Row],[Total]])</f>
        <v>0</v>
      </c>
      <c r="AK193" s="41">
        <f>Table1[[#This Row],[Difference]]*Table1[[#This Row],[DDS Funding Percent]]</f>
        <v>0</v>
      </c>
      <c r="AL193" s="41">
        <f>IF(Table1[[#This Row],[Regular Hourly Wage]]&lt;&gt;0,Table1[[#This Row],[Regular Wage Cap]]-Table1[[#This Row],[Regular Hourly Wage]],0)</f>
        <v>0</v>
      </c>
      <c r="AM193" s="38"/>
      <c r="AN193" s="41">
        <f>Table1[[#This Row],[Wage Difference]]*Table1[[#This Row],[Post Wage Increase Time Off Accruals (Hours)]]</f>
        <v>0</v>
      </c>
      <c r="AO193" s="41">
        <f>Table1[[#This Row],[Min Wage Time Off Accrual Expense]]*Table1[[#This Row],[DDS Funding Percent]]</f>
        <v>0</v>
      </c>
      <c r="AP193" s="1"/>
      <c r="AQ193" s="18"/>
    </row>
    <row r="194" spans="3:43" x14ac:dyDescent="0.25">
      <c r="C194" s="58"/>
      <c r="D194" s="57"/>
      <c r="K194" s="41">
        <f>SUM(Table1[[#This Row],[Regular Wages]],Table1[[#This Row],[OvertimeWages]],Table1[[#This Row],[Holiday Wages]],Table1[[#This Row],[Incentive Payments]])</f>
        <v>0</v>
      </c>
      <c r="L194" s="38"/>
      <c r="M194" s="38"/>
      <c r="N194" s="38"/>
      <c r="O194" s="38"/>
      <c r="P194" s="38"/>
      <c r="Q194" s="38"/>
      <c r="R194" s="38"/>
      <c r="S194" s="41">
        <f>SUM(Table1[[#This Row],[Regular Wages2]],Table1[[#This Row],[OvertimeWages4]],Table1[[#This Row],[Holiday Wages6]],Table1[[#This Row],[Incentive Payments8]])</f>
        <v>0</v>
      </c>
      <c r="T194" s="41">
        <f>SUM(Table1[[#This Row],[Total Pre Min Wage Wages]],Table1[[#This Row],[Total After Min Wage Wages]])</f>
        <v>0</v>
      </c>
      <c r="U194" s="41">
        <f>IFERROR(IF(OR(Table1[[#This Row],[Regular Hours]]=0,Table1[[#This Row],[Regular Hours]]=""),VLOOKUP(Table1[[#This Row],[Position Title]],startingWages!$A$2:$D$200,2, FALSE),Table1[[#This Row],[Regular Wages]]/Table1[[#This Row],[Regular Hours]]),0)</f>
        <v>0</v>
      </c>
      <c r="V194" s="41">
        <f>IF(OR(Table1[[#This Row],[OvertimeHours]]="",Table1[[#This Row],[OvertimeHours]]=0),Table1[[#This Row],[Regular Hourly Wage]]*1.5,Table1[[#This Row],[OvertimeWages]]/Table1[[#This Row],[OvertimeHours]])</f>
        <v>0</v>
      </c>
      <c r="W194" s="41">
        <f>IF(OR(Table1[[#This Row],[Holiday Hours]]="",Table1[[#This Row],[Holiday Hours]]=0),Table1[[#This Row],[Regular Hourly Wage]],Table1[[#This Row],[Holiday Wages]]/Table1[[#This Row],[Holiday Hours]])</f>
        <v>0</v>
      </c>
      <c r="X194" s="41" t="str">
        <f>IF(Table1[[#This Row],[Regular Hourly Wage]]&lt;14.05,"$14.75",IF(Table1[[#This Row],[Regular Hourly Wage]]&lt;30,"5%","None"))</f>
        <v>$14.75</v>
      </c>
      <c r="Y194" s="41">
        <f>IF(Table1[[#This Row],[Wage Category]]="5%",Table1[[#This Row],[Regular Hourly Wage]]*1.05,IF(Table1[[#This Row],[Wage Category]]="$14.75",14.75,Table1[[#This Row],[Regular Hourly Wage]]))</f>
        <v>14.75</v>
      </c>
      <c r="Z194" s="41">
        <f>(1+IF(Table1[[#This Row],[Regular Hourly Wage]]=0,0.5,(Table1[[#This Row],[Overtime Hourly Wage]]-Table1[[#This Row],[Regular Hourly Wage]])/Table1[[#This Row],[Regular Hourly Wage]]))*Table1[[#This Row],[Regular Wage Cap]]</f>
        <v>22.125</v>
      </c>
      <c r="AA194" s="41">
        <f>(1+IF(Table1[[#This Row],[Regular Hourly Wage]]=0,0,(Table1[[#This Row],[Holiday Hourly Wage]]-Table1[[#This Row],[Regular Hourly Wage]])/Table1[[#This Row],[Regular Hourly Wage]]))*Table1[[#This Row],[Regular Wage Cap]]</f>
        <v>14.75</v>
      </c>
      <c r="AB194" s="41">
        <f>Table1[[#This Row],[Regular Hours3]]*Table1[[#This Row],[Regular Hourly Wage]]</f>
        <v>0</v>
      </c>
      <c r="AC194" s="41">
        <f>Table1[[#This Row],[OvertimeHours5]]*Table1[[#This Row],[Overtime Hourly Wage]]</f>
        <v>0</v>
      </c>
      <c r="AD194" s="41">
        <f>Table1[[#This Row],[Holiday Hours7]]*Table1[[#This Row],[Holiday Hourly Wage]]</f>
        <v>0</v>
      </c>
      <c r="AE194" s="41">
        <f>SUM(Table1[[#This Row],[Regular10]:[Holiday12]])</f>
        <v>0</v>
      </c>
      <c r="AF194" s="41">
        <f>Table1[[#This Row],[Regular Hours3]]*Table1[[#This Row],[Regular Wage Cap]]</f>
        <v>0</v>
      </c>
      <c r="AG194" s="41">
        <f>Table1[[#This Row],[OvertimeHours5]]*Table1[[#This Row],[Overtime Wage Cap]]</f>
        <v>0</v>
      </c>
      <c r="AH194" s="41">
        <f>Table1[[#This Row],[Holiday Hours7]]*Table1[[#This Row],[Holiday Wage Cap]]</f>
        <v>0</v>
      </c>
      <c r="AI194" s="41">
        <f>SUM(Table1[[#This Row],[Regular]:[Holiday]])</f>
        <v>0</v>
      </c>
      <c r="AJ194" s="41">
        <f>IF(Table1[[#This Row],[Total]]=0,0,Table1[[#This Row],[Total2]]-Table1[[#This Row],[Total]])</f>
        <v>0</v>
      </c>
      <c r="AK194" s="41">
        <f>Table1[[#This Row],[Difference]]*Table1[[#This Row],[DDS Funding Percent]]</f>
        <v>0</v>
      </c>
      <c r="AL194" s="41">
        <f>IF(Table1[[#This Row],[Regular Hourly Wage]]&lt;&gt;0,Table1[[#This Row],[Regular Wage Cap]]-Table1[[#This Row],[Regular Hourly Wage]],0)</f>
        <v>0</v>
      </c>
      <c r="AM194" s="38"/>
      <c r="AN194" s="41">
        <f>Table1[[#This Row],[Wage Difference]]*Table1[[#This Row],[Post Wage Increase Time Off Accruals (Hours)]]</f>
        <v>0</v>
      </c>
      <c r="AO194" s="41">
        <f>Table1[[#This Row],[Min Wage Time Off Accrual Expense]]*Table1[[#This Row],[DDS Funding Percent]]</f>
        <v>0</v>
      </c>
      <c r="AP194" s="1"/>
      <c r="AQ194" s="18"/>
    </row>
    <row r="195" spans="3:43" x14ac:dyDescent="0.25">
      <c r="C195" s="58"/>
      <c r="D195" s="57"/>
      <c r="K195" s="41">
        <f>SUM(Table1[[#This Row],[Regular Wages]],Table1[[#This Row],[OvertimeWages]],Table1[[#This Row],[Holiday Wages]],Table1[[#This Row],[Incentive Payments]])</f>
        <v>0</v>
      </c>
      <c r="L195" s="38"/>
      <c r="M195" s="38"/>
      <c r="N195" s="38"/>
      <c r="O195" s="38"/>
      <c r="P195" s="38"/>
      <c r="Q195" s="38"/>
      <c r="R195" s="38"/>
      <c r="S195" s="41">
        <f>SUM(Table1[[#This Row],[Regular Wages2]],Table1[[#This Row],[OvertimeWages4]],Table1[[#This Row],[Holiday Wages6]],Table1[[#This Row],[Incentive Payments8]])</f>
        <v>0</v>
      </c>
      <c r="T195" s="41">
        <f>SUM(Table1[[#This Row],[Total Pre Min Wage Wages]],Table1[[#This Row],[Total After Min Wage Wages]])</f>
        <v>0</v>
      </c>
      <c r="U195" s="41">
        <f>IFERROR(IF(OR(Table1[[#This Row],[Regular Hours]]=0,Table1[[#This Row],[Regular Hours]]=""),VLOOKUP(Table1[[#This Row],[Position Title]],startingWages!$A$2:$D$200,2, FALSE),Table1[[#This Row],[Regular Wages]]/Table1[[#This Row],[Regular Hours]]),0)</f>
        <v>0</v>
      </c>
      <c r="V195" s="41">
        <f>IF(OR(Table1[[#This Row],[OvertimeHours]]="",Table1[[#This Row],[OvertimeHours]]=0),Table1[[#This Row],[Regular Hourly Wage]]*1.5,Table1[[#This Row],[OvertimeWages]]/Table1[[#This Row],[OvertimeHours]])</f>
        <v>0</v>
      </c>
      <c r="W195" s="41">
        <f>IF(OR(Table1[[#This Row],[Holiday Hours]]="",Table1[[#This Row],[Holiday Hours]]=0),Table1[[#This Row],[Regular Hourly Wage]],Table1[[#This Row],[Holiday Wages]]/Table1[[#This Row],[Holiday Hours]])</f>
        <v>0</v>
      </c>
      <c r="X195" s="41" t="str">
        <f>IF(Table1[[#This Row],[Regular Hourly Wage]]&lt;14.05,"$14.75",IF(Table1[[#This Row],[Regular Hourly Wage]]&lt;30,"5%","None"))</f>
        <v>$14.75</v>
      </c>
      <c r="Y195" s="41">
        <f>IF(Table1[[#This Row],[Wage Category]]="5%",Table1[[#This Row],[Regular Hourly Wage]]*1.05,IF(Table1[[#This Row],[Wage Category]]="$14.75",14.75,Table1[[#This Row],[Regular Hourly Wage]]))</f>
        <v>14.75</v>
      </c>
      <c r="Z195" s="41">
        <f>(1+IF(Table1[[#This Row],[Regular Hourly Wage]]=0,0.5,(Table1[[#This Row],[Overtime Hourly Wage]]-Table1[[#This Row],[Regular Hourly Wage]])/Table1[[#This Row],[Regular Hourly Wage]]))*Table1[[#This Row],[Regular Wage Cap]]</f>
        <v>22.125</v>
      </c>
      <c r="AA195" s="41">
        <f>(1+IF(Table1[[#This Row],[Regular Hourly Wage]]=0,0,(Table1[[#This Row],[Holiday Hourly Wage]]-Table1[[#This Row],[Regular Hourly Wage]])/Table1[[#This Row],[Regular Hourly Wage]]))*Table1[[#This Row],[Regular Wage Cap]]</f>
        <v>14.75</v>
      </c>
      <c r="AB195" s="41">
        <f>Table1[[#This Row],[Regular Hours3]]*Table1[[#This Row],[Regular Hourly Wage]]</f>
        <v>0</v>
      </c>
      <c r="AC195" s="41">
        <f>Table1[[#This Row],[OvertimeHours5]]*Table1[[#This Row],[Overtime Hourly Wage]]</f>
        <v>0</v>
      </c>
      <c r="AD195" s="41">
        <f>Table1[[#This Row],[Holiday Hours7]]*Table1[[#This Row],[Holiday Hourly Wage]]</f>
        <v>0</v>
      </c>
      <c r="AE195" s="41">
        <f>SUM(Table1[[#This Row],[Regular10]:[Holiday12]])</f>
        <v>0</v>
      </c>
      <c r="AF195" s="41">
        <f>Table1[[#This Row],[Regular Hours3]]*Table1[[#This Row],[Regular Wage Cap]]</f>
        <v>0</v>
      </c>
      <c r="AG195" s="41">
        <f>Table1[[#This Row],[OvertimeHours5]]*Table1[[#This Row],[Overtime Wage Cap]]</f>
        <v>0</v>
      </c>
      <c r="AH195" s="41">
        <f>Table1[[#This Row],[Holiday Hours7]]*Table1[[#This Row],[Holiday Wage Cap]]</f>
        <v>0</v>
      </c>
      <c r="AI195" s="41">
        <f>SUM(Table1[[#This Row],[Regular]:[Holiday]])</f>
        <v>0</v>
      </c>
      <c r="AJ195" s="41">
        <f>IF(Table1[[#This Row],[Total]]=0,0,Table1[[#This Row],[Total2]]-Table1[[#This Row],[Total]])</f>
        <v>0</v>
      </c>
      <c r="AK195" s="41">
        <f>Table1[[#This Row],[Difference]]*Table1[[#This Row],[DDS Funding Percent]]</f>
        <v>0</v>
      </c>
      <c r="AL195" s="41">
        <f>IF(Table1[[#This Row],[Regular Hourly Wage]]&lt;&gt;0,Table1[[#This Row],[Regular Wage Cap]]-Table1[[#This Row],[Regular Hourly Wage]],0)</f>
        <v>0</v>
      </c>
      <c r="AM195" s="38"/>
      <c r="AN195" s="41">
        <f>Table1[[#This Row],[Wage Difference]]*Table1[[#This Row],[Post Wage Increase Time Off Accruals (Hours)]]</f>
        <v>0</v>
      </c>
      <c r="AO195" s="41">
        <f>Table1[[#This Row],[Min Wage Time Off Accrual Expense]]*Table1[[#This Row],[DDS Funding Percent]]</f>
        <v>0</v>
      </c>
      <c r="AP195" s="1"/>
      <c r="AQ195" s="18"/>
    </row>
    <row r="196" spans="3:43" x14ac:dyDescent="0.25">
      <c r="C196" s="58"/>
      <c r="D196" s="57"/>
      <c r="K196" s="41">
        <f>SUM(Table1[[#This Row],[Regular Wages]],Table1[[#This Row],[OvertimeWages]],Table1[[#This Row],[Holiday Wages]],Table1[[#This Row],[Incentive Payments]])</f>
        <v>0</v>
      </c>
      <c r="L196" s="38"/>
      <c r="M196" s="38"/>
      <c r="N196" s="38"/>
      <c r="O196" s="38"/>
      <c r="P196" s="38"/>
      <c r="Q196" s="38"/>
      <c r="R196" s="38"/>
      <c r="S196" s="41">
        <f>SUM(Table1[[#This Row],[Regular Wages2]],Table1[[#This Row],[OvertimeWages4]],Table1[[#This Row],[Holiday Wages6]],Table1[[#This Row],[Incentive Payments8]])</f>
        <v>0</v>
      </c>
      <c r="T196" s="41">
        <f>SUM(Table1[[#This Row],[Total Pre Min Wage Wages]],Table1[[#This Row],[Total After Min Wage Wages]])</f>
        <v>0</v>
      </c>
      <c r="U196" s="41">
        <f>IFERROR(IF(OR(Table1[[#This Row],[Regular Hours]]=0,Table1[[#This Row],[Regular Hours]]=""),VLOOKUP(Table1[[#This Row],[Position Title]],startingWages!$A$2:$D$200,2, FALSE),Table1[[#This Row],[Regular Wages]]/Table1[[#This Row],[Regular Hours]]),0)</f>
        <v>0</v>
      </c>
      <c r="V196" s="41">
        <f>IF(OR(Table1[[#This Row],[OvertimeHours]]="",Table1[[#This Row],[OvertimeHours]]=0),Table1[[#This Row],[Regular Hourly Wage]]*1.5,Table1[[#This Row],[OvertimeWages]]/Table1[[#This Row],[OvertimeHours]])</f>
        <v>0</v>
      </c>
      <c r="W196" s="41">
        <f>IF(OR(Table1[[#This Row],[Holiday Hours]]="",Table1[[#This Row],[Holiday Hours]]=0),Table1[[#This Row],[Regular Hourly Wage]],Table1[[#This Row],[Holiday Wages]]/Table1[[#This Row],[Holiday Hours]])</f>
        <v>0</v>
      </c>
      <c r="X196" s="41" t="str">
        <f>IF(Table1[[#This Row],[Regular Hourly Wage]]&lt;14.05,"$14.75",IF(Table1[[#This Row],[Regular Hourly Wage]]&lt;30,"5%","None"))</f>
        <v>$14.75</v>
      </c>
      <c r="Y196" s="41">
        <f>IF(Table1[[#This Row],[Wage Category]]="5%",Table1[[#This Row],[Regular Hourly Wage]]*1.05,IF(Table1[[#This Row],[Wage Category]]="$14.75",14.75,Table1[[#This Row],[Regular Hourly Wage]]))</f>
        <v>14.75</v>
      </c>
      <c r="Z196" s="41">
        <f>(1+IF(Table1[[#This Row],[Regular Hourly Wage]]=0,0.5,(Table1[[#This Row],[Overtime Hourly Wage]]-Table1[[#This Row],[Regular Hourly Wage]])/Table1[[#This Row],[Regular Hourly Wage]]))*Table1[[#This Row],[Regular Wage Cap]]</f>
        <v>22.125</v>
      </c>
      <c r="AA196" s="41">
        <f>(1+IF(Table1[[#This Row],[Regular Hourly Wage]]=0,0,(Table1[[#This Row],[Holiday Hourly Wage]]-Table1[[#This Row],[Regular Hourly Wage]])/Table1[[#This Row],[Regular Hourly Wage]]))*Table1[[#This Row],[Regular Wage Cap]]</f>
        <v>14.75</v>
      </c>
      <c r="AB196" s="41">
        <f>Table1[[#This Row],[Regular Hours3]]*Table1[[#This Row],[Regular Hourly Wage]]</f>
        <v>0</v>
      </c>
      <c r="AC196" s="41">
        <f>Table1[[#This Row],[OvertimeHours5]]*Table1[[#This Row],[Overtime Hourly Wage]]</f>
        <v>0</v>
      </c>
      <c r="AD196" s="41">
        <f>Table1[[#This Row],[Holiday Hours7]]*Table1[[#This Row],[Holiday Hourly Wage]]</f>
        <v>0</v>
      </c>
      <c r="AE196" s="41">
        <f>SUM(Table1[[#This Row],[Regular10]:[Holiday12]])</f>
        <v>0</v>
      </c>
      <c r="AF196" s="41">
        <f>Table1[[#This Row],[Regular Hours3]]*Table1[[#This Row],[Regular Wage Cap]]</f>
        <v>0</v>
      </c>
      <c r="AG196" s="41">
        <f>Table1[[#This Row],[OvertimeHours5]]*Table1[[#This Row],[Overtime Wage Cap]]</f>
        <v>0</v>
      </c>
      <c r="AH196" s="41">
        <f>Table1[[#This Row],[Holiday Hours7]]*Table1[[#This Row],[Holiday Wage Cap]]</f>
        <v>0</v>
      </c>
      <c r="AI196" s="41">
        <f>SUM(Table1[[#This Row],[Regular]:[Holiday]])</f>
        <v>0</v>
      </c>
      <c r="AJ196" s="41">
        <f>IF(Table1[[#This Row],[Total]]=0,0,Table1[[#This Row],[Total2]]-Table1[[#This Row],[Total]])</f>
        <v>0</v>
      </c>
      <c r="AK196" s="41">
        <f>Table1[[#This Row],[Difference]]*Table1[[#This Row],[DDS Funding Percent]]</f>
        <v>0</v>
      </c>
      <c r="AL196" s="41">
        <f>IF(Table1[[#This Row],[Regular Hourly Wage]]&lt;&gt;0,Table1[[#This Row],[Regular Wage Cap]]-Table1[[#This Row],[Regular Hourly Wage]],0)</f>
        <v>0</v>
      </c>
      <c r="AM196" s="38"/>
      <c r="AN196" s="41">
        <f>Table1[[#This Row],[Wage Difference]]*Table1[[#This Row],[Post Wage Increase Time Off Accruals (Hours)]]</f>
        <v>0</v>
      </c>
      <c r="AO196" s="41">
        <f>Table1[[#This Row],[Min Wage Time Off Accrual Expense]]*Table1[[#This Row],[DDS Funding Percent]]</f>
        <v>0</v>
      </c>
      <c r="AP196" s="1"/>
      <c r="AQ196" s="18"/>
    </row>
    <row r="197" spans="3:43" x14ac:dyDescent="0.25">
      <c r="C197" s="58"/>
      <c r="D197" s="57"/>
      <c r="K197" s="41">
        <f>SUM(Table1[[#This Row],[Regular Wages]],Table1[[#This Row],[OvertimeWages]],Table1[[#This Row],[Holiday Wages]],Table1[[#This Row],[Incentive Payments]])</f>
        <v>0</v>
      </c>
      <c r="L197" s="38"/>
      <c r="M197" s="38"/>
      <c r="N197" s="38"/>
      <c r="O197" s="38"/>
      <c r="P197" s="38"/>
      <c r="Q197" s="38"/>
      <c r="R197" s="38"/>
      <c r="S197" s="41">
        <f>SUM(Table1[[#This Row],[Regular Wages2]],Table1[[#This Row],[OvertimeWages4]],Table1[[#This Row],[Holiday Wages6]],Table1[[#This Row],[Incentive Payments8]])</f>
        <v>0</v>
      </c>
      <c r="T197" s="41">
        <f>SUM(Table1[[#This Row],[Total Pre Min Wage Wages]],Table1[[#This Row],[Total After Min Wage Wages]])</f>
        <v>0</v>
      </c>
      <c r="U197" s="41">
        <f>IFERROR(IF(OR(Table1[[#This Row],[Regular Hours]]=0,Table1[[#This Row],[Regular Hours]]=""),VLOOKUP(Table1[[#This Row],[Position Title]],startingWages!$A$2:$D$200,2, FALSE),Table1[[#This Row],[Regular Wages]]/Table1[[#This Row],[Regular Hours]]),0)</f>
        <v>0</v>
      </c>
      <c r="V197" s="41">
        <f>IF(OR(Table1[[#This Row],[OvertimeHours]]="",Table1[[#This Row],[OvertimeHours]]=0),Table1[[#This Row],[Regular Hourly Wage]]*1.5,Table1[[#This Row],[OvertimeWages]]/Table1[[#This Row],[OvertimeHours]])</f>
        <v>0</v>
      </c>
      <c r="W197" s="41">
        <f>IF(OR(Table1[[#This Row],[Holiday Hours]]="",Table1[[#This Row],[Holiday Hours]]=0),Table1[[#This Row],[Regular Hourly Wage]],Table1[[#This Row],[Holiday Wages]]/Table1[[#This Row],[Holiday Hours]])</f>
        <v>0</v>
      </c>
      <c r="X197" s="41" t="str">
        <f>IF(Table1[[#This Row],[Regular Hourly Wage]]&lt;14.05,"$14.75",IF(Table1[[#This Row],[Regular Hourly Wage]]&lt;30,"5%","None"))</f>
        <v>$14.75</v>
      </c>
      <c r="Y197" s="41">
        <f>IF(Table1[[#This Row],[Wage Category]]="5%",Table1[[#This Row],[Regular Hourly Wage]]*1.05,IF(Table1[[#This Row],[Wage Category]]="$14.75",14.75,Table1[[#This Row],[Regular Hourly Wage]]))</f>
        <v>14.75</v>
      </c>
      <c r="Z197" s="41">
        <f>(1+IF(Table1[[#This Row],[Regular Hourly Wage]]=0,0.5,(Table1[[#This Row],[Overtime Hourly Wage]]-Table1[[#This Row],[Regular Hourly Wage]])/Table1[[#This Row],[Regular Hourly Wage]]))*Table1[[#This Row],[Regular Wage Cap]]</f>
        <v>22.125</v>
      </c>
      <c r="AA197" s="41">
        <f>(1+IF(Table1[[#This Row],[Regular Hourly Wage]]=0,0,(Table1[[#This Row],[Holiday Hourly Wage]]-Table1[[#This Row],[Regular Hourly Wage]])/Table1[[#This Row],[Regular Hourly Wage]]))*Table1[[#This Row],[Regular Wage Cap]]</f>
        <v>14.75</v>
      </c>
      <c r="AB197" s="41">
        <f>Table1[[#This Row],[Regular Hours3]]*Table1[[#This Row],[Regular Hourly Wage]]</f>
        <v>0</v>
      </c>
      <c r="AC197" s="41">
        <f>Table1[[#This Row],[OvertimeHours5]]*Table1[[#This Row],[Overtime Hourly Wage]]</f>
        <v>0</v>
      </c>
      <c r="AD197" s="41">
        <f>Table1[[#This Row],[Holiday Hours7]]*Table1[[#This Row],[Holiday Hourly Wage]]</f>
        <v>0</v>
      </c>
      <c r="AE197" s="41">
        <f>SUM(Table1[[#This Row],[Regular10]:[Holiday12]])</f>
        <v>0</v>
      </c>
      <c r="AF197" s="41">
        <f>Table1[[#This Row],[Regular Hours3]]*Table1[[#This Row],[Regular Wage Cap]]</f>
        <v>0</v>
      </c>
      <c r="AG197" s="41">
        <f>Table1[[#This Row],[OvertimeHours5]]*Table1[[#This Row],[Overtime Wage Cap]]</f>
        <v>0</v>
      </c>
      <c r="AH197" s="41">
        <f>Table1[[#This Row],[Holiday Hours7]]*Table1[[#This Row],[Holiday Wage Cap]]</f>
        <v>0</v>
      </c>
      <c r="AI197" s="41">
        <f>SUM(Table1[[#This Row],[Regular]:[Holiday]])</f>
        <v>0</v>
      </c>
      <c r="AJ197" s="41">
        <f>IF(Table1[[#This Row],[Total]]=0,0,Table1[[#This Row],[Total2]]-Table1[[#This Row],[Total]])</f>
        <v>0</v>
      </c>
      <c r="AK197" s="41">
        <f>Table1[[#This Row],[Difference]]*Table1[[#This Row],[DDS Funding Percent]]</f>
        <v>0</v>
      </c>
      <c r="AL197" s="41">
        <f>IF(Table1[[#This Row],[Regular Hourly Wage]]&lt;&gt;0,Table1[[#This Row],[Regular Wage Cap]]-Table1[[#This Row],[Regular Hourly Wage]],0)</f>
        <v>0</v>
      </c>
      <c r="AM197" s="38"/>
      <c r="AN197" s="41">
        <f>Table1[[#This Row],[Wage Difference]]*Table1[[#This Row],[Post Wage Increase Time Off Accruals (Hours)]]</f>
        <v>0</v>
      </c>
      <c r="AO197" s="41">
        <f>Table1[[#This Row],[Min Wage Time Off Accrual Expense]]*Table1[[#This Row],[DDS Funding Percent]]</f>
        <v>0</v>
      </c>
      <c r="AP197" s="1"/>
      <c r="AQ197" s="18"/>
    </row>
    <row r="198" spans="3:43" x14ac:dyDescent="0.25">
      <c r="C198" s="58"/>
      <c r="D198" s="57"/>
      <c r="K198" s="41">
        <f>SUM(Table1[[#This Row],[Regular Wages]],Table1[[#This Row],[OvertimeWages]],Table1[[#This Row],[Holiday Wages]],Table1[[#This Row],[Incentive Payments]])</f>
        <v>0</v>
      </c>
      <c r="L198" s="38"/>
      <c r="M198" s="38"/>
      <c r="N198" s="38"/>
      <c r="O198" s="38"/>
      <c r="P198" s="38"/>
      <c r="Q198" s="38"/>
      <c r="R198" s="38"/>
      <c r="S198" s="41">
        <f>SUM(Table1[[#This Row],[Regular Wages2]],Table1[[#This Row],[OvertimeWages4]],Table1[[#This Row],[Holiday Wages6]],Table1[[#This Row],[Incentive Payments8]])</f>
        <v>0</v>
      </c>
      <c r="T198" s="41">
        <f>SUM(Table1[[#This Row],[Total Pre Min Wage Wages]],Table1[[#This Row],[Total After Min Wage Wages]])</f>
        <v>0</v>
      </c>
      <c r="U198" s="41">
        <f>IFERROR(IF(OR(Table1[[#This Row],[Regular Hours]]=0,Table1[[#This Row],[Regular Hours]]=""),VLOOKUP(Table1[[#This Row],[Position Title]],startingWages!$A$2:$D$200,2, FALSE),Table1[[#This Row],[Regular Wages]]/Table1[[#This Row],[Regular Hours]]),0)</f>
        <v>0</v>
      </c>
      <c r="V198" s="41">
        <f>IF(OR(Table1[[#This Row],[OvertimeHours]]="",Table1[[#This Row],[OvertimeHours]]=0),Table1[[#This Row],[Regular Hourly Wage]]*1.5,Table1[[#This Row],[OvertimeWages]]/Table1[[#This Row],[OvertimeHours]])</f>
        <v>0</v>
      </c>
      <c r="W198" s="41">
        <f>IF(OR(Table1[[#This Row],[Holiday Hours]]="",Table1[[#This Row],[Holiday Hours]]=0),Table1[[#This Row],[Regular Hourly Wage]],Table1[[#This Row],[Holiday Wages]]/Table1[[#This Row],[Holiday Hours]])</f>
        <v>0</v>
      </c>
      <c r="X198" s="41" t="str">
        <f>IF(Table1[[#This Row],[Regular Hourly Wage]]&lt;14.05,"$14.75",IF(Table1[[#This Row],[Regular Hourly Wage]]&lt;30,"5%","None"))</f>
        <v>$14.75</v>
      </c>
      <c r="Y198" s="41">
        <f>IF(Table1[[#This Row],[Wage Category]]="5%",Table1[[#This Row],[Regular Hourly Wage]]*1.05,IF(Table1[[#This Row],[Wage Category]]="$14.75",14.75,Table1[[#This Row],[Regular Hourly Wage]]))</f>
        <v>14.75</v>
      </c>
      <c r="Z198" s="41">
        <f>(1+IF(Table1[[#This Row],[Regular Hourly Wage]]=0,0.5,(Table1[[#This Row],[Overtime Hourly Wage]]-Table1[[#This Row],[Regular Hourly Wage]])/Table1[[#This Row],[Regular Hourly Wage]]))*Table1[[#This Row],[Regular Wage Cap]]</f>
        <v>22.125</v>
      </c>
      <c r="AA198" s="41">
        <f>(1+IF(Table1[[#This Row],[Regular Hourly Wage]]=0,0,(Table1[[#This Row],[Holiday Hourly Wage]]-Table1[[#This Row],[Regular Hourly Wage]])/Table1[[#This Row],[Regular Hourly Wage]]))*Table1[[#This Row],[Regular Wage Cap]]</f>
        <v>14.75</v>
      </c>
      <c r="AB198" s="41">
        <f>Table1[[#This Row],[Regular Hours3]]*Table1[[#This Row],[Regular Hourly Wage]]</f>
        <v>0</v>
      </c>
      <c r="AC198" s="41">
        <f>Table1[[#This Row],[OvertimeHours5]]*Table1[[#This Row],[Overtime Hourly Wage]]</f>
        <v>0</v>
      </c>
      <c r="AD198" s="41">
        <f>Table1[[#This Row],[Holiday Hours7]]*Table1[[#This Row],[Holiday Hourly Wage]]</f>
        <v>0</v>
      </c>
      <c r="AE198" s="41">
        <f>SUM(Table1[[#This Row],[Regular10]:[Holiday12]])</f>
        <v>0</v>
      </c>
      <c r="AF198" s="41">
        <f>Table1[[#This Row],[Regular Hours3]]*Table1[[#This Row],[Regular Wage Cap]]</f>
        <v>0</v>
      </c>
      <c r="AG198" s="41">
        <f>Table1[[#This Row],[OvertimeHours5]]*Table1[[#This Row],[Overtime Wage Cap]]</f>
        <v>0</v>
      </c>
      <c r="AH198" s="41">
        <f>Table1[[#This Row],[Holiday Hours7]]*Table1[[#This Row],[Holiday Wage Cap]]</f>
        <v>0</v>
      </c>
      <c r="AI198" s="41">
        <f>SUM(Table1[[#This Row],[Regular]:[Holiday]])</f>
        <v>0</v>
      </c>
      <c r="AJ198" s="41">
        <f>IF(Table1[[#This Row],[Total]]=0,0,Table1[[#This Row],[Total2]]-Table1[[#This Row],[Total]])</f>
        <v>0</v>
      </c>
      <c r="AK198" s="41">
        <f>Table1[[#This Row],[Difference]]*Table1[[#This Row],[DDS Funding Percent]]</f>
        <v>0</v>
      </c>
      <c r="AL198" s="41">
        <f>IF(Table1[[#This Row],[Regular Hourly Wage]]&lt;&gt;0,Table1[[#This Row],[Regular Wage Cap]]-Table1[[#This Row],[Regular Hourly Wage]],0)</f>
        <v>0</v>
      </c>
      <c r="AM198" s="38"/>
      <c r="AN198" s="41">
        <f>Table1[[#This Row],[Wage Difference]]*Table1[[#This Row],[Post Wage Increase Time Off Accruals (Hours)]]</f>
        <v>0</v>
      </c>
      <c r="AO198" s="41">
        <f>Table1[[#This Row],[Min Wage Time Off Accrual Expense]]*Table1[[#This Row],[DDS Funding Percent]]</f>
        <v>0</v>
      </c>
      <c r="AP198" s="1"/>
      <c r="AQ198" s="18"/>
    </row>
    <row r="199" spans="3:43" x14ac:dyDescent="0.25">
      <c r="C199" s="58"/>
      <c r="D199" s="57"/>
      <c r="K199" s="41">
        <f>SUM(Table1[[#This Row],[Regular Wages]],Table1[[#This Row],[OvertimeWages]],Table1[[#This Row],[Holiday Wages]],Table1[[#This Row],[Incentive Payments]])</f>
        <v>0</v>
      </c>
      <c r="L199" s="38"/>
      <c r="M199" s="38"/>
      <c r="N199" s="38"/>
      <c r="O199" s="38"/>
      <c r="P199" s="38"/>
      <c r="Q199" s="38"/>
      <c r="R199" s="38"/>
      <c r="S199" s="41">
        <f>SUM(Table1[[#This Row],[Regular Wages2]],Table1[[#This Row],[OvertimeWages4]],Table1[[#This Row],[Holiday Wages6]],Table1[[#This Row],[Incentive Payments8]])</f>
        <v>0</v>
      </c>
      <c r="T199" s="41">
        <f>SUM(Table1[[#This Row],[Total Pre Min Wage Wages]],Table1[[#This Row],[Total After Min Wage Wages]])</f>
        <v>0</v>
      </c>
      <c r="U199" s="41">
        <f>IFERROR(IF(OR(Table1[[#This Row],[Regular Hours]]=0,Table1[[#This Row],[Regular Hours]]=""),VLOOKUP(Table1[[#This Row],[Position Title]],startingWages!$A$2:$D$200,2, FALSE),Table1[[#This Row],[Regular Wages]]/Table1[[#This Row],[Regular Hours]]),0)</f>
        <v>0</v>
      </c>
      <c r="V199" s="41">
        <f>IF(OR(Table1[[#This Row],[OvertimeHours]]="",Table1[[#This Row],[OvertimeHours]]=0),Table1[[#This Row],[Regular Hourly Wage]]*1.5,Table1[[#This Row],[OvertimeWages]]/Table1[[#This Row],[OvertimeHours]])</f>
        <v>0</v>
      </c>
      <c r="W199" s="41">
        <f>IF(OR(Table1[[#This Row],[Holiday Hours]]="",Table1[[#This Row],[Holiday Hours]]=0),Table1[[#This Row],[Regular Hourly Wage]],Table1[[#This Row],[Holiday Wages]]/Table1[[#This Row],[Holiday Hours]])</f>
        <v>0</v>
      </c>
      <c r="X199" s="41" t="str">
        <f>IF(Table1[[#This Row],[Regular Hourly Wage]]&lt;14.05,"$14.75",IF(Table1[[#This Row],[Regular Hourly Wage]]&lt;30,"5%","None"))</f>
        <v>$14.75</v>
      </c>
      <c r="Y199" s="41">
        <f>IF(Table1[[#This Row],[Wage Category]]="5%",Table1[[#This Row],[Regular Hourly Wage]]*1.05,IF(Table1[[#This Row],[Wage Category]]="$14.75",14.75,Table1[[#This Row],[Regular Hourly Wage]]))</f>
        <v>14.75</v>
      </c>
      <c r="Z199" s="41">
        <f>(1+IF(Table1[[#This Row],[Regular Hourly Wage]]=0,0.5,(Table1[[#This Row],[Overtime Hourly Wage]]-Table1[[#This Row],[Regular Hourly Wage]])/Table1[[#This Row],[Regular Hourly Wage]]))*Table1[[#This Row],[Regular Wage Cap]]</f>
        <v>22.125</v>
      </c>
      <c r="AA199" s="41">
        <f>(1+IF(Table1[[#This Row],[Regular Hourly Wage]]=0,0,(Table1[[#This Row],[Holiday Hourly Wage]]-Table1[[#This Row],[Regular Hourly Wage]])/Table1[[#This Row],[Regular Hourly Wage]]))*Table1[[#This Row],[Regular Wage Cap]]</f>
        <v>14.75</v>
      </c>
      <c r="AB199" s="41">
        <f>Table1[[#This Row],[Regular Hours3]]*Table1[[#This Row],[Regular Hourly Wage]]</f>
        <v>0</v>
      </c>
      <c r="AC199" s="41">
        <f>Table1[[#This Row],[OvertimeHours5]]*Table1[[#This Row],[Overtime Hourly Wage]]</f>
        <v>0</v>
      </c>
      <c r="AD199" s="41">
        <f>Table1[[#This Row],[Holiday Hours7]]*Table1[[#This Row],[Holiday Hourly Wage]]</f>
        <v>0</v>
      </c>
      <c r="AE199" s="41">
        <f>SUM(Table1[[#This Row],[Regular10]:[Holiday12]])</f>
        <v>0</v>
      </c>
      <c r="AF199" s="41">
        <f>Table1[[#This Row],[Regular Hours3]]*Table1[[#This Row],[Regular Wage Cap]]</f>
        <v>0</v>
      </c>
      <c r="AG199" s="41">
        <f>Table1[[#This Row],[OvertimeHours5]]*Table1[[#This Row],[Overtime Wage Cap]]</f>
        <v>0</v>
      </c>
      <c r="AH199" s="41">
        <f>Table1[[#This Row],[Holiday Hours7]]*Table1[[#This Row],[Holiday Wage Cap]]</f>
        <v>0</v>
      </c>
      <c r="AI199" s="41">
        <f>SUM(Table1[[#This Row],[Regular]:[Holiday]])</f>
        <v>0</v>
      </c>
      <c r="AJ199" s="41">
        <f>IF(Table1[[#This Row],[Total]]=0,0,Table1[[#This Row],[Total2]]-Table1[[#This Row],[Total]])</f>
        <v>0</v>
      </c>
      <c r="AK199" s="41">
        <f>Table1[[#This Row],[Difference]]*Table1[[#This Row],[DDS Funding Percent]]</f>
        <v>0</v>
      </c>
      <c r="AL199" s="41">
        <f>IF(Table1[[#This Row],[Regular Hourly Wage]]&lt;&gt;0,Table1[[#This Row],[Regular Wage Cap]]-Table1[[#This Row],[Regular Hourly Wage]],0)</f>
        <v>0</v>
      </c>
      <c r="AM199" s="38"/>
      <c r="AN199" s="41">
        <f>Table1[[#This Row],[Wage Difference]]*Table1[[#This Row],[Post Wage Increase Time Off Accruals (Hours)]]</f>
        <v>0</v>
      </c>
      <c r="AO199" s="41">
        <f>Table1[[#This Row],[Min Wage Time Off Accrual Expense]]*Table1[[#This Row],[DDS Funding Percent]]</f>
        <v>0</v>
      </c>
      <c r="AP199" s="1"/>
      <c r="AQ199" s="18"/>
    </row>
    <row r="200" spans="3:43" x14ac:dyDescent="0.25">
      <c r="C200" s="58"/>
      <c r="D200" s="57"/>
      <c r="K200" s="41">
        <f>SUM(Table1[[#This Row],[Regular Wages]],Table1[[#This Row],[OvertimeWages]],Table1[[#This Row],[Holiday Wages]],Table1[[#This Row],[Incentive Payments]])</f>
        <v>0</v>
      </c>
      <c r="L200" s="38"/>
      <c r="M200" s="38"/>
      <c r="N200" s="38"/>
      <c r="O200" s="38"/>
      <c r="P200" s="38"/>
      <c r="Q200" s="38"/>
      <c r="R200" s="38"/>
      <c r="S200" s="41">
        <f>SUM(Table1[[#This Row],[Regular Wages2]],Table1[[#This Row],[OvertimeWages4]],Table1[[#This Row],[Holiday Wages6]],Table1[[#This Row],[Incentive Payments8]])</f>
        <v>0</v>
      </c>
      <c r="T200" s="41">
        <f>SUM(Table1[[#This Row],[Total Pre Min Wage Wages]],Table1[[#This Row],[Total After Min Wage Wages]])</f>
        <v>0</v>
      </c>
      <c r="U200" s="41">
        <f>IFERROR(IF(OR(Table1[[#This Row],[Regular Hours]]=0,Table1[[#This Row],[Regular Hours]]=""),VLOOKUP(Table1[[#This Row],[Position Title]],startingWages!$A$2:$D$200,2, FALSE),Table1[[#This Row],[Regular Wages]]/Table1[[#This Row],[Regular Hours]]),0)</f>
        <v>0</v>
      </c>
      <c r="V200" s="41">
        <f>IF(OR(Table1[[#This Row],[OvertimeHours]]="",Table1[[#This Row],[OvertimeHours]]=0),Table1[[#This Row],[Regular Hourly Wage]]*1.5,Table1[[#This Row],[OvertimeWages]]/Table1[[#This Row],[OvertimeHours]])</f>
        <v>0</v>
      </c>
      <c r="W200" s="41">
        <f>IF(OR(Table1[[#This Row],[Holiday Hours]]="",Table1[[#This Row],[Holiday Hours]]=0),Table1[[#This Row],[Regular Hourly Wage]],Table1[[#This Row],[Holiday Wages]]/Table1[[#This Row],[Holiday Hours]])</f>
        <v>0</v>
      </c>
      <c r="X200" s="41" t="str">
        <f>IF(Table1[[#This Row],[Regular Hourly Wage]]&lt;14.05,"$14.75",IF(Table1[[#This Row],[Regular Hourly Wage]]&lt;30,"5%","None"))</f>
        <v>$14.75</v>
      </c>
      <c r="Y200" s="41">
        <f>IF(Table1[[#This Row],[Wage Category]]="5%",Table1[[#This Row],[Regular Hourly Wage]]*1.05,IF(Table1[[#This Row],[Wage Category]]="$14.75",14.75,Table1[[#This Row],[Regular Hourly Wage]]))</f>
        <v>14.75</v>
      </c>
      <c r="Z200" s="41">
        <f>(1+IF(Table1[[#This Row],[Regular Hourly Wage]]=0,0.5,(Table1[[#This Row],[Overtime Hourly Wage]]-Table1[[#This Row],[Regular Hourly Wage]])/Table1[[#This Row],[Regular Hourly Wage]]))*Table1[[#This Row],[Regular Wage Cap]]</f>
        <v>22.125</v>
      </c>
      <c r="AA200" s="41">
        <f>(1+IF(Table1[[#This Row],[Regular Hourly Wage]]=0,0,(Table1[[#This Row],[Holiday Hourly Wage]]-Table1[[#This Row],[Regular Hourly Wage]])/Table1[[#This Row],[Regular Hourly Wage]]))*Table1[[#This Row],[Regular Wage Cap]]</f>
        <v>14.75</v>
      </c>
      <c r="AB200" s="41">
        <f>Table1[[#This Row],[Regular Hours3]]*Table1[[#This Row],[Regular Hourly Wage]]</f>
        <v>0</v>
      </c>
      <c r="AC200" s="41">
        <f>Table1[[#This Row],[OvertimeHours5]]*Table1[[#This Row],[Overtime Hourly Wage]]</f>
        <v>0</v>
      </c>
      <c r="AD200" s="41">
        <f>Table1[[#This Row],[Holiday Hours7]]*Table1[[#This Row],[Holiday Hourly Wage]]</f>
        <v>0</v>
      </c>
      <c r="AE200" s="41">
        <f>SUM(Table1[[#This Row],[Regular10]:[Holiday12]])</f>
        <v>0</v>
      </c>
      <c r="AF200" s="41">
        <f>Table1[[#This Row],[Regular Hours3]]*Table1[[#This Row],[Regular Wage Cap]]</f>
        <v>0</v>
      </c>
      <c r="AG200" s="41">
        <f>Table1[[#This Row],[OvertimeHours5]]*Table1[[#This Row],[Overtime Wage Cap]]</f>
        <v>0</v>
      </c>
      <c r="AH200" s="41">
        <f>Table1[[#This Row],[Holiday Hours7]]*Table1[[#This Row],[Holiday Wage Cap]]</f>
        <v>0</v>
      </c>
      <c r="AI200" s="41">
        <f>SUM(Table1[[#This Row],[Regular]:[Holiday]])</f>
        <v>0</v>
      </c>
      <c r="AJ200" s="41">
        <f>IF(Table1[[#This Row],[Total]]=0,0,Table1[[#This Row],[Total2]]-Table1[[#This Row],[Total]])</f>
        <v>0</v>
      </c>
      <c r="AK200" s="41">
        <f>Table1[[#This Row],[Difference]]*Table1[[#This Row],[DDS Funding Percent]]</f>
        <v>0</v>
      </c>
      <c r="AL200" s="41">
        <f>IF(Table1[[#This Row],[Regular Hourly Wage]]&lt;&gt;0,Table1[[#This Row],[Regular Wage Cap]]-Table1[[#This Row],[Regular Hourly Wage]],0)</f>
        <v>0</v>
      </c>
      <c r="AM200" s="38"/>
      <c r="AN200" s="41">
        <f>Table1[[#This Row],[Wage Difference]]*Table1[[#This Row],[Post Wage Increase Time Off Accruals (Hours)]]</f>
        <v>0</v>
      </c>
      <c r="AO200" s="41">
        <f>Table1[[#This Row],[Min Wage Time Off Accrual Expense]]*Table1[[#This Row],[DDS Funding Percent]]</f>
        <v>0</v>
      </c>
      <c r="AP200" s="1"/>
      <c r="AQ200" s="18"/>
    </row>
    <row r="201" spans="3:43" x14ac:dyDescent="0.25">
      <c r="C201" s="58"/>
      <c r="D201" s="57"/>
      <c r="K201" s="41">
        <f>SUM(Table1[[#This Row],[Regular Wages]],Table1[[#This Row],[OvertimeWages]],Table1[[#This Row],[Holiday Wages]],Table1[[#This Row],[Incentive Payments]])</f>
        <v>0</v>
      </c>
      <c r="L201" s="38"/>
      <c r="M201" s="38"/>
      <c r="N201" s="38"/>
      <c r="O201" s="38"/>
      <c r="P201" s="38"/>
      <c r="Q201" s="38"/>
      <c r="R201" s="38"/>
      <c r="S201" s="41">
        <f>SUM(Table1[[#This Row],[Regular Wages2]],Table1[[#This Row],[OvertimeWages4]],Table1[[#This Row],[Holiday Wages6]],Table1[[#This Row],[Incentive Payments8]])</f>
        <v>0</v>
      </c>
      <c r="T201" s="41">
        <f>SUM(Table1[[#This Row],[Total Pre Min Wage Wages]],Table1[[#This Row],[Total After Min Wage Wages]])</f>
        <v>0</v>
      </c>
      <c r="U201" s="41">
        <f>IFERROR(IF(OR(Table1[[#This Row],[Regular Hours]]=0,Table1[[#This Row],[Regular Hours]]=""),VLOOKUP(Table1[[#This Row],[Position Title]],startingWages!$A$2:$D$200,2, FALSE),Table1[[#This Row],[Regular Wages]]/Table1[[#This Row],[Regular Hours]]),0)</f>
        <v>0</v>
      </c>
      <c r="V201" s="41">
        <f>IF(OR(Table1[[#This Row],[OvertimeHours]]="",Table1[[#This Row],[OvertimeHours]]=0),Table1[[#This Row],[Regular Hourly Wage]]*1.5,Table1[[#This Row],[OvertimeWages]]/Table1[[#This Row],[OvertimeHours]])</f>
        <v>0</v>
      </c>
      <c r="W201" s="41">
        <f>IF(OR(Table1[[#This Row],[Holiday Hours]]="",Table1[[#This Row],[Holiday Hours]]=0),Table1[[#This Row],[Regular Hourly Wage]],Table1[[#This Row],[Holiday Wages]]/Table1[[#This Row],[Holiday Hours]])</f>
        <v>0</v>
      </c>
      <c r="X201" s="41" t="str">
        <f>IF(Table1[[#This Row],[Regular Hourly Wage]]&lt;14.05,"$14.75",IF(Table1[[#This Row],[Regular Hourly Wage]]&lt;30,"5%","None"))</f>
        <v>$14.75</v>
      </c>
      <c r="Y201" s="41">
        <f>IF(Table1[[#This Row],[Wage Category]]="5%",Table1[[#This Row],[Regular Hourly Wage]]*1.05,IF(Table1[[#This Row],[Wage Category]]="$14.75",14.75,Table1[[#This Row],[Regular Hourly Wage]]))</f>
        <v>14.75</v>
      </c>
      <c r="Z201" s="41">
        <f>(1+IF(Table1[[#This Row],[Regular Hourly Wage]]=0,0.5,(Table1[[#This Row],[Overtime Hourly Wage]]-Table1[[#This Row],[Regular Hourly Wage]])/Table1[[#This Row],[Regular Hourly Wage]]))*Table1[[#This Row],[Regular Wage Cap]]</f>
        <v>22.125</v>
      </c>
      <c r="AA201" s="41">
        <f>(1+IF(Table1[[#This Row],[Regular Hourly Wage]]=0,0,(Table1[[#This Row],[Holiday Hourly Wage]]-Table1[[#This Row],[Regular Hourly Wage]])/Table1[[#This Row],[Regular Hourly Wage]]))*Table1[[#This Row],[Regular Wage Cap]]</f>
        <v>14.75</v>
      </c>
      <c r="AB201" s="41">
        <f>Table1[[#This Row],[Regular Hours3]]*Table1[[#This Row],[Regular Hourly Wage]]</f>
        <v>0</v>
      </c>
      <c r="AC201" s="41">
        <f>Table1[[#This Row],[OvertimeHours5]]*Table1[[#This Row],[Overtime Hourly Wage]]</f>
        <v>0</v>
      </c>
      <c r="AD201" s="41">
        <f>Table1[[#This Row],[Holiday Hours7]]*Table1[[#This Row],[Holiday Hourly Wage]]</f>
        <v>0</v>
      </c>
      <c r="AE201" s="41">
        <f>SUM(Table1[[#This Row],[Regular10]:[Holiday12]])</f>
        <v>0</v>
      </c>
      <c r="AF201" s="41">
        <f>Table1[[#This Row],[Regular Hours3]]*Table1[[#This Row],[Regular Wage Cap]]</f>
        <v>0</v>
      </c>
      <c r="AG201" s="41">
        <f>Table1[[#This Row],[OvertimeHours5]]*Table1[[#This Row],[Overtime Wage Cap]]</f>
        <v>0</v>
      </c>
      <c r="AH201" s="41">
        <f>Table1[[#This Row],[Holiday Hours7]]*Table1[[#This Row],[Holiday Wage Cap]]</f>
        <v>0</v>
      </c>
      <c r="AI201" s="41">
        <f>SUM(Table1[[#This Row],[Regular]:[Holiday]])</f>
        <v>0</v>
      </c>
      <c r="AJ201" s="41">
        <f>IF(Table1[[#This Row],[Total]]=0,0,Table1[[#This Row],[Total2]]-Table1[[#This Row],[Total]])</f>
        <v>0</v>
      </c>
      <c r="AK201" s="41">
        <f>Table1[[#This Row],[Difference]]*Table1[[#This Row],[DDS Funding Percent]]</f>
        <v>0</v>
      </c>
      <c r="AL201" s="41">
        <f>IF(Table1[[#This Row],[Regular Hourly Wage]]&lt;&gt;0,Table1[[#This Row],[Regular Wage Cap]]-Table1[[#This Row],[Regular Hourly Wage]],0)</f>
        <v>0</v>
      </c>
      <c r="AM201" s="38"/>
      <c r="AN201" s="41">
        <f>Table1[[#This Row],[Wage Difference]]*Table1[[#This Row],[Post Wage Increase Time Off Accruals (Hours)]]</f>
        <v>0</v>
      </c>
      <c r="AO201" s="41">
        <f>Table1[[#This Row],[Min Wage Time Off Accrual Expense]]*Table1[[#This Row],[DDS Funding Percent]]</f>
        <v>0</v>
      </c>
      <c r="AP201" s="1"/>
      <c r="AQ201" s="18"/>
    </row>
    <row r="202" spans="3:43" x14ac:dyDescent="0.25">
      <c r="C202" s="58"/>
      <c r="D202" s="57"/>
      <c r="K202" s="41">
        <f>SUM(Table1[[#This Row],[Regular Wages]],Table1[[#This Row],[OvertimeWages]],Table1[[#This Row],[Holiday Wages]],Table1[[#This Row],[Incentive Payments]])</f>
        <v>0</v>
      </c>
      <c r="L202" s="38"/>
      <c r="M202" s="38"/>
      <c r="N202" s="38"/>
      <c r="O202" s="38"/>
      <c r="P202" s="38"/>
      <c r="Q202" s="38"/>
      <c r="R202" s="38"/>
      <c r="S202" s="41">
        <f>SUM(Table1[[#This Row],[Regular Wages2]],Table1[[#This Row],[OvertimeWages4]],Table1[[#This Row],[Holiday Wages6]],Table1[[#This Row],[Incentive Payments8]])</f>
        <v>0</v>
      </c>
      <c r="T202" s="41">
        <f>SUM(Table1[[#This Row],[Total Pre Min Wage Wages]],Table1[[#This Row],[Total After Min Wage Wages]])</f>
        <v>0</v>
      </c>
      <c r="U202" s="41">
        <f>IFERROR(IF(OR(Table1[[#This Row],[Regular Hours]]=0,Table1[[#This Row],[Regular Hours]]=""),VLOOKUP(Table1[[#This Row],[Position Title]],startingWages!$A$2:$D$200,2, FALSE),Table1[[#This Row],[Regular Wages]]/Table1[[#This Row],[Regular Hours]]),0)</f>
        <v>0</v>
      </c>
      <c r="V202" s="41">
        <f>IF(OR(Table1[[#This Row],[OvertimeHours]]="",Table1[[#This Row],[OvertimeHours]]=0),Table1[[#This Row],[Regular Hourly Wage]]*1.5,Table1[[#This Row],[OvertimeWages]]/Table1[[#This Row],[OvertimeHours]])</f>
        <v>0</v>
      </c>
      <c r="W202" s="41">
        <f>IF(OR(Table1[[#This Row],[Holiday Hours]]="",Table1[[#This Row],[Holiday Hours]]=0),Table1[[#This Row],[Regular Hourly Wage]],Table1[[#This Row],[Holiday Wages]]/Table1[[#This Row],[Holiday Hours]])</f>
        <v>0</v>
      </c>
      <c r="X202" s="41" t="str">
        <f>IF(Table1[[#This Row],[Regular Hourly Wage]]&lt;14.05,"$14.75",IF(Table1[[#This Row],[Regular Hourly Wage]]&lt;30,"5%","None"))</f>
        <v>$14.75</v>
      </c>
      <c r="Y202" s="41">
        <f>IF(Table1[[#This Row],[Wage Category]]="5%",Table1[[#This Row],[Regular Hourly Wage]]*1.05,IF(Table1[[#This Row],[Wage Category]]="$14.75",14.75,Table1[[#This Row],[Regular Hourly Wage]]))</f>
        <v>14.75</v>
      </c>
      <c r="Z202" s="41">
        <f>(1+IF(Table1[[#This Row],[Regular Hourly Wage]]=0,0.5,(Table1[[#This Row],[Overtime Hourly Wage]]-Table1[[#This Row],[Regular Hourly Wage]])/Table1[[#This Row],[Regular Hourly Wage]]))*Table1[[#This Row],[Regular Wage Cap]]</f>
        <v>22.125</v>
      </c>
      <c r="AA202" s="41">
        <f>(1+IF(Table1[[#This Row],[Regular Hourly Wage]]=0,0,(Table1[[#This Row],[Holiday Hourly Wage]]-Table1[[#This Row],[Regular Hourly Wage]])/Table1[[#This Row],[Regular Hourly Wage]]))*Table1[[#This Row],[Regular Wage Cap]]</f>
        <v>14.75</v>
      </c>
      <c r="AB202" s="41">
        <f>Table1[[#This Row],[Regular Hours3]]*Table1[[#This Row],[Regular Hourly Wage]]</f>
        <v>0</v>
      </c>
      <c r="AC202" s="41">
        <f>Table1[[#This Row],[OvertimeHours5]]*Table1[[#This Row],[Overtime Hourly Wage]]</f>
        <v>0</v>
      </c>
      <c r="AD202" s="41">
        <f>Table1[[#This Row],[Holiday Hours7]]*Table1[[#This Row],[Holiday Hourly Wage]]</f>
        <v>0</v>
      </c>
      <c r="AE202" s="41">
        <f>SUM(Table1[[#This Row],[Regular10]:[Holiday12]])</f>
        <v>0</v>
      </c>
      <c r="AF202" s="41">
        <f>Table1[[#This Row],[Regular Hours3]]*Table1[[#This Row],[Regular Wage Cap]]</f>
        <v>0</v>
      </c>
      <c r="AG202" s="41">
        <f>Table1[[#This Row],[OvertimeHours5]]*Table1[[#This Row],[Overtime Wage Cap]]</f>
        <v>0</v>
      </c>
      <c r="AH202" s="41">
        <f>Table1[[#This Row],[Holiday Hours7]]*Table1[[#This Row],[Holiday Wage Cap]]</f>
        <v>0</v>
      </c>
      <c r="AI202" s="41">
        <f>SUM(Table1[[#This Row],[Regular]:[Holiday]])</f>
        <v>0</v>
      </c>
      <c r="AJ202" s="41">
        <f>IF(Table1[[#This Row],[Total]]=0,0,Table1[[#This Row],[Total2]]-Table1[[#This Row],[Total]])</f>
        <v>0</v>
      </c>
      <c r="AK202" s="41">
        <f>Table1[[#This Row],[Difference]]*Table1[[#This Row],[DDS Funding Percent]]</f>
        <v>0</v>
      </c>
      <c r="AL202" s="41">
        <f>IF(Table1[[#This Row],[Regular Hourly Wage]]&lt;&gt;0,Table1[[#This Row],[Regular Wage Cap]]-Table1[[#This Row],[Regular Hourly Wage]],0)</f>
        <v>0</v>
      </c>
      <c r="AM202" s="38"/>
      <c r="AN202" s="41">
        <f>Table1[[#This Row],[Wage Difference]]*Table1[[#This Row],[Post Wage Increase Time Off Accruals (Hours)]]</f>
        <v>0</v>
      </c>
      <c r="AO202" s="41">
        <f>Table1[[#This Row],[Min Wage Time Off Accrual Expense]]*Table1[[#This Row],[DDS Funding Percent]]</f>
        <v>0</v>
      </c>
      <c r="AP202" s="1"/>
      <c r="AQ202" s="18"/>
    </row>
    <row r="203" spans="3:43" x14ac:dyDescent="0.25">
      <c r="C203" s="58"/>
      <c r="D203" s="57"/>
      <c r="K203" s="41">
        <f>SUM(Table1[[#This Row],[Regular Wages]],Table1[[#This Row],[OvertimeWages]],Table1[[#This Row],[Holiday Wages]],Table1[[#This Row],[Incentive Payments]])</f>
        <v>0</v>
      </c>
      <c r="L203" s="38"/>
      <c r="M203" s="38"/>
      <c r="N203" s="38"/>
      <c r="O203" s="38"/>
      <c r="P203" s="38"/>
      <c r="Q203" s="38"/>
      <c r="R203" s="38"/>
      <c r="S203" s="41">
        <f>SUM(Table1[[#This Row],[Regular Wages2]],Table1[[#This Row],[OvertimeWages4]],Table1[[#This Row],[Holiday Wages6]],Table1[[#This Row],[Incentive Payments8]])</f>
        <v>0</v>
      </c>
      <c r="T203" s="41">
        <f>SUM(Table1[[#This Row],[Total Pre Min Wage Wages]],Table1[[#This Row],[Total After Min Wage Wages]])</f>
        <v>0</v>
      </c>
      <c r="U203" s="41">
        <f>IFERROR(IF(OR(Table1[[#This Row],[Regular Hours]]=0,Table1[[#This Row],[Regular Hours]]=""),VLOOKUP(Table1[[#This Row],[Position Title]],startingWages!$A$2:$D$200,2, FALSE),Table1[[#This Row],[Regular Wages]]/Table1[[#This Row],[Regular Hours]]),0)</f>
        <v>0</v>
      </c>
      <c r="V203" s="41">
        <f>IF(OR(Table1[[#This Row],[OvertimeHours]]="",Table1[[#This Row],[OvertimeHours]]=0),Table1[[#This Row],[Regular Hourly Wage]]*1.5,Table1[[#This Row],[OvertimeWages]]/Table1[[#This Row],[OvertimeHours]])</f>
        <v>0</v>
      </c>
      <c r="W203" s="41">
        <f>IF(OR(Table1[[#This Row],[Holiday Hours]]="",Table1[[#This Row],[Holiday Hours]]=0),Table1[[#This Row],[Regular Hourly Wage]],Table1[[#This Row],[Holiday Wages]]/Table1[[#This Row],[Holiday Hours]])</f>
        <v>0</v>
      </c>
      <c r="X203" s="41" t="str">
        <f>IF(Table1[[#This Row],[Regular Hourly Wage]]&lt;14.05,"$14.75",IF(Table1[[#This Row],[Regular Hourly Wage]]&lt;30,"5%","None"))</f>
        <v>$14.75</v>
      </c>
      <c r="Y203" s="41">
        <f>IF(Table1[[#This Row],[Wage Category]]="5%",Table1[[#This Row],[Regular Hourly Wage]]*1.05,IF(Table1[[#This Row],[Wage Category]]="$14.75",14.75,Table1[[#This Row],[Regular Hourly Wage]]))</f>
        <v>14.75</v>
      </c>
      <c r="Z203" s="41">
        <f>(1+IF(Table1[[#This Row],[Regular Hourly Wage]]=0,0.5,(Table1[[#This Row],[Overtime Hourly Wage]]-Table1[[#This Row],[Regular Hourly Wage]])/Table1[[#This Row],[Regular Hourly Wage]]))*Table1[[#This Row],[Regular Wage Cap]]</f>
        <v>22.125</v>
      </c>
      <c r="AA203" s="41">
        <f>(1+IF(Table1[[#This Row],[Regular Hourly Wage]]=0,0,(Table1[[#This Row],[Holiday Hourly Wage]]-Table1[[#This Row],[Regular Hourly Wage]])/Table1[[#This Row],[Regular Hourly Wage]]))*Table1[[#This Row],[Regular Wage Cap]]</f>
        <v>14.75</v>
      </c>
      <c r="AB203" s="41">
        <f>Table1[[#This Row],[Regular Hours3]]*Table1[[#This Row],[Regular Hourly Wage]]</f>
        <v>0</v>
      </c>
      <c r="AC203" s="41">
        <f>Table1[[#This Row],[OvertimeHours5]]*Table1[[#This Row],[Overtime Hourly Wage]]</f>
        <v>0</v>
      </c>
      <c r="AD203" s="41">
        <f>Table1[[#This Row],[Holiday Hours7]]*Table1[[#This Row],[Holiday Hourly Wage]]</f>
        <v>0</v>
      </c>
      <c r="AE203" s="41">
        <f>SUM(Table1[[#This Row],[Regular10]:[Holiday12]])</f>
        <v>0</v>
      </c>
      <c r="AF203" s="41">
        <f>Table1[[#This Row],[Regular Hours3]]*Table1[[#This Row],[Regular Wage Cap]]</f>
        <v>0</v>
      </c>
      <c r="AG203" s="41">
        <f>Table1[[#This Row],[OvertimeHours5]]*Table1[[#This Row],[Overtime Wage Cap]]</f>
        <v>0</v>
      </c>
      <c r="AH203" s="41">
        <f>Table1[[#This Row],[Holiday Hours7]]*Table1[[#This Row],[Holiday Wage Cap]]</f>
        <v>0</v>
      </c>
      <c r="AI203" s="41">
        <f>SUM(Table1[[#This Row],[Regular]:[Holiday]])</f>
        <v>0</v>
      </c>
      <c r="AJ203" s="41">
        <f>IF(Table1[[#This Row],[Total]]=0,0,Table1[[#This Row],[Total2]]-Table1[[#This Row],[Total]])</f>
        <v>0</v>
      </c>
      <c r="AK203" s="41">
        <f>Table1[[#This Row],[Difference]]*Table1[[#This Row],[DDS Funding Percent]]</f>
        <v>0</v>
      </c>
      <c r="AL203" s="41">
        <f>IF(Table1[[#This Row],[Regular Hourly Wage]]&lt;&gt;0,Table1[[#This Row],[Regular Wage Cap]]-Table1[[#This Row],[Regular Hourly Wage]],0)</f>
        <v>0</v>
      </c>
      <c r="AM203" s="38"/>
      <c r="AN203" s="41">
        <f>Table1[[#This Row],[Wage Difference]]*Table1[[#This Row],[Post Wage Increase Time Off Accruals (Hours)]]</f>
        <v>0</v>
      </c>
      <c r="AO203" s="41">
        <f>Table1[[#This Row],[Min Wage Time Off Accrual Expense]]*Table1[[#This Row],[DDS Funding Percent]]</f>
        <v>0</v>
      </c>
      <c r="AP203" s="1"/>
      <c r="AQ203" s="18"/>
    </row>
    <row r="204" spans="3:43" x14ac:dyDescent="0.25">
      <c r="C204" s="58"/>
      <c r="D204" s="57"/>
      <c r="K204" s="41">
        <f>SUM(Table1[[#This Row],[Regular Wages]],Table1[[#This Row],[OvertimeWages]],Table1[[#This Row],[Holiday Wages]],Table1[[#This Row],[Incentive Payments]])</f>
        <v>0</v>
      </c>
      <c r="L204" s="38"/>
      <c r="M204" s="38"/>
      <c r="N204" s="38"/>
      <c r="O204" s="38"/>
      <c r="P204" s="38"/>
      <c r="Q204" s="38"/>
      <c r="R204" s="38"/>
      <c r="S204" s="41">
        <f>SUM(Table1[[#This Row],[Regular Wages2]],Table1[[#This Row],[OvertimeWages4]],Table1[[#This Row],[Holiday Wages6]],Table1[[#This Row],[Incentive Payments8]])</f>
        <v>0</v>
      </c>
      <c r="T204" s="41">
        <f>SUM(Table1[[#This Row],[Total Pre Min Wage Wages]],Table1[[#This Row],[Total After Min Wage Wages]])</f>
        <v>0</v>
      </c>
      <c r="U204" s="41">
        <f>IFERROR(IF(OR(Table1[[#This Row],[Regular Hours]]=0,Table1[[#This Row],[Regular Hours]]=""),VLOOKUP(Table1[[#This Row],[Position Title]],startingWages!$A$2:$D$200,2, FALSE),Table1[[#This Row],[Regular Wages]]/Table1[[#This Row],[Regular Hours]]),0)</f>
        <v>0</v>
      </c>
      <c r="V204" s="41">
        <f>IF(OR(Table1[[#This Row],[OvertimeHours]]="",Table1[[#This Row],[OvertimeHours]]=0),Table1[[#This Row],[Regular Hourly Wage]]*1.5,Table1[[#This Row],[OvertimeWages]]/Table1[[#This Row],[OvertimeHours]])</f>
        <v>0</v>
      </c>
      <c r="W204" s="41">
        <f>IF(OR(Table1[[#This Row],[Holiday Hours]]="",Table1[[#This Row],[Holiday Hours]]=0),Table1[[#This Row],[Regular Hourly Wage]],Table1[[#This Row],[Holiday Wages]]/Table1[[#This Row],[Holiday Hours]])</f>
        <v>0</v>
      </c>
      <c r="X204" s="41" t="str">
        <f>IF(Table1[[#This Row],[Regular Hourly Wage]]&lt;14.05,"$14.75",IF(Table1[[#This Row],[Regular Hourly Wage]]&lt;30,"5%","None"))</f>
        <v>$14.75</v>
      </c>
      <c r="Y204" s="41">
        <f>IF(Table1[[#This Row],[Wage Category]]="5%",Table1[[#This Row],[Regular Hourly Wage]]*1.05,IF(Table1[[#This Row],[Wage Category]]="$14.75",14.75,Table1[[#This Row],[Regular Hourly Wage]]))</f>
        <v>14.75</v>
      </c>
      <c r="Z204" s="41">
        <f>(1+IF(Table1[[#This Row],[Regular Hourly Wage]]=0,0.5,(Table1[[#This Row],[Overtime Hourly Wage]]-Table1[[#This Row],[Regular Hourly Wage]])/Table1[[#This Row],[Regular Hourly Wage]]))*Table1[[#This Row],[Regular Wage Cap]]</f>
        <v>22.125</v>
      </c>
      <c r="AA204" s="41">
        <f>(1+IF(Table1[[#This Row],[Regular Hourly Wage]]=0,0,(Table1[[#This Row],[Holiday Hourly Wage]]-Table1[[#This Row],[Regular Hourly Wage]])/Table1[[#This Row],[Regular Hourly Wage]]))*Table1[[#This Row],[Regular Wage Cap]]</f>
        <v>14.75</v>
      </c>
      <c r="AB204" s="41">
        <f>Table1[[#This Row],[Regular Hours3]]*Table1[[#This Row],[Regular Hourly Wage]]</f>
        <v>0</v>
      </c>
      <c r="AC204" s="41">
        <f>Table1[[#This Row],[OvertimeHours5]]*Table1[[#This Row],[Overtime Hourly Wage]]</f>
        <v>0</v>
      </c>
      <c r="AD204" s="41">
        <f>Table1[[#This Row],[Holiday Hours7]]*Table1[[#This Row],[Holiday Hourly Wage]]</f>
        <v>0</v>
      </c>
      <c r="AE204" s="41">
        <f>SUM(Table1[[#This Row],[Regular10]:[Holiday12]])</f>
        <v>0</v>
      </c>
      <c r="AF204" s="41">
        <f>Table1[[#This Row],[Regular Hours3]]*Table1[[#This Row],[Regular Wage Cap]]</f>
        <v>0</v>
      </c>
      <c r="AG204" s="41">
        <f>Table1[[#This Row],[OvertimeHours5]]*Table1[[#This Row],[Overtime Wage Cap]]</f>
        <v>0</v>
      </c>
      <c r="AH204" s="41">
        <f>Table1[[#This Row],[Holiday Hours7]]*Table1[[#This Row],[Holiday Wage Cap]]</f>
        <v>0</v>
      </c>
      <c r="AI204" s="41">
        <f>SUM(Table1[[#This Row],[Regular]:[Holiday]])</f>
        <v>0</v>
      </c>
      <c r="AJ204" s="41">
        <f>IF(Table1[[#This Row],[Total]]=0,0,Table1[[#This Row],[Total2]]-Table1[[#This Row],[Total]])</f>
        <v>0</v>
      </c>
      <c r="AK204" s="41">
        <f>Table1[[#This Row],[Difference]]*Table1[[#This Row],[DDS Funding Percent]]</f>
        <v>0</v>
      </c>
      <c r="AL204" s="41">
        <f>IF(Table1[[#This Row],[Regular Hourly Wage]]&lt;&gt;0,Table1[[#This Row],[Regular Wage Cap]]-Table1[[#This Row],[Regular Hourly Wage]],0)</f>
        <v>0</v>
      </c>
      <c r="AM204" s="38"/>
      <c r="AN204" s="41">
        <f>Table1[[#This Row],[Wage Difference]]*Table1[[#This Row],[Post Wage Increase Time Off Accruals (Hours)]]</f>
        <v>0</v>
      </c>
      <c r="AO204" s="41">
        <f>Table1[[#This Row],[Min Wage Time Off Accrual Expense]]*Table1[[#This Row],[DDS Funding Percent]]</f>
        <v>0</v>
      </c>
      <c r="AP204" s="1"/>
      <c r="AQ204" s="18"/>
    </row>
    <row r="205" spans="3:43" x14ac:dyDescent="0.25">
      <c r="C205" s="58"/>
      <c r="D205" s="57"/>
      <c r="K205" s="41">
        <f>SUM(Table1[[#This Row],[Regular Wages]],Table1[[#This Row],[OvertimeWages]],Table1[[#This Row],[Holiday Wages]],Table1[[#This Row],[Incentive Payments]])</f>
        <v>0</v>
      </c>
      <c r="L205" s="38"/>
      <c r="M205" s="38"/>
      <c r="N205" s="38"/>
      <c r="O205" s="38"/>
      <c r="P205" s="38"/>
      <c r="Q205" s="38"/>
      <c r="R205" s="38"/>
      <c r="S205" s="41">
        <f>SUM(Table1[[#This Row],[Regular Wages2]],Table1[[#This Row],[OvertimeWages4]],Table1[[#This Row],[Holiday Wages6]],Table1[[#This Row],[Incentive Payments8]])</f>
        <v>0</v>
      </c>
      <c r="T205" s="41">
        <f>SUM(Table1[[#This Row],[Total Pre Min Wage Wages]],Table1[[#This Row],[Total After Min Wage Wages]])</f>
        <v>0</v>
      </c>
      <c r="U205" s="41">
        <f>IFERROR(IF(OR(Table1[[#This Row],[Regular Hours]]=0,Table1[[#This Row],[Regular Hours]]=""),VLOOKUP(Table1[[#This Row],[Position Title]],startingWages!$A$2:$D$200,2, FALSE),Table1[[#This Row],[Regular Wages]]/Table1[[#This Row],[Regular Hours]]),0)</f>
        <v>0</v>
      </c>
      <c r="V205" s="41">
        <f>IF(OR(Table1[[#This Row],[OvertimeHours]]="",Table1[[#This Row],[OvertimeHours]]=0),Table1[[#This Row],[Regular Hourly Wage]]*1.5,Table1[[#This Row],[OvertimeWages]]/Table1[[#This Row],[OvertimeHours]])</f>
        <v>0</v>
      </c>
      <c r="W205" s="41">
        <f>IF(OR(Table1[[#This Row],[Holiday Hours]]="",Table1[[#This Row],[Holiday Hours]]=0),Table1[[#This Row],[Regular Hourly Wage]],Table1[[#This Row],[Holiday Wages]]/Table1[[#This Row],[Holiday Hours]])</f>
        <v>0</v>
      </c>
      <c r="X205" s="41" t="str">
        <f>IF(Table1[[#This Row],[Regular Hourly Wage]]&lt;14.05,"$14.75",IF(Table1[[#This Row],[Regular Hourly Wage]]&lt;30,"5%","None"))</f>
        <v>$14.75</v>
      </c>
      <c r="Y205" s="41">
        <f>IF(Table1[[#This Row],[Wage Category]]="5%",Table1[[#This Row],[Regular Hourly Wage]]*1.05,IF(Table1[[#This Row],[Wage Category]]="$14.75",14.75,Table1[[#This Row],[Regular Hourly Wage]]))</f>
        <v>14.75</v>
      </c>
      <c r="Z205" s="41">
        <f>(1+IF(Table1[[#This Row],[Regular Hourly Wage]]=0,0.5,(Table1[[#This Row],[Overtime Hourly Wage]]-Table1[[#This Row],[Regular Hourly Wage]])/Table1[[#This Row],[Regular Hourly Wage]]))*Table1[[#This Row],[Regular Wage Cap]]</f>
        <v>22.125</v>
      </c>
      <c r="AA205" s="41">
        <f>(1+IF(Table1[[#This Row],[Regular Hourly Wage]]=0,0,(Table1[[#This Row],[Holiday Hourly Wage]]-Table1[[#This Row],[Regular Hourly Wage]])/Table1[[#This Row],[Regular Hourly Wage]]))*Table1[[#This Row],[Regular Wage Cap]]</f>
        <v>14.75</v>
      </c>
      <c r="AB205" s="41">
        <f>Table1[[#This Row],[Regular Hours3]]*Table1[[#This Row],[Regular Hourly Wage]]</f>
        <v>0</v>
      </c>
      <c r="AC205" s="41">
        <f>Table1[[#This Row],[OvertimeHours5]]*Table1[[#This Row],[Overtime Hourly Wage]]</f>
        <v>0</v>
      </c>
      <c r="AD205" s="41">
        <f>Table1[[#This Row],[Holiday Hours7]]*Table1[[#This Row],[Holiday Hourly Wage]]</f>
        <v>0</v>
      </c>
      <c r="AE205" s="41">
        <f>SUM(Table1[[#This Row],[Regular10]:[Holiday12]])</f>
        <v>0</v>
      </c>
      <c r="AF205" s="41">
        <f>Table1[[#This Row],[Regular Hours3]]*Table1[[#This Row],[Regular Wage Cap]]</f>
        <v>0</v>
      </c>
      <c r="AG205" s="41">
        <f>Table1[[#This Row],[OvertimeHours5]]*Table1[[#This Row],[Overtime Wage Cap]]</f>
        <v>0</v>
      </c>
      <c r="AH205" s="41">
        <f>Table1[[#This Row],[Holiday Hours7]]*Table1[[#This Row],[Holiday Wage Cap]]</f>
        <v>0</v>
      </c>
      <c r="AI205" s="41">
        <f>SUM(Table1[[#This Row],[Regular]:[Holiday]])</f>
        <v>0</v>
      </c>
      <c r="AJ205" s="41">
        <f>IF(Table1[[#This Row],[Total]]=0,0,Table1[[#This Row],[Total2]]-Table1[[#This Row],[Total]])</f>
        <v>0</v>
      </c>
      <c r="AK205" s="41">
        <f>Table1[[#This Row],[Difference]]*Table1[[#This Row],[DDS Funding Percent]]</f>
        <v>0</v>
      </c>
      <c r="AL205" s="41">
        <f>IF(Table1[[#This Row],[Regular Hourly Wage]]&lt;&gt;0,Table1[[#This Row],[Regular Wage Cap]]-Table1[[#This Row],[Regular Hourly Wage]],0)</f>
        <v>0</v>
      </c>
      <c r="AM205" s="38"/>
      <c r="AN205" s="41">
        <f>Table1[[#This Row],[Wage Difference]]*Table1[[#This Row],[Post Wage Increase Time Off Accruals (Hours)]]</f>
        <v>0</v>
      </c>
      <c r="AO205" s="41">
        <f>Table1[[#This Row],[Min Wage Time Off Accrual Expense]]*Table1[[#This Row],[DDS Funding Percent]]</f>
        <v>0</v>
      </c>
      <c r="AP205" s="1"/>
      <c r="AQ205" s="18"/>
    </row>
    <row r="206" spans="3:43" x14ac:dyDescent="0.25">
      <c r="C206" s="58"/>
      <c r="D206" s="57"/>
      <c r="K206" s="41">
        <f>SUM(Table1[[#This Row],[Regular Wages]],Table1[[#This Row],[OvertimeWages]],Table1[[#This Row],[Holiday Wages]],Table1[[#This Row],[Incentive Payments]])</f>
        <v>0</v>
      </c>
      <c r="L206" s="38"/>
      <c r="M206" s="38"/>
      <c r="N206" s="38"/>
      <c r="O206" s="38"/>
      <c r="P206" s="38"/>
      <c r="Q206" s="38"/>
      <c r="R206" s="38"/>
      <c r="S206" s="41">
        <f>SUM(Table1[[#This Row],[Regular Wages2]],Table1[[#This Row],[OvertimeWages4]],Table1[[#This Row],[Holiday Wages6]],Table1[[#This Row],[Incentive Payments8]])</f>
        <v>0</v>
      </c>
      <c r="T206" s="41">
        <f>SUM(Table1[[#This Row],[Total Pre Min Wage Wages]],Table1[[#This Row],[Total After Min Wage Wages]])</f>
        <v>0</v>
      </c>
      <c r="U206" s="41">
        <f>IFERROR(IF(OR(Table1[[#This Row],[Regular Hours]]=0,Table1[[#This Row],[Regular Hours]]=""),VLOOKUP(Table1[[#This Row],[Position Title]],startingWages!$A$2:$D$200,2, FALSE),Table1[[#This Row],[Regular Wages]]/Table1[[#This Row],[Regular Hours]]),0)</f>
        <v>0</v>
      </c>
      <c r="V206" s="41">
        <f>IF(OR(Table1[[#This Row],[OvertimeHours]]="",Table1[[#This Row],[OvertimeHours]]=0),Table1[[#This Row],[Regular Hourly Wage]]*1.5,Table1[[#This Row],[OvertimeWages]]/Table1[[#This Row],[OvertimeHours]])</f>
        <v>0</v>
      </c>
      <c r="W206" s="41">
        <f>IF(OR(Table1[[#This Row],[Holiday Hours]]="",Table1[[#This Row],[Holiday Hours]]=0),Table1[[#This Row],[Regular Hourly Wage]],Table1[[#This Row],[Holiday Wages]]/Table1[[#This Row],[Holiday Hours]])</f>
        <v>0</v>
      </c>
      <c r="X206" s="41" t="str">
        <f>IF(Table1[[#This Row],[Regular Hourly Wage]]&lt;14.05,"$14.75",IF(Table1[[#This Row],[Regular Hourly Wage]]&lt;30,"5%","None"))</f>
        <v>$14.75</v>
      </c>
      <c r="Y206" s="41">
        <f>IF(Table1[[#This Row],[Wage Category]]="5%",Table1[[#This Row],[Regular Hourly Wage]]*1.05,IF(Table1[[#This Row],[Wage Category]]="$14.75",14.75,Table1[[#This Row],[Regular Hourly Wage]]))</f>
        <v>14.75</v>
      </c>
      <c r="Z206" s="41">
        <f>(1+IF(Table1[[#This Row],[Regular Hourly Wage]]=0,0.5,(Table1[[#This Row],[Overtime Hourly Wage]]-Table1[[#This Row],[Regular Hourly Wage]])/Table1[[#This Row],[Regular Hourly Wage]]))*Table1[[#This Row],[Regular Wage Cap]]</f>
        <v>22.125</v>
      </c>
      <c r="AA206" s="41">
        <f>(1+IF(Table1[[#This Row],[Regular Hourly Wage]]=0,0,(Table1[[#This Row],[Holiday Hourly Wage]]-Table1[[#This Row],[Regular Hourly Wage]])/Table1[[#This Row],[Regular Hourly Wage]]))*Table1[[#This Row],[Regular Wage Cap]]</f>
        <v>14.75</v>
      </c>
      <c r="AB206" s="41">
        <f>Table1[[#This Row],[Regular Hours3]]*Table1[[#This Row],[Regular Hourly Wage]]</f>
        <v>0</v>
      </c>
      <c r="AC206" s="41">
        <f>Table1[[#This Row],[OvertimeHours5]]*Table1[[#This Row],[Overtime Hourly Wage]]</f>
        <v>0</v>
      </c>
      <c r="AD206" s="41">
        <f>Table1[[#This Row],[Holiday Hours7]]*Table1[[#This Row],[Holiday Hourly Wage]]</f>
        <v>0</v>
      </c>
      <c r="AE206" s="41">
        <f>SUM(Table1[[#This Row],[Regular10]:[Holiday12]])</f>
        <v>0</v>
      </c>
      <c r="AF206" s="41">
        <f>Table1[[#This Row],[Regular Hours3]]*Table1[[#This Row],[Regular Wage Cap]]</f>
        <v>0</v>
      </c>
      <c r="AG206" s="41">
        <f>Table1[[#This Row],[OvertimeHours5]]*Table1[[#This Row],[Overtime Wage Cap]]</f>
        <v>0</v>
      </c>
      <c r="AH206" s="41">
        <f>Table1[[#This Row],[Holiday Hours7]]*Table1[[#This Row],[Holiday Wage Cap]]</f>
        <v>0</v>
      </c>
      <c r="AI206" s="41">
        <f>SUM(Table1[[#This Row],[Regular]:[Holiday]])</f>
        <v>0</v>
      </c>
      <c r="AJ206" s="41">
        <f>IF(Table1[[#This Row],[Total]]=0,0,Table1[[#This Row],[Total2]]-Table1[[#This Row],[Total]])</f>
        <v>0</v>
      </c>
      <c r="AK206" s="41">
        <f>Table1[[#This Row],[Difference]]*Table1[[#This Row],[DDS Funding Percent]]</f>
        <v>0</v>
      </c>
      <c r="AL206" s="41">
        <f>IF(Table1[[#This Row],[Regular Hourly Wage]]&lt;&gt;0,Table1[[#This Row],[Regular Wage Cap]]-Table1[[#This Row],[Regular Hourly Wage]],0)</f>
        <v>0</v>
      </c>
      <c r="AM206" s="38"/>
      <c r="AN206" s="41">
        <f>Table1[[#This Row],[Wage Difference]]*Table1[[#This Row],[Post Wage Increase Time Off Accruals (Hours)]]</f>
        <v>0</v>
      </c>
      <c r="AO206" s="41">
        <f>Table1[[#This Row],[Min Wage Time Off Accrual Expense]]*Table1[[#This Row],[DDS Funding Percent]]</f>
        <v>0</v>
      </c>
      <c r="AP206" s="1"/>
      <c r="AQ206" s="18"/>
    </row>
    <row r="207" spans="3:43" x14ac:dyDescent="0.25">
      <c r="C207" s="58"/>
      <c r="D207" s="57"/>
      <c r="K207" s="41">
        <f>SUM(Table1[[#This Row],[Regular Wages]],Table1[[#This Row],[OvertimeWages]],Table1[[#This Row],[Holiday Wages]],Table1[[#This Row],[Incentive Payments]])</f>
        <v>0</v>
      </c>
      <c r="L207" s="38"/>
      <c r="M207" s="38"/>
      <c r="N207" s="38"/>
      <c r="O207" s="38"/>
      <c r="P207" s="38"/>
      <c r="Q207" s="38"/>
      <c r="R207" s="38"/>
      <c r="S207" s="41">
        <f>SUM(Table1[[#This Row],[Regular Wages2]],Table1[[#This Row],[OvertimeWages4]],Table1[[#This Row],[Holiday Wages6]],Table1[[#This Row],[Incentive Payments8]])</f>
        <v>0</v>
      </c>
      <c r="T207" s="41">
        <f>SUM(Table1[[#This Row],[Total Pre Min Wage Wages]],Table1[[#This Row],[Total After Min Wage Wages]])</f>
        <v>0</v>
      </c>
      <c r="U207" s="41">
        <f>IFERROR(IF(OR(Table1[[#This Row],[Regular Hours]]=0,Table1[[#This Row],[Regular Hours]]=""),VLOOKUP(Table1[[#This Row],[Position Title]],startingWages!$A$2:$D$200,2, FALSE),Table1[[#This Row],[Regular Wages]]/Table1[[#This Row],[Regular Hours]]),0)</f>
        <v>0</v>
      </c>
      <c r="V207" s="41">
        <f>IF(OR(Table1[[#This Row],[OvertimeHours]]="",Table1[[#This Row],[OvertimeHours]]=0),Table1[[#This Row],[Regular Hourly Wage]]*1.5,Table1[[#This Row],[OvertimeWages]]/Table1[[#This Row],[OvertimeHours]])</f>
        <v>0</v>
      </c>
      <c r="W207" s="41">
        <f>IF(OR(Table1[[#This Row],[Holiday Hours]]="",Table1[[#This Row],[Holiday Hours]]=0),Table1[[#This Row],[Regular Hourly Wage]],Table1[[#This Row],[Holiday Wages]]/Table1[[#This Row],[Holiday Hours]])</f>
        <v>0</v>
      </c>
      <c r="X207" s="41" t="str">
        <f>IF(Table1[[#This Row],[Regular Hourly Wage]]&lt;14.05,"$14.75",IF(Table1[[#This Row],[Regular Hourly Wage]]&lt;30,"5%","None"))</f>
        <v>$14.75</v>
      </c>
      <c r="Y207" s="41">
        <f>IF(Table1[[#This Row],[Wage Category]]="5%",Table1[[#This Row],[Regular Hourly Wage]]*1.05,IF(Table1[[#This Row],[Wage Category]]="$14.75",14.75,Table1[[#This Row],[Regular Hourly Wage]]))</f>
        <v>14.75</v>
      </c>
      <c r="Z207" s="41">
        <f>(1+IF(Table1[[#This Row],[Regular Hourly Wage]]=0,0.5,(Table1[[#This Row],[Overtime Hourly Wage]]-Table1[[#This Row],[Regular Hourly Wage]])/Table1[[#This Row],[Regular Hourly Wage]]))*Table1[[#This Row],[Regular Wage Cap]]</f>
        <v>22.125</v>
      </c>
      <c r="AA207" s="41">
        <f>(1+IF(Table1[[#This Row],[Regular Hourly Wage]]=0,0,(Table1[[#This Row],[Holiday Hourly Wage]]-Table1[[#This Row],[Regular Hourly Wage]])/Table1[[#This Row],[Regular Hourly Wage]]))*Table1[[#This Row],[Regular Wage Cap]]</f>
        <v>14.75</v>
      </c>
      <c r="AB207" s="41">
        <f>Table1[[#This Row],[Regular Hours3]]*Table1[[#This Row],[Regular Hourly Wage]]</f>
        <v>0</v>
      </c>
      <c r="AC207" s="41">
        <f>Table1[[#This Row],[OvertimeHours5]]*Table1[[#This Row],[Overtime Hourly Wage]]</f>
        <v>0</v>
      </c>
      <c r="AD207" s="41">
        <f>Table1[[#This Row],[Holiday Hours7]]*Table1[[#This Row],[Holiday Hourly Wage]]</f>
        <v>0</v>
      </c>
      <c r="AE207" s="41">
        <f>SUM(Table1[[#This Row],[Regular10]:[Holiday12]])</f>
        <v>0</v>
      </c>
      <c r="AF207" s="41">
        <f>Table1[[#This Row],[Regular Hours3]]*Table1[[#This Row],[Regular Wage Cap]]</f>
        <v>0</v>
      </c>
      <c r="AG207" s="41">
        <f>Table1[[#This Row],[OvertimeHours5]]*Table1[[#This Row],[Overtime Wage Cap]]</f>
        <v>0</v>
      </c>
      <c r="AH207" s="41">
        <f>Table1[[#This Row],[Holiday Hours7]]*Table1[[#This Row],[Holiday Wage Cap]]</f>
        <v>0</v>
      </c>
      <c r="AI207" s="41">
        <f>SUM(Table1[[#This Row],[Regular]:[Holiday]])</f>
        <v>0</v>
      </c>
      <c r="AJ207" s="41">
        <f>IF(Table1[[#This Row],[Total]]=0,0,Table1[[#This Row],[Total2]]-Table1[[#This Row],[Total]])</f>
        <v>0</v>
      </c>
      <c r="AK207" s="41">
        <f>Table1[[#This Row],[Difference]]*Table1[[#This Row],[DDS Funding Percent]]</f>
        <v>0</v>
      </c>
      <c r="AL207" s="41">
        <f>IF(Table1[[#This Row],[Regular Hourly Wage]]&lt;&gt;0,Table1[[#This Row],[Regular Wage Cap]]-Table1[[#This Row],[Regular Hourly Wage]],0)</f>
        <v>0</v>
      </c>
      <c r="AM207" s="38"/>
      <c r="AN207" s="41">
        <f>Table1[[#This Row],[Wage Difference]]*Table1[[#This Row],[Post Wage Increase Time Off Accruals (Hours)]]</f>
        <v>0</v>
      </c>
      <c r="AO207" s="41">
        <f>Table1[[#This Row],[Min Wage Time Off Accrual Expense]]*Table1[[#This Row],[DDS Funding Percent]]</f>
        <v>0</v>
      </c>
      <c r="AP207" s="1"/>
      <c r="AQ207" s="18"/>
    </row>
    <row r="208" spans="3:43" x14ac:dyDescent="0.25">
      <c r="C208" s="58"/>
      <c r="D208" s="57"/>
      <c r="K208" s="41">
        <f>SUM(Table1[[#This Row],[Regular Wages]],Table1[[#This Row],[OvertimeWages]],Table1[[#This Row],[Holiday Wages]],Table1[[#This Row],[Incentive Payments]])</f>
        <v>0</v>
      </c>
      <c r="L208" s="38"/>
      <c r="M208" s="38"/>
      <c r="N208" s="38"/>
      <c r="O208" s="38"/>
      <c r="P208" s="38"/>
      <c r="Q208" s="38"/>
      <c r="R208" s="38"/>
      <c r="S208" s="41">
        <f>SUM(Table1[[#This Row],[Regular Wages2]],Table1[[#This Row],[OvertimeWages4]],Table1[[#This Row],[Holiday Wages6]],Table1[[#This Row],[Incentive Payments8]])</f>
        <v>0</v>
      </c>
      <c r="T208" s="41">
        <f>SUM(Table1[[#This Row],[Total Pre Min Wage Wages]],Table1[[#This Row],[Total After Min Wage Wages]])</f>
        <v>0</v>
      </c>
      <c r="U208" s="41">
        <f>IFERROR(IF(OR(Table1[[#This Row],[Regular Hours]]=0,Table1[[#This Row],[Regular Hours]]=""),VLOOKUP(Table1[[#This Row],[Position Title]],startingWages!$A$2:$D$200,2, FALSE),Table1[[#This Row],[Regular Wages]]/Table1[[#This Row],[Regular Hours]]),0)</f>
        <v>0</v>
      </c>
      <c r="V208" s="41">
        <f>IF(OR(Table1[[#This Row],[OvertimeHours]]="",Table1[[#This Row],[OvertimeHours]]=0),Table1[[#This Row],[Regular Hourly Wage]]*1.5,Table1[[#This Row],[OvertimeWages]]/Table1[[#This Row],[OvertimeHours]])</f>
        <v>0</v>
      </c>
      <c r="W208" s="41">
        <f>IF(OR(Table1[[#This Row],[Holiday Hours]]="",Table1[[#This Row],[Holiday Hours]]=0),Table1[[#This Row],[Regular Hourly Wage]],Table1[[#This Row],[Holiday Wages]]/Table1[[#This Row],[Holiday Hours]])</f>
        <v>0</v>
      </c>
      <c r="X208" s="41" t="str">
        <f>IF(Table1[[#This Row],[Regular Hourly Wage]]&lt;14.05,"$14.75",IF(Table1[[#This Row],[Regular Hourly Wage]]&lt;30,"5%","None"))</f>
        <v>$14.75</v>
      </c>
      <c r="Y208" s="41">
        <f>IF(Table1[[#This Row],[Wage Category]]="5%",Table1[[#This Row],[Regular Hourly Wage]]*1.05,IF(Table1[[#This Row],[Wage Category]]="$14.75",14.75,Table1[[#This Row],[Regular Hourly Wage]]))</f>
        <v>14.75</v>
      </c>
      <c r="Z208" s="41">
        <f>(1+IF(Table1[[#This Row],[Regular Hourly Wage]]=0,0.5,(Table1[[#This Row],[Overtime Hourly Wage]]-Table1[[#This Row],[Regular Hourly Wage]])/Table1[[#This Row],[Regular Hourly Wage]]))*Table1[[#This Row],[Regular Wage Cap]]</f>
        <v>22.125</v>
      </c>
      <c r="AA208" s="41">
        <f>(1+IF(Table1[[#This Row],[Regular Hourly Wage]]=0,0,(Table1[[#This Row],[Holiday Hourly Wage]]-Table1[[#This Row],[Regular Hourly Wage]])/Table1[[#This Row],[Regular Hourly Wage]]))*Table1[[#This Row],[Regular Wage Cap]]</f>
        <v>14.75</v>
      </c>
      <c r="AB208" s="41">
        <f>Table1[[#This Row],[Regular Hours3]]*Table1[[#This Row],[Regular Hourly Wage]]</f>
        <v>0</v>
      </c>
      <c r="AC208" s="41">
        <f>Table1[[#This Row],[OvertimeHours5]]*Table1[[#This Row],[Overtime Hourly Wage]]</f>
        <v>0</v>
      </c>
      <c r="AD208" s="41">
        <f>Table1[[#This Row],[Holiday Hours7]]*Table1[[#This Row],[Holiday Hourly Wage]]</f>
        <v>0</v>
      </c>
      <c r="AE208" s="41">
        <f>SUM(Table1[[#This Row],[Regular10]:[Holiday12]])</f>
        <v>0</v>
      </c>
      <c r="AF208" s="41">
        <f>Table1[[#This Row],[Regular Hours3]]*Table1[[#This Row],[Regular Wage Cap]]</f>
        <v>0</v>
      </c>
      <c r="AG208" s="41">
        <f>Table1[[#This Row],[OvertimeHours5]]*Table1[[#This Row],[Overtime Wage Cap]]</f>
        <v>0</v>
      </c>
      <c r="AH208" s="41">
        <f>Table1[[#This Row],[Holiday Hours7]]*Table1[[#This Row],[Holiday Wage Cap]]</f>
        <v>0</v>
      </c>
      <c r="AI208" s="41">
        <f>SUM(Table1[[#This Row],[Regular]:[Holiday]])</f>
        <v>0</v>
      </c>
      <c r="AJ208" s="41">
        <f>IF(Table1[[#This Row],[Total]]=0,0,Table1[[#This Row],[Total2]]-Table1[[#This Row],[Total]])</f>
        <v>0</v>
      </c>
      <c r="AK208" s="41">
        <f>Table1[[#This Row],[Difference]]*Table1[[#This Row],[DDS Funding Percent]]</f>
        <v>0</v>
      </c>
      <c r="AL208" s="41">
        <f>IF(Table1[[#This Row],[Regular Hourly Wage]]&lt;&gt;0,Table1[[#This Row],[Regular Wage Cap]]-Table1[[#This Row],[Regular Hourly Wage]],0)</f>
        <v>0</v>
      </c>
      <c r="AM208" s="38"/>
      <c r="AN208" s="41">
        <f>Table1[[#This Row],[Wage Difference]]*Table1[[#This Row],[Post Wage Increase Time Off Accruals (Hours)]]</f>
        <v>0</v>
      </c>
      <c r="AO208" s="41">
        <f>Table1[[#This Row],[Min Wage Time Off Accrual Expense]]*Table1[[#This Row],[DDS Funding Percent]]</f>
        <v>0</v>
      </c>
      <c r="AP208" s="1"/>
      <c r="AQ208" s="18"/>
    </row>
    <row r="209" spans="3:43" x14ac:dyDescent="0.25">
      <c r="C209" s="58"/>
      <c r="D209" s="57"/>
      <c r="K209" s="41">
        <f>SUM(Table1[[#This Row],[Regular Wages]],Table1[[#This Row],[OvertimeWages]],Table1[[#This Row],[Holiday Wages]],Table1[[#This Row],[Incentive Payments]])</f>
        <v>0</v>
      </c>
      <c r="L209" s="38"/>
      <c r="M209" s="38"/>
      <c r="N209" s="38"/>
      <c r="O209" s="38"/>
      <c r="P209" s="38"/>
      <c r="Q209" s="38"/>
      <c r="R209" s="38"/>
      <c r="S209" s="41">
        <f>SUM(Table1[[#This Row],[Regular Wages2]],Table1[[#This Row],[OvertimeWages4]],Table1[[#This Row],[Holiday Wages6]],Table1[[#This Row],[Incentive Payments8]])</f>
        <v>0</v>
      </c>
      <c r="T209" s="41">
        <f>SUM(Table1[[#This Row],[Total Pre Min Wage Wages]],Table1[[#This Row],[Total After Min Wage Wages]])</f>
        <v>0</v>
      </c>
      <c r="U209" s="41">
        <f>IFERROR(IF(OR(Table1[[#This Row],[Regular Hours]]=0,Table1[[#This Row],[Regular Hours]]=""),VLOOKUP(Table1[[#This Row],[Position Title]],startingWages!$A$2:$D$200,2, FALSE),Table1[[#This Row],[Regular Wages]]/Table1[[#This Row],[Regular Hours]]),0)</f>
        <v>0</v>
      </c>
      <c r="V209" s="41">
        <f>IF(OR(Table1[[#This Row],[OvertimeHours]]="",Table1[[#This Row],[OvertimeHours]]=0),Table1[[#This Row],[Regular Hourly Wage]]*1.5,Table1[[#This Row],[OvertimeWages]]/Table1[[#This Row],[OvertimeHours]])</f>
        <v>0</v>
      </c>
      <c r="W209" s="41">
        <f>IF(OR(Table1[[#This Row],[Holiday Hours]]="",Table1[[#This Row],[Holiday Hours]]=0),Table1[[#This Row],[Regular Hourly Wage]],Table1[[#This Row],[Holiday Wages]]/Table1[[#This Row],[Holiday Hours]])</f>
        <v>0</v>
      </c>
      <c r="X209" s="41" t="str">
        <f>IF(Table1[[#This Row],[Regular Hourly Wage]]&lt;14.05,"$14.75",IF(Table1[[#This Row],[Regular Hourly Wage]]&lt;30,"5%","None"))</f>
        <v>$14.75</v>
      </c>
      <c r="Y209" s="41">
        <f>IF(Table1[[#This Row],[Wage Category]]="5%",Table1[[#This Row],[Regular Hourly Wage]]*1.05,IF(Table1[[#This Row],[Wage Category]]="$14.75",14.75,Table1[[#This Row],[Regular Hourly Wage]]))</f>
        <v>14.75</v>
      </c>
      <c r="Z209" s="41">
        <f>(1+IF(Table1[[#This Row],[Regular Hourly Wage]]=0,0.5,(Table1[[#This Row],[Overtime Hourly Wage]]-Table1[[#This Row],[Regular Hourly Wage]])/Table1[[#This Row],[Regular Hourly Wage]]))*Table1[[#This Row],[Regular Wage Cap]]</f>
        <v>22.125</v>
      </c>
      <c r="AA209" s="41">
        <f>(1+IF(Table1[[#This Row],[Regular Hourly Wage]]=0,0,(Table1[[#This Row],[Holiday Hourly Wage]]-Table1[[#This Row],[Regular Hourly Wage]])/Table1[[#This Row],[Regular Hourly Wage]]))*Table1[[#This Row],[Regular Wage Cap]]</f>
        <v>14.75</v>
      </c>
      <c r="AB209" s="41">
        <f>Table1[[#This Row],[Regular Hours3]]*Table1[[#This Row],[Regular Hourly Wage]]</f>
        <v>0</v>
      </c>
      <c r="AC209" s="41">
        <f>Table1[[#This Row],[OvertimeHours5]]*Table1[[#This Row],[Overtime Hourly Wage]]</f>
        <v>0</v>
      </c>
      <c r="AD209" s="41">
        <f>Table1[[#This Row],[Holiday Hours7]]*Table1[[#This Row],[Holiday Hourly Wage]]</f>
        <v>0</v>
      </c>
      <c r="AE209" s="41">
        <f>SUM(Table1[[#This Row],[Regular10]:[Holiday12]])</f>
        <v>0</v>
      </c>
      <c r="AF209" s="41">
        <f>Table1[[#This Row],[Regular Hours3]]*Table1[[#This Row],[Regular Wage Cap]]</f>
        <v>0</v>
      </c>
      <c r="AG209" s="41">
        <f>Table1[[#This Row],[OvertimeHours5]]*Table1[[#This Row],[Overtime Wage Cap]]</f>
        <v>0</v>
      </c>
      <c r="AH209" s="41">
        <f>Table1[[#This Row],[Holiday Hours7]]*Table1[[#This Row],[Holiday Wage Cap]]</f>
        <v>0</v>
      </c>
      <c r="AI209" s="41">
        <f>SUM(Table1[[#This Row],[Regular]:[Holiday]])</f>
        <v>0</v>
      </c>
      <c r="AJ209" s="41">
        <f>IF(Table1[[#This Row],[Total]]=0,0,Table1[[#This Row],[Total2]]-Table1[[#This Row],[Total]])</f>
        <v>0</v>
      </c>
      <c r="AK209" s="41">
        <f>Table1[[#This Row],[Difference]]*Table1[[#This Row],[DDS Funding Percent]]</f>
        <v>0</v>
      </c>
      <c r="AL209" s="41">
        <f>IF(Table1[[#This Row],[Regular Hourly Wage]]&lt;&gt;0,Table1[[#This Row],[Regular Wage Cap]]-Table1[[#This Row],[Regular Hourly Wage]],0)</f>
        <v>0</v>
      </c>
      <c r="AM209" s="38"/>
      <c r="AN209" s="41">
        <f>Table1[[#This Row],[Wage Difference]]*Table1[[#This Row],[Post Wage Increase Time Off Accruals (Hours)]]</f>
        <v>0</v>
      </c>
      <c r="AO209" s="41">
        <f>Table1[[#This Row],[Min Wage Time Off Accrual Expense]]*Table1[[#This Row],[DDS Funding Percent]]</f>
        <v>0</v>
      </c>
      <c r="AP209" s="1"/>
      <c r="AQ209" s="18"/>
    </row>
    <row r="210" spans="3:43" x14ac:dyDescent="0.25">
      <c r="C210" s="58"/>
      <c r="D210" s="57"/>
      <c r="K210" s="41">
        <f>SUM(Table1[[#This Row],[Regular Wages]],Table1[[#This Row],[OvertimeWages]],Table1[[#This Row],[Holiday Wages]],Table1[[#This Row],[Incentive Payments]])</f>
        <v>0</v>
      </c>
      <c r="L210" s="38"/>
      <c r="M210" s="38"/>
      <c r="N210" s="38"/>
      <c r="O210" s="38"/>
      <c r="P210" s="38"/>
      <c r="Q210" s="38"/>
      <c r="R210" s="38"/>
      <c r="S210" s="41">
        <f>SUM(Table1[[#This Row],[Regular Wages2]],Table1[[#This Row],[OvertimeWages4]],Table1[[#This Row],[Holiday Wages6]],Table1[[#This Row],[Incentive Payments8]])</f>
        <v>0</v>
      </c>
      <c r="T210" s="41">
        <f>SUM(Table1[[#This Row],[Total Pre Min Wage Wages]],Table1[[#This Row],[Total After Min Wage Wages]])</f>
        <v>0</v>
      </c>
      <c r="U210" s="41">
        <f>IFERROR(IF(OR(Table1[[#This Row],[Regular Hours]]=0,Table1[[#This Row],[Regular Hours]]=""),VLOOKUP(Table1[[#This Row],[Position Title]],startingWages!$A$2:$D$200,2, FALSE),Table1[[#This Row],[Regular Wages]]/Table1[[#This Row],[Regular Hours]]),0)</f>
        <v>0</v>
      </c>
      <c r="V210" s="41">
        <f>IF(OR(Table1[[#This Row],[OvertimeHours]]="",Table1[[#This Row],[OvertimeHours]]=0),Table1[[#This Row],[Regular Hourly Wage]]*1.5,Table1[[#This Row],[OvertimeWages]]/Table1[[#This Row],[OvertimeHours]])</f>
        <v>0</v>
      </c>
      <c r="W210" s="41">
        <f>IF(OR(Table1[[#This Row],[Holiday Hours]]="",Table1[[#This Row],[Holiday Hours]]=0),Table1[[#This Row],[Regular Hourly Wage]],Table1[[#This Row],[Holiday Wages]]/Table1[[#This Row],[Holiday Hours]])</f>
        <v>0</v>
      </c>
      <c r="X210" s="41" t="str">
        <f>IF(Table1[[#This Row],[Regular Hourly Wage]]&lt;14.05,"$14.75",IF(Table1[[#This Row],[Regular Hourly Wage]]&lt;30,"5%","None"))</f>
        <v>$14.75</v>
      </c>
      <c r="Y210" s="41">
        <f>IF(Table1[[#This Row],[Wage Category]]="5%",Table1[[#This Row],[Regular Hourly Wage]]*1.05,IF(Table1[[#This Row],[Wage Category]]="$14.75",14.75,Table1[[#This Row],[Regular Hourly Wage]]))</f>
        <v>14.75</v>
      </c>
      <c r="Z210" s="41">
        <f>(1+IF(Table1[[#This Row],[Regular Hourly Wage]]=0,0.5,(Table1[[#This Row],[Overtime Hourly Wage]]-Table1[[#This Row],[Regular Hourly Wage]])/Table1[[#This Row],[Regular Hourly Wage]]))*Table1[[#This Row],[Regular Wage Cap]]</f>
        <v>22.125</v>
      </c>
      <c r="AA210" s="41">
        <f>(1+IF(Table1[[#This Row],[Regular Hourly Wage]]=0,0,(Table1[[#This Row],[Holiday Hourly Wage]]-Table1[[#This Row],[Regular Hourly Wage]])/Table1[[#This Row],[Regular Hourly Wage]]))*Table1[[#This Row],[Regular Wage Cap]]</f>
        <v>14.75</v>
      </c>
      <c r="AB210" s="41">
        <f>Table1[[#This Row],[Regular Hours3]]*Table1[[#This Row],[Regular Hourly Wage]]</f>
        <v>0</v>
      </c>
      <c r="AC210" s="41">
        <f>Table1[[#This Row],[OvertimeHours5]]*Table1[[#This Row],[Overtime Hourly Wage]]</f>
        <v>0</v>
      </c>
      <c r="AD210" s="41">
        <f>Table1[[#This Row],[Holiday Hours7]]*Table1[[#This Row],[Holiday Hourly Wage]]</f>
        <v>0</v>
      </c>
      <c r="AE210" s="41">
        <f>SUM(Table1[[#This Row],[Regular10]:[Holiday12]])</f>
        <v>0</v>
      </c>
      <c r="AF210" s="41">
        <f>Table1[[#This Row],[Regular Hours3]]*Table1[[#This Row],[Regular Wage Cap]]</f>
        <v>0</v>
      </c>
      <c r="AG210" s="41">
        <f>Table1[[#This Row],[OvertimeHours5]]*Table1[[#This Row],[Overtime Wage Cap]]</f>
        <v>0</v>
      </c>
      <c r="AH210" s="41">
        <f>Table1[[#This Row],[Holiday Hours7]]*Table1[[#This Row],[Holiday Wage Cap]]</f>
        <v>0</v>
      </c>
      <c r="AI210" s="41">
        <f>SUM(Table1[[#This Row],[Regular]:[Holiday]])</f>
        <v>0</v>
      </c>
      <c r="AJ210" s="41">
        <f>IF(Table1[[#This Row],[Total]]=0,0,Table1[[#This Row],[Total2]]-Table1[[#This Row],[Total]])</f>
        <v>0</v>
      </c>
      <c r="AK210" s="41">
        <f>Table1[[#This Row],[Difference]]*Table1[[#This Row],[DDS Funding Percent]]</f>
        <v>0</v>
      </c>
      <c r="AL210" s="41">
        <f>IF(Table1[[#This Row],[Regular Hourly Wage]]&lt;&gt;0,Table1[[#This Row],[Regular Wage Cap]]-Table1[[#This Row],[Regular Hourly Wage]],0)</f>
        <v>0</v>
      </c>
      <c r="AM210" s="38"/>
      <c r="AN210" s="41">
        <f>Table1[[#This Row],[Wage Difference]]*Table1[[#This Row],[Post Wage Increase Time Off Accruals (Hours)]]</f>
        <v>0</v>
      </c>
      <c r="AO210" s="41">
        <f>Table1[[#This Row],[Min Wage Time Off Accrual Expense]]*Table1[[#This Row],[DDS Funding Percent]]</f>
        <v>0</v>
      </c>
      <c r="AP210" s="1"/>
      <c r="AQ210" s="18"/>
    </row>
    <row r="211" spans="3:43" x14ac:dyDescent="0.25">
      <c r="C211" s="58"/>
      <c r="D211" s="57"/>
      <c r="K211" s="41">
        <f>SUM(Table1[[#This Row],[Regular Wages]],Table1[[#This Row],[OvertimeWages]],Table1[[#This Row],[Holiday Wages]],Table1[[#This Row],[Incentive Payments]])</f>
        <v>0</v>
      </c>
      <c r="L211" s="38"/>
      <c r="M211" s="38"/>
      <c r="N211" s="38"/>
      <c r="O211" s="38"/>
      <c r="P211" s="38"/>
      <c r="Q211" s="38"/>
      <c r="R211" s="38"/>
      <c r="S211" s="41">
        <f>SUM(Table1[[#This Row],[Regular Wages2]],Table1[[#This Row],[OvertimeWages4]],Table1[[#This Row],[Holiday Wages6]],Table1[[#This Row],[Incentive Payments8]])</f>
        <v>0</v>
      </c>
      <c r="T211" s="41">
        <f>SUM(Table1[[#This Row],[Total Pre Min Wage Wages]],Table1[[#This Row],[Total After Min Wage Wages]])</f>
        <v>0</v>
      </c>
      <c r="U211" s="41">
        <f>IFERROR(IF(OR(Table1[[#This Row],[Regular Hours]]=0,Table1[[#This Row],[Regular Hours]]=""),VLOOKUP(Table1[[#This Row],[Position Title]],startingWages!$A$2:$D$200,2, FALSE),Table1[[#This Row],[Regular Wages]]/Table1[[#This Row],[Regular Hours]]),0)</f>
        <v>0</v>
      </c>
      <c r="V211" s="41">
        <f>IF(OR(Table1[[#This Row],[OvertimeHours]]="",Table1[[#This Row],[OvertimeHours]]=0),Table1[[#This Row],[Regular Hourly Wage]]*1.5,Table1[[#This Row],[OvertimeWages]]/Table1[[#This Row],[OvertimeHours]])</f>
        <v>0</v>
      </c>
      <c r="W211" s="41">
        <f>IF(OR(Table1[[#This Row],[Holiday Hours]]="",Table1[[#This Row],[Holiday Hours]]=0),Table1[[#This Row],[Regular Hourly Wage]],Table1[[#This Row],[Holiday Wages]]/Table1[[#This Row],[Holiday Hours]])</f>
        <v>0</v>
      </c>
      <c r="X211" s="41" t="str">
        <f>IF(Table1[[#This Row],[Regular Hourly Wage]]&lt;14.05,"$14.75",IF(Table1[[#This Row],[Regular Hourly Wage]]&lt;30,"5%","None"))</f>
        <v>$14.75</v>
      </c>
      <c r="Y211" s="41">
        <f>IF(Table1[[#This Row],[Wage Category]]="5%",Table1[[#This Row],[Regular Hourly Wage]]*1.05,IF(Table1[[#This Row],[Wage Category]]="$14.75",14.75,Table1[[#This Row],[Regular Hourly Wage]]))</f>
        <v>14.75</v>
      </c>
      <c r="Z211" s="41">
        <f>(1+IF(Table1[[#This Row],[Regular Hourly Wage]]=0,0.5,(Table1[[#This Row],[Overtime Hourly Wage]]-Table1[[#This Row],[Regular Hourly Wage]])/Table1[[#This Row],[Regular Hourly Wage]]))*Table1[[#This Row],[Regular Wage Cap]]</f>
        <v>22.125</v>
      </c>
      <c r="AA211" s="41">
        <f>(1+IF(Table1[[#This Row],[Regular Hourly Wage]]=0,0,(Table1[[#This Row],[Holiday Hourly Wage]]-Table1[[#This Row],[Regular Hourly Wage]])/Table1[[#This Row],[Regular Hourly Wage]]))*Table1[[#This Row],[Regular Wage Cap]]</f>
        <v>14.75</v>
      </c>
      <c r="AB211" s="41">
        <f>Table1[[#This Row],[Regular Hours3]]*Table1[[#This Row],[Regular Hourly Wage]]</f>
        <v>0</v>
      </c>
      <c r="AC211" s="41">
        <f>Table1[[#This Row],[OvertimeHours5]]*Table1[[#This Row],[Overtime Hourly Wage]]</f>
        <v>0</v>
      </c>
      <c r="AD211" s="41">
        <f>Table1[[#This Row],[Holiday Hours7]]*Table1[[#This Row],[Holiday Hourly Wage]]</f>
        <v>0</v>
      </c>
      <c r="AE211" s="41">
        <f>SUM(Table1[[#This Row],[Regular10]:[Holiday12]])</f>
        <v>0</v>
      </c>
      <c r="AF211" s="41">
        <f>Table1[[#This Row],[Regular Hours3]]*Table1[[#This Row],[Regular Wage Cap]]</f>
        <v>0</v>
      </c>
      <c r="AG211" s="41">
        <f>Table1[[#This Row],[OvertimeHours5]]*Table1[[#This Row],[Overtime Wage Cap]]</f>
        <v>0</v>
      </c>
      <c r="AH211" s="41">
        <f>Table1[[#This Row],[Holiday Hours7]]*Table1[[#This Row],[Holiday Wage Cap]]</f>
        <v>0</v>
      </c>
      <c r="AI211" s="41">
        <f>SUM(Table1[[#This Row],[Regular]:[Holiday]])</f>
        <v>0</v>
      </c>
      <c r="AJ211" s="41">
        <f>IF(Table1[[#This Row],[Total]]=0,0,Table1[[#This Row],[Total2]]-Table1[[#This Row],[Total]])</f>
        <v>0</v>
      </c>
      <c r="AK211" s="41">
        <f>Table1[[#This Row],[Difference]]*Table1[[#This Row],[DDS Funding Percent]]</f>
        <v>0</v>
      </c>
      <c r="AL211" s="41">
        <f>IF(Table1[[#This Row],[Regular Hourly Wage]]&lt;&gt;0,Table1[[#This Row],[Regular Wage Cap]]-Table1[[#This Row],[Regular Hourly Wage]],0)</f>
        <v>0</v>
      </c>
      <c r="AM211" s="38"/>
      <c r="AN211" s="41">
        <f>Table1[[#This Row],[Wage Difference]]*Table1[[#This Row],[Post Wage Increase Time Off Accruals (Hours)]]</f>
        <v>0</v>
      </c>
      <c r="AO211" s="41">
        <f>Table1[[#This Row],[Min Wage Time Off Accrual Expense]]*Table1[[#This Row],[DDS Funding Percent]]</f>
        <v>0</v>
      </c>
      <c r="AP211" s="1"/>
      <c r="AQ211" s="18"/>
    </row>
    <row r="212" spans="3:43" x14ac:dyDescent="0.25">
      <c r="C212" s="58"/>
      <c r="D212" s="57"/>
      <c r="K212" s="41">
        <f>SUM(Table1[[#This Row],[Regular Wages]],Table1[[#This Row],[OvertimeWages]],Table1[[#This Row],[Holiday Wages]],Table1[[#This Row],[Incentive Payments]])</f>
        <v>0</v>
      </c>
      <c r="L212" s="38"/>
      <c r="M212" s="38"/>
      <c r="N212" s="38"/>
      <c r="O212" s="38"/>
      <c r="P212" s="38"/>
      <c r="Q212" s="38"/>
      <c r="R212" s="38"/>
      <c r="S212" s="41">
        <f>SUM(Table1[[#This Row],[Regular Wages2]],Table1[[#This Row],[OvertimeWages4]],Table1[[#This Row],[Holiday Wages6]],Table1[[#This Row],[Incentive Payments8]])</f>
        <v>0</v>
      </c>
      <c r="T212" s="41">
        <f>SUM(Table1[[#This Row],[Total Pre Min Wage Wages]],Table1[[#This Row],[Total After Min Wage Wages]])</f>
        <v>0</v>
      </c>
      <c r="U212" s="41">
        <f>IFERROR(IF(OR(Table1[[#This Row],[Regular Hours]]=0,Table1[[#This Row],[Regular Hours]]=""),VLOOKUP(Table1[[#This Row],[Position Title]],startingWages!$A$2:$D$200,2, FALSE),Table1[[#This Row],[Regular Wages]]/Table1[[#This Row],[Regular Hours]]),0)</f>
        <v>0</v>
      </c>
      <c r="V212" s="41">
        <f>IF(OR(Table1[[#This Row],[OvertimeHours]]="",Table1[[#This Row],[OvertimeHours]]=0),Table1[[#This Row],[Regular Hourly Wage]]*1.5,Table1[[#This Row],[OvertimeWages]]/Table1[[#This Row],[OvertimeHours]])</f>
        <v>0</v>
      </c>
      <c r="W212" s="41">
        <f>IF(OR(Table1[[#This Row],[Holiday Hours]]="",Table1[[#This Row],[Holiday Hours]]=0),Table1[[#This Row],[Regular Hourly Wage]],Table1[[#This Row],[Holiday Wages]]/Table1[[#This Row],[Holiday Hours]])</f>
        <v>0</v>
      </c>
      <c r="X212" s="41" t="str">
        <f>IF(Table1[[#This Row],[Regular Hourly Wage]]&lt;14.05,"$14.75",IF(Table1[[#This Row],[Regular Hourly Wage]]&lt;30,"5%","None"))</f>
        <v>$14.75</v>
      </c>
      <c r="Y212" s="41">
        <f>IF(Table1[[#This Row],[Wage Category]]="5%",Table1[[#This Row],[Regular Hourly Wage]]*1.05,IF(Table1[[#This Row],[Wage Category]]="$14.75",14.75,Table1[[#This Row],[Regular Hourly Wage]]))</f>
        <v>14.75</v>
      </c>
      <c r="Z212" s="41">
        <f>(1+IF(Table1[[#This Row],[Regular Hourly Wage]]=0,0.5,(Table1[[#This Row],[Overtime Hourly Wage]]-Table1[[#This Row],[Regular Hourly Wage]])/Table1[[#This Row],[Regular Hourly Wage]]))*Table1[[#This Row],[Regular Wage Cap]]</f>
        <v>22.125</v>
      </c>
      <c r="AA212" s="41">
        <f>(1+IF(Table1[[#This Row],[Regular Hourly Wage]]=0,0,(Table1[[#This Row],[Holiday Hourly Wage]]-Table1[[#This Row],[Regular Hourly Wage]])/Table1[[#This Row],[Regular Hourly Wage]]))*Table1[[#This Row],[Regular Wage Cap]]</f>
        <v>14.75</v>
      </c>
      <c r="AB212" s="41">
        <f>Table1[[#This Row],[Regular Hours3]]*Table1[[#This Row],[Regular Hourly Wage]]</f>
        <v>0</v>
      </c>
      <c r="AC212" s="41">
        <f>Table1[[#This Row],[OvertimeHours5]]*Table1[[#This Row],[Overtime Hourly Wage]]</f>
        <v>0</v>
      </c>
      <c r="AD212" s="41">
        <f>Table1[[#This Row],[Holiday Hours7]]*Table1[[#This Row],[Holiday Hourly Wage]]</f>
        <v>0</v>
      </c>
      <c r="AE212" s="41">
        <f>SUM(Table1[[#This Row],[Regular10]:[Holiday12]])</f>
        <v>0</v>
      </c>
      <c r="AF212" s="41">
        <f>Table1[[#This Row],[Regular Hours3]]*Table1[[#This Row],[Regular Wage Cap]]</f>
        <v>0</v>
      </c>
      <c r="AG212" s="41">
        <f>Table1[[#This Row],[OvertimeHours5]]*Table1[[#This Row],[Overtime Wage Cap]]</f>
        <v>0</v>
      </c>
      <c r="AH212" s="41">
        <f>Table1[[#This Row],[Holiday Hours7]]*Table1[[#This Row],[Holiday Wage Cap]]</f>
        <v>0</v>
      </c>
      <c r="AI212" s="41">
        <f>SUM(Table1[[#This Row],[Regular]:[Holiday]])</f>
        <v>0</v>
      </c>
      <c r="AJ212" s="41">
        <f>IF(Table1[[#This Row],[Total]]=0,0,Table1[[#This Row],[Total2]]-Table1[[#This Row],[Total]])</f>
        <v>0</v>
      </c>
      <c r="AK212" s="41">
        <f>Table1[[#This Row],[Difference]]*Table1[[#This Row],[DDS Funding Percent]]</f>
        <v>0</v>
      </c>
      <c r="AL212" s="41">
        <f>IF(Table1[[#This Row],[Regular Hourly Wage]]&lt;&gt;0,Table1[[#This Row],[Regular Wage Cap]]-Table1[[#This Row],[Regular Hourly Wage]],0)</f>
        <v>0</v>
      </c>
      <c r="AM212" s="38"/>
      <c r="AN212" s="41">
        <f>Table1[[#This Row],[Wage Difference]]*Table1[[#This Row],[Post Wage Increase Time Off Accruals (Hours)]]</f>
        <v>0</v>
      </c>
      <c r="AO212" s="41">
        <f>Table1[[#This Row],[Min Wage Time Off Accrual Expense]]*Table1[[#This Row],[DDS Funding Percent]]</f>
        <v>0</v>
      </c>
      <c r="AP212" s="1"/>
      <c r="AQ212" s="18"/>
    </row>
    <row r="213" spans="3:43" x14ac:dyDescent="0.25">
      <c r="C213" s="58"/>
      <c r="D213" s="57"/>
      <c r="K213" s="41">
        <f>SUM(Table1[[#This Row],[Regular Wages]],Table1[[#This Row],[OvertimeWages]],Table1[[#This Row],[Holiday Wages]],Table1[[#This Row],[Incentive Payments]])</f>
        <v>0</v>
      </c>
      <c r="L213" s="38"/>
      <c r="M213" s="38"/>
      <c r="N213" s="38"/>
      <c r="O213" s="38"/>
      <c r="P213" s="38"/>
      <c r="Q213" s="38"/>
      <c r="R213" s="38"/>
      <c r="S213" s="41">
        <f>SUM(Table1[[#This Row],[Regular Wages2]],Table1[[#This Row],[OvertimeWages4]],Table1[[#This Row],[Holiday Wages6]],Table1[[#This Row],[Incentive Payments8]])</f>
        <v>0</v>
      </c>
      <c r="T213" s="41">
        <f>SUM(Table1[[#This Row],[Total Pre Min Wage Wages]],Table1[[#This Row],[Total After Min Wage Wages]])</f>
        <v>0</v>
      </c>
      <c r="U213" s="41">
        <f>IFERROR(IF(OR(Table1[[#This Row],[Regular Hours]]=0,Table1[[#This Row],[Regular Hours]]=""),VLOOKUP(Table1[[#This Row],[Position Title]],startingWages!$A$2:$D$200,2, FALSE),Table1[[#This Row],[Regular Wages]]/Table1[[#This Row],[Regular Hours]]),0)</f>
        <v>0</v>
      </c>
      <c r="V213" s="41">
        <f>IF(OR(Table1[[#This Row],[OvertimeHours]]="",Table1[[#This Row],[OvertimeHours]]=0),Table1[[#This Row],[Regular Hourly Wage]]*1.5,Table1[[#This Row],[OvertimeWages]]/Table1[[#This Row],[OvertimeHours]])</f>
        <v>0</v>
      </c>
      <c r="W213" s="41">
        <f>IF(OR(Table1[[#This Row],[Holiday Hours]]="",Table1[[#This Row],[Holiday Hours]]=0),Table1[[#This Row],[Regular Hourly Wage]],Table1[[#This Row],[Holiday Wages]]/Table1[[#This Row],[Holiday Hours]])</f>
        <v>0</v>
      </c>
      <c r="X213" s="41" t="str">
        <f>IF(Table1[[#This Row],[Regular Hourly Wage]]&lt;14.05,"$14.75",IF(Table1[[#This Row],[Regular Hourly Wage]]&lt;30,"5%","None"))</f>
        <v>$14.75</v>
      </c>
      <c r="Y213" s="41">
        <f>IF(Table1[[#This Row],[Wage Category]]="5%",Table1[[#This Row],[Regular Hourly Wage]]*1.05,IF(Table1[[#This Row],[Wage Category]]="$14.75",14.75,Table1[[#This Row],[Regular Hourly Wage]]))</f>
        <v>14.75</v>
      </c>
      <c r="Z213" s="41">
        <f>(1+IF(Table1[[#This Row],[Regular Hourly Wage]]=0,0.5,(Table1[[#This Row],[Overtime Hourly Wage]]-Table1[[#This Row],[Regular Hourly Wage]])/Table1[[#This Row],[Regular Hourly Wage]]))*Table1[[#This Row],[Regular Wage Cap]]</f>
        <v>22.125</v>
      </c>
      <c r="AA213" s="41">
        <f>(1+IF(Table1[[#This Row],[Regular Hourly Wage]]=0,0,(Table1[[#This Row],[Holiday Hourly Wage]]-Table1[[#This Row],[Regular Hourly Wage]])/Table1[[#This Row],[Regular Hourly Wage]]))*Table1[[#This Row],[Regular Wage Cap]]</f>
        <v>14.75</v>
      </c>
      <c r="AB213" s="41">
        <f>Table1[[#This Row],[Regular Hours3]]*Table1[[#This Row],[Regular Hourly Wage]]</f>
        <v>0</v>
      </c>
      <c r="AC213" s="41">
        <f>Table1[[#This Row],[OvertimeHours5]]*Table1[[#This Row],[Overtime Hourly Wage]]</f>
        <v>0</v>
      </c>
      <c r="AD213" s="41">
        <f>Table1[[#This Row],[Holiday Hours7]]*Table1[[#This Row],[Holiday Hourly Wage]]</f>
        <v>0</v>
      </c>
      <c r="AE213" s="41">
        <f>SUM(Table1[[#This Row],[Regular10]:[Holiday12]])</f>
        <v>0</v>
      </c>
      <c r="AF213" s="41">
        <f>Table1[[#This Row],[Regular Hours3]]*Table1[[#This Row],[Regular Wage Cap]]</f>
        <v>0</v>
      </c>
      <c r="AG213" s="41">
        <f>Table1[[#This Row],[OvertimeHours5]]*Table1[[#This Row],[Overtime Wage Cap]]</f>
        <v>0</v>
      </c>
      <c r="AH213" s="41">
        <f>Table1[[#This Row],[Holiday Hours7]]*Table1[[#This Row],[Holiday Wage Cap]]</f>
        <v>0</v>
      </c>
      <c r="AI213" s="41">
        <f>SUM(Table1[[#This Row],[Regular]:[Holiday]])</f>
        <v>0</v>
      </c>
      <c r="AJ213" s="41">
        <f>IF(Table1[[#This Row],[Total]]=0,0,Table1[[#This Row],[Total2]]-Table1[[#This Row],[Total]])</f>
        <v>0</v>
      </c>
      <c r="AK213" s="41">
        <f>Table1[[#This Row],[Difference]]*Table1[[#This Row],[DDS Funding Percent]]</f>
        <v>0</v>
      </c>
      <c r="AL213" s="41">
        <f>IF(Table1[[#This Row],[Regular Hourly Wage]]&lt;&gt;0,Table1[[#This Row],[Regular Wage Cap]]-Table1[[#This Row],[Regular Hourly Wage]],0)</f>
        <v>0</v>
      </c>
      <c r="AM213" s="38"/>
      <c r="AN213" s="41">
        <f>Table1[[#This Row],[Wage Difference]]*Table1[[#This Row],[Post Wage Increase Time Off Accruals (Hours)]]</f>
        <v>0</v>
      </c>
      <c r="AO213" s="41">
        <f>Table1[[#This Row],[Min Wage Time Off Accrual Expense]]*Table1[[#This Row],[DDS Funding Percent]]</f>
        <v>0</v>
      </c>
      <c r="AP213" s="1"/>
      <c r="AQ213" s="18"/>
    </row>
    <row r="214" spans="3:43" x14ac:dyDescent="0.25">
      <c r="C214" s="58"/>
      <c r="D214" s="57"/>
      <c r="K214" s="41">
        <f>SUM(Table1[[#This Row],[Regular Wages]],Table1[[#This Row],[OvertimeWages]],Table1[[#This Row],[Holiday Wages]],Table1[[#This Row],[Incentive Payments]])</f>
        <v>0</v>
      </c>
      <c r="L214" s="38"/>
      <c r="M214" s="38"/>
      <c r="N214" s="38"/>
      <c r="O214" s="38"/>
      <c r="P214" s="38"/>
      <c r="Q214" s="38"/>
      <c r="R214" s="38"/>
      <c r="S214" s="41">
        <f>SUM(Table1[[#This Row],[Regular Wages2]],Table1[[#This Row],[OvertimeWages4]],Table1[[#This Row],[Holiday Wages6]],Table1[[#This Row],[Incentive Payments8]])</f>
        <v>0</v>
      </c>
      <c r="T214" s="41">
        <f>SUM(Table1[[#This Row],[Total Pre Min Wage Wages]],Table1[[#This Row],[Total After Min Wage Wages]])</f>
        <v>0</v>
      </c>
      <c r="U214" s="41">
        <f>IFERROR(IF(OR(Table1[[#This Row],[Regular Hours]]=0,Table1[[#This Row],[Regular Hours]]=""),VLOOKUP(Table1[[#This Row],[Position Title]],startingWages!$A$2:$D$200,2, FALSE),Table1[[#This Row],[Regular Wages]]/Table1[[#This Row],[Regular Hours]]),0)</f>
        <v>0</v>
      </c>
      <c r="V214" s="41">
        <f>IF(OR(Table1[[#This Row],[OvertimeHours]]="",Table1[[#This Row],[OvertimeHours]]=0),Table1[[#This Row],[Regular Hourly Wage]]*1.5,Table1[[#This Row],[OvertimeWages]]/Table1[[#This Row],[OvertimeHours]])</f>
        <v>0</v>
      </c>
      <c r="W214" s="41">
        <f>IF(OR(Table1[[#This Row],[Holiday Hours]]="",Table1[[#This Row],[Holiday Hours]]=0),Table1[[#This Row],[Regular Hourly Wage]],Table1[[#This Row],[Holiday Wages]]/Table1[[#This Row],[Holiday Hours]])</f>
        <v>0</v>
      </c>
      <c r="X214" s="41" t="str">
        <f>IF(Table1[[#This Row],[Regular Hourly Wage]]&lt;14.05,"$14.75",IF(Table1[[#This Row],[Regular Hourly Wage]]&lt;30,"5%","None"))</f>
        <v>$14.75</v>
      </c>
      <c r="Y214" s="41">
        <f>IF(Table1[[#This Row],[Wage Category]]="5%",Table1[[#This Row],[Regular Hourly Wage]]*1.05,IF(Table1[[#This Row],[Wage Category]]="$14.75",14.75,Table1[[#This Row],[Regular Hourly Wage]]))</f>
        <v>14.75</v>
      </c>
      <c r="Z214" s="41">
        <f>(1+IF(Table1[[#This Row],[Regular Hourly Wage]]=0,0.5,(Table1[[#This Row],[Overtime Hourly Wage]]-Table1[[#This Row],[Regular Hourly Wage]])/Table1[[#This Row],[Regular Hourly Wage]]))*Table1[[#This Row],[Regular Wage Cap]]</f>
        <v>22.125</v>
      </c>
      <c r="AA214" s="41">
        <f>(1+IF(Table1[[#This Row],[Regular Hourly Wage]]=0,0,(Table1[[#This Row],[Holiday Hourly Wage]]-Table1[[#This Row],[Regular Hourly Wage]])/Table1[[#This Row],[Regular Hourly Wage]]))*Table1[[#This Row],[Regular Wage Cap]]</f>
        <v>14.75</v>
      </c>
      <c r="AB214" s="41">
        <f>Table1[[#This Row],[Regular Hours3]]*Table1[[#This Row],[Regular Hourly Wage]]</f>
        <v>0</v>
      </c>
      <c r="AC214" s="41">
        <f>Table1[[#This Row],[OvertimeHours5]]*Table1[[#This Row],[Overtime Hourly Wage]]</f>
        <v>0</v>
      </c>
      <c r="AD214" s="41">
        <f>Table1[[#This Row],[Holiday Hours7]]*Table1[[#This Row],[Holiday Hourly Wage]]</f>
        <v>0</v>
      </c>
      <c r="AE214" s="41">
        <f>SUM(Table1[[#This Row],[Regular10]:[Holiday12]])</f>
        <v>0</v>
      </c>
      <c r="AF214" s="41">
        <f>Table1[[#This Row],[Regular Hours3]]*Table1[[#This Row],[Regular Wage Cap]]</f>
        <v>0</v>
      </c>
      <c r="AG214" s="41">
        <f>Table1[[#This Row],[OvertimeHours5]]*Table1[[#This Row],[Overtime Wage Cap]]</f>
        <v>0</v>
      </c>
      <c r="AH214" s="41">
        <f>Table1[[#This Row],[Holiday Hours7]]*Table1[[#This Row],[Holiday Wage Cap]]</f>
        <v>0</v>
      </c>
      <c r="AI214" s="41">
        <f>SUM(Table1[[#This Row],[Regular]:[Holiday]])</f>
        <v>0</v>
      </c>
      <c r="AJ214" s="41">
        <f>IF(Table1[[#This Row],[Total]]=0,0,Table1[[#This Row],[Total2]]-Table1[[#This Row],[Total]])</f>
        <v>0</v>
      </c>
      <c r="AK214" s="41">
        <f>Table1[[#This Row],[Difference]]*Table1[[#This Row],[DDS Funding Percent]]</f>
        <v>0</v>
      </c>
      <c r="AL214" s="41">
        <f>IF(Table1[[#This Row],[Regular Hourly Wage]]&lt;&gt;0,Table1[[#This Row],[Regular Wage Cap]]-Table1[[#This Row],[Regular Hourly Wage]],0)</f>
        <v>0</v>
      </c>
      <c r="AM214" s="38"/>
      <c r="AN214" s="41">
        <f>Table1[[#This Row],[Wage Difference]]*Table1[[#This Row],[Post Wage Increase Time Off Accruals (Hours)]]</f>
        <v>0</v>
      </c>
      <c r="AO214" s="41">
        <f>Table1[[#This Row],[Min Wage Time Off Accrual Expense]]*Table1[[#This Row],[DDS Funding Percent]]</f>
        <v>0</v>
      </c>
      <c r="AP214" s="1"/>
      <c r="AQ214" s="18"/>
    </row>
    <row r="215" spans="3:43" x14ac:dyDescent="0.25">
      <c r="C215" s="58"/>
      <c r="D215" s="57"/>
      <c r="K215" s="41">
        <f>SUM(Table1[[#This Row],[Regular Wages]],Table1[[#This Row],[OvertimeWages]],Table1[[#This Row],[Holiday Wages]],Table1[[#This Row],[Incentive Payments]])</f>
        <v>0</v>
      </c>
      <c r="L215" s="38"/>
      <c r="M215" s="38"/>
      <c r="N215" s="38"/>
      <c r="O215" s="38"/>
      <c r="P215" s="38"/>
      <c r="Q215" s="38"/>
      <c r="R215" s="38"/>
      <c r="S215" s="41">
        <f>SUM(Table1[[#This Row],[Regular Wages2]],Table1[[#This Row],[OvertimeWages4]],Table1[[#This Row],[Holiday Wages6]],Table1[[#This Row],[Incentive Payments8]])</f>
        <v>0</v>
      </c>
      <c r="T215" s="41">
        <f>SUM(Table1[[#This Row],[Total Pre Min Wage Wages]],Table1[[#This Row],[Total After Min Wage Wages]])</f>
        <v>0</v>
      </c>
      <c r="U215" s="41">
        <f>IFERROR(IF(OR(Table1[[#This Row],[Regular Hours]]=0,Table1[[#This Row],[Regular Hours]]=""),VLOOKUP(Table1[[#This Row],[Position Title]],startingWages!$A$2:$D$200,2, FALSE),Table1[[#This Row],[Regular Wages]]/Table1[[#This Row],[Regular Hours]]),0)</f>
        <v>0</v>
      </c>
      <c r="V215" s="41">
        <f>IF(OR(Table1[[#This Row],[OvertimeHours]]="",Table1[[#This Row],[OvertimeHours]]=0),Table1[[#This Row],[Regular Hourly Wage]]*1.5,Table1[[#This Row],[OvertimeWages]]/Table1[[#This Row],[OvertimeHours]])</f>
        <v>0</v>
      </c>
      <c r="W215" s="41">
        <f>IF(OR(Table1[[#This Row],[Holiday Hours]]="",Table1[[#This Row],[Holiday Hours]]=0),Table1[[#This Row],[Regular Hourly Wage]],Table1[[#This Row],[Holiday Wages]]/Table1[[#This Row],[Holiday Hours]])</f>
        <v>0</v>
      </c>
      <c r="X215" s="41" t="str">
        <f>IF(Table1[[#This Row],[Regular Hourly Wage]]&lt;14.05,"$14.75",IF(Table1[[#This Row],[Regular Hourly Wage]]&lt;30,"5%","None"))</f>
        <v>$14.75</v>
      </c>
      <c r="Y215" s="41">
        <f>IF(Table1[[#This Row],[Wage Category]]="5%",Table1[[#This Row],[Regular Hourly Wage]]*1.05,IF(Table1[[#This Row],[Wage Category]]="$14.75",14.75,Table1[[#This Row],[Regular Hourly Wage]]))</f>
        <v>14.75</v>
      </c>
      <c r="Z215" s="41">
        <f>(1+IF(Table1[[#This Row],[Regular Hourly Wage]]=0,0.5,(Table1[[#This Row],[Overtime Hourly Wage]]-Table1[[#This Row],[Regular Hourly Wage]])/Table1[[#This Row],[Regular Hourly Wage]]))*Table1[[#This Row],[Regular Wage Cap]]</f>
        <v>22.125</v>
      </c>
      <c r="AA215" s="41">
        <f>(1+IF(Table1[[#This Row],[Regular Hourly Wage]]=0,0,(Table1[[#This Row],[Holiday Hourly Wage]]-Table1[[#This Row],[Regular Hourly Wage]])/Table1[[#This Row],[Regular Hourly Wage]]))*Table1[[#This Row],[Regular Wage Cap]]</f>
        <v>14.75</v>
      </c>
      <c r="AB215" s="41">
        <f>Table1[[#This Row],[Regular Hours3]]*Table1[[#This Row],[Regular Hourly Wage]]</f>
        <v>0</v>
      </c>
      <c r="AC215" s="41">
        <f>Table1[[#This Row],[OvertimeHours5]]*Table1[[#This Row],[Overtime Hourly Wage]]</f>
        <v>0</v>
      </c>
      <c r="AD215" s="41">
        <f>Table1[[#This Row],[Holiday Hours7]]*Table1[[#This Row],[Holiday Hourly Wage]]</f>
        <v>0</v>
      </c>
      <c r="AE215" s="41">
        <f>SUM(Table1[[#This Row],[Regular10]:[Holiday12]])</f>
        <v>0</v>
      </c>
      <c r="AF215" s="41">
        <f>Table1[[#This Row],[Regular Hours3]]*Table1[[#This Row],[Regular Wage Cap]]</f>
        <v>0</v>
      </c>
      <c r="AG215" s="41">
        <f>Table1[[#This Row],[OvertimeHours5]]*Table1[[#This Row],[Overtime Wage Cap]]</f>
        <v>0</v>
      </c>
      <c r="AH215" s="41">
        <f>Table1[[#This Row],[Holiday Hours7]]*Table1[[#This Row],[Holiday Wage Cap]]</f>
        <v>0</v>
      </c>
      <c r="AI215" s="41">
        <f>SUM(Table1[[#This Row],[Regular]:[Holiday]])</f>
        <v>0</v>
      </c>
      <c r="AJ215" s="41">
        <f>IF(Table1[[#This Row],[Total]]=0,0,Table1[[#This Row],[Total2]]-Table1[[#This Row],[Total]])</f>
        <v>0</v>
      </c>
      <c r="AK215" s="41">
        <f>Table1[[#This Row],[Difference]]*Table1[[#This Row],[DDS Funding Percent]]</f>
        <v>0</v>
      </c>
      <c r="AL215" s="41">
        <f>IF(Table1[[#This Row],[Regular Hourly Wage]]&lt;&gt;0,Table1[[#This Row],[Regular Wage Cap]]-Table1[[#This Row],[Regular Hourly Wage]],0)</f>
        <v>0</v>
      </c>
      <c r="AM215" s="38"/>
      <c r="AN215" s="41">
        <f>Table1[[#This Row],[Wage Difference]]*Table1[[#This Row],[Post Wage Increase Time Off Accruals (Hours)]]</f>
        <v>0</v>
      </c>
      <c r="AO215" s="41">
        <f>Table1[[#This Row],[Min Wage Time Off Accrual Expense]]*Table1[[#This Row],[DDS Funding Percent]]</f>
        <v>0</v>
      </c>
      <c r="AP215" s="1"/>
      <c r="AQ215" s="18"/>
    </row>
    <row r="216" spans="3:43" x14ac:dyDescent="0.25">
      <c r="C216" s="58"/>
      <c r="D216" s="57"/>
      <c r="K216" s="41">
        <f>SUM(Table1[[#This Row],[Regular Wages]],Table1[[#This Row],[OvertimeWages]],Table1[[#This Row],[Holiday Wages]],Table1[[#This Row],[Incentive Payments]])</f>
        <v>0</v>
      </c>
      <c r="L216" s="38"/>
      <c r="M216" s="38"/>
      <c r="N216" s="38"/>
      <c r="O216" s="38"/>
      <c r="P216" s="38"/>
      <c r="Q216" s="38"/>
      <c r="R216" s="38"/>
      <c r="S216" s="41">
        <f>SUM(Table1[[#This Row],[Regular Wages2]],Table1[[#This Row],[OvertimeWages4]],Table1[[#This Row],[Holiday Wages6]],Table1[[#This Row],[Incentive Payments8]])</f>
        <v>0</v>
      </c>
      <c r="T216" s="41">
        <f>SUM(Table1[[#This Row],[Total Pre Min Wage Wages]],Table1[[#This Row],[Total After Min Wage Wages]])</f>
        <v>0</v>
      </c>
      <c r="U216" s="41">
        <f>IFERROR(IF(OR(Table1[[#This Row],[Regular Hours]]=0,Table1[[#This Row],[Regular Hours]]=""),VLOOKUP(Table1[[#This Row],[Position Title]],startingWages!$A$2:$D$200,2, FALSE),Table1[[#This Row],[Regular Wages]]/Table1[[#This Row],[Regular Hours]]),0)</f>
        <v>0</v>
      </c>
      <c r="V216" s="41">
        <f>IF(OR(Table1[[#This Row],[OvertimeHours]]="",Table1[[#This Row],[OvertimeHours]]=0),Table1[[#This Row],[Regular Hourly Wage]]*1.5,Table1[[#This Row],[OvertimeWages]]/Table1[[#This Row],[OvertimeHours]])</f>
        <v>0</v>
      </c>
      <c r="W216" s="41">
        <f>IF(OR(Table1[[#This Row],[Holiday Hours]]="",Table1[[#This Row],[Holiday Hours]]=0),Table1[[#This Row],[Regular Hourly Wage]],Table1[[#This Row],[Holiday Wages]]/Table1[[#This Row],[Holiday Hours]])</f>
        <v>0</v>
      </c>
      <c r="X216" s="41" t="str">
        <f>IF(Table1[[#This Row],[Regular Hourly Wage]]&lt;14.05,"$14.75",IF(Table1[[#This Row],[Regular Hourly Wage]]&lt;30,"5%","None"))</f>
        <v>$14.75</v>
      </c>
      <c r="Y216" s="41">
        <f>IF(Table1[[#This Row],[Wage Category]]="5%",Table1[[#This Row],[Regular Hourly Wage]]*1.05,IF(Table1[[#This Row],[Wage Category]]="$14.75",14.75,Table1[[#This Row],[Regular Hourly Wage]]))</f>
        <v>14.75</v>
      </c>
      <c r="Z216" s="41">
        <f>(1+IF(Table1[[#This Row],[Regular Hourly Wage]]=0,0.5,(Table1[[#This Row],[Overtime Hourly Wage]]-Table1[[#This Row],[Regular Hourly Wage]])/Table1[[#This Row],[Regular Hourly Wage]]))*Table1[[#This Row],[Regular Wage Cap]]</f>
        <v>22.125</v>
      </c>
      <c r="AA216" s="41">
        <f>(1+IF(Table1[[#This Row],[Regular Hourly Wage]]=0,0,(Table1[[#This Row],[Holiday Hourly Wage]]-Table1[[#This Row],[Regular Hourly Wage]])/Table1[[#This Row],[Regular Hourly Wage]]))*Table1[[#This Row],[Regular Wage Cap]]</f>
        <v>14.75</v>
      </c>
      <c r="AB216" s="41">
        <f>Table1[[#This Row],[Regular Hours3]]*Table1[[#This Row],[Regular Hourly Wage]]</f>
        <v>0</v>
      </c>
      <c r="AC216" s="41">
        <f>Table1[[#This Row],[OvertimeHours5]]*Table1[[#This Row],[Overtime Hourly Wage]]</f>
        <v>0</v>
      </c>
      <c r="AD216" s="41">
        <f>Table1[[#This Row],[Holiday Hours7]]*Table1[[#This Row],[Holiday Hourly Wage]]</f>
        <v>0</v>
      </c>
      <c r="AE216" s="41">
        <f>SUM(Table1[[#This Row],[Regular10]:[Holiday12]])</f>
        <v>0</v>
      </c>
      <c r="AF216" s="41">
        <f>Table1[[#This Row],[Regular Hours3]]*Table1[[#This Row],[Regular Wage Cap]]</f>
        <v>0</v>
      </c>
      <c r="AG216" s="41">
        <f>Table1[[#This Row],[OvertimeHours5]]*Table1[[#This Row],[Overtime Wage Cap]]</f>
        <v>0</v>
      </c>
      <c r="AH216" s="41">
        <f>Table1[[#This Row],[Holiday Hours7]]*Table1[[#This Row],[Holiday Wage Cap]]</f>
        <v>0</v>
      </c>
      <c r="AI216" s="41">
        <f>SUM(Table1[[#This Row],[Regular]:[Holiday]])</f>
        <v>0</v>
      </c>
      <c r="AJ216" s="41">
        <f>IF(Table1[[#This Row],[Total]]=0,0,Table1[[#This Row],[Total2]]-Table1[[#This Row],[Total]])</f>
        <v>0</v>
      </c>
      <c r="AK216" s="41">
        <f>Table1[[#This Row],[Difference]]*Table1[[#This Row],[DDS Funding Percent]]</f>
        <v>0</v>
      </c>
      <c r="AL216" s="41">
        <f>IF(Table1[[#This Row],[Regular Hourly Wage]]&lt;&gt;0,Table1[[#This Row],[Regular Wage Cap]]-Table1[[#This Row],[Regular Hourly Wage]],0)</f>
        <v>0</v>
      </c>
      <c r="AM216" s="38"/>
      <c r="AN216" s="41">
        <f>Table1[[#This Row],[Wage Difference]]*Table1[[#This Row],[Post Wage Increase Time Off Accruals (Hours)]]</f>
        <v>0</v>
      </c>
      <c r="AO216" s="41">
        <f>Table1[[#This Row],[Min Wage Time Off Accrual Expense]]*Table1[[#This Row],[DDS Funding Percent]]</f>
        <v>0</v>
      </c>
      <c r="AP216" s="1"/>
      <c r="AQ216" s="18"/>
    </row>
    <row r="217" spans="3:43" x14ac:dyDescent="0.25">
      <c r="C217" s="58"/>
      <c r="D217" s="57"/>
      <c r="K217" s="41">
        <f>SUM(Table1[[#This Row],[Regular Wages]],Table1[[#This Row],[OvertimeWages]],Table1[[#This Row],[Holiday Wages]],Table1[[#This Row],[Incentive Payments]])</f>
        <v>0</v>
      </c>
      <c r="L217" s="38"/>
      <c r="M217" s="38"/>
      <c r="N217" s="38"/>
      <c r="O217" s="38"/>
      <c r="P217" s="38"/>
      <c r="Q217" s="38"/>
      <c r="R217" s="38"/>
      <c r="S217" s="41">
        <f>SUM(Table1[[#This Row],[Regular Wages2]],Table1[[#This Row],[OvertimeWages4]],Table1[[#This Row],[Holiday Wages6]],Table1[[#This Row],[Incentive Payments8]])</f>
        <v>0</v>
      </c>
      <c r="T217" s="41">
        <f>SUM(Table1[[#This Row],[Total Pre Min Wage Wages]],Table1[[#This Row],[Total After Min Wage Wages]])</f>
        <v>0</v>
      </c>
      <c r="U217" s="41">
        <f>IFERROR(IF(OR(Table1[[#This Row],[Regular Hours]]=0,Table1[[#This Row],[Regular Hours]]=""),VLOOKUP(Table1[[#This Row],[Position Title]],startingWages!$A$2:$D$200,2, FALSE),Table1[[#This Row],[Regular Wages]]/Table1[[#This Row],[Regular Hours]]),0)</f>
        <v>0</v>
      </c>
      <c r="V217" s="41">
        <f>IF(OR(Table1[[#This Row],[OvertimeHours]]="",Table1[[#This Row],[OvertimeHours]]=0),Table1[[#This Row],[Regular Hourly Wage]]*1.5,Table1[[#This Row],[OvertimeWages]]/Table1[[#This Row],[OvertimeHours]])</f>
        <v>0</v>
      </c>
      <c r="W217" s="41">
        <f>IF(OR(Table1[[#This Row],[Holiday Hours]]="",Table1[[#This Row],[Holiday Hours]]=0),Table1[[#This Row],[Regular Hourly Wage]],Table1[[#This Row],[Holiday Wages]]/Table1[[#This Row],[Holiday Hours]])</f>
        <v>0</v>
      </c>
      <c r="X217" s="41" t="str">
        <f>IF(Table1[[#This Row],[Regular Hourly Wage]]&lt;14.05,"$14.75",IF(Table1[[#This Row],[Regular Hourly Wage]]&lt;30,"5%","None"))</f>
        <v>$14.75</v>
      </c>
      <c r="Y217" s="41">
        <f>IF(Table1[[#This Row],[Wage Category]]="5%",Table1[[#This Row],[Regular Hourly Wage]]*1.05,IF(Table1[[#This Row],[Wage Category]]="$14.75",14.75,Table1[[#This Row],[Regular Hourly Wage]]))</f>
        <v>14.75</v>
      </c>
      <c r="Z217" s="41">
        <f>(1+IF(Table1[[#This Row],[Regular Hourly Wage]]=0,0.5,(Table1[[#This Row],[Overtime Hourly Wage]]-Table1[[#This Row],[Regular Hourly Wage]])/Table1[[#This Row],[Regular Hourly Wage]]))*Table1[[#This Row],[Regular Wage Cap]]</f>
        <v>22.125</v>
      </c>
      <c r="AA217" s="41">
        <f>(1+IF(Table1[[#This Row],[Regular Hourly Wage]]=0,0,(Table1[[#This Row],[Holiday Hourly Wage]]-Table1[[#This Row],[Regular Hourly Wage]])/Table1[[#This Row],[Regular Hourly Wage]]))*Table1[[#This Row],[Regular Wage Cap]]</f>
        <v>14.75</v>
      </c>
      <c r="AB217" s="41">
        <f>Table1[[#This Row],[Regular Hours3]]*Table1[[#This Row],[Regular Hourly Wage]]</f>
        <v>0</v>
      </c>
      <c r="AC217" s="41">
        <f>Table1[[#This Row],[OvertimeHours5]]*Table1[[#This Row],[Overtime Hourly Wage]]</f>
        <v>0</v>
      </c>
      <c r="AD217" s="41">
        <f>Table1[[#This Row],[Holiday Hours7]]*Table1[[#This Row],[Holiday Hourly Wage]]</f>
        <v>0</v>
      </c>
      <c r="AE217" s="41">
        <f>SUM(Table1[[#This Row],[Regular10]:[Holiday12]])</f>
        <v>0</v>
      </c>
      <c r="AF217" s="41">
        <f>Table1[[#This Row],[Regular Hours3]]*Table1[[#This Row],[Regular Wage Cap]]</f>
        <v>0</v>
      </c>
      <c r="AG217" s="41">
        <f>Table1[[#This Row],[OvertimeHours5]]*Table1[[#This Row],[Overtime Wage Cap]]</f>
        <v>0</v>
      </c>
      <c r="AH217" s="41">
        <f>Table1[[#This Row],[Holiday Hours7]]*Table1[[#This Row],[Holiday Wage Cap]]</f>
        <v>0</v>
      </c>
      <c r="AI217" s="41">
        <f>SUM(Table1[[#This Row],[Regular]:[Holiday]])</f>
        <v>0</v>
      </c>
      <c r="AJ217" s="41">
        <f>IF(Table1[[#This Row],[Total]]=0,0,Table1[[#This Row],[Total2]]-Table1[[#This Row],[Total]])</f>
        <v>0</v>
      </c>
      <c r="AK217" s="41">
        <f>Table1[[#This Row],[Difference]]*Table1[[#This Row],[DDS Funding Percent]]</f>
        <v>0</v>
      </c>
      <c r="AL217" s="41">
        <f>IF(Table1[[#This Row],[Regular Hourly Wage]]&lt;&gt;0,Table1[[#This Row],[Regular Wage Cap]]-Table1[[#This Row],[Regular Hourly Wage]],0)</f>
        <v>0</v>
      </c>
      <c r="AM217" s="38"/>
      <c r="AN217" s="41">
        <f>Table1[[#This Row],[Wage Difference]]*Table1[[#This Row],[Post Wage Increase Time Off Accruals (Hours)]]</f>
        <v>0</v>
      </c>
      <c r="AO217" s="41">
        <f>Table1[[#This Row],[Min Wage Time Off Accrual Expense]]*Table1[[#This Row],[DDS Funding Percent]]</f>
        <v>0</v>
      </c>
      <c r="AP217" s="1"/>
      <c r="AQ217" s="18"/>
    </row>
    <row r="218" spans="3:43" x14ac:dyDescent="0.25">
      <c r="C218" s="58"/>
      <c r="D218" s="57"/>
      <c r="K218" s="41">
        <f>SUM(Table1[[#This Row],[Regular Wages]],Table1[[#This Row],[OvertimeWages]],Table1[[#This Row],[Holiday Wages]],Table1[[#This Row],[Incentive Payments]])</f>
        <v>0</v>
      </c>
      <c r="L218" s="38"/>
      <c r="M218" s="38"/>
      <c r="N218" s="38"/>
      <c r="O218" s="38"/>
      <c r="P218" s="38"/>
      <c r="Q218" s="38"/>
      <c r="R218" s="38"/>
      <c r="S218" s="41">
        <f>SUM(Table1[[#This Row],[Regular Wages2]],Table1[[#This Row],[OvertimeWages4]],Table1[[#This Row],[Holiday Wages6]],Table1[[#This Row],[Incentive Payments8]])</f>
        <v>0</v>
      </c>
      <c r="T218" s="41">
        <f>SUM(Table1[[#This Row],[Total Pre Min Wage Wages]],Table1[[#This Row],[Total After Min Wage Wages]])</f>
        <v>0</v>
      </c>
      <c r="U218" s="41">
        <f>IFERROR(IF(OR(Table1[[#This Row],[Regular Hours]]=0,Table1[[#This Row],[Regular Hours]]=""),VLOOKUP(Table1[[#This Row],[Position Title]],startingWages!$A$2:$D$200,2, FALSE),Table1[[#This Row],[Regular Wages]]/Table1[[#This Row],[Regular Hours]]),0)</f>
        <v>0</v>
      </c>
      <c r="V218" s="41">
        <f>IF(OR(Table1[[#This Row],[OvertimeHours]]="",Table1[[#This Row],[OvertimeHours]]=0),Table1[[#This Row],[Regular Hourly Wage]]*1.5,Table1[[#This Row],[OvertimeWages]]/Table1[[#This Row],[OvertimeHours]])</f>
        <v>0</v>
      </c>
      <c r="W218" s="41">
        <f>IF(OR(Table1[[#This Row],[Holiday Hours]]="",Table1[[#This Row],[Holiday Hours]]=0),Table1[[#This Row],[Regular Hourly Wage]],Table1[[#This Row],[Holiday Wages]]/Table1[[#This Row],[Holiday Hours]])</f>
        <v>0</v>
      </c>
      <c r="X218" s="41" t="str">
        <f>IF(Table1[[#This Row],[Regular Hourly Wage]]&lt;14.05,"$14.75",IF(Table1[[#This Row],[Regular Hourly Wage]]&lt;30,"5%","None"))</f>
        <v>$14.75</v>
      </c>
      <c r="Y218" s="41">
        <f>IF(Table1[[#This Row],[Wage Category]]="5%",Table1[[#This Row],[Regular Hourly Wage]]*1.05,IF(Table1[[#This Row],[Wage Category]]="$14.75",14.75,Table1[[#This Row],[Regular Hourly Wage]]))</f>
        <v>14.75</v>
      </c>
      <c r="Z218" s="41">
        <f>(1+IF(Table1[[#This Row],[Regular Hourly Wage]]=0,0.5,(Table1[[#This Row],[Overtime Hourly Wage]]-Table1[[#This Row],[Regular Hourly Wage]])/Table1[[#This Row],[Regular Hourly Wage]]))*Table1[[#This Row],[Regular Wage Cap]]</f>
        <v>22.125</v>
      </c>
      <c r="AA218" s="41">
        <f>(1+IF(Table1[[#This Row],[Regular Hourly Wage]]=0,0,(Table1[[#This Row],[Holiday Hourly Wage]]-Table1[[#This Row],[Regular Hourly Wage]])/Table1[[#This Row],[Regular Hourly Wage]]))*Table1[[#This Row],[Regular Wage Cap]]</f>
        <v>14.75</v>
      </c>
      <c r="AB218" s="41">
        <f>Table1[[#This Row],[Regular Hours3]]*Table1[[#This Row],[Regular Hourly Wage]]</f>
        <v>0</v>
      </c>
      <c r="AC218" s="41">
        <f>Table1[[#This Row],[OvertimeHours5]]*Table1[[#This Row],[Overtime Hourly Wage]]</f>
        <v>0</v>
      </c>
      <c r="AD218" s="41">
        <f>Table1[[#This Row],[Holiday Hours7]]*Table1[[#This Row],[Holiday Hourly Wage]]</f>
        <v>0</v>
      </c>
      <c r="AE218" s="41">
        <f>SUM(Table1[[#This Row],[Regular10]:[Holiday12]])</f>
        <v>0</v>
      </c>
      <c r="AF218" s="41">
        <f>Table1[[#This Row],[Regular Hours3]]*Table1[[#This Row],[Regular Wage Cap]]</f>
        <v>0</v>
      </c>
      <c r="AG218" s="41">
        <f>Table1[[#This Row],[OvertimeHours5]]*Table1[[#This Row],[Overtime Wage Cap]]</f>
        <v>0</v>
      </c>
      <c r="AH218" s="41">
        <f>Table1[[#This Row],[Holiday Hours7]]*Table1[[#This Row],[Holiday Wage Cap]]</f>
        <v>0</v>
      </c>
      <c r="AI218" s="41">
        <f>SUM(Table1[[#This Row],[Regular]:[Holiday]])</f>
        <v>0</v>
      </c>
      <c r="AJ218" s="41">
        <f>IF(Table1[[#This Row],[Total]]=0,0,Table1[[#This Row],[Total2]]-Table1[[#This Row],[Total]])</f>
        <v>0</v>
      </c>
      <c r="AK218" s="41">
        <f>Table1[[#This Row],[Difference]]*Table1[[#This Row],[DDS Funding Percent]]</f>
        <v>0</v>
      </c>
      <c r="AL218" s="41">
        <f>IF(Table1[[#This Row],[Regular Hourly Wage]]&lt;&gt;0,Table1[[#This Row],[Regular Wage Cap]]-Table1[[#This Row],[Regular Hourly Wage]],0)</f>
        <v>0</v>
      </c>
      <c r="AM218" s="38"/>
      <c r="AN218" s="41">
        <f>Table1[[#This Row],[Wage Difference]]*Table1[[#This Row],[Post Wage Increase Time Off Accruals (Hours)]]</f>
        <v>0</v>
      </c>
      <c r="AO218" s="41">
        <f>Table1[[#This Row],[Min Wage Time Off Accrual Expense]]*Table1[[#This Row],[DDS Funding Percent]]</f>
        <v>0</v>
      </c>
      <c r="AP218" s="1"/>
      <c r="AQ218" s="18"/>
    </row>
    <row r="219" spans="3:43" x14ac:dyDescent="0.25">
      <c r="C219" s="58"/>
      <c r="D219" s="57"/>
      <c r="K219" s="41">
        <f>SUM(Table1[[#This Row],[Regular Wages]],Table1[[#This Row],[OvertimeWages]],Table1[[#This Row],[Holiday Wages]],Table1[[#This Row],[Incentive Payments]])</f>
        <v>0</v>
      </c>
      <c r="L219" s="38"/>
      <c r="M219" s="38"/>
      <c r="N219" s="38"/>
      <c r="O219" s="38"/>
      <c r="P219" s="38"/>
      <c r="Q219" s="38"/>
      <c r="R219" s="38"/>
      <c r="S219" s="41">
        <f>SUM(Table1[[#This Row],[Regular Wages2]],Table1[[#This Row],[OvertimeWages4]],Table1[[#This Row],[Holiday Wages6]],Table1[[#This Row],[Incentive Payments8]])</f>
        <v>0</v>
      </c>
      <c r="T219" s="41">
        <f>SUM(Table1[[#This Row],[Total Pre Min Wage Wages]],Table1[[#This Row],[Total After Min Wage Wages]])</f>
        <v>0</v>
      </c>
      <c r="U219" s="41">
        <f>IFERROR(IF(OR(Table1[[#This Row],[Regular Hours]]=0,Table1[[#This Row],[Regular Hours]]=""),VLOOKUP(Table1[[#This Row],[Position Title]],startingWages!$A$2:$D$200,2, FALSE),Table1[[#This Row],[Regular Wages]]/Table1[[#This Row],[Regular Hours]]),0)</f>
        <v>0</v>
      </c>
      <c r="V219" s="41">
        <f>IF(OR(Table1[[#This Row],[OvertimeHours]]="",Table1[[#This Row],[OvertimeHours]]=0),Table1[[#This Row],[Regular Hourly Wage]]*1.5,Table1[[#This Row],[OvertimeWages]]/Table1[[#This Row],[OvertimeHours]])</f>
        <v>0</v>
      </c>
      <c r="W219" s="41">
        <f>IF(OR(Table1[[#This Row],[Holiday Hours]]="",Table1[[#This Row],[Holiday Hours]]=0),Table1[[#This Row],[Regular Hourly Wage]],Table1[[#This Row],[Holiday Wages]]/Table1[[#This Row],[Holiday Hours]])</f>
        <v>0</v>
      </c>
      <c r="X219" s="41" t="str">
        <f>IF(Table1[[#This Row],[Regular Hourly Wage]]&lt;14.05,"$14.75",IF(Table1[[#This Row],[Regular Hourly Wage]]&lt;30,"5%","None"))</f>
        <v>$14.75</v>
      </c>
      <c r="Y219" s="41">
        <f>IF(Table1[[#This Row],[Wage Category]]="5%",Table1[[#This Row],[Regular Hourly Wage]]*1.05,IF(Table1[[#This Row],[Wage Category]]="$14.75",14.75,Table1[[#This Row],[Regular Hourly Wage]]))</f>
        <v>14.75</v>
      </c>
      <c r="Z219" s="41">
        <f>(1+IF(Table1[[#This Row],[Regular Hourly Wage]]=0,0.5,(Table1[[#This Row],[Overtime Hourly Wage]]-Table1[[#This Row],[Regular Hourly Wage]])/Table1[[#This Row],[Regular Hourly Wage]]))*Table1[[#This Row],[Regular Wage Cap]]</f>
        <v>22.125</v>
      </c>
      <c r="AA219" s="41">
        <f>(1+IF(Table1[[#This Row],[Regular Hourly Wage]]=0,0,(Table1[[#This Row],[Holiday Hourly Wage]]-Table1[[#This Row],[Regular Hourly Wage]])/Table1[[#This Row],[Regular Hourly Wage]]))*Table1[[#This Row],[Regular Wage Cap]]</f>
        <v>14.75</v>
      </c>
      <c r="AB219" s="41">
        <f>Table1[[#This Row],[Regular Hours3]]*Table1[[#This Row],[Regular Hourly Wage]]</f>
        <v>0</v>
      </c>
      <c r="AC219" s="41">
        <f>Table1[[#This Row],[OvertimeHours5]]*Table1[[#This Row],[Overtime Hourly Wage]]</f>
        <v>0</v>
      </c>
      <c r="AD219" s="41">
        <f>Table1[[#This Row],[Holiday Hours7]]*Table1[[#This Row],[Holiday Hourly Wage]]</f>
        <v>0</v>
      </c>
      <c r="AE219" s="41">
        <f>SUM(Table1[[#This Row],[Regular10]:[Holiday12]])</f>
        <v>0</v>
      </c>
      <c r="AF219" s="41">
        <f>Table1[[#This Row],[Regular Hours3]]*Table1[[#This Row],[Regular Wage Cap]]</f>
        <v>0</v>
      </c>
      <c r="AG219" s="41">
        <f>Table1[[#This Row],[OvertimeHours5]]*Table1[[#This Row],[Overtime Wage Cap]]</f>
        <v>0</v>
      </c>
      <c r="AH219" s="41">
        <f>Table1[[#This Row],[Holiday Hours7]]*Table1[[#This Row],[Holiday Wage Cap]]</f>
        <v>0</v>
      </c>
      <c r="AI219" s="41">
        <f>SUM(Table1[[#This Row],[Regular]:[Holiday]])</f>
        <v>0</v>
      </c>
      <c r="AJ219" s="41">
        <f>IF(Table1[[#This Row],[Total]]=0,0,Table1[[#This Row],[Total2]]-Table1[[#This Row],[Total]])</f>
        <v>0</v>
      </c>
      <c r="AK219" s="41">
        <f>Table1[[#This Row],[Difference]]*Table1[[#This Row],[DDS Funding Percent]]</f>
        <v>0</v>
      </c>
      <c r="AL219" s="41">
        <f>IF(Table1[[#This Row],[Regular Hourly Wage]]&lt;&gt;0,Table1[[#This Row],[Regular Wage Cap]]-Table1[[#This Row],[Regular Hourly Wage]],0)</f>
        <v>0</v>
      </c>
      <c r="AM219" s="38"/>
      <c r="AN219" s="41">
        <f>Table1[[#This Row],[Wage Difference]]*Table1[[#This Row],[Post Wage Increase Time Off Accruals (Hours)]]</f>
        <v>0</v>
      </c>
      <c r="AO219" s="41">
        <f>Table1[[#This Row],[Min Wage Time Off Accrual Expense]]*Table1[[#This Row],[DDS Funding Percent]]</f>
        <v>0</v>
      </c>
      <c r="AP219" s="1"/>
      <c r="AQ219" s="18"/>
    </row>
    <row r="220" spans="3:43" x14ac:dyDescent="0.25">
      <c r="C220" s="58"/>
      <c r="D220" s="57"/>
      <c r="K220" s="41">
        <f>SUM(Table1[[#This Row],[Regular Wages]],Table1[[#This Row],[OvertimeWages]],Table1[[#This Row],[Holiday Wages]],Table1[[#This Row],[Incentive Payments]])</f>
        <v>0</v>
      </c>
      <c r="L220" s="38"/>
      <c r="M220" s="38"/>
      <c r="N220" s="38"/>
      <c r="O220" s="38"/>
      <c r="P220" s="38"/>
      <c r="Q220" s="38"/>
      <c r="R220" s="38"/>
      <c r="S220" s="41">
        <f>SUM(Table1[[#This Row],[Regular Wages2]],Table1[[#This Row],[OvertimeWages4]],Table1[[#This Row],[Holiday Wages6]],Table1[[#This Row],[Incentive Payments8]])</f>
        <v>0</v>
      </c>
      <c r="T220" s="41">
        <f>SUM(Table1[[#This Row],[Total Pre Min Wage Wages]],Table1[[#This Row],[Total After Min Wage Wages]])</f>
        <v>0</v>
      </c>
      <c r="U220" s="41">
        <f>IFERROR(IF(OR(Table1[[#This Row],[Regular Hours]]=0,Table1[[#This Row],[Regular Hours]]=""),VLOOKUP(Table1[[#This Row],[Position Title]],startingWages!$A$2:$D$200,2, FALSE),Table1[[#This Row],[Regular Wages]]/Table1[[#This Row],[Regular Hours]]),0)</f>
        <v>0</v>
      </c>
      <c r="V220" s="41">
        <f>IF(OR(Table1[[#This Row],[OvertimeHours]]="",Table1[[#This Row],[OvertimeHours]]=0),Table1[[#This Row],[Regular Hourly Wage]]*1.5,Table1[[#This Row],[OvertimeWages]]/Table1[[#This Row],[OvertimeHours]])</f>
        <v>0</v>
      </c>
      <c r="W220" s="41">
        <f>IF(OR(Table1[[#This Row],[Holiday Hours]]="",Table1[[#This Row],[Holiday Hours]]=0),Table1[[#This Row],[Regular Hourly Wage]],Table1[[#This Row],[Holiday Wages]]/Table1[[#This Row],[Holiday Hours]])</f>
        <v>0</v>
      </c>
      <c r="X220" s="41" t="str">
        <f>IF(Table1[[#This Row],[Regular Hourly Wage]]&lt;14.05,"$14.75",IF(Table1[[#This Row],[Regular Hourly Wage]]&lt;30,"5%","None"))</f>
        <v>$14.75</v>
      </c>
      <c r="Y220" s="41">
        <f>IF(Table1[[#This Row],[Wage Category]]="5%",Table1[[#This Row],[Regular Hourly Wage]]*1.05,IF(Table1[[#This Row],[Wage Category]]="$14.75",14.75,Table1[[#This Row],[Regular Hourly Wage]]))</f>
        <v>14.75</v>
      </c>
      <c r="Z220" s="41">
        <f>(1+IF(Table1[[#This Row],[Regular Hourly Wage]]=0,0.5,(Table1[[#This Row],[Overtime Hourly Wage]]-Table1[[#This Row],[Regular Hourly Wage]])/Table1[[#This Row],[Regular Hourly Wage]]))*Table1[[#This Row],[Regular Wage Cap]]</f>
        <v>22.125</v>
      </c>
      <c r="AA220" s="41">
        <f>(1+IF(Table1[[#This Row],[Regular Hourly Wage]]=0,0,(Table1[[#This Row],[Holiday Hourly Wage]]-Table1[[#This Row],[Regular Hourly Wage]])/Table1[[#This Row],[Regular Hourly Wage]]))*Table1[[#This Row],[Regular Wage Cap]]</f>
        <v>14.75</v>
      </c>
      <c r="AB220" s="41">
        <f>Table1[[#This Row],[Regular Hours3]]*Table1[[#This Row],[Regular Hourly Wage]]</f>
        <v>0</v>
      </c>
      <c r="AC220" s="41">
        <f>Table1[[#This Row],[OvertimeHours5]]*Table1[[#This Row],[Overtime Hourly Wage]]</f>
        <v>0</v>
      </c>
      <c r="AD220" s="41">
        <f>Table1[[#This Row],[Holiday Hours7]]*Table1[[#This Row],[Holiday Hourly Wage]]</f>
        <v>0</v>
      </c>
      <c r="AE220" s="41">
        <f>SUM(Table1[[#This Row],[Regular10]:[Holiday12]])</f>
        <v>0</v>
      </c>
      <c r="AF220" s="41">
        <f>Table1[[#This Row],[Regular Hours3]]*Table1[[#This Row],[Regular Wage Cap]]</f>
        <v>0</v>
      </c>
      <c r="AG220" s="41">
        <f>Table1[[#This Row],[OvertimeHours5]]*Table1[[#This Row],[Overtime Wage Cap]]</f>
        <v>0</v>
      </c>
      <c r="AH220" s="41">
        <f>Table1[[#This Row],[Holiday Hours7]]*Table1[[#This Row],[Holiday Wage Cap]]</f>
        <v>0</v>
      </c>
      <c r="AI220" s="41">
        <f>SUM(Table1[[#This Row],[Regular]:[Holiday]])</f>
        <v>0</v>
      </c>
      <c r="AJ220" s="41">
        <f>IF(Table1[[#This Row],[Total]]=0,0,Table1[[#This Row],[Total2]]-Table1[[#This Row],[Total]])</f>
        <v>0</v>
      </c>
      <c r="AK220" s="41">
        <f>Table1[[#This Row],[Difference]]*Table1[[#This Row],[DDS Funding Percent]]</f>
        <v>0</v>
      </c>
      <c r="AL220" s="41">
        <f>IF(Table1[[#This Row],[Regular Hourly Wage]]&lt;&gt;0,Table1[[#This Row],[Regular Wage Cap]]-Table1[[#This Row],[Regular Hourly Wage]],0)</f>
        <v>0</v>
      </c>
      <c r="AM220" s="38"/>
      <c r="AN220" s="41">
        <f>Table1[[#This Row],[Wage Difference]]*Table1[[#This Row],[Post Wage Increase Time Off Accruals (Hours)]]</f>
        <v>0</v>
      </c>
      <c r="AO220" s="41">
        <f>Table1[[#This Row],[Min Wage Time Off Accrual Expense]]*Table1[[#This Row],[DDS Funding Percent]]</f>
        <v>0</v>
      </c>
      <c r="AP220" s="1"/>
      <c r="AQ220" s="18"/>
    </row>
    <row r="221" spans="3:43" x14ac:dyDescent="0.25">
      <c r="C221" s="58"/>
      <c r="D221" s="57"/>
      <c r="K221" s="41">
        <f>SUM(Table1[[#This Row],[Regular Wages]],Table1[[#This Row],[OvertimeWages]],Table1[[#This Row],[Holiday Wages]],Table1[[#This Row],[Incentive Payments]])</f>
        <v>0</v>
      </c>
      <c r="L221" s="38"/>
      <c r="M221" s="38"/>
      <c r="N221" s="38"/>
      <c r="O221" s="38"/>
      <c r="P221" s="38"/>
      <c r="Q221" s="38"/>
      <c r="R221" s="38"/>
      <c r="S221" s="41">
        <f>SUM(Table1[[#This Row],[Regular Wages2]],Table1[[#This Row],[OvertimeWages4]],Table1[[#This Row],[Holiday Wages6]],Table1[[#This Row],[Incentive Payments8]])</f>
        <v>0</v>
      </c>
      <c r="T221" s="41">
        <f>SUM(Table1[[#This Row],[Total Pre Min Wage Wages]],Table1[[#This Row],[Total After Min Wage Wages]])</f>
        <v>0</v>
      </c>
      <c r="U221" s="41">
        <f>IFERROR(IF(OR(Table1[[#This Row],[Regular Hours]]=0,Table1[[#This Row],[Regular Hours]]=""),VLOOKUP(Table1[[#This Row],[Position Title]],startingWages!$A$2:$D$200,2, FALSE),Table1[[#This Row],[Regular Wages]]/Table1[[#This Row],[Regular Hours]]),0)</f>
        <v>0</v>
      </c>
      <c r="V221" s="41">
        <f>IF(OR(Table1[[#This Row],[OvertimeHours]]="",Table1[[#This Row],[OvertimeHours]]=0),Table1[[#This Row],[Regular Hourly Wage]]*1.5,Table1[[#This Row],[OvertimeWages]]/Table1[[#This Row],[OvertimeHours]])</f>
        <v>0</v>
      </c>
      <c r="W221" s="41">
        <f>IF(OR(Table1[[#This Row],[Holiday Hours]]="",Table1[[#This Row],[Holiday Hours]]=0),Table1[[#This Row],[Regular Hourly Wage]],Table1[[#This Row],[Holiday Wages]]/Table1[[#This Row],[Holiday Hours]])</f>
        <v>0</v>
      </c>
      <c r="X221" s="41" t="str">
        <f>IF(Table1[[#This Row],[Regular Hourly Wage]]&lt;14.05,"$14.75",IF(Table1[[#This Row],[Regular Hourly Wage]]&lt;30,"5%","None"))</f>
        <v>$14.75</v>
      </c>
      <c r="Y221" s="41">
        <f>IF(Table1[[#This Row],[Wage Category]]="5%",Table1[[#This Row],[Regular Hourly Wage]]*1.05,IF(Table1[[#This Row],[Wage Category]]="$14.75",14.75,Table1[[#This Row],[Regular Hourly Wage]]))</f>
        <v>14.75</v>
      </c>
      <c r="Z221" s="41">
        <f>(1+IF(Table1[[#This Row],[Regular Hourly Wage]]=0,0.5,(Table1[[#This Row],[Overtime Hourly Wage]]-Table1[[#This Row],[Regular Hourly Wage]])/Table1[[#This Row],[Regular Hourly Wage]]))*Table1[[#This Row],[Regular Wage Cap]]</f>
        <v>22.125</v>
      </c>
      <c r="AA221" s="41">
        <f>(1+IF(Table1[[#This Row],[Regular Hourly Wage]]=0,0,(Table1[[#This Row],[Holiday Hourly Wage]]-Table1[[#This Row],[Regular Hourly Wage]])/Table1[[#This Row],[Regular Hourly Wage]]))*Table1[[#This Row],[Regular Wage Cap]]</f>
        <v>14.75</v>
      </c>
      <c r="AB221" s="41">
        <f>Table1[[#This Row],[Regular Hours3]]*Table1[[#This Row],[Regular Hourly Wage]]</f>
        <v>0</v>
      </c>
      <c r="AC221" s="41">
        <f>Table1[[#This Row],[OvertimeHours5]]*Table1[[#This Row],[Overtime Hourly Wage]]</f>
        <v>0</v>
      </c>
      <c r="AD221" s="41">
        <f>Table1[[#This Row],[Holiday Hours7]]*Table1[[#This Row],[Holiday Hourly Wage]]</f>
        <v>0</v>
      </c>
      <c r="AE221" s="41">
        <f>SUM(Table1[[#This Row],[Regular10]:[Holiday12]])</f>
        <v>0</v>
      </c>
      <c r="AF221" s="41">
        <f>Table1[[#This Row],[Regular Hours3]]*Table1[[#This Row],[Regular Wage Cap]]</f>
        <v>0</v>
      </c>
      <c r="AG221" s="41">
        <f>Table1[[#This Row],[OvertimeHours5]]*Table1[[#This Row],[Overtime Wage Cap]]</f>
        <v>0</v>
      </c>
      <c r="AH221" s="41">
        <f>Table1[[#This Row],[Holiday Hours7]]*Table1[[#This Row],[Holiday Wage Cap]]</f>
        <v>0</v>
      </c>
      <c r="AI221" s="41">
        <f>SUM(Table1[[#This Row],[Regular]:[Holiday]])</f>
        <v>0</v>
      </c>
      <c r="AJ221" s="41">
        <f>IF(Table1[[#This Row],[Total]]=0,0,Table1[[#This Row],[Total2]]-Table1[[#This Row],[Total]])</f>
        <v>0</v>
      </c>
      <c r="AK221" s="41">
        <f>Table1[[#This Row],[Difference]]*Table1[[#This Row],[DDS Funding Percent]]</f>
        <v>0</v>
      </c>
      <c r="AL221" s="41">
        <f>IF(Table1[[#This Row],[Regular Hourly Wage]]&lt;&gt;0,Table1[[#This Row],[Regular Wage Cap]]-Table1[[#This Row],[Regular Hourly Wage]],0)</f>
        <v>0</v>
      </c>
      <c r="AM221" s="38"/>
      <c r="AN221" s="41">
        <f>Table1[[#This Row],[Wage Difference]]*Table1[[#This Row],[Post Wage Increase Time Off Accruals (Hours)]]</f>
        <v>0</v>
      </c>
      <c r="AO221" s="41">
        <f>Table1[[#This Row],[Min Wage Time Off Accrual Expense]]*Table1[[#This Row],[DDS Funding Percent]]</f>
        <v>0</v>
      </c>
      <c r="AP221" s="1"/>
      <c r="AQ221" s="18"/>
    </row>
    <row r="222" spans="3:43" x14ac:dyDescent="0.25">
      <c r="C222" s="58"/>
      <c r="D222" s="57"/>
      <c r="K222" s="41">
        <f>SUM(Table1[[#This Row],[Regular Wages]],Table1[[#This Row],[OvertimeWages]],Table1[[#This Row],[Holiday Wages]],Table1[[#This Row],[Incentive Payments]])</f>
        <v>0</v>
      </c>
      <c r="L222" s="38"/>
      <c r="M222" s="38"/>
      <c r="N222" s="38"/>
      <c r="O222" s="38"/>
      <c r="P222" s="38"/>
      <c r="Q222" s="38"/>
      <c r="R222" s="38"/>
      <c r="S222" s="41">
        <f>SUM(Table1[[#This Row],[Regular Wages2]],Table1[[#This Row],[OvertimeWages4]],Table1[[#This Row],[Holiday Wages6]],Table1[[#This Row],[Incentive Payments8]])</f>
        <v>0</v>
      </c>
      <c r="T222" s="41">
        <f>SUM(Table1[[#This Row],[Total Pre Min Wage Wages]],Table1[[#This Row],[Total After Min Wage Wages]])</f>
        <v>0</v>
      </c>
      <c r="U222" s="41">
        <f>IFERROR(IF(OR(Table1[[#This Row],[Regular Hours]]=0,Table1[[#This Row],[Regular Hours]]=""),VLOOKUP(Table1[[#This Row],[Position Title]],startingWages!$A$2:$D$200,2, FALSE),Table1[[#This Row],[Regular Wages]]/Table1[[#This Row],[Regular Hours]]),0)</f>
        <v>0</v>
      </c>
      <c r="V222" s="41">
        <f>IF(OR(Table1[[#This Row],[OvertimeHours]]="",Table1[[#This Row],[OvertimeHours]]=0),Table1[[#This Row],[Regular Hourly Wage]]*1.5,Table1[[#This Row],[OvertimeWages]]/Table1[[#This Row],[OvertimeHours]])</f>
        <v>0</v>
      </c>
      <c r="W222" s="41">
        <f>IF(OR(Table1[[#This Row],[Holiday Hours]]="",Table1[[#This Row],[Holiday Hours]]=0),Table1[[#This Row],[Regular Hourly Wage]],Table1[[#This Row],[Holiday Wages]]/Table1[[#This Row],[Holiday Hours]])</f>
        <v>0</v>
      </c>
      <c r="X222" s="41" t="str">
        <f>IF(Table1[[#This Row],[Regular Hourly Wage]]&lt;14.05,"$14.75",IF(Table1[[#This Row],[Regular Hourly Wage]]&lt;30,"5%","None"))</f>
        <v>$14.75</v>
      </c>
      <c r="Y222" s="41">
        <f>IF(Table1[[#This Row],[Wage Category]]="5%",Table1[[#This Row],[Regular Hourly Wage]]*1.05,IF(Table1[[#This Row],[Wage Category]]="$14.75",14.75,Table1[[#This Row],[Regular Hourly Wage]]))</f>
        <v>14.75</v>
      </c>
      <c r="Z222" s="41">
        <f>(1+IF(Table1[[#This Row],[Regular Hourly Wage]]=0,0.5,(Table1[[#This Row],[Overtime Hourly Wage]]-Table1[[#This Row],[Regular Hourly Wage]])/Table1[[#This Row],[Regular Hourly Wage]]))*Table1[[#This Row],[Regular Wage Cap]]</f>
        <v>22.125</v>
      </c>
      <c r="AA222" s="41">
        <f>(1+IF(Table1[[#This Row],[Regular Hourly Wage]]=0,0,(Table1[[#This Row],[Holiday Hourly Wage]]-Table1[[#This Row],[Regular Hourly Wage]])/Table1[[#This Row],[Regular Hourly Wage]]))*Table1[[#This Row],[Regular Wage Cap]]</f>
        <v>14.75</v>
      </c>
      <c r="AB222" s="41">
        <f>Table1[[#This Row],[Regular Hours3]]*Table1[[#This Row],[Regular Hourly Wage]]</f>
        <v>0</v>
      </c>
      <c r="AC222" s="41">
        <f>Table1[[#This Row],[OvertimeHours5]]*Table1[[#This Row],[Overtime Hourly Wage]]</f>
        <v>0</v>
      </c>
      <c r="AD222" s="41">
        <f>Table1[[#This Row],[Holiday Hours7]]*Table1[[#This Row],[Holiday Hourly Wage]]</f>
        <v>0</v>
      </c>
      <c r="AE222" s="41">
        <f>SUM(Table1[[#This Row],[Regular10]:[Holiday12]])</f>
        <v>0</v>
      </c>
      <c r="AF222" s="41">
        <f>Table1[[#This Row],[Regular Hours3]]*Table1[[#This Row],[Regular Wage Cap]]</f>
        <v>0</v>
      </c>
      <c r="AG222" s="41">
        <f>Table1[[#This Row],[OvertimeHours5]]*Table1[[#This Row],[Overtime Wage Cap]]</f>
        <v>0</v>
      </c>
      <c r="AH222" s="41">
        <f>Table1[[#This Row],[Holiday Hours7]]*Table1[[#This Row],[Holiday Wage Cap]]</f>
        <v>0</v>
      </c>
      <c r="AI222" s="41">
        <f>SUM(Table1[[#This Row],[Regular]:[Holiday]])</f>
        <v>0</v>
      </c>
      <c r="AJ222" s="41">
        <f>IF(Table1[[#This Row],[Total]]=0,0,Table1[[#This Row],[Total2]]-Table1[[#This Row],[Total]])</f>
        <v>0</v>
      </c>
      <c r="AK222" s="41">
        <f>Table1[[#This Row],[Difference]]*Table1[[#This Row],[DDS Funding Percent]]</f>
        <v>0</v>
      </c>
      <c r="AL222" s="41">
        <f>IF(Table1[[#This Row],[Regular Hourly Wage]]&lt;&gt;0,Table1[[#This Row],[Regular Wage Cap]]-Table1[[#This Row],[Regular Hourly Wage]],0)</f>
        <v>0</v>
      </c>
      <c r="AM222" s="38"/>
      <c r="AN222" s="41">
        <f>Table1[[#This Row],[Wage Difference]]*Table1[[#This Row],[Post Wage Increase Time Off Accruals (Hours)]]</f>
        <v>0</v>
      </c>
      <c r="AO222" s="41">
        <f>Table1[[#This Row],[Min Wage Time Off Accrual Expense]]*Table1[[#This Row],[DDS Funding Percent]]</f>
        <v>0</v>
      </c>
      <c r="AP222" s="1"/>
      <c r="AQ222" s="18"/>
    </row>
    <row r="223" spans="3:43" x14ac:dyDescent="0.25">
      <c r="C223" s="58"/>
      <c r="D223" s="57"/>
      <c r="K223" s="41">
        <f>SUM(Table1[[#This Row],[Regular Wages]],Table1[[#This Row],[OvertimeWages]],Table1[[#This Row],[Holiday Wages]],Table1[[#This Row],[Incentive Payments]])</f>
        <v>0</v>
      </c>
      <c r="L223" s="38"/>
      <c r="M223" s="38"/>
      <c r="N223" s="38"/>
      <c r="O223" s="38"/>
      <c r="P223" s="38"/>
      <c r="Q223" s="38"/>
      <c r="R223" s="38"/>
      <c r="S223" s="41">
        <f>SUM(Table1[[#This Row],[Regular Wages2]],Table1[[#This Row],[OvertimeWages4]],Table1[[#This Row],[Holiday Wages6]],Table1[[#This Row],[Incentive Payments8]])</f>
        <v>0</v>
      </c>
      <c r="T223" s="41">
        <f>SUM(Table1[[#This Row],[Total Pre Min Wage Wages]],Table1[[#This Row],[Total After Min Wage Wages]])</f>
        <v>0</v>
      </c>
      <c r="U223" s="41">
        <f>IFERROR(IF(OR(Table1[[#This Row],[Regular Hours]]=0,Table1[[#This Row],[Regular Hours]]=""),VLOOKUP(Table1[[#This Row],[Position Title]],startingWages!$A$2:$D$200,2, FALSE),Table1[[#This Row],[Regular Wages]]/Table1[[#This Row],[Regular Hours]]),0)</f>
        <v>0</v>
      </c>
      <c r="V223" s="41">
        <f>IF(OR(Table1[[#This Row],[OvertimeHours]]="",Table1[[#This Row],[OvertimeHours]]=0),Table1[[#This Row],[Regular Hourly Wage]]*1.5,Table1[[#This Row],[OvertimeWages]]/Table1[[#This Row],[OvertimeHours]])</f>
        <v>0</v>
      </c>
      <c r="W223" s="41">
        <f>IF(OR(Table1[[#This Row],[Holiday Hours]]="",Table1[[#This Row],[Holiday Hours]]=0),Table1[[#This Row],[Regular Hourly Wage]],Table1[[#This Row],[Holiday Wages]]/Table1[[#This Row],[Holiday Hours]])</f>
        <v>0</v>
      </c>
      <c r="X223" s="41" t="str">
        <f>IF(Table1[[#This Row],[Regular Hourly Wage]]&lt;14.05,"$14.75",IF(Table1[[#This Row],[Regular Hourly Wage]]&lt;30,"5%","None"))</f>
        <v>$14.75</v>
      </c>
      <c r="Y223" s="41">
        <f>IF(Table1[[#This Row],[Wage Category]]="5%",Table1[[#This Row],[Regular Hourly Wage]]*1.05,IF(Table1[[#This Row],[Wage Category]]="$14.75",14.75,Table1[[#This Row],[Regular Hourly Wage]]))</f>
        <v>14.75</v>
      </c>
      <c r="Z223" s="41">
        <f>(1+IF(Table1[[#This Row],[Regular Hourly Wage]]=0,0.5,(Table1[[#This Row],[Overtime Hourly Wage]]-Table1[[#This Row],[Regular Hourly Wage]])/Table1[[#This Row],[Regular Hourly Wage]]))*Table1[[#This Row],[Regular Wage Cap]]</f>
        <v>22.125</v>
      </c>
      <c r="AA223" s="41">
        <f>(1+IF(Table1[[#This Row],[Regular Hourly Wage]]=0,0,(Table1[[#This Row],[Holiday Hourly Wage]]-Table1[[#This Row],[Regular Hourly Wage]])/Table1[[#This Row],[Regular Hourly Wage]]))*Table1[[#This Row],[Regular Wage Cap]]</f>
        <v>14.75</v>
      </c>
      <c r="AB223" s="41">
        <f>Table1[[#This Row],[Regular Hours3]]*Table1[[#This Row],[Regular Hourly Wage]]</f>
        <v>0</v>
      </c>
      <c r="AC223" s="41">
        <f>Table1[[#This Row],[OvertimeHours5]]*Table1[[#This Row],[Overtime Hourly Wage]]</f>
        <v>0</v>
      </c>
      <c r="AD223" s="41">
        <f>Table1[[#This Row],[Holiday Hours7]]*Table1[[#This Row],[Holiday Hourly Wage]]</f>
        <v>0</v>
      </c>
      <c r="AE223" s="41">
        <f>SUM(Table1[[#This Row],[Regular10]:[Holiday12]])</f>
        <v>0</v>
      </c>
      <c r="AF223" s="41">
        <f>Table1[[#This Row],[Regular Hours3]]*Table1[[#This Row],[Regular Wage Cap]]</f>
        <v>0</v>
      </c>
      <c r="AG223" s="41">
        <f>Table1[[#This Row],[OvertimeHours5]]*Table1[[#This Row],[Overtime Wage Cap]]</f>
        <v>0</v>
      </c>
      <c r="AH223" s="41">
        <f>Table1[[#This Row],[Holiday Hours7]]*Table1[[#This Row],[Holiday Wage Cap]]</f>
        <v>0</v>
      </c>
      <c r="AI223" s="41">
        <f>SUM(Table1[[#This Row],[Regular]:[Holiday]])</f>
        <v>0</v>
      </c>
      <c r="AJ223" s="41">
        <f>IF(Table1[[#This Row],[Total]]=0,0,Table1[[#This Row],[Total2]]-Table1[[#This Row],[Total]])</f>
        <v>0</v>
      </c>
      <c r="AK223" s="41">
        <f>Table1[[#This Row],[Difference]]*Table1[[#This Row],[DDS Funding Percent]]</f>
        <v>0</v>
      </c>
      <c r="AL223" s="41">
        <f>IF(Table1[[#This Row],[Regular Hourly Wage]]&lt;&gt;0,Table1[[#This Row],[Regular Wage Cap]]-Table1[[#This Row],[Regular Hourly Wage]],0)</f>
        <v>0</v>
      </c>
      <c r="AM223" s="38"/>
      <c r="AN223" s="41">
        <f>Table1[[#This Row],[Wage Difference]]*Table1[[#This Row],[Post Wage Increase Time Off Accruals (Hours)]]</f>
        <v>0</v>
      </c>
      <c r="AO223" s="41">
        <f>Table1[[#This Row],[Min Wage Time Off Accrual Expense]]*Table1[[#This Row],[DDS Funding Percent]]</f>
        <v>0</v>
      </c>
      <c r="AP223" s="1"/>
      <c r="AQ223" s="18"/>
    </row>
    <row r="224" spans="3:43" x14ac:dyDescent="0.25">
      <c r="C224" s="58"/>
      <c r="D224" s="57"/>
      <c r="K224" s="41">
        <f>SUM(Table1[[#This Row],[Regular Wages]],Table1[[#This Row],[OvertimeWages]],Table1[[#This Row],[Holiday Wages]],Table1[[#This Row],[Incentive Payments]])</f>
        <v>0</v>
      </c>
      <c r="L224" s="38"/>
      <c r="M224" s="38"/>
      <c r="N224" s="38"/>
      <c r="O224" s="38"/>
      <c r="P224" s="38"/>
      <c r="Q224" s="38"/>
      <c r="R224" s="38"/>
      <c r="S224" s="41">
        <f>SUM(Table1[[#This Row],[Regular Wages2]],Table1[[#This Row],[OvertimeWages4]],Table1[[#This Row],[Holiday Wages6]],Table1[[#This Row],[Incentive Payments8]])</f>
        <v>0</v>
      </c>
      <c r="T224" s="41">
        <f>SUM(Table1[[#This Row],[Total Pre Min Wage Wages]],Table1[[#This Row],[Total After Min Wage Wages]])</f>
        <v>0</v>
      </c>
      <c r="U224" s="41">
        <f>IFERROR(IF(OR(Table1[[#This Row],[Regular Hours]]=0,Table1[[#This Row],[Regular Hours]]=""),VLOOKUP(Table1[[#This Row],[Position Title]],startingWages!$A$2:$D$200,2, FALSE),Table1[[#This Row],[Regular Wages]]/Table1[[#This Row],[Regular Hours]]),0)</f>
        <v>0</v>
      </c>
      <c r="V224" s="41">
        <f>IF(OR(Table1[[#This Row],[OvertimeHours]]="",Table1[[#This Row],[OvertimeHours]]=0),Table1[[#This Row],[Regular Hourly Wage]]*1.5,Table1[[#This Row],[OvertimeWages]]/Table1[[#This Row],[OvertimeHours]])</f>
        <v>0</v>
      </c>
      <c r="W224" s="41">
        <f>IF(OR(Table1[[#This Row],[Holiday Hours]]="",Table1[[#This Row],[Holiday Hours]]=0),Table1[[#This Row],[Regular Hourly Wage]],Table1[[#This Row],[Holiday Wages]]/Table1[[#This Row],[Holiday Hours]])</f>
        <v>0</v>
      </c>
      <c r="X224" s="41" t="str">
        <f>IF(Table1[[#This Row],[Regular Hourly Wage]]&lt;14.05,"$14.75",IF(Table1[[#This Row],[Regular Hourly Wage]]&lt;30,"5%","None"))</f>
        <v>$14.75</v>
      </c>
      <c r="Y224" s="41">
        <f>IF(Table1[[#This Row],[Wage Category]]="5%",Table1[[#This Row],[Regular Hourly Wage]]*1.05,IF(Table1[[#This Row],[Wage Category]]="$14.75",14.75,Table1[[#This Row],[Regular Hourly Wage]]))</f>
        <v>14.75</v>
      </c>
      <c r="Z224" s="41">
        <f>(1+IF(Table1[[#This Row],[Regular Hourly Wage]]=0,0.5,(Table1[[#This Row],[Overtime Hourly Wage]]-Table1[[#This Row],[Regular Hourly Wage]])/Table1[[#This Row],[Regular Hourly Wage]]))*Table1[[#This Row],[Regular Wage Cap]]</f>
        <v>22.125</v>
      </c>
      <c r="AA224" s="41">
        <f>(1+IF(Table1[[#This Row],[Regular Hourly Wage]]=0,0,(Table1[[#This Row],[Holiday Hourly Wage]]-Table1[[#This Row],[Regular Hourly Wage]])/Table1[[#This Row],[Regular Hourly Wage]]))*Table1[[#This Row],[Regular Wage Cap]]</f>
        <v>14.75</v>
      </c>
      <c r="AB224" s="41">
        <f>Table1[[#This Row],[Regular Hours3]]*Table1[[#This Row],[Regular Hourly Wage]]</f>
        <v>0</v>
      </c>
      <c r="AC224" s="41">
        <f>Table1[[#This Row],[OvertimeHours5]]*Table1[[#This Row],[Overtime Hourly Wage]]</f>
        <v>0</v>
      </c>
      <c r="AD224" s="41">
        <f>Table1[[#This Row],[Holiday Hours7]]*Table1[[#This Row],[Holiday Hourly Wage]]</f>
        <v>0</v>
      </c>
      <c r="AE224" s="41">
        <f>SUM(Table1[[#This Row],[Regular10]:[Holiday12]])</f>
        <v>0</v>
      </c>
      <c r="AF224" s="41">
        <f>Table1[[#This Row],[Regular Hours3]]*Table1[[#This Row],[Regular Wage Cap]]</f>
        <v>0</v>
      </c>
      <c r="AG224" s="41">
        <f>Table1[[#This Row],[OvertimeHours5]]*Table1[[#This Row],[Overtime Wage Cap]]</f>
        <v>0</v>
      </c>
      <c r="AH224" s="41">
        <f>Table1[[#This Row],[Holiday Hours7]]*Table1[[#This Row],[Holiday Wage Cap]]</f>
        <v>0</v>
      </c>
      <c r="AI224" s="41">
        <f>SUM(Table1[[#This Row],[Regular]:[Holiday]])</f>
        <v>0</v>
      </c>
      <c r="AJ224" s="41">
        <f>IF(Table1[[#This Row],[Total]]=0,0,Table1[[#This Row],[Total2]]-Table1[[#This Row],[Total]])</f>
        <v>0</v>
      </c>
      <c r="AK224" s="41">
        <f>Table1[[#This Row],[Difference]]*Table1[[#This Row],[DDS Funding Percent]]</f>
        <v>0</v>
      </c>
      <c r="AL224" s="41">
        <f>IF(Table1[[#This Row],[Regular Hourly Wage]]&lt;&gt;0,Table1[[#This Row],[Regular Wage Cap]]-Table1[[#This Row],[Regular Hourly Wage]],0)</f>
        <v>0</v>
      </c>
      <c r="AM224" s="38"/>
      <c r="AN224" s="41">
        <f>Table1[[#This Row],[Wage Difference]]*Table1[[#This Row],[Post Wage Increase Time Off Accruals (Hours)]]</f>
        <v>0</v>
      </c>
      <c r="AO224" s="41">
        <f>Table1[[#This Row],[Min Wage Time Off Accrual Expense]]*Table1[[#This Row],[DDS Funding Percent]]</f>
        <v>0</v>
      </c>
      <c r="AP224" s="1"/>
      <c r="AQ224" s="18"/>
    </row>
    <row r="225" spans="3:43" x14ac:dyDescent="0.25">
      <c r="C225" s="58"/>
      <c r="D225" s="57"/>
      <c r="K225" s="41">
        <f>SUM(Table1[[#This Row],[Regular Wages]],Table1[[#This Row],[OvertimeWages]],Table1[[#This Row],[Holiday Wages]],Table1[[#This Row],[Incentive Payments]])</f>
        <v>0</v>
      </c>
      <c r="L225" s="38"/>
      <c r="M225" s="38"/>
      <c r="N225" s="38"/>
      <c r="O225" s="38"/>
      <c r="P225" s="38"/>
      <c r="Q225" s="38"/>
      <c r="R225" s="38"/>
      <c r="S225" s="41">
        <f>SUM(Table1[[#This Row],[Regular Wages2]],Table1[[#This Row],[OvertimeWages4]],Table1[[#This Row],[Holiday Wages6]],Table1[[#This Row],[Incentive Payments8]])</f>
        <v>0</v>
      </c>
      <c r="T225" s="41">
        <f>SUM(Table1[[#This Row],[Total Pre Min Wage Wages]],Table1[[#This Row],[Total After Min Wage Wages]])</f>
        <v>0</v>
      </c>
      <c r="U225" s="41">
        <f>IFERROR(IF(OR(Table1[[#This Row],[Regular Hours]]=0,Table1[[#This Row],[Regular Hours]]=""),VLOOKUP(Table1[[#This Row],[Position Title]],startingWages!$A$2:$D$200,2, FALSE),Table1[[#This Row],[Regular Wages]]/Table1[[#This Row],[Regular Hours]]),0)</f>
        <v>0</v>
      </c>
      <c r="V225" s="41">
        <f>IF(OR(Table1[[#This Row],[OvertimeHours]]="",Table1[[#This Row],[OvertimeHours]]=0),Table1[[#This Row],[Regular Hourly Wage]]*1.5,Table1[[#This Row],[OvertimeWages]]/Table1[[#This Row],[OvertimeHours]])</f>
        <v>0</v>
      </c>
      <c r="W225" s="41">
        <f>IF(OR(Table1[[#This Row],[Holiday Hours]]="",Table1[[#This Row],[Holiday Hours]]=0),Table1[[#This Row],[Regular Hourly Wage]],Table1[[#This Row],[Holiday Wages]]/Table1[[#This Row],[Holiday Hours]])</f>
        <v>0</v>
      </c>
      <c r="X225" s="41" t="str">
        <f>IF(Table1[[#This Row],[Regular Hourly Wage]]&lt;14.05,"$14.75",IF(Table1[[#This Row],[Regular Hourly Wage]]&lt;30,"5%","None"))</f>
        <v>$14.75</v>
      </c>
      <c r="Y225" s="41">
        <f>IF(Table1[[#This Row],[Wage Category]]="5%",Table1[[#This Row],[Regular Hourly Wage]]*1.05,IF(Table1[[#This Row],[Wage Category]]="$14.75",14.75,Table1[[#This Row],[Regular Hourly Wage]]))</f>
        <v>14.75</v>
      </c>
      <c r="Z225" s="41">
        <f>(1+IF(Table1[[#This Row],[Regular Hourly Wage]]=0,0.5,(Table1[[#This Row],[Overtime Hourly Wage]]-Table1[[#This Row],[Regular Hourly Wage]])/Table1[[#This Row],[Regular Hourly Wage]]))*Table1[[#This Row],[Regular Wage Cap]]</f>
        <v>22.125</v>
      </c>
      <c r="AA225" s="41">
        <f>(1+IF(Table1[[#This Row],[Regular Hourly Wage]]=0,0,(Table1[[#This Row],[Holiday Hourly Wage]]-Table1[[#This Row],[Regular Hourly Wage]])/Table1[[#This Row],[Regular Hourly Wage]]))*Table1[[#This Row],[Regular Wage Cap]]</f>
        <v>14.75</v>
      </c>
      <c r="AB225" s="41">
        <f>Table1[[#This Row],[Regular Hours3]]*Table1[[#This Row],[Regular Hourly Wage]]</f>
        <v>0</v>
      </c>
      <c r="AC225" s="41">
        <f>Table1[[#This Row],[OvertimeHours5]]*Table1[[#This Row],[Overtime Hourly Wage]]</f>
        <v>0</v>
      </c>
      <c r="AD225" s="41">
        <f>Table1[[#This Row],[Holiday Hours7]]*Table1[[#This Row],[Holiday Hourly Wage]]</f>
        <v>0</v>
      </c>
      <c r="AE225" s="41">
        <f>SUM(Table1[[#This Row],[Regular10]:[Holiday12]])</f>
        <v>0</v>
      </c>
      <c r="AF225" s="41">
        <f>Table1[[#This Row],[Regular Hours3]]*Table1[[#This Row],[Regular Wage Cap]]</f>
        <v>0</v>
      </c>
      <c r="AG225" s="41">
        <f>Table1[[#This Row],[OvertimeHours5]]*Table1[[#This Row],[Overtime Wage Cap]]</f>
        <v>0</v>
      </c>
      <c r="AH225" s="41">
        <f>Table1[[#This Row],[Holiday Hours7]]*Table1[[#This Row],[Holiday Wage Cap]]</f>
        <v>0</v>
      </c>
      <c r="AI225" s="41">
        <f>SUM(Table1[[#This Row],[Regular]:[Holiday]])</f>
        <v>0</v>
      </c>
      <c r="AJ225" s="41">
        <f>IF(Table1[[#This Row],[Total]]=0,0,Table1[[#This Row],[Total2]]-Table1[[#This Row],[Total]])</f>
        <v>0</v>
      </c>
      <c r="AK225" s="41">
        <f>Table1[[#This Row],[Difference]]*Table1[[#This Row],[DDS Funding Percent]]</f>
        <v>0</v>
      </c>
      <c r="AL225" s="41">
        <f>IF(Table1[[#This Row],[Regular Hourly Wage]]&lt;&gt;0,Table1[[#This Row],[Regular Wage Cap]]-Table1[[#This Row],[Regular Hourly Wage]],0)</f>
        <v>0</v>
      </c>
      <c r="AM225" s="38"/>
      <c r="AN225" s="41">
        <f>Table1[[#This Row],[Wage Difference]]*Table1[[#This Row],[Post Wage Increase Time Off Accruals (Hours)]]</f>
        <v>0</v>
      </c>
      <c r="AO225" s="41">
        <f>Table1[[#This Row],[Min Wage Time Off Accrual Expense]]*Table1[[#This Row],[DDS Funding Percent]]</f>
        <v>0</v>
      </c>
      <c r="AP225" s="1"/>
      <c r="AQ225" s="18"/>
    </row>
    <row r="226" spans="3:43" x14ac:dyDescent="0.25">
      <c r="C226" s="58"/>
      <c r="D226" s="57"/>
      <c r="K226" s="41">
        <f>SUM(Table1[[#This Row],[Regular Wages]],Table1[[#This Row],[OvertimeWages]],Table1[[#This Row],[Holiday Wages]],Table1[[#This Row],[Incentive Payments]])</f>
        <v>0</v>
      </c>
      <c r="L226" s="38"/>
      <c r="M226" s="38"/>
      <c r="N226" s="38"/>
      <c r="O226" s="38"/>
      <c r="P226" s="38"/>
      <c r="Q226" s="38"/>
      <c r="R226" s="38"/>
      <c r="S226" s="41">
        <f>SUM(Table1[[#This Row],[Regular Wages2]],Table1[[#This Row],[OvertimeWages4]],Table1[[#This Row],[Holiday Wages6]],Table1[[#This Row],[Incentive Payments8]])</f>
        <v>0</v>
      </c>
      <c r="T226" s="41">
        <f>SUM(Table1[[#This Row],[Total Pre Min Wage Wages]],Table1[[#This Row],[Total After Min Wage Wages]])</f>
        <v>0</v>
      </c>
      <c r="U226" s="41">
        <f>IFERROR(IF(OR(Table1[[#This Row],[Regular Hours]]=0,Table1[[#This Row],[Regular Hours]]=""),VLOOKUP(Table1[[#This Row],[Position Title]],startingWages!$A$2:$D$200,2, FALSE),Table1[[#This Row],[Regular Wages]]/Table1[[#This Row],[Regular Hours]]),0)</f>
        <v>0</v>
      </c>
      <c r="V226" s="41">
        <f>IF(OR(Table1[[#This Row],[OvertimeHours]]="",Table1[[#This Row],[OvertimeHours]]=0),Table1[[#This Row],[Regular Hourly Wage]]*1.5,Table1[[#This Row],[OvertimeWages]]/Table1[[#This Row],[OvertimeHours]])</f>
        <v>0</v>
      </c>
      <c r="W226" s="41">
        <f>IF(OR(Table1[[#This Row],[Holiday Hours]]="",Table1[[#This Row],[Holiday Hours]]=0),Table1[[#This Row],[Regular Hourly Wage]],Table1[[#This Row],[Holiday Wages]]/Table1[[#This Row],[Holiday Hours]])</f>
        <v>0</v>
      </c>
      <c r="X226" s="41" t="str">
        <f>IF(Table1[[#This Row],[Regular Hourly Wage]]&lt;14.05,"$14.75",IF(Table1[[#This Row],[Regular Hourly Wage]]&lt;30,"5%","None"))</f>
        <v>$14.75</v>
      </c>
      <c r="Y226" s="41">
        <f>IF(Table1[[#This Row],[Wage Category]]="5%",Table1[[#This Row],[Regular Hourly Wage]]*1.05,IF(Table1[[#This Row],[Wage Category]]="$14.75",14.75,Table1[[#This Row],[Regular Hourly Wage]]))</f>
        <v>14.75</v>
      </c>
      <c r="Z226" s="41">
        <f>(1+IF(Table1[[#This Row],[Regular Hourly Wage]]=0,0.5,(Table1[[#This Row],[Overtime Hourly Wage]]-Table1[[#This Row],[Regular Hourly Wage]])/Table1[[#This Row],[Regular Hourly Wage]]))*Table1[[#This Row],[Regular Wage Cap]]</f>
        <v>22.125</v>
      </c>
      <c r="AA226" s="41">
        <f>(1+IF(Table1[[#This Row],[Regular Hourly Wage]]=0,0,(Table1[[#This Row],[Holiday Hourly Wage]]-Table1[[#This Row],[Regular Hourly Wage]])/Table1[[#This Row],[Regular Hourly Wage]]))*Table1[[#This Row],[Regular Wage Cap]]</f>
        <v>14.75</v>
      </c>
      <c r="AB226" s="41">
        <f>Table1[[#This Row],[Regular Hours3]]*Table1[[#This Row],[Regular Hourly Wage]]</f>
        <v>0</v>
      </c>
      <c r="AC226" s="41">
        <f>Table1[[#This Row],[OvertimeHours5]]*Table1[[#This Row],[Overtime Hourly Wage]]</f>
        <v>0</v>
      </c>
      <c r="AD226" s="41">
        <f>Table1[[#This Row],[Holiday Hours7]]*Table1[[#This Row],[Holiday Hourly Wage]]</f>
        <v>0</v>
      </c>
      <c r="AE226" s="41">
        <f>SUM(Table1[[#This Row],[Regular10]:[Holiday12]])</f>
        <v>0</v>
      </c>
      <c r="AF226" s="41">
        <f>Table1[[#This Row],[Regular Hours3]]*Table1[[#This Row],[Regular Wage Cap]]</f>
        <v>0</v>
      </c>
      <c r="AG226" s="41">
        <f>Table1[[#This Row],[OvertimeHours5]]*Table1[[#This Row],[Overtime Wage Cap]]</f>
        <v>0</v>
      </c>
      <c r="AH226" s="41">
        <f>Table1[[#This Row],[Holiday Hours7]]*Table1[[#This Row],[Holiday Wage Cap]]</f>
        <v>0</v>
      </c>
      <c r="AI226" s="41">
        <f>SUM(Table1[[#This Row],[Regular]:[Holiday]])</f>
        <v>0</v>
      </c>
      <c r="AJ226" s="41">
        <f>IF(Table1[[#This Row],[Total]]=0,0,Table1[[#This Row],[Total2]]-Table1[[#This Row],[Total]])</f>
        <v>0</v>
      </c>
      <c r="AK226" s="41">
        <f>Table1[[#This Row],[Difference]]*Table1[[#This Row],[DDS Funding Percent]]</f>
        <v>0</v>
      </c>
      <c r="AL226" s="41">
        <f>IF(Table1[[#This Row],[Regular Hourly Wage]]&lt;&gt;0,Table1[[#This Row],[Regular Wage Cap]]-Table1[[#This Row],[Regular Hourly Wage]],0)</f>
        <v>0</v>
      </c>
      <c r="AM226" s="38"/>
      <c r="AN226" s="41">
        <f>Table1[[#This Row],[Wage Difference]]*Table1[[#This Row],[Post Wage Increase Time Off Accruals (Hours)]]</f>
        <v>0</v>
      </c>
      <c r="AO226" s="41">
        <f>Table1[[#This Row],[Min Wage Time Off Accrual Expense]]*Table1[[#This Row],[DDS Funding Percent]]</f>
        <v>0</v>
      </c>
      <c r="AP226" s="1"/>
      <c r="AQ226" s="18"/>
    </row>
    <row r="227" spans="3:43" x14ac:dyDescent="0.25">
      <c r="C227" s="58"/>
      <c r="D227" s="57"/>
      <c r="K227" s="41">
        <f>SUM(Table1[[#This Row],[Regular Wages]],Table1[[#This Row],[OvertimeWages]],Table1[[#This Row],[Holiday Wages]],Table1[[#This Row],[Incentive Payments]])</f>
        <v>0</v>
      </c>
      <c r="L227" s="38"/>
      <c r="M227" s="38"/>
      <c r="N227" s="38"/>
      <c r="O227" s="38"/>
      <c r="P227" s="38"/>
      <c r="Q227" s="38"/>
      <c r="R227" s="38"/>
      <c r="S227" s="41">
        <f>SUM(Table1[[#This Row],[Regular Wages2]],Table1[[#This Row],[OvertimeWages4]],Table1[[#This Row],[Holiday Wages6]],Table1[[#This Row],[Incentive Payments8]])</f>
        <v>0</v>
      </c>
      <c r="T227" s="41">
        <f>SUM(Table1[[#This Row],[Total Pre Min Wage Wages]],Table1[[#This Row],[Total After Min Wage Wages]])</f>
        <v>0</v>
      </c>
      <c r="U227" s="41">
        <f>IFERROR(IF(OR(Table1[[#This Row],[Regular Hours]]=0,Table1[[#This Row],[Regular Hours]]=""),VLOOKUP(Table1[[#This Row],[Position Title]],startingWages!$A$2:$D$200,2, FALSE),Table1[[#This Row],[Regular Wages]]/Table1[[#This Row],[Regular Hours]]),0)</f>
        <v>0</v>
      </c>
      <c r="V227" s="41">
        <f>IF(OR(Table1[[#This Row],[OvertimeHours]]="",Table1[[#This Row],[OvertimeHours]]=0),Table1[[#This Row],[Regular Hourly Wage]]*1.5,Table1[[#This Row],[OvertimeWages]]/Table1[[#This Row],[OvertimeHours]])</f>
        <v>0</v>
      </c>
      <c r="W227" s="41">
        <f>IF(OR(Table1[[#This Row],[Holiday Hours]]="",Table1[[#This Row],[Holiday Hours]]=0),Table1[[#This Row],[Regular Hourly Wage]],Table1[[#This Row],[Holiday Wages]]/Table1[[#This Row],[Holiday Hours]])</f>
        <v>0</v>
      </c>
      <c r="X227" s="41" t="str">
        <f>IF(Table1[[#This Row],[Regular Hourly Wage]]&lt;14.05,"$14.75",IF(Table1[[#This Row],[Regular Hourly Wage]]&lt;30,"5%","None"))</f>
        <v>$14.75</v>
      </c>
      <c r="Y227" s="41">
        <f>IF(Table1[[#This Row],[Wage Category]]="5%",Table1[[#This Row],[Regular Hourly Wage]]*1.05,IF(Table1[[#This Row],[Wage Category]]="$14.75",14.75,Table1[[#This Row],[Regular Hourly Wage]]))</f>
        <v>14.75</v>
      </c>
      <c r="Z227" s="41">
        <f>(1+IF(Table1[[#This Row],[Regular Hourly Wage]]=0,0.5,(Table1[[#This Row],[Overtime Hourly Wage]]-Table1[[#This Row],[Regular Hourly Wage]])/Table1[[#This Row],[Regular Hourly Wage]]))*Table1[[#This Row],[Regular Wage Cap]]</f>
        <v>22.125</v>
      </c>
      <c r="AA227" s="41">
        <f>(1+IF(Table1[[#This Row],[Regular Hourly Wage]]=0,0,(Table1[[#This Row],[Holiday Hourly Wage]]-Table1[[#This Row],[Regular Hourly Wage]])/Table1[[#This Row],[Regular Hourly Wage]]))*Table1[[#This Row],[Regular Wage Cap]]</f>
        <v>14.75</v>
      </c>
      <c r="AB227" s="41">
        <f>Table1[[#This Row],[Regular Hours3]]*Table1[[#This Row],[Regular Hourly Wage]]</f>
        <v>0</v>
      </c>
      <c r="AC227" s="41">
        <f>Table1[[#This Row],[OvertimeHours5]]*Table1[[#This Row],[Overtime Hourly Wage]]</f>
        <v>0</v>
      </c>
      <c r="AD227" s="41">
        <f>Table1[[#This Row],[Holiday Hours7]]*Table1[[#This Row],[Holiday Hourly Wage]]</f>
        <v>0</v>
      </c>
      <c r="AE227" s="41">
        <f>SUM(Table1[[#This Row],[Regular10]:[Holiday12]])</f>
        <v>0</v>
      </c>
      <c r="AF227" s="41">
        <f>Table1[[#This Row],[Regular Hours3]]*Table1[[#This Row],[Regular Wage Cap]]</f>
        <v>0</v>
      </c>
      <c r="AG227" s="41">
        <f>Table1[[#This Row],[OvertimeHours5]]*Table1[[#This Row],[Overtime Wage Cap]]</f>
        <v>0</v>
      </c>
      <c r="AH227" s="41">
        <f>Table1[[#This Row],[Holiday Hours7]]*Table1[[#This Row],[Holiday Wage Cap]]</f>
        <v>0</v>
      </c>
      <c r="AI227" s="41">
        <f>SUM(Table1[[#This Row],[Regular]:[Holiday]])</f>
        <v>0</v>
      </c>
      <c r="AJ227" s="41">
        <f>IF(Table1[[#This Row],[Total]]=0,0,Table1[[#This Row],[Total2]]-Table1[[#This Row],[Total]])</f>
        <v>0</v>
      </c>
      <c r="AK227" s="41">
        <f>Table1[[#This Row],[Difference]]*Table1[[#This Row],[DDS Funding Percent]]</f>
        <v>0</v>
      </c>
      <c r="AL227" s="41">
        <f>IF(Table1[[#This Row],[Regular Hourly Wage]]&lt;&gt;0,Table1[[#This Row],[Regular Wage Cap]]-Table1[[#This Row],[Regular Hourly Wage]],0)</f>
        <v>0</v>
      </c>
      <c r="AM227" s="38"/>
      <c r="AN227" s="41">
        <f>Table1[[#This Row],[Wage Difference]]*Table1[[#This Row],[Post Wage Increase Time Off Accruals (Hours)]]</f>
        <v>0</v>
      </c>
      <c r="AO227" s="41">
        <f>Table1[[#This Row],[Min Wage Time Off Accrual Expense]]*Table1[[#This Row],[DDS Funding Percent]]</f>
        <v>0</v>
      </c>
      <c r="AP227" s="1"/>
      <c r="AQ227" s="18"/>
    </row>
    <row r="228" spans="3:43" x14ac:dyDescent="0.25">
      <c r="C228" s="58"/>
      <c r="D228" s="57"/>
      <c r="K228" s="41">
        <f>SUM(Table1[[#This Row],[Regular Wages]],Table1[[#This Row],[OvertimeWages]],Table1[[#This Row],[Holiday Wages]],Table1[[#This Row],[Incentive Payments]])</f>
        <v>0</v>
      </c>
      <c r="L228" s="38"/>
      <c r="M228" s="38"/>
      <c r="N228" s="38"/>
      <c r="O228" s="38"/>
      <c r="P228" s="38"/>
      <c r="Q228" s="38"/>
      <c r="R228" s="38"/>
      <c r="S228" s="41">
        <f>SUM(Table1[[#This Row],[Regular Wages2]],Table1[[#This Row],[OvertimeWages4]],Table1[[#This Row],[Holiday Wages6]],Table1[[#This Row],[Incentive Payments8]])</f>
        <v>0</v>
      </c>
      <c r="T228" s="41">
        <f>SUM(Table1[[#This Row],[Total Pre Min Wage Wages]],Table1[[#This Row],[Total After Min Wage Wages]])</f>
        <v>0</v>
      </c>
      <c r="U228" s="41">
        <f>IFERROR(IF(OR(Table1[[#This Row],[Regular Hours]]=0,Table1[[#This Row],[Regular Hours]]=""),VLOOKUP(Table1[[#This Row],[Position Title]],startingWages!$A$2:$D$200,2, FALSE),Table1[[#This Row],[Regular Wages]]/Table1[[#This Row],[Regular Hours]]),0)</f>
        <v>0</v>
      </c>
      <c r="V228" s="41">
        <f>IF(OR(Table1[[#This Row],[OvertimeHours]]="",Table1[[#This Row],[OvertimeHours]]=0),Table1[[#This Row],[Regular Hourly Wage]]*1.5,Table1[[#This Row],[OvertimeWages]]/Table1[[#This Row],[OvertimeHours]])</f>
        <v>0</v>
      </c>
      <c r="W228" s="41">
        <f>IF(OR(Table1[[#This Row],[Holiday Hours]]="",Table1[[#This Row],[Holiday Hours]]=0),Table1[[#This Row],[Regular Hourly Wage]],Table1[[#This Row],[Holiday Wages]]/Table1[[#This Row],[Holiday Hours]])</f>
        <v>0</v>
      </c>
      <c r="X228" s="41" t="str">
        <f>IF(Table1[[#This Row],[Regular Hourly Wage]]&lt;14.05,"$14.75",IF(Table1[[#This Row],[Regular Hourly Wage]]&lt;30,"5%","None"))</f>
        <v>$14.75</v>
      </c>
      <c r="Y228" s="41">
        <f>IF(Table1[[#This Row],[Wage Category]]="5%",Table1[[#This Row],[Regular Hourly Wage]]*1.05,IF(Table1[[#This Row],[Wage Category]]="$14.75",14.75,Table1[[#This Row],[Regular Hourly Wage]]))</f>
        <v>14.75</v>
      </c>
      <c r="Z228" s="41">
        <f>(1+IF(Table1[[#This Row],[Regular Hourly Wage]]=0,0.5,(Table1[[#This Row],[Overtime Hourly Wage]]-Table1[[#This Row],[Regular Hourly Wage]])/Table1[[#This Row],[Regular Hourly Wage]]))*Table1[[#This Row],[Regular Wage Cap]]</f>
        <v>22.125</v>
      </c>
      <c r="AA228" s="41">
        <f>(1+IF(Table1[[#This Row],[Regular Hourly Wage]]=0,0,(Table1[[#This Row],[Holiday Hourly Wage]]-Table1[[#This Row],[Regular Hourly Wage]])/Table1[[#This Row],[Regular Hourly Wage]]))*Table1[[#This Row],[Regular Wage Cap]]</f>
        <v>14.75</v>
      </c>
      <c r="AB228" s="41">
        <f>Table1[[#This Row],[Regular Hours3]]*Table1[[#This Row],[Regular Hourly Wage]]</f>
        <v>0</v>
      </c>
      <c r="AC228" s="41">
        <f>Table1[[#This Row],[OvertimeHours5]]*Table1[[#This Row],[Overtime Hourly Wage]]</f>
        <v>0</v>
      </c>
      <c r="AD228" s="41">
        <f>Table1[[#This Row],[Holiday Hours7]]*Table1[[#This Row],[Holiday Hourly Wage]]</f>
        <v>0</v>
      </c>
      <c r="AE228" s="41">
        <f>SUM(Table1[[#This Row],[Regular10]:[Holiday12]])</f>
        <v>0</v>
      </c>
      <c r="AF228" s="41">
        <f>Table1[[#This Row],[Regular Hours3]]*Table1[[#This Row],[Regular Wage Cap]]</f>
        <v>0</v>
      </c>
      <c r="AG228" s="41">
        <f>Table1[[#This Row],[OvertimeHours5]]*Table1[[#This Row],[Overtime Wage Cap]]</f>
        <v>0</v>
      </c>
      <c r="AH228" s="41">
        <f>Table1[[#This Row],[Holiday Hours7]]*Table1[[#This Row],[Holiday Wage Cap]]</f>
        <v>0</v>
      </c>
      <c r="AI228" s="41">
        <f>SUM(Table1[[#This Row],[Regular]:[Holiday]])</f>
        <v>0</v>
      </c>
      <c r="AJ228" s="41">
        <f>IF(Table1[[#This Row],[Total]]=0,0,Table1[[#This Row],[Total2]]-Table1[[#This Row],[Total]])</f>
        <v>0</v>
      </c>
      <c r="AK228" s="41">
        <f>Table1[[#This Row],[Difference]]*Table1[[#This Row],[DDS Funding Percent]]</f>
        <v>0</v>
      </c>
      <c r="AL228" s="41">
        <f>IF(Table1[[#This Row],[Regular Hourly Wage]]&lt;&gt;0,Table1[[#This Row],[Regular Wage Cap]]-Table1[[#This Row],[Regular Hourly Wage]],0)</f>
        <v>0</v>
      </c>
      <c r="AM228" s="38"/>
      <c r="AN228" s="41">
        <f>Table1[[#This Row],[Wage Difference]]*Table1[[#This Row],[Post Wage Increase Time Off Accruals (Hours)]]</f>
        <v>0</v>
      </c>
      <c r="AO228" s="41">
        <f>Table1[[#This Row],[Min Wage Time Off Accrual Expense]]*Table1[[#This Row],[DDS Funding Percent]]</f>
        <v>0</v>
      </c>
      <c r="AP228" s="1"/>
      <c r="AQ228" s="18"/>
    </row>
    <row r="229" spans="3:43" x14ac:dyDescent="0.25">
      <c r="C229" s="58"/>
      <c r="D229" s="57"/>
      <c r="K229" s="41">
        <f>SUM(Table1[[#This Row],[Regular Wages]],Table1[[#This Row],[OvertimeWages]],Table1[[#This Row],[Holiday Wages]],Table1[[#This Row],[Incentive Payments]])</f>
        <v>0</v>
      </c>
      <c r="L229" s="38"/>
      <c r="M229" s="38"/>
      <c r="N229" s="38"/>
      <c r="O229" s="38"/>
      <c r="P229" s="38"/>
      <c r="Q229" s="38"/>
      <c r="R229" s="38"/>
      <c r="S229" s="41">
        <f>SUM(Table1[[#This Row],[Regular Wages2]],Table1[[#This Row],[OvertimeWages4]],Table1[[#This Row],[Holiday Wages6]],Table1[[#This Row],[Incentive Payments8]])</f>
        <v>0</v>
      </c>
      <c r="T229" s="41">
        <f>SUM(Table1[[#This Row],[Total Pre Min Wage Wages]],Table1[[#This Row],[Total After Min Wage Wages]])</f>
        <v>0</v>
      </c>
      <c r="U229" s="41">
        <f>IFERROR(IF(OR(Table1[[#This Row],[Regular Hours]]=0,Table1[[#This Row],[Regular Hours]]=""),VLOOKUP(Table1[[#This Row],[Position Title]],startingWages!$A$2:$D$200,2, FALSE),Table1[[#This Row],[Regular Wages]]/Table1[[#This Row],[Regular Hours]]),0)</f>
        <v>0</v>
      </c>
      <c r="V229" s="41">
        <f>IF(OR(Table1[[#This Row],[OvertimeHours]]="",Table1[[#This Row],[OvertimeHours]]=0),Table1[[#This Row],[Regular Hourly Wage]]*1.5,Table1[[#This Row],[OvertimeWages]]/Table1[[#This Row],[OvertimeHours]])</f>
        <v>0</v>
      </c>
      <c r="W229" s="41">
        <f>IF(OR(Table1[[#This Row],[Holiday Hours]]="",Table1[[#This Row],[Holiday Hours]]=0),Table1[[#This Row],[Regular Hourly Wage]],Table1[[#This Row],[Holiday Wages]]/Table1[[#This Row],[Holiday Hours]])</f>
        <v>0</v>
      </c>
      <c r="X229" s="41" t="str">
        <f>IF(Table1[[#This Row],[Regular Hourly Wage]]&lt;14.05,"$14.75",IF(Table1[[#This Row],[Regular Hourly Wage]]&lt;30,"5%","None"))</f>
        <v>$14.75</v>
      </c>
      <c r="Y229" s="41">
        <f>IF(Table1[[#This Row],[Wage Category]]="5%",Table1[[#This Row],[Regular Hourly Wage]]*1.05,IF(Table1[[#This Row],[Wage Category]]="$14.75",14.75,Table1[[#This Row],[Regular Hourly Wage]]))</f>
        <v>14.75</v>
      </c>
      <c r="Z229" s="41">
        <f>(1+IF(Table1[[#This Row],[Regular Hourly Wage]]=0,0.5,(Table1[[#This Row],[Overtime Hourly Wage]]-Table1[[#This Row],[Regular Hourly Wage]])/Table1[[#This Row],[Regular Hourly Wage]]))*Table1[[#This Row],[Regular Wage Cap]]</f>
        <v>22.125</v>
      </c>
      <c r="AA229" s="41">
        <f>(1+IF(Table1[[#This Row],[Regular Hourly Wage]]=0,0,(Table1[[#This Row],[Holiday Hourly Wage]]-Table1[[#This Row],[Regular Hourly Wage]])/Table1[[#This Row],[Regular Hourly Wage]]))*Table1[[#This Row],[Regular Wage Cap]]</f>
        <v>14.75</v>
      </c>
      <c r="AB229" s="41">
        <f>Table1[[#This Row],[Regular Hours3]]*Table1[[#This Row],[Regular Hourly Wage]]</f>
        <v>0</v>
      </c>
      <c r="AC229" s="41">
        <f>Table1[[#This Row],[OvertimeHours5]]*Table1[[#This Row],[Overtime Hourly Wage]]</f>
        <v>0</v>
      </c>
      <c r="AD229" s="41">
        <f>Table1[[#This Row],[Holiday Hours7]]*Table1[[#This Row],[Holiday Hourly Wage]]</f>
        <v>0</v>
      </c>
      <c r="AE229" s="41">
        <f>SUM(Table1[[#This Row],[Regular10]:[Holiday12]])</f>
        <v>0</v>
      </c>
      <c r="AF229" s="41">
        <f>Table1[[#This Row],[Regular Hours3]]*Table1[[#This Row],[Regular Wage Cap]]</f>
        <v>0</v>
      </c>
      <c r="AG229" s="41">
        <f>Table1[[#This Row],[OvertimeHours5]]*Table1[[#This Row],[Overtime Wage Cap]]</f>
        <v>0</v>
      </c>
      <c r="AH229" s="41">
        <f>Table1[[#This Row],[Holiday Hours7]]*Table1[[#This Row],[Holiday Wage Cap]]</f>
        <v>0</v>
      </c>
      <c r="AI229" s="41">
        <f>SUM(Table1[[#This Row],[Regular]:[Holiday]])</f>
        <v>0</v>
      </c>
      <c r="AJ229" s="41">
        <f>IF(Table1[[#This Row],[Total]]=0,0,Table1[[#This Row],[Total2]]-Table1[[#This Row],[Total]])</f>
        <v>0</v>
      </c>
      <c r="AK229" s="41">
        <f>Table1[[#This Row],[Difference]]*Table1[[#This Row],[DDS Funding Percent]]</f>
        <v>0</v>
      </c>
      <c r="AL229" s="41">
        <f>IF(Table1[[#This Row],[Regular Hourly Wage]]&lt;&gt;0,Table1[[#This Row],[Regular Wage Cap]]-Table1[[#This Row],[Regular Hourly Wage]],0)</f>
        <v>0</v>
      </c>
      <c r="AM229" s="38"/>
      <c r="AN229" s="41">
        <f>Table1[[#This Row],[Wage Difference]]*Table1[[#This Row],[Post Wage Increase Time Off Accruals (Hours)]]</f>
        <v>0</v>
      </c>
      <c r="AO229" s="41">
        <f>Table1[[#This Row],[Min Wage Time Off Accrual Expense]]*Table1[[#This Row],[DDS Funding Percent]]</f>
        <v>0</v>
      </c>
      <c r="AP229" s="1"/>
      <c r="AQ229" s="18"/>
    </row>
    <row r="230" spans="3:43" x14ac:dyDescent="0.25">
      <c r="C230" s="58"/>
      <c r="D230" s="57"/>
      <c r="K230" s="41">
        <f>SUM(Table1[[#This Row],[Regular Wages]],Table1[[#This Row],[OvertimeWages]],Table1[[#This Row],[Holiday Wages]],Table1[[#This Row],[Incentive Payments]])</f>
        <v>0</v>
      </c>
      <c r="L230" s="38"/>
      <c r="M230" s="38"/>
      <c r="N230" s="38"/>
      <c r="O230" s="38"/>
      <c r="P230" s="38"/>
      <c r="Q230" s="38"/>
      <c r="R230" s="38"/>
      <c r="S230" s="41">
        <f>SUM(Table1[[#This Row],[Regular Wages2]],Table1[[#This Row],[OvertimeWages4]],Table1[[#This Row],[Holiday Wages6]],Table1[[#This Row],[Incentive Payments8]])</f>
        <v>0</v>
      </c>
      <c r="T230" s="41">
        <f>SUM(Table1[[#This Row],[Total Pre Min Wage Wages]],Table1[[#This Row],[Total After Min Wage Wages]])</f>
        <v>0</v>
      </c>
      <c r="U230" s="41">
        <f>IFERROR(IF(OR(Table1[[#This Row],[Regular Hours]]=0,Table1[[#This Row],[Regular Hours]]=""),VLOOKUP(Table1[[#This Row],[Position Title]],startingWages!$A$2:$D$200,2, FALSE),Table1[[#This Row],[Regular Wages]]/Table1[[#This Row],[Regular Hours]]),0)</f>
        <v>0</v>
      </c>
      <c r="V230" s="41">
        <f>IF(OR(Table1[[#This Row],[OvertimeHours]]="",Table1[[#This Row],[OvertimeHours]]=0),Table1[[#This Row],[Regular Hourly Wage]]*1.5,Table1[[#This Row],[OvertimeWages]]/Table1[[#This Row],[OvertimeHours]])</f>
        <v>0</v>
      </c>
      <c r="W230" s="41">
        <f>IF(OR(Table1[[#This Row],[Holiday Hours]]="",Table1[[#This Row],[Holiday Hours]]=0),Table1[[#This Row],[Regular Hourly Wage]],Table1[[#This Row],[Holiday Wages]]/Table1[[#This Row],[Holiday Hours]])</f>
        <v>0</v>
      </c>
      <c r="X230" s="41" t="str">
        <f>IF(Table1[[#This Row],[Regular Hourly Wage]]&lt;14.05,"$14.75",IF(Table1[[#This Row],[Regular Hourly Wage]]&lt;30,"5%","None"))</f>
        <v>$14.75</v>
      </c>
      <c r="Y230" s="41">
        <f>IF(Table1[[#This Row],[Wage Category]]="5%",Table1[[#This Row],[Regular Hourly Wage]]*1.05,IF(Table1[[#This Row],[Wage Category]]="$14.75",14.75,Table1[[#This Row],[Regular Hourly Wage]]))</f>
        <v>14.75</v>
      </c>
      <c r="Z230" s="41">
        <f>(1+IF(Table1[[#This Row],[Regular Hourly Wage]]=0,0.5,(Table1[[#This Row],[Overtime Hourly Wage]]-Table1[[#This Row],[Regular Hourly Wage]])/Table1[[#This Row],[Regular Hourly Wage]]))*Table1[[#This Row],[Regular Wage Cap]]</f>
        <v>22.125</v>
      </c>
      <c r="AA230" s="41">
        <f>(1+IF(Table1[[#This Row],[Regular Hourly Wage]]=0,0,(Table1[[#This Row],[Holiday Hourly Wage]]-Table1[[#This Row],[Regular Hourly Wage]])/Table1[[#This Row],[Regular Hourly Wage]]))*Table1[[#This Row],[Regular Wage Cap]]</f>
        <v>14.75</v>
      </c>
      <c r="AB230" s="41">
        <f>Table1[[#This Row],[Regular Hours3]]*Table1[[#This Row],[Regular Hourly Wage]]</f>
        <v>0</v>
      </c>
      <c r="AC230" s="41">
        <f>Table1[[#This Row],[OvertimeHours5]]*Table1[[#This Row],[Overtime Hourly Wage]]</f>
        <v>0</v>
      </c>
      <c r="AD230" s="41">
        <f>Table1[[#This Row],[Holiday Hours7]]*Table1[[#This Row],[Holiday Hourly Wage]]</f>
        <v>0</v>
      </c>
      <c r="AE230" s="41">
        <f>SUM(Table1[[#This Row],[Regular10]:[Holiday12]])</f>
        <v>0</v>
      </c>
      <c r="AF230" s="41">
        <f>Table1[[#This Row],[Regular Hours3]]*Table1[[#This Row],[Regular Wage Cap]]</f>
        <v>0</v>
      </c>
      <c r="AG230" s="41">
        <f>Table1[[#This Row],[OvertimeHours5]]*Table1[[#This Row],[Overtime Wage Cap]]</f>
        <v>0</v>
      </c>
      <c r="AH230" s="41">
        <f>Table1[[#This Row],[Holiday Hours7]]*Table1[[#This Row],[Holiday Wage Cap]]</f>
        <v>0</v>
      </c>
      <c r="AI230" s="41">
        <f>SUM(Table1[[#This Row],[Regular]:[Holiday]])</f>
        <v>0</v>
      </c>
      <c r="AJ230" s="41">
        <f>IF(Table1[[#This Row],[Total]]=0,0,Table1[[#This Row],[Total2]]-Table1[[#This Row],[Total]])</f>
        <v>0</v>
      </c>
      <c r="AK230" s="41">
        <f>Table1[[#This Row],[Difference]]*Table1[[#This Row],[DDS Funding Percent]]</f>
        <v>0</v>
      </c>
      <c r="AL230" s="41">
        <f>IF(Table1[[#This Row],[Regular Hourly Wage]]&lt;&gt;0,Table1[[#This Row],[Regular Wage Cap]]-Table1[[#This Row],[Regular Hourly Wage]],0)</f>
        <v>0</v>
      </c>
      <c r="AM230" s="38"/>
      <c r="AN230" s="41">
        <f>Table1[[#This Row],[Wage Difference]]*Table1[[#This Row],[Post Wage Increase Time Off Accruals (Hours)]]</f>
        <v>0</v>
      </c>
      <c r="AO230" s="41">
        <f>Table1[[#This Row],[Min Wage Time Off Accrual Expense]]*Table1[[#This Row],[DDS Funding Percent]]</f>
        <v>0</v>
      </c>
      <c r="AP230" s="1"/>
      <c r="AQ230" s="18"/>
    </row>
    <row r="231" spans="3:43" x14ac:dyDescent="0.25">
      <c r="C231" s="58"/>
      <c r="D231" s="57"/>
      <c r="K231" s="41">
        <f>SUM(Table1[[#This Row],[Regular Wages]],Table1[[#This Row],[OvertimeWages]],Table1[[#This Row],[Holiday Wages]],Table1[[#This Row],[Incentive Payments]])</f>
        <v>0</v>
      </c>
      <c r="L231" s="38"/>
      <c r="M231" s="38"/>
      <c r="N231" s="38"/>
      <c r="O231" s="38"/>
      <c r="P231" s="38"/>
      <c r="Q231" s="38"/>
      <c r="R231" s="38"/>
      <c r="S231" s="41">
        <f>SUM(Table1[[#This Row],[Regular Wages2]],Table1[[#This Row],[OvertimeWages4]],Table1[[#This Row],[Holiday Wages6]],Table1[[#This Row],[Incentive Payments8]])</f>
        <v>0</v>
      </c>
      <c r="T231" s="41">
        <f>SUM(Table1[[#This Row],[Total Pre Min Wage Wages]],Table1[[#This Row],[Total After Min Wage Wages]])</f>
        <v>0</v>
      </c>
      <c r="U231" s="41">
        <f>IFERROR(IF(OR(Table1[[#This Row],[Regular Hours]]=0,Table1[[#This Row],[Regular Hours]]=""),VLOOKUP(Table1[[#This Row],[Position Title]],startingWages!$A$2:$D$200,2, FALSE),Table1[[#This Row],[Regular Wages]]/Table1[[#This Row],[Regular Hours]]),0)</f>
        <v>0</v>
      </c>
      <c r="V231" s="41">
        <f>IF(OR(Table1[[#This Row],[OvertimeHours]]="",Table1[[#This Row],[OvertimeHours]]=0),Table1[[#This Row],[Regular Hourly Wage]]*1.5,Table1[[#This Row],[OvertimeWages]]/Table1[[#This Row],[OvertimeHours]])</f>
        <v>0</v>
      </c>
      <c r="W231" s="41">
        <f>IF(OR(Table1[[#This Row],[Holiday Hours]]="",Table1[[#This Row],[Holiday Hours]]=0),Table1[[#This Row],[Regular Hourly Wage]],Table1[[#This Row],[Holiday Wages]]/Table1[[#This Row],[Holiday Hours]])</f>
        <v>0</v>
      </c>
      <c r="X231" s="41" t="str">
        <f>IF(Table1[[#This Row],[Regular Hourly Wage]]&lt;14.05,"$14.75",IF(Table1[[#This Row],[Regular Hourly Wage]]&lt;30,"5%","None"))</f>
        <v>$14.75</v>
      </c>
      <c r="Y231" s="41">
        <f>IF(Table1[[#This Row],[Wage Category]]="5%",Table1[[#This Row],[Regular Hourly Wage]]*1.05,IF(Table1[[#This Row],[Wage Category]]="$14.75",14.75,Table1[[#This Row],[Regular Hourly Wage]]))</f>
        <v>14.75</v>
      </c>
      <c r="Z231" s="41">
        <f>(1+IF(Table1[[#This Row],[Regular Hourly Wage]]=0,0.5,(Table1[[#This Row],[Overtime Hourly Wage]]-Table1[[#This Row],[Regular Hourly Wage]])/Table1[[#This Row],[Regular Hourly Wage]]))*Table1[[#This Row],[Regular Wage Cap]]</f>
        <v>22.125</v>
      </c>
      <c r="AA231" s="41">
        <f>(1+IF(Table1[[#This Row],[Regular Hourly Wage]]=0,0,(Table1[[#This Row],[Holiday Hourly Wage]]-Table1[[#This Row],[Regular Hourly Wage]])/Table1[[#This Row],[Regular Hourly Wage]]))*Table1[[#This Row],[Regular Wage Cap]]</f>
        <v>14.75</v>
      </c>
      <c r="AB231" s="41">
        <f>Table1[[#This Row],[Regular Hours3]]*Table1[[#This Row],[Regular Hourly Wage]]</f>
        <v>0</v>
      </c>
      <c r="AC231" s="41">
        <f>Table1[[#This Row],[OvertimeHours5]]*Table1[[#This Row],[Overtime Hourly Wage]]</f>
        <v>0</v>
      </c>
      <c r="AD231" s="41">
        <f>Table1[[#This Row],[Holiday Hours7]]*Table1[[#This Row],[Holiday Hourly Wage]]</f>
        <v>0</v>
      </c>
      <c r="AE231" s="41">
        <f>SUM(Table1[[#This Row],[Regular10]:[Holiday12]])</f>
        <v>0</v>
      </c>
      <c r="AF231" s="41">
        <f>Table1[[#This Row],[Regular Hours3]]*Table1[[#This Row],[Regular Wage Cap]]</f>
        <v>0</v>
      </c>
      <c r="AG231" s="41">
        <f>Table1[[#This Row],[OvertimeHours5]]*Table1[[#This Row],[Overtime Wage Cap]]</f>
        <v>0</v>
      </c>
      <c r="AH231" s="41">
        <f>Table1[[#This Row],[Holiday Hours7]]*Table1[[#This Row],[Holiday Wage Cap]]</f>
        <v>0</v>
      </c>
      <c r="AI231" s="41">
        <f>SUM(Table1[[#This Row],[Regular]:[Holiday]])</f>
        <v>0</v>
      </c>
      <c r="AJ231" s="41">
        <f>IF(Table1[[#This Row],[Total]]=0,0,Table1[[#This Row],[Total2]]-Table1[[#This Row],[Total]])</f>
        <v>0</v>
      </c>
      <c r="AK231" s="41">
        <f>Table1[[#This Row],[Difference]]*Table1[[#This Row],[DDS Funding Percent]]</f>
        <v>0</v>
      </c>
      <c r="AL231" s="41">
        <f>IF(Table1[[#This Row],[Regular Hourly Wage]]&lt;&gt;0,Table1[[#This Row],[Regular Wage Cap]]-Table1[[#This Row],[Regular Hourly Wage]],0)</f>
        <v>0</v>
      </c>
      <c r="AM231" s="38"/>
      <c r="AN231" s="41">
        <f>Table1[[#This Row],[Wage Difference]]*Table1[[#This Row],[Post Wage Increase Time Off Accruals (Hours)]]</f>
        <v>0</v>
      </c>
      <c r="AO231" s="41">
        <f>Table1[[#This Row],[Min Wage Time Off Accrual Expense]]*Table1[[#This Row],[DDS Funding Percent]]</f>
        <v>0</v>
      </c>
      <c r="AP231" s="1"/>
      <c r="AQ231" s="18"/>
    </row>
    <row r="232" spans="3:43" x14ac:dyDescent="0.25">
      <c r="C232" s="58"/>
      <c r="D232" s="57"/>
      <c r="K232" s="41">
        <f>SUM(Table1[[#This Row],[Regular Wages]],Table1[[#This Row],[OvertimeWages]],Table1[[#This Row],[Holiday Wages]],Table1[[#This Row],[Incentive Payments]])</f>
        <v>0</v>
      </c>
      <c r="L232" s="38"/>
      <c r="M232" s="38"/>
      <c r="N232" s="38"/>
      <c r="O232" s="38"/>
      <c r="P232" s="38"/>
      <c r="Q232" s="38"/>
      <c r="R232" s="38"/>
      <c r="S232" s="41">
        <f>SUM(Table1[[#This Row],[Regular Wages2]],Table1[[#This Row],[OvertimeWages4]],Table1[[#This Row],[Holiday Wages6]],Table1[[#This Row],[Incentive Payments8]])</f>
        <v>0</v>
      </c>
      <c r="T232" s="41">
        <f>SUM(Table1[[#This Row],[Total Pre Min Wage Wages]],Table1[[#This Row],[Total After Min Wage Wages]])</f>
        <v>0</v>
      </c>
      <c r="U232" s="41">
        <f>IFERROR(IF(OR(Table1[[#This Row],[Regular Hours]]=0,Table1[[#This Row],[Regular Hours]]=""),VLOOKUP(Table1[[#This Row],[Position Title]],startingWages!$A$2:$D$200,2, FALSE),Table1[[#This Row],[Regular Wages]]/Table1[[#This Row],[Regular Hours]]),0)</f>
        <v>0</v>
      </c>
      <c r="V232" s="41">
        <f>IF(OR(Table1[[#This Row],[OvertimeHours]]="",Table1[[#This Row],[OvertimeHours]]=0),Table1[[#This Row],[Regular Hourly Wage]]*1.5,Table1[[#This Row],[OvertimeWages]]/Table1[[#This Row],[OvertimeHours]])</f>
        <v>0</v>
      </c>
      <c r="W232" s="41">
        <f>IF(OR(Table1[[#This Row],[Holiday Hours]]="",Table1[[#This Row],[Holiday Hours]]=0),Table1[[#This Row],[Regular Hourly Wage]],Table1[[#This Row],[Holiday Wages]]/Table1[[#This Row],[Holiday Hours]])</f>
        <v>0</v>
      </c>
      <c r="X232" s="41" t="str">
        <f>IF(Table1[[#This Row],[Regular Hourly Wage]]&lt;14.05,"$14.75",IF(Table1[[#This Row],[Regular Hourly Wage]]&lt;30,"5%","None"))</f>
        <v>$14.75</v>
      </c>
      <c r="Y232" s="41">
        <f>IF(Table1[[#This Row],[Wage Category]]="5%",Table1[[#This Row],[Regular Hourly Wage]]*1.05,IF(Table1[[#This Row],[Wage Category]]="$14.75",14.75,Table1[[#This Row],[Regular Hourly Wage]]))</f>
        <v>14.75</v>
      </c>
      <c r="Z232" s="41">
        <f>(1+IF(Table1[[#This Row],[Regular Hourly Wage]]=0,0.5,(Table1[[#This Row],[Overtime Hourly Wage]]-Table1[[#This Row],[Regular Hourly Wage]])/Table1[[#This Row],[Regular Hourly Wage]]))*Table1[[#This Row],[Regular Wage Cap]]</f>
        <v>22.125</v>
      </c>
      <c r="AA232" s="41">
        <f>(1+IF(Table1[[#This Row],[Regular Hourly Wage]]=0,0,(Table1[[#This Row],[Holiday Hourly Wage]]-Table1[[#This Row],[Regular Hourly Wage]])/Table1[[#This Row],[Regular Hourly Wage]]))*Table1[[#This Row],[Regular Wage Cap]]</f>
        <v>14.75</v>
      </c>
      <c r="AB232" s="41">
        <f>Table1[[#This Row],[Regular Hours3]]*Table1[[#This Row],[Regular Hourly Wage]]</f>
        <v>0</v>
      </c>
      <c r="AC232" s="41">
        <f>Table1[[#This Row],[OvertimeHours5]]*Table1[[#This Row],[Overtime Hourly Wage]]</f>
        <v>0</v>
      </c>
      <c r="AD232" s="41">
        <f>Table1[[#This Row],[Holiday Hours7]]*Table1[[#This Row],[Holiday Hourly Wage]]</f>
        <v>0</v>
      </c>
      <c r="AE232" s="41">
        <f>SUM(Table1[[#This Row],[Regular10]:[Holiday12]])</f>
        <v>0</v>
      </c>
      <c r="AF232" s="41">
        <f>Table1[[#This Row],[Regular Hours3]]*Table1[[#This Row],[Regular Wage Cap]]</f>
        <v>0</v>
      </c>
      <c r="AG232" s="41">
        <f>Table1[[#This Row],[OvertimeHours5]]*Table1[[#This Row],[Overtime Wage Cap]]</f>
        <v>0</v>
      </c>
      <c r="AH232" s="41">
        <f>Table1[[#This Row],[Holiday Hours7]]*Table1[[#This Row],[Holiday Wage Cap]]</f>
        <v>0</v>
      </c>
      <c r="AI232" s="41">
        <f>SUM(Table1[[#This Row],[Regular]:[Holiday]])</f>
        <v>0</v>
      </c>
      <c r="AJ232" s="41">
        <f>IF(Table1[[#This Row],[Total]]=0,0,Table1[[#This Row],[Total2]]-Table1[[#This Row],[Total]])</f>
        <v>0</v>
      </c>
      <c r="AK232" s="41">
        <f>Table1[[#This Row],[Difference]]*Table1[[#This Row],[DDS Funding Percent]]</f>
        <v>0</v>
      </c>
      <c r="AL232" s="41">
        <f>IF(Table1[[#This Row],[Regular Hourly Wage]]&lt;&gt;0,Table1[[#This Row],[Regular Wage Cap]]-Table1[[#This Row],[Regular Hourly Wage]],0)</f>
        <v>0</v>
      </c>
      <c r="AM232" s="38"/>
      <c r="AN232" s="41">
        <f>Table1[[#This Row],[Wage Difference]]*Table1[[#This Row],[Post Wage Increase Time Off Accruals (Hours)]]</f>
        <v>0</v>
      </c>
      <c r="AO232" s="41">
        <f>Table1[[#This Row],[Min Wage Time Off Accrual Expense]]*Table1[[#This Row],[DDS Funding Percent]]</f>
        <v>0</v>
      </c>
      <c r="AP232" s="1"/>
      <c r="AQ232" s="18"/>
    </row>
    <row r="233" spans="3:43" x14ac:dyDescent="0.25">
      <c r="C233" s="58"/>
      <c r="D233" s="57"/>
      <c r="K233" s="41">
        <f>SUM(Table1[[#This Row],[Regular Wages]],Table1[[#This Row],[OvertimeWages]],Table1[[#This Row],[Holiday Wages]],Table1[[#This Row],[Incentive Payments]])</f>
        <v>0</v>
      </c>
      <c r="L233" s="38"/>
      <c r="M233" s="38"/>
      <c r="N233" s="38"/>
      <c r="O233" s="38"/>
      <c r="P233" s="38"/>
      <c r="Q233" s="38"/>
      <c r="R233" s="38"/>
      <c r="S233" s="41">
        <f>SUM(Table1[[#This Row],[Regular Wages2]],Table1[[#This Row],[OvertimeWages4]],Table1[[#This Row],[Holiday Wages6]],Table1[[#This Row],[Incentive Payments8]])</f>
        <v>0</v>
      </c>
      <c r="T233" s="41">
        <f>SUM(Table1[[#This Row],[Total Pre Min Wage Wages]],Table1[[#This Row],[Total After Min Wage Wages]])</f>
        <v>0</v>
      </c>
      <c r="U233" s="41">
        <f>IFERROR(IF(OR(Table1[[#This Row],[Regular Hours]]=0,Table1[[#This Row],[Regular Hours]]=""),VLOOKUP(Table1[[#This Row],[Position Title]],startingWages!$A$2:$D$200,2, FALSE),Table1[[#This Row],[Regular Wages]]/Table1[[#This Row],[Regular Hours]]),0)</f>
        <v>0</v>
      </c>
      <c r="V233" s="41">
        <f>IF(OR(Table1[[#This Row],[OvertimeHours]]="",Table1[[#This Row],[OvertimeHours]]=0),Table1[[#This Row],[Regular Hourly Wage]]*1.5,Table1[[#This Row],[OvertimeWages]]/Table1[[#This Row],[OvertimeHours]])</f>
        <v>0</v>
      </c>
      <c r="W233" s="41">
        <f>IF(OR(Table1[[#This Row],[Holiday Hours]]="",Table1[[#This Row],[Holiday Hours]]=0),Table1[[#This Row],[Regular Hourly Wage]],Table1[[#This Row],[Holiday Wages]]/Table1[[#This Row],[Holiday Hours]])</f>
        <v>0</v>
      </c>
      <c r="X233" s="41" t="str">
        <f>IF(Table1[[#This Row],[Regular Hourly Wage]]&lt;14.05,"$14.75",IF(Table1[[#This Row],[Regular Hourly Wage]]&lt;30,"5%","None"))</f>
        <v>$14.75</v>
      </c>
      <c r="Y233" s="41">
        <f>IF(Table1[[#This Row],[Wage Category]]="5%",Table1[[#This Row],[Regular Hourly Wage]]*1.05,IF(Table1[[#This Row],[Wage Category]]="$14.75",14.75,Table1[[#This Row],[Regular Hourly Wage]]))</f>
        <v>14.75</v>
      </c>
      <c r="Z233" s="41">
        <f>(1+IF(Table1[[#This Row],[Regular Hourly Wage]]=0,0.5,(Table1[[#This Row],[Overtime Hourly Wage]]-Table1[[#This Row],[Regular Hourly Wage]])/Table1[[#This Row],[Regular Hourly Wage]]))*Table1[[#This Row],[Regular Wage Cap]]</f>
        <v>22.125</v>
      </c>
      <c r="AA233" s="41">
        <f>(1+IF(Table1[[#This Row],[Regular Hourly Wage]]=0,0,(Table1[[#This Row],[Holiday Hourly Wage]]-Table1[[#This Row],[Regular Hourly Wage]])/Table1[[#This Row],[Regular Hourly Wage]]))*Table1[[#This Row],[Regular Wage Cap]]</f>
        <v>14.75</v>
      </c>
      <c r="AB233" s="41">
        <f>Table1[[#This Row],[Regular Hours3]]*Table1[[#This Row],[Regular Hourly Wage]]</f>
        <v>0</v>
      </c>
      <c r="AC233" s="41">
        <f>Table1[[#This Row],[OvertimeHours5]]*Table1[[#This Row],[Overtime Hourly Wage]]</f>
        <v>0</v>
      </c>
      <c r="AD233" s="41">
        <f>Table1[[#This Row],[Holiday Hours7]]*Table1[[#This Row],[Holiday Hourly Wage]]</f>
        <v>0</v>
      </c>
      <c r="AE233" s="41">
        <f>SUM(Table1[[#This Row],[Regular10]:[Holiday12]])</f>
        <v>0</v>
      </c>
      <c r="AF233" s="41">
        <f>Table1[[#This Row],[Regular Hours3]]*Table1[[#This Row],[Regular Wage Cap]]</f>
        <v>0</v>
      </c>
      <c r="AG233" s="41">
        <f>Table1[[#This Row],[OvertimeHours5]]*Table1[[#This Row],[Overtime Wage Cap]]</f>
        <v>0</v>
      </c>
      <c r="AH233" s="41">
        <f>Table1[[#This Row],[Holiday Hours7]]*Table1[[#This Row],[Holiday Wage Cap]]</f>
        <v>0</v>
      </c>
      <c r="AI233" s="41">
        <f>SUM(Table1[[#This Row],[Regular]:[Holiday]])</f>
        <v>0</v>
      </c>
      <c r="AJ233" s="41">
        <f>IF(Table1[[#This Row],[Total]]=0,0,Table1[[#This Row],[Total2]]-Table1[[#This Row],[Total]])</f>
        <v>0</v>
      </c>
      <c r="AK233" s="41">
        <f>Table1[[#This Row],[Difference]]*Table1[[#This Row],[DDS Funding Percent]]</f>
        <v>0</v>
      </c>
      <c r="AL233" s="41">
        <f>IF(Table1[[#This Row],[Regular Hourly Wage]]&lt;&gt;0,Table1[[#This Row],[Regular Wage Cap]]-Table1[[#This Row],[Regular Hourly Wage]],0)</f>
        <v>0</v>
      </c>
      <c r="AM233" s="38"/>
      <c r="AN233" s="41">
        <f>Table1[[#This Row],[Wage Difference]]*Table1[[#This Row],[Post Wage Increase Time Off Accruals (Hours)]]</f>
        <v>0</v>
      </c>
      <c r="AO233" s="41">
        <f>Table1[[#This Row],[Min Wage Time Off Accrual Expense]]*Table1[[#This Row],[DDS Funding Percent]]</f>
        <v>0</v>
      </c>
      <c r="AP233" s="1"/>
      <c r="AQ233" s="18"/>
    </row>
    <row r="234" spans="3:43" x14ac:dyDescent="0.25">
      <c r="C234" s="58"/>
      <c r="D234" s="57"/>
      <c r="K234" s="41">
        <f>SUM(Table1[[#This Row],[Regular Wages]],Table1[[#This Row],[OvertimeWages]],Table1[[#This Row],[Holiday Wages]],Table1[[#This Row],[Incentive Payments]])</f>
        <v>0</v>
      </c>
      <c r="L234" s="38"/>
      <c r="M234" s="38"/>
      <c r="N234" s="38"/>
      <c r="O234" s="38"/>
      <c r="P234" s="38"/>
      <c r="Q234" s="38"/>
      <c r="R234" s="38"/>
      <c r="S234" s="41">
        <f>SUM(Table1[[#This Row],[Regular Wages2]],Table1[[#This Row],[OvertimeWages4]],Table1[[#This Row],[Holiday Wages6]],Table1[[#This Row],[Incentive Payments8]])</f>
        <v>0</v>
      </c>
      <c r="T234" s="41">
        <f>SUM(Table1[[#This Row],[Total Pre Min Wage Wages]],Table1[[#This Row],[Total After Min Wage Wages]])</f>
        <v>0</v>
      </c>
      <c r="U234" s="41">
        <f>IFERROR(IF(OR(Table1[[#This Row],[Regular Hours]]=0,Table1[[#This Row],[Regular Hours]]=""),VLOOKUP(Table1[[#This Row],[Position Title]],startingWages!$A$2:$D$200,2, FALSE),Table1[[#This Row],[Regular Wages]]/Table1[[#This Row],[Regular Hours]]),0)</f>
        <v>0</v>
      </c>
      <c r="V234" s="41">
        <f>IF(OR(Table1[[#This Row],[OvertimeHours]]="",Table1[[#This Row],[OvertimeHours]]=0),Table1[[#This Row],[Regular Hourly Wage]]*1.5,Table1[[#This Row],[OvertimeWages]]/Table1[[#This Row],[OvertimeHours]])</f>
        <v>0</v>
      </c>
      <c r="W234" s="41">
        <f>IF(OR(Table1[[#This Row],[Holiday Hours]]="",Table1[[#This Row],[Holiday Hours]]=0),Table1[[#This Row],[Regular Hourly Wage]],Table1[[#This Row],[Holiday Wages]]/Table1[[#This Row],[Holiday Hours]])</f>
        <v>0</v>
      </c>
      <c r="X234" s="41" t="str">
        <f>IF(Table1[[#This Row],[Regular Hourly Wage]]&lt;14.05,"$14.75",IF(Table1[[#This Row],[Regular Hourly Wage]]&lt;30,"5%","None"))</f>
        <v>$14.75</v>
      </c>
      <c r="Y234" s="41">
        <f>IF(Table1[[#This Row],[Wage Category]]="5%",Table1[[#This Row],[Regular Hourly Wage]]*1.05,IF(Table1[[#This Row],[Wage Category]]="$14.75",14.75,Table1[[#This Row],[Regular Hourly Wage]]))</f>
        <v>14.75</v>
      </c>
      <c r="Z234" s="41">
        <f>(1+IF(Table1[[#This Row],[Regular Hourly Wage]]=0,0.5,(Table1[[#This Row],[Overtime Hourly Wage]]-Table1[[#This Row],[Regular Hourly Wage]])/Table1[[#This Row],[Regular Hourly Wage]]))*Table1[[#This Row],[Regular Wage Cap]]</f>
        <v>22.125</v>
      </c>
      <c r="AA234" s="41">
        <f>(1+IF(Table1[[#This Row],[Regular Hourly Wage]]=0,0,(Table1[[#This Row],[Holiday Hourly Wage]]-Table1[[#This Row],[Regular Hourly Wage]])/Table1[[#This Row],[Regular Hourly Wage]]))*Table1[[#This Row],[Regular Wage Cap]]</f>
        <v>14.75</v>
      </c>
      <c r="AB234" s="41">
        <f>Table1[[#This Row],[Regular Hours3]]*Table1[[#This Row],[Regular Hourly Wage]]</f>
        <v>0</v>
      </c>
      <c r="AC234" s="41">
        <f>Table1[[#This Row],[OvertimeHours5]]*Table1[[#This Row],[Overtime Hourly Wage]]</f>
        <v>0</v>
      </c>
      <c r="AD234" s="41">
        <f>Table1[[#This Row],[Holiday Hours7]]*Table1[[#This Row],[Holiday Hourly Wage]]</f>
        <v>0</v>
      </c>
      <c r="AE234" s="41">
        <f>SUM(Table1[[#This Row],[Regular10]:[Holiday12]])</f>
        <v>0</v>
      </c>
      <c r="AF234" s="41">
        <f>Table1[[#This Row],[Regular Hours3]]*Table1[[#This Row],[Regular Wage Cap]]</f>
        <v>0</v>
      </c>
      <c r="AG234" s="41">
        <f>Table1[[#This Row],[OvertimeHours5]]*Table1[[#This Row],[Overtime Wage Cap]]</f>
        <v>0</v>
      </c>
      <c r="AH234" s="41">
        <f>Table1[[#This Row],[Holiday Hours7]]*Table1[[#This Row],[Holiday Wage Cap]]</f>
        <v>0</v>
      </c>
      <c r="AI234" s="41">
        <f>SUM(Table1[[#This Row],[Regular]:[Holiday]])</f>
        <v>0</v>
      </c>
      <c r="AJ234" s="41">
        <f>IF(Table1[[#This Row],[Total]]=0,0,Table1[[#This Row],[Total2]]-Table1[[#This Row],[Total]])</f>
        <v>0</v>
      </c>
      <c r="AK234" s="41">
        <f>Table1[[#This Row],[Difference]]*Table1[[#This Row],[DDS Funding Percent]]</f>
        <v>0</v>
      </c>
      <c r="AL234" s="41">
        <f>IF(Table1[[#This Row],[Regular Hourly Wage]]&lt;&gt;0,Table1[[#This Row],[Regular Wage Cap]]-Table1[[#This Row],[Regular Hourly Wage]],0)</f>
        <v>0</v>
      </c>
      <c r="AM234" s="38"/>
      <c r="AN234" s="41">
        <f>Table1[[#This Row],[Wage Difference]]*Table1[[#This Row],[Post Wage Increase Time Off Accruals (Hours)]]</f>
        <v>0</v>
      </c>
      <c r="AO234" s="41">
        <f>Table1[[#This Row],[Min Wage Time Off Accrual Expense]]*Table1[[#This Row],[DDS Funding Percent]]</f>
        <v>0</v>
      </c>
      <c r="AP234" s="1"/>
      <c r="AQ234" s="18"/>
    </row>
    <row r="235" spans="3:43" x14ac:dyDescent="0.25">
      <c r="C235" s="58"/>
      <c r="D235" s="57"/>
      <c r="K235" s="41">
        <f>SUM(Table1[[#This Row],[Regular Wages]],Table1[[#This Row],[OvertimeWages]],Table1[[#This Row],[Holiday Wages]],Table1[[#This Row],[Incentive Payments]])</f>
        <v>0</v>
      </c>
      <c r="L235" s="38"/>
      <c r="M235" s="38"/>
      <c r="N235" s="38"/>
      <c r="O235" s="38"/>
      <c r="P235" s="38"/>
      <c r="Q235" s="38"/>
      <c r="R235" s="38"/>
      <c r="S235" s="41">
        <f>SUM(Table1[[#This Row],[Regular Wages2]],Table1[[#This Row],[OvertimeWages4]],Table1[[#This Row],[Holiday Wages6]],Table1[[#This Row],[Incentive Payments8]])</f>
        <v>0</v>
      </c>
      <c r="T235" s="41">
        <f>SUM(Table1[[#This Row],[Total Pre Min Wage Wages]],Table1[[#This Row],[Total After Min Wage Wages]])</f>
        <v>0</v>
      </c>
      <c r="U235" s="41">
        <f>IFERROR(IF(OR(Table1[[#This Row],[Regular Hours]]=0,Table1[[#This Row],[Regular Hours]]=""),VLOOKUP(Table1[[#This Row],[Position Title]],startingWages!$A$2:$D$200,2, FALSE),Table1[[#This Row],[Regular Wages]]/Table1[[#This Row],[Regular Hours]]),0)</f>
        <v>0</v>
      </c>
      <c r="V235" s="41">
        <f>IF(OR(Table1[[#This Row],[OvertimeHours]]="",Table1[[#This Row],[OvertimeHours]]=0),Table1[[#This Row],[Regular Hourly Wage]]*1.5,Table1[[#This Row],[OvertimeWages]]/Table1[[#This Row],[OvertimeHours]])</f>
        <v>0</v>
      </c>
      <c r="W235" s="41">
        <f>IF(OR(Table1[[#This Row],[Holiday Hours]]="",Table1[[#This Row],[Holiday Hours]]=0),Table1[[#This Row],[Regular Hourly Wage]],Table1[[#This Row],[Holiday Wages]]/Table1[[#This Row],[Holiday Hours]])</f>
        <v>0</v>
      </c>
      <c r="X235" s="41" t="str">
        <f>IF(Table1[[#This Row],[Regular Hourly Wage]]&lt;14.05,"$14.75",IF(Table1[[#This Row],[Regular Hourly Wage]]&lt;30,"5%","None"))</f>
        <v>$14.75</v>
      </c>
      <c r="Y235" s="41">
        <f>IF(Table1[[#This Row],[Wage Category]]="5%",Table1[[#This Row],[Regular Hourly Wage]]*1.05,IF(Table1[[#This Row],[Wage Category]]="$14.75",14.75,Table1[[#This Row],[Regular Hourly Wage]]))</f>
        <v>14.75</v>
      </c>
      <c r="Z235" s="41">
        <f>(1+IF(Table1[[#This Row],[Regular Hourly Wage]]=0,0.5,(Table1[[#This Row],[Overtime Hourly Wage]]-Table1[[#This Row],[Regular Hourly Wage]])/Table1[[#This Row],[Regular Hourly Wage]]))*Table1[[#This Row],[Regular Wage Cap]]</f>
        <v>22.125</v>
      </c>
      <c r="AA235" s="41">
        <f>(1+IF(Table1[[#This Row],[Regular Hourly Wage]]=0,0,(Table1[[#This Row],[Holiday Hourly Wage]]-Table1[[#This Row],[Regular Hourly Wage]])/Table1[[#This Row],[Regular Hourly Wage]]))*Table1[[#This Row],[Regular Wage Cap]]</f>
        <v>14.75</v>
      </c>
      <c r="AB235" s="41">
        <f>Table1[[#This Row],[Regular Hours3]]*Table1[[#This Row],[Regular Hourly Wage]]</f>
        <v>0</v>
      </c>
      <c r="AC235" s="41">
        <f>Table1[[#This Row],[OvertimeHours5]]*Table1[[#This Row],[Overtime Hourly Wage]]</f>
        <v>0</v>
      </c>
      <c r="AD235" s="41">
        <f>Table1[[#This Row],[Holiday Hours7]]*Table1[[#This Row],[Holiday Hourly Wage]]</f>
        <v>0</v>
      </c>
      <c r="AE235" s="41">
        <f>SUM(Table1[[#This Row],[Regular10]:[Holiday12]])</f>
        <v>0</v>
      </c>
      <c r="AF235" s="41">
        <f>Table1[[#This Row],[Regular Hours3]]*Table1[[#This Row],[Regular Wage Cap]]</f>
        <v>0</v>
      </c>
      <c r="AG235" s="41">
        <f>Table1[[#This Row],[OvertimeHours5]]*Table1[[#This Row],[Overtime Wage Cap]]</f>
        <v>0</v>
      </c>
      <c r="AH235" s="41">
        <f>Table1[[#This Row],[Holiday Hours7]]*Table1[[#This Row],[Holiday Wage Cap]]</f>
        <v>0</v>
      </c>
      <c r="AI235" s="41">
        <f>SUM(Table1[[#This Row],[Regular]:[Holiday]])</f>
        <v>0</v>
      </c>
      <c r="AJ235" s="41">
        <f>IF(Table1[[#This Row],[Total]]=0,0,Table1[[#This Row],[Total2]]-Table1[[#This Row],[Total]])</f>
        <v>0</v>
      </c>
      <c r="AK235" s="41">
        <f>Table1[[#This Row],[Difference]]*Table1[[#This Row],[DDS Funding Percent]]</f>
        <v>0</v>
      </c>
      <c r="AL235" s="41">
        <f>IF(Table1[[#This Row],[Regular Hourly Wage]]&lt;&gt;0,Table1[[#This Row],[Regular Wage Cap]]-Table1[[#This Row],[Regular Hourly Wage]],0)</f>
        <v>0</v>
      </c>
      <c r="AM235" s="38"/>
      <c r="AN235" s="41">
        <f>Table1[[#This Row],[Wage Difference]]*Table1[[#This Row],[Post Wage Increase Time Off Accruals (Hours)]]</f>
        <v>0</v>
      </c>
      <c r="AO235" s="41">
        <f>Table1[[#This Row],[Min Wage Time Off Accrual Expense]]*Table1[[#This Row],[DDS Funding Percent]]</f>
        <v>0</v>
      </c>
      <c r="AP235" s="1"/>
      <c r="AQ235" s="18"/>
    </row>
    <row r="236" spans="3:43" x14ac:dyDescent="0.25">
      <c r="C236" s="58"/>
      <c r="D236" s="57"/>
      <c r="K236" s="41">
        <f>SUM(Table1[[#This Row],[Regular Wages]],Table1[[#This Row],[OvertimeWages]],Table1[[#This Row],[Holiday Wages]],Table1[[#This Row],[Incentive Payments]])</f>
        <v>0</v>
      </c>
      <c r="L236" s="38"/>
      <c r="M236" s="38"/>
      <c r="N236" s="38"/>
      <c r="O236" s="38"/>
      <c r="P236" s="38"/>
      <c r="Q236" s="38"/>
      <c r="R236" s="38"/>
      <c r="S236" s="41">
        <f>SUM(Table1[[#This Row],[Regular Wages2]],Table1[[#This Row],[OvertimeWages4]],Table1[[#This Row],[Holiday Wages6]],Table1[[#This Row],[Incentive Payments8]])</f>
        <v>0</v>
      </c>
      <c r="T236" s="41">
        <f>SUM(Table1[[#This Row],[Total Pre Min Wage Wages]],Table1[[#This Row],[Total After Min Wage Wages]])</f>
        <v>0</v>
      </c>
      <c r="U236" s="41">
        <f>IFERROR(IF(OR(Table1[[#This Row],[Regular Hours]]=0,Table1[[#This Row],[Regular Hours]]=""),VLOOKUP(Table1[[#This Row],[Position Title]],startingWages!$A$2:$D$200,2, FALSE),Table1[[#This Row],[Regular Wages]]/Table1[[#This Row],[Regular Hours]]),0)</f>
        <v>0</v>
      </c>
      <c r="V236" s="41">
        <f>IF(OR(Table1[[#This Row],[OvertimeHours]]="",Table1[[#This Row],[OvertimeHours]]=0),Table1[[#This Row],[Regular Hourly Wage]]*1.5,Table1[[#This Row],[OvertimeWages]]/Table1[[#This Row],[OvertimeHours]])</f>
        <v>0</v>
      </c>
      <c r="W236" s="41">
        <f>IF(OR(Table1[[#This Row],[Holiday Hours]]="",Table1[[#This Row],[Holiday Hours]]=0),Table1[[#This Row],[Regular Hourly Wage]],Table1[[#This Row],[Holiday Wages]]/Table1[[#This Row],[Holiday Hours]])</f>
        <v>0</v>
      </c>
      <c r="X236" s="41" t="str">
        <f>IF(Table1[[#This Row],[Regular Hourly Wage]]&lt;14.05,"$14.75",IF(Table1[[#This Row],[Regular Hourly Wage]]&lt;30,"5%","None"))</f>
        <v>$14.75</v>
      </c>
      <c r="Y236" s="41">
        <f>IF(Table1[[#This Row],[Wage Category]]="5%",Table1[[#This Row],[Regular Hourly Wage]]*1.05,IF(Table1[[#This Row],[Wage Category]]="$14.75",14.75,Table1[[#This Row],[Regular Hourly Wage]]))</f>
        <v>14.75</v>
      </c>
      <c r="Z236" s="41">
        <f>(1+IF(Table1[[#This Row],[Regular Hourly Wage]]=0,0.5,(Table1[[#This Row],[Overtime Hourly Wage]]-Table1[[#This Row],[Regular Hourly Wage]])/Table1[[#This Row],[Regular Hourly Wage]]))*Table1[[#This Row],[Regular Wage Cap]]</f>
        <v>22.125</v>
      </c>
      <c r="AA236" s="41">
        <f>(1+IF(Table1[[#This Row],[Regular Hourly Wage]]=0,0,(Table1[[#This Row],[Holiday Hourly Wage]]-Table1[[#This Row],[Regular Hourly Wage]])/Table1[[#This Row],[Regular Hourly Wage]]))*Table1[[#This Row],[Regular Wage Cap]]</f>
        <v>14.75</v>
      </c>
      <c r="AB236" s="41">
        <f>Table1[[#This Row],[Regular Hours3]]*Table1[[#This Row],[Regular Hourly Wage]]</f>
        <v>0</v>
      </c>
      <c r="AC236" s="41">
        <f>Table1[[#This Row],[OvertimeHours5]]*Table1[[#This Row],[Overtime Hourly Wage]]</f>
        <v>0</v>
      </c>
      <c r="AD236" s="41">
        <f>Table1[[#This Row],[Holiday Hours7]]*Table1[[#This Row],[Holiday Hourly Wage]]</f>
        <v>0</v>
      </c>
      <c r="AE236" s="41">
        <f>SUM(Table1[[#This Row],[Regular10]:[Holiday12]])</f>
        <v>0</v>
      </c>
      <c r="AF236" s="41">
        <f>Table1[[#This Row],[Regular Hours3]]*Table1[[#This Row],[Regular Wage Cap]]</f>
        <v>0</v>
      </c>
      <c r="AG236" s="41">
        <f>Table1[[#This Row],[OvertimeHours5]]*Table1[[#This Row],[Overtime Wage Cap]]</f>
        <v>0</v>
      </c>
      <c r="AH236" s="41">
        <f>Table1[[#This Row],[Holiday Hours7]]*Table1[[#This Row],[Holiday Wage Cap]]</f>
        <v>0</v>
      </c>
      <c r="AI236" s="41">
        <f>SUM(Table1[[#This Row],[Regular]:[Holiday]])</f>
        <v>0</v>
      </c>
      <c r="AJ236" s="41">
        <f>IF(Table1[[#This Row],[Total]]=0,0,Table1[[#This Row],[Total2]]-Table1[[#This Row],[Total]])</f>
        <v>0</v>
      </c>
      <c r="AK236" s="41">
        <f>Table1[[#This Row],[Difference]]*Table1[[#This Row],[DDS Funding Percent]]</f>
        <v>0</v>
      </c>
      <c r="AL236" s="41">
        <f>IF(Table1[[#This Row],[Regular Hourly Wage]]&lt;&gt;0,Table1[[#This Row],[Regular Wage Cap]]-Table1[[#This Row],[Regular Hourly Wage]],0)</f>
        <v>0</v>
      </c>
      <c r="AM236" s="38"/>
      <c r="AN236" s="41">
        <f>Table1[[#This Row],[Wage Difference]]*Table1[[#This Row],[Post Wage Increase Time Off Accruals (Hours)]]</f>
        <v>0</v>
      </c>
      <c r="AO236" s="41">
        <f>Table1[[#This Row],[Min Wage Time Off Accrual Expense]]*Table1[[#This Row],[DDS Funding Percent]]</f>
        <v>0</v>
      </c>
      <c r="AP236" s="1"/>
      <c r="AQ236" s="18"/>
    </row>
    <row r="237" spans="3:43" x14ac:dyDescent="0.25">
      <c r="C237" s="58"/>
      <c r="D237" s="57"/>
      <c r="K237" s="41">
        <f>SUM(Table1[[#This Row],[Regular Wages]],Table1[[#This Row],[OvertimeWages]],Table1[[#This Row],[Holiday Wages]],Table1[[#This Row],[Incentive Payments]])</f>
        <v>0</v>
      </c>
      <c r="L237" s="38"/>
      <c r="M237" s="38"/>
      <c r="N237" s="38"/>
      <c r="O237" s="38"/>
      <c r="P237" s="38"/>
      <c r="Q237" s="38"/>
      <c r="R237" s="38"/>
      <c r="S237" s="41">
        <f>SUM(Table1[[#This Row],[Regular Wages2]],Table1[[#This Row],[OvertimeWages4]],Table1[[#This Row],[Holiday Wages6]],Table1[[#This Row],[Incentive Payments8]])</f>
        <v>0</v>
      </c>
      <c r="T237" s="41">
        <f>SUM(Table1[[#This Row],[Total Pre Min Wage Wages]],Table1[[#This Row],[Total After Min Wage Wages]])</f>
        <v>0</v>
      </c>
      <c r="U237" s="41">
        <f>IFERROR(IF(OR(Table1[[#This Row],[Regular Hours]]=0,Table1[[#This Row],[Regular Hours]]=""),VLOOKUP(Table1[[#This Row],[Position Title]],startingWages!$A$2:$D$200,2, FALSE),Table1[[#This Row],[Regular Wages]]/Table1[[#This Row],[Regular Hours]]),0)</f>
        <v>0</v>
      </c>
      <c r="V237" s="41">
        <f>IF(OR(Table1[[#This Row],[OvertimeHours]]="",Table1[[#This Row],[OvertimeHours]]=0),Table1[[#This Row],[Regular Hourly Wage]]*1.5,Table1[[#This Row],[OvertimeWages]]/Table1[[#This Row],[OvertimeHours]])</f>
        <v>0</v>
      </c>
      <c r="W237" s="41">
        <f>IF(OR(Table1[[#This Row],[Holiday Hours]]="",Table1[[#This Row],[Holiday Hours]]=0),Table1[[#This Row],[Regular Hourly Wage]],Table1[[#This Row],[Holiday Wages]]/Table1[[#This Row],[Holiday Hours]])</f>
        <v>0</v>
      </c>
      <c r="X237" s="41" t="str">
        <f>IF(Table1[[#This Row],[Regular Hourly Wage]]&lt;14.05,"$14.75",IF(Table1[[#This Row],[Regular Hourly Wage]]&lt;30,"5%","None"))</f>
        <v>$14.75</v>
      </c>
      <c r="Y237" s="41">
        <f>IF(Table1[[#This Row],[Wage Category]]="5%",Table1[[#This Row],[Regular Hourly Wage]]*1.05,IF(Table1[[#This Row],[Wage Category]]="$14.75",14.75,Table1[[#This Row],[Regular Hourly Wage]]))</f>
        <v>14.75</v>
      </c>
      <c r="Z237" s="41">
        <f>(1+IF(Table1[[#This Row],[Regular Hourly Wage]]=0,0.5,(Table1[[#This Row],[Overtime Hourly Wage]]-Table1[[#This Row],[Regular Hourly Wage]])/Table1[[#This Row],[Regular Hourly Wage]]))*Table1[[#This Row],[Regular Wage Cap]]</f>
        <v>22.125</v>
      </c>
      <c r="AA237" s="41">
        <f>(1+IF(Table1[[#This Row],[Regular Hourly Wage]]=0,0,(Table1[[#This Row],[Holiday Hourly Wage]]-Table1[[#This Row],[Regular Hourly Wage]])/Table1[[#This Row],[Regular Hourly Wage]]))*Table1[[#This Row],[Regular Wage Cap]]</f>
        <v>14.75</v>
      </c>
      <c r="AB237" s="41">
        <f>Table1[[#This Row],[Regular Hours3]]*Table1[[#This Row],[Regular Hourly Wage]]</f>
        <v>0</v>
      </c>
      <c r="AC237" s="41">
        <f>Table1[[#This Row],[OvertimeHours5]]*Table1[[#This Row],[Overtime Hourly Wage]]</f>
        <v>0</v>
      </c>
      <c r="AD237" s="41">
        <f>Table1[[#This Row],[Holiday Hours7]]*Table1[[#This Row],[Holiday Hourly Wage]]</f>
        <v>0</v>
      </c>
      <c r="AE237" s="41">
        <f>SUM(Table1[[#This Row],[Regular10]:[Holiday12]])</f>
        <v>0</v>
      </c>
      <c r="AF237" s="41">
        <f>Table1[[#This Row],[Regular Hours3]]*Table1[[#This Row],[Regular Wage Cap]]</f>
        <v>0</v>
      </c>
      <c r="AG237" s="41">
        <f>Table1[[#This Row],[OvertimeHours5]]*Table1[[#This Row],[Overtime Wage Cap]]</f>
        <v>0</v>
      </c>
      <c r="AH237" s="41">
        <f>Table1[[#This Row],[Holiday Hours7]]*Table1[[#This Row],[Holiday Wage Cap]]</f>
        <v>0</v>
      </c>
      <c r="AI237" s="41">
        <f>SUM(Table1[[#This Row],[Regular]:[Holiday]])</f>
        <v>0</v>
      </c>
      <c r="AJ237" s="41">
        <f>IF(Table1[[#This Row],[Total]]=0,0,Table1[[#This Row],[Total2]]-Table1[[#This Row],[Total]])</f>
        <v>0</v>
      </c>
      <c r="AK237" s="41">
        <f>Table1[[#This Row],[Difference]]*Table1[[#This Row],[DDS Funding Percent]]</f>
        <v>0</v>
      </c>
      <c r="AL237" s="41">
        <f>IF(Table1[[#This Row],[Regular Hourly Wage]]&lt;&gt;0,Table1[[#This Row],[Regular Wage Cap]]-Table1[[#This Row],[Regular Hourly Wage]],0)</f>
        <v>0</v>
      </c>
      <c r="AM237" s="38"/>
      <c r="AN237" s="41">
        <f>Table1[[#This Row],[Wage Difference]]*Table1[[#This Row],[Post Wage Increase Time Off Accruals (Hours)]]</f>
        <v>0</v>
      </c>
      <c r="AO237" s="41">
        <f>Table1[[#This Row],[Min Wage Time Off Accrual Expense]]*Table1[[#This Row],[DDS Funding Percent]]</f>
        <v>0</v>
      </c>
      <c r="AP237" s="1"/>
      <c r="AQ237" s="18"/>
    </row>
    <row r="238" spans="3:43" x14ac:dyDescent="0.25">
      <c r="C238" s="58"/>
      <c r="D238" s="57"/>
      <c r="K238" s="41">
        <f>SUM(Table1[[#This Row],[Regular Wages]],Table1[[#This Row],[OvertimeWages]],Table1[[#This Row],[Holiday Wages]],Table1[[#This Row],[Incentive Payments]])</f>
        <v>0</v>
      </c>
      <c r="L238" s="38"/>
      <c r="M238" s="38"/>
      <c r="N238" s="38"/>
      <c r="O238" s="38"/>
      <c r="P238" s="38"/>
      <c r="Q238" s="38"/>
      <c r="R238" s="38"/>
      <c r="S238" s="41">
        <f>SUM(Table1[[#This Row],[Regular Wages2]],Table1[[#This Row],[OvertimeWages4]],Table1[[#This Row],[Holiday Wages6]],Table1[[#This Row],[Incentive Payments8]])</f>
        <v>0</v>
      </c>
      <c r="T238" s="41">
        <f>SUM(Table1[[#This Row],[Total Pre Min Wage Wages]],Table1[[#This Row],[Total After Min Wage Wages]])</f>
        <v>0</v>
      </c>
      <c r="U238" s="41">
        <f>IFERROR(IF(OR(Table1[[#This Row],[Regular Hours]]=0,Table1[[#This Row],[Regular Hours]]=""),VLOOKUP(Table1[[#This Row],[Position Title]],startingWages!$A$2:$D$200,2, FALSE),Table1[[#This Row],[Regular Wages]]/Table1[[#This Row],[Regular Hours]]),0)</f>
        <v>0</v>
      </c>
      <c r="V238" s="41">
        <f>IF(OR(Table1[[#This Row],[OvertimeHours]]="",Table1[[#This Row],[OvertimeHours]]=0),Table1[[#This Row],[Regular Hourly Wage]]*1.5,Table1[[#This Row],[OvertimeWages]]/Table1[[#This Row],[OvertimeHours]])</f>
        <v>0</v>
      </c>
      <c r="W238" s="41">
        <f>IF(OR(Table1[[#This Row],[Holiday Hours]]="",Table1[[#This Row],[Holiday Hours]]=0),Table1[[#This Row],[Regular Hourly Wage]],Table1[[#This Row],[Holiday Wages]]/Table1[[#This Row],[Holiday Hours]])</f>
        <v>0</v>
      </c>
      <c r="X238" s="41" t="str">
        <f>IF(Table1[[#This Row],[Regular Hourly Wage]]&lt;14.05,"$14.75",IF(Table1[[#This Row],[Regular Hourly Wage]]&lt;30,"5%","None"))</f>
        <v>$14.75</v>
      </c>
      <c r="Y238" s="41">
        <f>IF(Table1[[#This Row],[Wage Category]]="5%",Table1[[#This Row],[Regular Hourly Wage]]*1.05,IF(Table1[[#This Row],[Wage Category]]="$14.75",14.75,Table1[[#This Row],[Regular Hourly Wage]]))</f>
        <v>14.75</v>
      </c>
      <c r="Z238" s="41">
        <f>(1+IF(Table1[[#This Row],[Regular Hourly Wage]]=0,0.5,(Table1[[#This Row],[Overtime Hourly Wage]]-Table1[[#This Row],[Regular Hourly Wage]])/Table1[[#This Row],[Regular Hourly Wage]]))*Table1[[#This Row],[Regular Wage Cap]]</f>
        <v>22.125</v>
      </c>
      <c r="AA238" s="41">
        <f>(1+IF(Table1[[#This Row],[Regular Hourly Wage]]=0,0,(Table1[[#This Row],[Holiday Hourly Wage]]-Table1[[#This Row],[Regular Hourly Wage]])/Table1[[#This Row],[Regular Hourly Wage]]))*Table1[[#This Row],[Regular Wage Cap]]</f>
        <v>14.75</v>
      </c>
      <c r="AB238" s="41">
        <f>Table1[[#This Row],[Regular Hours3]]*Table1[[#This Row],[Regular Hourly Wage]]</f>
        <v>0</v>
      </c>
      <c r="AC238" s="41">
        <f>Table1[[#This Row],[OvertimeHours5]]*Table1[[#This Row],[Overtime Hourly Wage]]</f>
        <v>0</v>
      </c>
      <c r="AD238" s="41">
        <f>Table1[[#This Row],[Holiday Hours7]]*Table1[[#This Row],[Holiday Hourly Wage]]</f>
        <v>0</v>
      </c>
      <c r="AE238" s="41">
        <f>SUM(Table1[[#This Row],[Regular10]:[Holiday12]])</f>
        <v>0</v>
      </c>
      <c r="AF238" s="41">
        <f>Table1[[#This Row],[Regular Hours3]]*Table1[[#This Row],[Regular Wage Cap]]</f>
        <v>0</v>
      </c>
      <c r="AG238" s="41">
        <f>Table1[[#This Row],[OvertimeHours5]]*Table1[[#This Row],[Overtime Wage Cap]]</f>
        <v>0</v>
      </c>
      <c r="AH238" s="41">
        <f>Table1[[#This Row],[Holiday Hours7]]*Table1[[#This Row],[Holiday Wage Cap]]</f>
        <v>0</v>
      </c>
      <c r="AI238" s="41">
        <f>SUM(Table1[[#This Row],[Regular]:[Holiday]])</f>
        <v>0</v>
      </c>
      <c r="AJ238" s="41">
        <f>IF(Table1[[#This Row],[Total]]=0,0,Table1[[#This Row],[Total2]]-Table1[[#This Row],[Total]])</f>
        <v>0</v>
      </c>
      <c r="AK238" s="41">
        <f>Table1[[#This Row],[Difference]]*Table1[[#This Row],[DDS Funding Percent]]</f>
        <v>0</v>
      </c>
      <c r="AL238" s="41">
        <f>IF(Table1[[#This Row],[Regular Hourly Wage]]&lt;&gt;0,Table1[[#This Row],[Regular Wage Cap]]-Table1[[#This Row],[Regular Hourly Wage]],0)</f>
        <v>0</v>
      </c>
      <c r="AM238" s="38"/>
      <c r="AN238" s="41">
        <f>Table1[[#This Row],[Wage Difference]]*Table1[[#This Row],[Post Wage Increase Time Off Accruals (Hours)]]</f>
        <v>0</v>
      </c>
      <c r="AO238" s="41">
        <f>Table1[[#This Row],[Min Wage Time Off Accrual Expense]]*Table1[[#This Row],[DDS Funding Percent]]</f>
        <v>0</v>
      </c>
      <c r="AP238" s="1"/>
      <c r="AQ238" s="18"/>
    </row>
    <row r="239" spans="3:43" x14ac:dyDescent="0.25">
      <c r="C239" s="58"/>
      <c r="D239" s="57"/>
      <c r="K239" s="41">
        <f>SUM(Table1[[#This Row],[Regular Wages]],Table1[[#This Row],[OvertimeWages]],Table1[[#This Row],[Holiday Wages]],Table1[[#This Row],[Incentive Payments]])</f>
        <v>0</v>
      </c>
      <c r="L239" s="38"/>
      <c r="M239" s="38"/>
      <c r="N239" s="38"/>
      <c r="O239" s="38"/>
      <c r="P239" s="38"/>
      <c r="Q239" s="38"/>
      <c r="R239" s="38"/>
      <c r="S239" s="41">
        <f>SUM(Table1[[#This Row],[Regular Wages2]],Table1[[#This Row],[OvertimeWages4]],Table1[[#This Row],[Holiday Wages6]],Table1[[#This Row],[Incentive Payments8]])</f>
        <v>0</v>
      </c>
      <c r="T239" s="41">
        <f>SUM(Table1[[#This Row],[Total Pre Min Wage Wages]],Table1[[#This Row],[Total After Min Wage Wages]])</f>
        <v>0</v>
      </c>
      <c r="U239" s="41">
        <f>IFERROR(IF(OR(Table1[[#This Row],[Regular Hours]]=0,Table1[[#This Row],[Regular Hours]]=""),VLOOKUP(Table1[[#This Row],[Position Title]],startingWages!$A$2:$D$200,2, FALSE),Table1[[#This Row],[Regular Wages]]/Table1[[#This Row],[Regular Hours]]),0)</f>
        <v>0</v>
      </c>
      <c r="V239" s="41">
        <f>IF(OR(Table1[[#This Row],[OvertimeHours]]="",Table1[[#This Row],[OvertimeHours]]=0),Table1[[#This Row],[Regular Hourly Wage]]*1.5,Table1[[#This Row],[OvertimeWages]]/Table1[[#This Row],[OvertimeHours]])</f>
        <v>0</v>
      </c>
      <c r="W239" s="41">
        <f>IF(OR(Table1[[#This Row],[Holiday Hours]]="",Table1[[#This Row],[Holiday Hours]]=0),Table1[[#This Row],[Regular Hourly Wage]],Table1[[#This Row],[Holiday Wages]]/Table1[[#This Row],[Holiday Hours]])</f>
        <v>0</v>
      </c>
      <c r="X239" s="41" t="str">
        <f>IF(Table1[[#This Row],[Regular Hourly Wage]]&lt;14.05,"$14.75",IF(Table1[[#This Row],[Regular Hourly Wage]]&lt;30,"5%","None"))</f>
        <v>$14.75</v>
      </c>
      <c r="Y239" s="41">
        <f>IF(Table1[[#This Row],[Wage Category]]="5%",Table1[[#This Row],[Regular Hourly Wage]]*1.05,IF(Table1[[#This Row],[Wage Category]]="$14.75",14.75,Table1[[#This Row],[Regular Hourly Wage]]))</f>
        <v>14.75</v>
      </c>
      <c r="Z239" s="41">
        <f>(1+IF(Table1[[#This Row],[Regular Hourly Wage]]=0,0.5,(Table1[[#This Row],[Overtime Hourly Wage]]-Table1[[#This Row],[Regular Hourly Wage]])/Table1[[#This Row],[Regular Hourly Wage]]))*Table1[[#This Row],[Regular Wage Cap]]</f>
        <v>22.125</v>
      </c>
      <c r="AA239" s="41">
        <f>(1+IF(Table1[[#This Row],[Regular Hourly Wage]]=0,0,(Table1[[#This Row],[Holiday Hourly Wage]]-Table1[[#This Row],[Regular Hourly Wage]])/Table1[[#This Row],[Regular Hourly Wage]]))*Table1[[#This Row],[Regular Wage Cap]]</f>
        <v>14.75</v>
      </c>
      <c r="AB239" s="41">
        <f>Table1[[#This Row],[Regular Hours3]]*Table1[[#This Row],[Regular Hourly Wage]]</f>
        <v>0</v>
      </c>
      <c r="AC239" s="41">
        <f>Table1[[#This Row],[OvertimeHours5]]*Table1[[#This Row],[Overtime Hourly Wage]]</f>
        <v>0</v>
      </c>
      <c r="AD239" s="41">
        <f>Table1[[#This Row],[Holiday Hours7]]*Table1[[#This Row],[Holiday Hourly Wage]]</f>
        <v>0</v>
      </c>
      <c r="AE239" s="41">
        <f>SUM(Table1[[#This Row],[Regular10]:[Holiday12]])</f>
        <v>0</v>
      </c>
      <c r="AF239" s="41">
        <f>Table1[[#This Row],[Regular Hours3]]*Table1[[#This Row],[Regular Wage Cap]]</f>
        <v>0</v>
      </c>
      <c r="AG239" s="41">
        <f>Table1[[#This Row],[OvertimeHours5]]*Table1[[#This Row],[Overtime Wage Cap]]</f>
        <v>0</v>
      </c>
      <c r="AH239" s="41">
        <f>Table1[[#This Row],[Holiday Hours7]]*Table1[[#This Row],[Holiday Wage Cap]]</f>
        <v>0</v>
      </c>
      <c r="AI239" s="41">
        <f>SUM(Table1[[#This Row],[Regular]:[Holiday]])</f>
        <v>0</v>
      </c>
      <c r="AJ239" s="41">
        <f>IF(Table1[[#This Row],[Total]]=0,0,Table1[[#This Row],[Total2]]-Table1[[#This Row],[Total]])</f>
        <v>0</v>
      </c>
      <c r="AK239" s="41">
        <f>Table1[[#This Row],[Difference]]*Table1[[#This Row],[DDS Funding Percent]]</f>
        <v>0</v>
      </c>
      <c r="AL239" s="41">
        <f>IF(Table1[[#This Row],[Regular Hourly Wage]]&lt;&gt;0,Table1[[#This Row],[Regular Wage Cap]]-Table1[[#This Row],[Regular Hourly Wage]],0)</f>
        <v>0</v>
      </c>
      <c r="AM239" s="38"/>
      <c r="AN239" s="41">
        <f>Table1[[#This Row],[Wage Difference]]*Table1[[#This Row],[Post Wage Increase Time Off Accruals (Hours)]]</f>
        <v>0</v>
      </c>
      <c r="AO239" s="41">
        <f>Table1[[#This Row],[Min Wage Time Off Accrual Expense]]*Table1[[#This Row],[DDS Funding Percent]]</f>
        <v>0</v>
      </c>
      <c r="AP239" s="1"/>
      <c r="AQ239" s="18"/>
    </row>
    <row r="240" spans="3:43" x14ac:dyDescent="0.25">
      <c r="C240" s="58"/>
      <c r="D240" s="57"/>
      <c r="K240" s="41">
        <f>SUM(Table1[[#This Row],[Regular Wages]],Table1[[#This Row],[OvertimeWages]],Table1[[#This Row],[Holiday Wages]],Table1[[#This Row],[Incentive Payments]])</f>
        <v>0</v>
      </c>
      <c r="L240" s="38"/>
      <c r="M240" s="38"/>
      <c r="N240" s="38"/>
      <c r="O240" s="38"/>
      <c r="P240" s="38"/>
      <c r="Q240" s="38"/>
      <c r="R240" s="38"/>
      <c r="S240" s="41">
        <f>SUM(Table1[[#This Row],[Regular Wages2]],Table1[[#This Row],[OvertimeWages4]],Table1[[#This Row],[Holiday Wages6]],Table1[[#This Row],[Incentive Payments8]])</f>
        <v>0</v>
      </c>
      <c r="T240" s="41">
        <f>SUM(Table1[[#This Row],[Total Pre Min Wage Wages]],Table1[[#This Row],[Total After Min Wage Wages]])</f>
        <v>0</v>
      </c>
      <c r="U240" s="41">
        <f>IFERROR(IF(OR(Table1[[#This Row],[Regular Hours]]=0,Table1[[#This Row],[Regular Hours]]=""),VLOOKUP(Table1[[#This Row],[Position Title]],startingWages!$A$2:$D$200,2, FALSE),Table1[[#This Row],[Regular Wages]]/Table1[[#This Row],[Regular Hours]]),0)</f>
        <v>0</v>
      </c>
      <c r="V240" s="41">
        <f>IF(OR(Table1[[#This Row],[OvertimeHours]]="",Table1[[#This Row],[OvertimeHours]]=0),Table1[[#This Row],[Regular Hourly Wage]]*1.5,Table1[[#This Row],[OvertimeWages]]/Table1[[#This Row],[OvertimeHours]])</f>
        <v>0</v>
      </c>
      <c r="W240" s="41">
        <f>IF(OR(Table1[[#This Row],[Holiday Hours]]="",Table1[[#This Row],[Holiday Hours]]=0),Table1[[#This Row],[Regular Hourly Wage]],Table1[[#This Row],[Holiday Wages]]/Table1[[#This Row],[Holiday Hours]])</f>
        <v>0</v>
      </c>
      <c r="X240" s="41" t="str">
        <f>IF(Table1[[#This Row],[Regular Hourly Wage]]&lt;14.05,"$14.75",IF(Table1[[#This Row],[Regular Hourly Wage]]&lt;30,"5%","None"))</f>
        <v>$14.75</v>
      </c>
      <c r="Y240" s="41">
        <f>IF(Table1[[#This Row],[Wage Category]]="5%",Table1[[#This Row],[Regular Hourly Wage]]*1.05,IF(Table1[[#This Row],[Wage Category]]="$14.75",14.75,Table1[[#This Row],[Regular Hourly Wage]]))</f>
        <v>14.75</v>
      </c>
      <c r="Z240" s="41">
        <f>(1+IF(Table1[[#This Row],[Regular Hourly Wage]]=0,0.5,(Table1[[#This Row],[Overtime Hourly Wage]]-Table1[[#This Row],[Regular Hourly Wage]])/Table1[[#This Row],[Regular Hourly Wage]]))*Table1[[#This Row],[Regular Wage Cap]]</f>
        <v>22.125</v>
      </c>
      <c r="AA240" s="41">
        <f>(1+IF(Table1[[#This Row],[Regular Hourly Wage]]=0,0,(Table1[[#This Row],[Holiday Hourly Wage]]-Table1[[#This Row],[Regular Hourly Wage]])/Table1[[#This Row],[Regular Hourly Wage]]))*Table1[[#This Row],[Regular Wage Cap]]</f>
        <v>14.75</v>
      </c>
      <c r="AB240" s="41">
        <f>Table1[[#This Row],[Regular Hours3]]*Table1[[#This Row],[Regular Hourly Wage]]</f>
        <v>0</v>
      </c>
      <c r="AC240" s="41">
        <f>Table1[[#This Row],[OvertimeHours5]]*Table1[[#This Row],[Overtime Hourly Wage]]</f>
        <v>0</v>
      </c>
      <c r="AD240" s="41">
        <f>Table1[[#This Row],[Holiday Hours7]]*Table1[[#This Row],[Holiday Hourly Wage]]</f>
        <v>0</v>
      </c>
      <c r="AE240" s="41">
        <f>SUM(Table1[[#This Row],[Regular10]:[Holiday12]])</f>
        <v>0</v>
      </c>
      <c r="AF240" s="41">
        <f>Table1[[#This Row],[Regular Hours3]]*Table1[[#This Row],[Regular Wage Cap]]</f>
        <v>0</v>
      </c>
      <c r="AG240" s="41">
        <f>Table1[[#This Row],[OvertimeHours5]]*Table1[[#This Row],[Overtime Wage Cap]]</f>
        <v>0</v>
      </c>
      <c r="AH240" s="41">
        <f>Table1[[#This Row],[Holiday Hours7]]*Table1[[#This Row],[Holiday Wage Cap]]</f>
        <v>0</v>
      </c>
      <c r="AI240" s="41">
        <f>SUM(Table1[[#This Row],[Regular]:[Holiday]])</f>
        <v>0</v>
      </c>
      <c r="AJ240" s="41">
        <f>IF(Table1[[#This Row],[Total]]=0,0,Table1[[#This Row],[Total2]]-Table1[[#This Row],[Total]])</f>
        <v>0</v>
      </c>
      <c r="AK240" s="41">
        <f>Table1[[#This Row],[Difference]]*Table1[[#This Row],[DDS Funding Percent]]</f>
        <v>0</v>
      </c>
      <c r="AL240" s="41">
        <f>IF(Table1[[#This Row],[Regular Hourly Wage]]&lt;&gt;0,Table1[[#This Row],[Regular Wage Cap]]-Table1[[#This Row],[Regular Hourly Wage]],0)</f>
        <v>0</v>
      </c>
      <c r="AM240" s="38"/>
      <c r="AN240" s="41">
        <f>Table1[[#This Row],[Wage Difference]]*Table1[[#This Row],[Post Wage Increase Time Off Accruals (Hours)]]</f>
        <v>0</v>
      </c>
      <c r="AO240" s="41">
        <f>Table1[[#This Row],[Min Wage Time Off Accrual Expense]]*Table1[[#This Row],[DDS Funding Percent]]</f>
        <v>0</v>
      </c>
      <c r="AP240" s="1"/>
      <c r="AQ240" s="18"/>
    </row>
    <row r="241" spans="3:43" x14ac:dyDescent="0.25">
      <c r="C241" s="58"/>
      <c r="D241" s="57"/>
      <c r="K241" s="41">
        <f>SUM(Table1[[#This Row],[Regular Wages]],Table1[[#This Row],[OvertimeWages]],Table1[[#This Row],[Holiday Wages]],Table1[[#This Row],[Incentive Payments]])</f>
        <v>0</v>
      </c>
      <c r="L241" s="38"/>
      <c r="M241" s="38"/>
      <c r="N241" s="38"/>
      <c r="O241" s="38"/>
      <c r="P241" s="38"/>
      <c r="Q241" s="38"/>
      <c r="R241" s="38"/>
      <c r="S241" s="41">
        <f>SUM(Table1[[#This Row],[Regular Wages2]],Table1[[#This Row],[OvertimeWages4]],Table1[[#This Row],[Holiday Wages6]],Table1[[#This Row],[Incentive Payments8]])</f>
        <v>0</v>
      </c>
      <c r="T241" s="41">
        <f>SUM(Table1[[#This Row],[Total Pre Min Wage Wages]],Table1[[#This Row],[Total After Min Wage Wages]])</f>
        <v>0</v>
      </c>
      <c r="U241" s="41">
        <f>IFERROR(IF(OR(Table1[[#This Row],[Regular Hours]]=0,Table1[[#This Row],[Regular Hours]]=""),VLOOKUP(Table1[[#This Row],[Position Title]],startingWages!$A$2:$D$200,2, FALSE),Table1[[#This Row],[Regular Wages]]/Table1[[#This Row],[Regular Hours]]),0)</f>
        <v>0</v>
      </c>
      <c r="V241" s="41">
        <f>IF(OR(Table1[[#This Row],[OvertimeHours]]="",Table1[[#This Row],[OvertimeHours]]=0),Table1[[#This Row],[Regular Hourly Wage]]*1.5,Table1[[#This Row],[OvertimeWages]]/Table1[[#This Row],[OvertimeHours]])</f>
        <v>0</v>
      </c>
      <c r="W241" s="41">
        <f>IF(OR(Table1[[#This Row],[Holiday Hours]]="",Table1[[#This Row],[Holiday Hours]]=0),Table1[[#This Row],[Regular Hourly Wage]],Table1[[#This Row],[Holiday Wages]]/Table1[[#This Row],[Holiday Hours]])</f>
        <v>0</v>
      </c>
      <c r="X241" s="41" t="str">
        <f>IF(Table1[[#This Row],[Regular Hourly Wage]]&lt;14.05,"$14.75",IF(Table1[[#This Row],[Regular Hourly Wage]]&lt;30,"5%","None"))</f>
        <v>$14.75</v>
      </c>
      <c r="Y241" s="41">
        <f>IF(Table1[[#This Row],[Wage Category]]="5%",Table1[[#This Row],[Regular Hourly Wage]]*1.05,IF(Table1[[#This Row],[Wage Category]]="$14.75",14.75,Table1[[#This Row],[Regular Hourly Wage]]))</f>
        <v>14.75</v>
      </c>
      <c r="Z241" s="41">
        <f>(1+IF(Table1[[#This Row],[Regular Hourly Wage]]=0,0.5,(Table1[[#This Row],[Overtime Hourly Wage]]-Table1[[#This Row],[Regular Hourly Wage]])/Table1[[#This Row],[Regular Hourly Wage]]))*Table1[[#This Row],[Regular Wage Cap]]</f>
        <v>22.125</v>
      </c>
      <c r="AA241" s="41">
        <f>(1+IF(Table1[[#This Row],[Regular Hourly Wage]]=0,0,(Table1[[#This Row],[Holiday Hourly Wage]]-Table1[[#This Row],[Regular Hourly Wage]])/Table1[[#This Row],[Regular Hourly Wage]]))*Table1[[#This Row],[Regular Wage Cap]]</f>
        <v>14.75</v>
      </c>
      <c r="AB241" s="41">
        <f>Table1[[#This Row],[Regular Hours3]]*Table1[[#This Row],[Regular Hourly Wage]]</f>
        <v>0</v>
      </c>
      <c r="AC241" s="41">
        <f>Table1[[#This Row],[OvertimeHours5]]*Table1[[#This Row],[Overtime Hourly Wage]]</f>
        <v>0</v>
      </c>
      <c r="AD241" s="41">
        <f>Table1[[#This Row],[Holiday Hours7]]*Table1[[#This Row],[Holiday Hourly Wage]]</f>
        <v>0</v>
      </c>
      <c r="AE241" s="41">
        <f>SUM(Table1[[#This Row],[Regular10]:[Holiday12]])</f>
        <v>0</v>
      </c>
      <c r="AF241" s="41">
        <f>Table1[[#This Row],[Regular Hours3]]*Table1[[#This Row],[Regular Wage Cap]]</f>
        <v>0</v>
      </c>
      <c r="AG241" s="41">
        <f>Table1[[#This Row],[OvertimeHours5]]*Table1[[#This Row],[Overtime Wage Cap]]</f>
        <v>0</v>
      </c>
      <c r="AH241" s="41">
        <f>Table1[[#This Row],[Holiday Hours7]]*Table1[[#This Row],[Holiday Wage Cap]]</f>
        <v>0</v>
      </c>
      <c r="AI241" s="41">
        <f>SUM(Table1[[#This Row],[Regular]:[Holiday]])</f>
        <v>0</v>
      </c>
      <c r="AJ241" s="41">
        <f>IF(Table1[[#This Row],[Total]]=0,0,Table1[[#This Row],[Total2]]-Table1[[#This Row],[Total]])</f>
        <v>0</v>
      </c>
      <c r="AK241" s="41">
        <f>Table1[[#This Row],[Difference]]*Table1[[#This Row],[DDS Funding Percent]]</f>
        <v>0</v>
      </c>
      <c r="AL241" s="41">
        <f>IF(Table1[[#This Row],[Regular Hourly Wage]]&lt;&gt;0,Table1[[#This Row],[Regular Wage Cap]]-Table1[[#This Row],[Regular Hourly Wage]],0)</f>
        <v>0</v>
      </c>
      <c r="AM241" s="38"/>
      <c r="AN241" s="41">
        <f>Table1[[#This Row],[Wage Difference]]*Table1[[#This Row],[Post Wage Increase Time Off Accruals (Hours)]]</f>
        <v>0</v>
      </c>
      <c r="AO241" s="41">
        <f>Table1[[#This Row],[Min Wage Time Off Accrual Expense]]*Table1[[#This Row],[DDS Funding Percent]]</f>
        <v>0</v>
      </c>
      <c r="AP241" s="1"/>
      <c r="AQ241" s="18"/>
    </row>
    <row r="242" spans="3:43" x14ac:dyDescent="0.25">
      <c r="C242" s="58"/>
      <c r="D242" s="57"/>
      <c r="K242" s="41">
        <f>SUM(Table1[[#This Row],[Regular Wages]],Table1[[#This Row],[OvertimeWages]],Table1[[#This Row],[Holiday Wages]],Table1[[#This Row],[Incentive Payments]])</f>
        <v>0</v>
      </c>
      <c r="L242" s="38"/>
      <c r="M242" s="38"/>
      <c r="N242" s="38"/>
      <c r="O242" s="38"/>
      <c r="P242" s="38"/>
      <c r="Q242" s="38"/>
      <c r="R242" s="38"/>
      <c r="S242" s="41">
        <f>SUM(Table1[[#This Row],[Regular Wages2]],Table1[[#This Row],[OvertimeWages4]],Table1[[#This Row],[Holiday Wages6]],Table1[[#This Row],[Incentive Payments8]])</f>
        <v>0</v>
      </c>
      <c r="T242" s="41">
        <f>SUM(Table1[[#This Row],[Total Pre Min Wage Wages]],Table1[[#This Row],[Total After Min Wage Wages]])</f>
        <v>0</v>
      </c>
      <c r="U242" s="41">
        <f>IFERROR(IF(OR(Table1[[#This Row],[Regular Hours]]=0,Table1[[#This Row],[Regular Hours]]=""),VLOOKUP(Table1[[#This Row],[Position Title]],startingWages!$A$2:$D$200,2, FALSE),Table1[[#This Row],[Regular Wages]]/Table1[[#This Row],[Regular Hours]]),0)</f>
        <v>0</v>
      </c>
      <c r="V242" s="41">
        <f>IF(OR(Table1[[#This Row],[OvertimeHours]]="",Table1[[#This Row],[OvertimeHours]]=0),Table1[[#This Row],[Regular Hourly Wage]]*1.5,Table1[[#This Row],[OvertimeWages]]/Table1[[#This Row],[OvertimeHours]])</f>
        <v>0</v>
      </c>
      <c r="W242" s="41">
        <f>IF(OR(Table1[[#This Row],[Holiday Hours]]="",Table1[[#This Row],[Holiday Hours]]=0),Table1[[#This Row],[Regular Hourly Wage]],Table1[[#This Row],[Holiday Wages]]/Table1[[#This Row],[Holiday Hours]])</f>
        <v>0</v>
      </c>
      <c r="X242" s="41" t="str">
        <f>IF(Table1[[#This Row],[Regular Hourly Wage]]&lt;14.05,"$14.75",IF(Table1[[#This Row],[Regular Hourly Wage]]&lt;30,"5%","None"))</f>
        <v>$14.75</v>
      </c>
      <c r="Y242" s="41">
        <f>IF(Table1[[#This Row],[Wage Category]]="5%",Table1[[#This Row],[Regular Hourly Wage]]*1.05,IF(Table1[[#This Row],[Wage Category]]="$14.75",14.75,Table1[[#This Row],[Regular Hourly Wage]]))</f>
        <v>14.75</v>
      </c>
      <c r="Z242" s="41">
        <f>(1+IF(Table1[[#This Row],[Regular Hourly Wage]]=0,0.5,(Table1[[#This Row],[Overtime Hourly Wage]]-Table1[[#This Row],[Regular Hourly Wage]])/Table1[[#This Row],[Regular Hourly Wage]]))*Table1[[#This Row],[Regular Wage Cap]]</f>
        <v>22.125</v>
      </c>
      <c r="AA242" s="41">
        <f>(1+IF(Table1[[#This Row],[Regular Hourly Wage]]=0,0,(Table1[[#This Row],[Holiday Hourly Wage]]-Table1[[#This Row],[Regular Hourly Wage]])/Table1[[#This Row],[Regular Hourly Wage]]))*Table1[[#This Row],[Regular Wage Cap]]</f>
        <v>14.75</v>
      </c>
      <c r="AB242" s="41">
        <f>Table1[[#This Row],[Regular Hours3]]*Table1[[#This Row],[Regular Hourly Wage]]</f>
        <v>0</v>
      </c>
      <c r="AC242" s="41">
        <f>Table1[[#This Row],[OvertimeHours5]]*Table1[[#This Row],[Overtime Hourly Wage]]</f>
        <v>0</v>
      </c>
      <c r="AD242" s="41">
        <f>Table1[[#This Row],[Holiday Hours7]]*Table1[[#This Row],[Holiday Hourly Wage]]</f>
        <v>0</v>
      </c>
      <c r="AE242" s="41">
        <f>SUM(Table1[[#This Row],[Regular10]:[Holiday12]])</f>
        <v>0</v>
      </c>
      <c r="AF242" s="41">
        <f>Table1[[#This Row],[Regular Hours3]]*Table1[[#This Row],[Regular Wage Cap]]</f>
        <v>0</v>
      </c>
      <c r="AG242" s="41">
        <f>Table1[[#This Row],[OvertimeHours5]]*Table1[[#This Row],[Overtime Wage Cap]]</f>
        <v>0</v>
      </c>
      <c r="AH242" s="41">
        <f>Table1[[#This Row],[Holiday Hours7]]*Table1[[#This Row],[Holiday Wage Cap]]</f>
        <v>0</v>
      </c>
      <c r="AI242" s="41">
        <f>SUM(Table1[[#This Row],[Regular]:[Holiday]])</f>
        <v>0</v>
      </c>
      <c r="AJ242" s="41">
        <f>IF(Table1[[#This Row],[Total]]=0,0,Table1[[#This Row],[Total2]]-Table1[[#This Row],[Total]])</f>
        <v>0</v>
      </c>
      <c r="AK242" s="41">
        <f>Table1[[#This Row],[Difference]]*Table1[[#This Row],[DDS Funding Percent]]</f>
        <v>0</v>
      </c>
      <c r="AL242" s="41">
        <f>IF(Table1[[#This Row],[Regular Hourly Wage]]&lt;&gt;0,Table1[[#This Row],[Regular Wage Cap]]-Table1[[#This Row],[Regular Hourly Wage]],0)</f>
        <v>0</v>
      </c>
      <c r="AM242" s="38"/>
      <c r="AN242" s="41">
        <f>Table1[[#This Row],[Wage Difference]]*Table1[[#This Row],[Post Wage Increase Time Off Accruals (Hours)]]</f>
        <v>0</v>
      </c>
      <c r="AO242" s="41">
        <f>Table1[[#This Row],[Min Wage Time Off Accrual Expense]]*Table1[[#This Row],[DDS Funding Percent]]</f>
        <v>0</v>
      </c>
      <c r="AP242" s="1"/>
      <c r="AQ242" s="18"/>
    </row>
    <row r="243" spans="3:43" x14ac:dyDescent="0.25">
      <c r="C243" s="58"/>
      <c r="D243" s="57"/>
      <c r="K243" s="41">
        <f>SUM(Table1[[#This Row],[Regular Wages]],Table1[[#This Row],[OvertimeWages]],Table1[[#This Row],[Holiday Wages]],Table1[[#This Row],[Incentive Payments]])</f>
        <v>0</v>
      </c>
      <c r="L243" s="38"/>
      <c r="M243" s="38"/>
      <c r="N243" s="38"/>
      <c r="O243" s="38"/>
      <c r="P243" s="38"/>
      <c r="Q243" s="38"/>
      <c r="R243" s="38"/>
      <c r="S243" s="41">
        <f>SUM(Table1[[#This Row],[Regular Wages2]],Table1[[#This Row],[OvertimeWages4]],Table1[[#This Row],[Holiday Wages6]],Table1[[#This Row],[Incentive Payments8]])</f>
        <v>0</v>
      </c>
      <c r="T243" s="41">
        <f>SUM(Table1[[#This Row],[Total Pre Min Wage Wages]],Table1[[#This Row],[Total After Min Wage Wages]])</f>
        <v>0</v>
      </c>
      <c r="U243" s="41">
        <f>IFERROR(IF(OR(Table1[[#This Row],[Regular Hours]]=0,Table1[[#This Row],[Regular Hours]]=""),VLOOKUP(Table1[[#This Row],[Position Title]],startingWages!$A$2:$D$200,2, FALSE),Table1[[#This Row],[Regular Wages]]/Table1[[#This Row],[Regular Hours]]),0)</f>
        <v>0</v>
      </c>
      <c r="V243" s="41">
        <f>IF(OR(Table1[[#This Row],[OvertimeHours]]="",Table1[[#This Row],[OvertimeHours]]=0),Table1[[#This Row],[Regular Hourly Wage]]*1.5,Table1[[#This Row],[OvertimeWages]]/Table1[[#This Row],[OvertimeHours]])</f>
        <v>0</v>
      </c>
      <c r="W243" s="41">
        <f>IF(OR(Table1[[#This Row],[Holiday Hours]]="",Table1[[#This Row],[Holiday Hours]]=0),Table1[[#This Row],[Regular Hourly Wage]],Table1[[#This Row],[Holiday Wages]]/Table1[[#This Row],[Holiday Hours]])</f>
        <v>0</v>
      </c>
      <c r="X243" s="41" t="str">
        <f>IF(Table1[[#This Row],[Regular Hourly Wage]]&lt;14.05,"$14.75",IF(Table1[[#This Row],[Regular Hourly Wage]]&lt;30,"5%","None"))</f>
        <v>$14.75</v>
      </c>
      <c r="Y243" s="41">
        <f>IF(Table1[[#This Row],[Wage Category]]="5%",Table1[[#This Row],[Regular Hourly Wage]]*1.05,IF(Table1[[#This Row],[Wage Category]]="$14.75",14.75,Table1[[#This Row],[Regular Hourly Wage]]))</f>
        <v>14.75</v>
      </c>
      <c r="Z243" s="41">
        <f>(1+IF(Table1[[#This Row],[Regular Hourly Wage]]=0,0.5,(Table1[[#This Row],[Overtime Hourly Wage]]-Table1[[#This Row],[Regular Hourly Wage]])/Table1[[#This Row],[Regular Hourly Wage]]))*Table1[[#This Row],[Regular Wage Cap]]</f>
        <v>22.125</v>
      </c>
      <c r="AA243" s="41">
        <f>(1+IF(Table1[[#This Row],[Regular Hourly Wage]]=0,0,(Table1[[#This Row],[Holiday Hourly Wage]]-Table1[[#This Row],[Regular Hourly Wage]])/Table1[[#This Row],[Regular Hourly Wage]]))*Table1[[#This Row],[Regular Wage Cap]]</f>
        <v>14.75</v>
      </c>
      <c r="AB243" s="41">
        <f>Table1[[#This Row],[Regular Hours3]]*Table1[[#This Row],[Regular Hourly Wage]]</f>
        <v>0</v>
      </c>
      <c r="AC243" s="41">
        <f>Table1[[#This Row],[OvertimeHours5]]*Table1[[#This Row],[Overtime Hourly Wage]]</f>
        <v>0</v>
      </c>
      <c r="AD243" s="41">
        <f>Table1[[#This Row],[Holiday Hours7]]*Table1[[#This Row],[Holiday Hourly Wage]]</f>
        <v>0</v>
      </c>
      <c r="AE243" s="41">
        <f>SUM(Table1[[#This Row],[Regular10]:[Holiday12]])</f>
        <v>0</v>
      </c>
      <c r="AF243" s="41">
        <f>Table1[[#This Row],[Regular Hours3]]*Table1[[#This Row],[Regular Wage Cap]]</f>
        <v>0</v>
      </c>
      <c r="AG243" s="41">
        <f>Table1[[#This Row],[OvertimeHours5]]*Table1[[#This Row],[Overtime Wage Cap]]</f>
        <v>0</v>
      </c>
      <c r="AH243" s="41">
        <f>Table1[[#This Row],[Holiday Hours7]]*Table1[[#This Row],[Holiday Wage Cap]]</f>
        <v>0</v>
      </c>
      <c r="AI243" s="41">
        <f>SUM(Table1[[#This Row],[Regular]:[Holiday]])</f>
        <v>0</v>
      </c>
      <c r="AJ243" s="41">
        <f>IF(Table1[[#This Row],[Total]]=0,0,Table1[[#This Row],[Total2]]-Table1[[#This Row],[Total]])</f>
        <v>0</v>
      </c>
      <c r="AK243" s="41">
        <f>Table1[[#This Row],[Difference]]*Table1[[#This Row],[DDS Funding Percent]]</f>
        <v>0</v>
      </c>
      <c r="AL243" s="41">
        <f>IF(Table1[[#This Row],[Regular Hourly Wage]]&lt;&gt;0,Table1[[#This Row],[Regular Wage Cap]]-Table1[[#This Row],[Regular Hourly Wage]],0)</f>
        <v>0</v>
      </c>
      <c r="AM243" s="38"/>
      <c r="AN243" s="41">
        <f>Table1[[#This Row],[Wage Difference]]*Table1[[#This Row],[Post Wage Increase Time Off Accruals (Hours)]]</f>
        <v>0</v>
      </c>
      <c r="AO243" s="41">
        <f>Table1[[#This Row],[Min Wage Time Off Accrual Expense]]*Table1[[#This Row],[DDS Funding Percent]]</f>
        <v>0</v>
      </c>
      <c r="AP243" s="1"/>
      <c r="AQ243" s="18"/>
    </row>
    <row r="244" spans="3:43" x14ac:dyDescent="0.25">
      <c r="C244" s="58"/>
      <c r="D244" s="57"/>
      <c r="K244" s="41">
        <f>SUM(Table1[[#This Row],[Regular Wages]],Table1[[#This Row],[OvertimeWages]],Table1[[#This Row],[Holiday Wages]],Table1[[#This Row],[Incentive Payments]])</f>
        <v>0</v>
      </c>
      <c r="L244" s="38"/>
      <c r="M244" s="38"/>
      <c r="N244" s="38"/>
      <c r="O244" s="38"/>
      <c r="P244" s="38"/>
      <c r="Q244" s="38"/>
      <c r="R244" s="38"/>
      <c r="S244" s="41">
        <f>SUM(Table1[[#This Row],[Regular Wages2]],Table1[[#This Row],[OvertimeWages4]],Table1[[#This Row],[Holiday Wages6]],Table1[[#This Row],[Incentive Payments8]])</f>
        <v>0</v>
      </c>
      <c r="T244" s="41">
        <f>SUM(Table1[[#This Row],[Total Pre Min Wage Wages]],Table1[[#This Row],[Total After Min Wage Wages]])</f>
        <v>0</v>
      </c>
      <c r="U244" s="41">
        <f>IFERROR(IF(OR(Table1[[#This Row],[Regular Hours]]=0,Table1[[#This Row],[Regular Hours]]=""),VLOOKUP(Table1[[#This Row],[Position Title]],startingWages!$A$2:$D$200,2, FALSE),Table1[[#This Row],[Regular Wages]]/Table1[[#This Row],[Regular Hours]]),0)</f>
        <v>0</v>
      </c>
      <c r="V244" s="41">
        <f>IF(OR(Table1[[#This Row],[OvertimeHours]]="",Table1[[#This Row],[OvertimeHours]]=0),Table1[[#This Row],[Regular Hourly Wage]]*1.5,Table1[[#This Row],[OvertimeWages]]/Table1[[#This Row],[OvertimeHours]])</f>
        <v>0</v>
      </c>
      <c r="W244" s="41">
        <f>IF(OR(Table1[[#This Row],[Holiday Hours]]="",Table1[[#This Row],[Holiday Hours]]=0),Table1[[#This Row],[Regular Hourly Wage]],Table1[[#This Row],[Holiday Wages]]/Table1[[#This Row],[Holiday Hours]])</f>
        <v>0</v>
      </c>
      <c r="X244" s="41" t="str">
        <f>IF(Table1[[#This Row],[Regular Hourly Wage]]&lt;14.05,"$14.75",IF(Table1[[#This Row],[Regular Hourly Wage]]&lt;30,"5%","None"))</f>
        <v>$14.75</v>
      </c>
      <c r="Y244" s="41">
        <f>IF(Table1[[#This Row],[Wage Category]]="5%",Table1[[#This Row],[Regular Hourly Wage]]*1.05,IF(Table1[[#This Row],[Wage Category]]="$14.75",14.75,Table1[[#This Row],[Regular Hourly Wage]]))</f>
        <v>14.75</v>
      </c>
      <c r="Z244" s="41">
        <f>(1+IF(Table1[[#This Row],[Regular Hourly Wage]]=0,0.5,(Table1[[#This Row],[Overtime Hourly Wage]]-Table1[[#This Row],[Regular Hourly Wage]])/Table1[[#This Row],[Regular Hourly Wage]]))*Table1[[#This Row],[Regular Wage Cap]]</f>
        <v>22.125</v>
      </c>
      <c r="AA244" s="41">
        <f>(1+IF(Table1[[#This Row],[Regular Hourly Wage]]=0,0,(Table1[[#This Row],[Holiday Hourly Wage]]-Table1[[#This Row],[Regular Hourly Wage]])/Table1[[#This Row],[Regular Hourly Wage]]))*Table1[[#This Row],[Regular Wage Cap]]</f>
        <v>14.75</v>
      </c>
      <c r="AB244" s="41">
        <f>Table1[[#This Row],[Regular Hours3]]*Table1[[#This Row],[Regular Hourly Wage]]</f>
        <v>0</v>
      </c>
      <c r="AC244" s="41">
        <f>Table1[[#This Row],[OvertimeHours5]]*Table1[[#This Row],[Overtime Hourly Wage]]</f>
        <v>0</v>
      </c>
      <c r="AD244" s="41">
        <f>Table1[[#This Row],[Holiday Hours7]]*Table1[[#This Row],[Holiday Hourly Wage]]</f>
        <v>0</v>
      </c>
      <c r="AE244" s="41">
        <f>SUM(Table1[[#This Row],[Regular10]:[Holiday12]])</f>
        <v>0</v>
      </c>
      <c r="AF244" s="41">
        <f>Table1[[#This Row],[Regular Hours3]]*Table1[[#This Row],[Regular Wage Cap]]</f>
        <v>0</v>
      </c>
      <c r="AG244" s="41">
        <f>Table1[[#This Row],[OvertimeHours5]]*Table1[[#This Row],[Overtime Wage Cap]]</f>
        <v>0</v>
      </c>
      <c r="AH244" s="41">
        <f>Table1[[#This Row],[Holiday Hours7]]*Table1[[#This Row],[Holiday Wage Cap]]</f>
        <v>0</v>
      </c>
      <c r="AI244" s="41">
        <f>SUM(Table1[[#This Row],[Regular]:[Holiday]])</f>
        <v>0</v>
      </c>
      <c r="AJ244" s="41">
        <f>IF(Table1[[#This Row],[Total]]=0,0,Table1[[#This Row],[Total2]]-Table1[[#This Row],[Total]])</f>
        <v>0</v>
      </c>
      <c r="AK244" s="41">
        <f>Table1[[#This Row],[Difference]]*Table1[[#This Row],[DDS Funding Percent]]</f>
        <v>0</v>
      </c>
      <c r="AL244" s="41">
        <f>IF(Table1[[#This Row],[Regular Hourly Wage]]&lt;&gt;0,Table1[[#This Row],[Regular Wage Cap]]-Table1[[#This Row],[Regular Hourly Wage]],0)</f>
        <v>0</v>
      </c>
      <c r="AM244" s="38"/>
      <c r="AN244" s="41">
        <f>Table1[[#This Row],[Wage Difference]]*Table1[[#This Row],[Post Wage Increase Time Off Accruals (Hours)]]</f>
        <v>0</v>
      </c>
      <c r="AO244" s="41">
        <f>Table1[[#This Row],[Min Wage Time Off Accrual Expense]]*Table1[[#This Row],[DDS Funding Percent]]</f>
        <v>0</v>
      </c>
      <c r="AP244" s="1"/>
      <c r="AQ244" s="18"/>
    </row>
    <row r="245" spans="3:43" x14ac:dyDescent="0.25">
      <c r="C245" s="58"/>
      <c r="D245" s="57"/>
      <c r="K245" s="41">
        <f>SUM(Table1[[#This Row],[Regular Wages]],Table1[[#This Row],[OvertimeWages]],Table1[[#This Row],[Holiday Wages]],Table1[[#This Row],[Incentive Payments]])</f>
        <v>0</v>
      </c>
      <c r="L245" s="38"/>
      <c r="M245" s="38"/>
      <c r="N245" s="38"/>
      <c r="O245" s="38"/>
      <c r="P245" s="38"/>
      <c r="Q245" s="38"/>
      <c r="R245" s="38"/>
      <c r="S245" s="41">
        <f>SUM(Table1[[#This Row],[Regular Wages2]],Table1[[#This Row],[OvertimeWages4]],Table1[[#This Row],[Holiday Wages6]],Table1[[#This Row],[Incentive Payments8]])</f>
        <v>0</v>
      </c>
      <c r="T245" s="41">
        <f>SUM(Table1[[#This Row],[Total Pre Min Wage Wages]],Table1[[#This Row],[Total After Min Wage Wages]])</f>
        <v>0</v>
      </c>
      <c r="U245" s="41">
        <f>IFERROR(IF(OR(Table1[[#This Row],[Regular Hours]]=0,Table1[[#This Row],[Regular Hours]]=""),VLOOKUP(Table1[[#This Row],[Position Title]],startingWages!$A$2:$D$200,2, FALSE),Table1[[#This Row],[Regular Wages]]/Table1[[#This Row],[Regular Hours]]),0)</f>
        <v>0</v>
      </c>
      <c r="V245" s="41">
        <f>IF(OR(Table1[[#This Row],[OvertimeHours]]="",Table1[[#This Row],[OvertimeHours]]=0),Table1[[#This Row],[Regular Hourly Wage]]*1.5,Table1[[#This Row],[OvertimeWages]]/Table1[[#This Row],[OvertimeHours]])</f>
        <v>0</v>
      </c>
      <c r="W245" s="41">
        <f>IF(OR(Table1[[#This Row],[Holiday Hours]]="",Table1[[#This Row],[Holiday Hours]]=0),Table1[[#This Row],[Regular Hourly Wage]],Table1[[#This Row],[Holiday Wages]]/Table1[[#This Row],[Holiday Hours]])</f>
        <v>0</v>
      </c>
      <c r="X245" s="41" t="str">
        <f>IF(Table1[[#This Row],[Regular Hourly Wage]]&lt;14.05,"$14.75",IF(Table1[[#This Row],[Regular Hourly Wage]]&lt;30,"5%","None"))</f>
        <v>$14.75</v>
      </c>
      <c r="Y245" s="41">
        <f>IF(Table1[[#This Row],[Wage Category]]="5%",Table1[[#This Row],[Regular Hourly Wage]]*1.05,IF(Table1[[#This Row],[Wage Category]]="$14.75",14.75,Table1[[#This Row],[Regular Hourly Wage]]))</f>
        <v>14.75</v>
      </c>
      <c r="Z245" s="41">
        <f>(1+IF(Table1[[#This Row],[Regular Hourly Wage]]=0,0.5,(Table1[[#This Row],[Overtime Hourly Wage]]-Table1[[#This Row],[Regular Hourly Wage]])/Table1[[#This Row],[Regular Hourly Wage]]))*Table1[[#This Row],[Regular Wage Cap]]</f>
        <v>22.125</v>
      </c>
      <c r="AA245" s="41">
        <f>(1+IF(Table1[[#This Row],[Regular Hourly Wage]]=0,0,(Table1[[#This Row],[Holiday Hourly Wage]]-Table1[[#This Row],[Regular Hourly Wage]])/Table1[[#This Row],[Regular Hourly Wage]]))*Table1[[#This Row],[Regular Wage Cap]]</f>
        <v>14.75</v>
      </c>
      <c r="AB245" s="41">
        <f>Table1[[#This Row],[Regular Hours3]]*Table1[[#This Row],[Regular Hourly Wage]]</f>
        <v>0</v>
      </c>
      <c r="AC245" s="41">
        <f>Table1[[#This Row],[OvertimeHours5]]*Table1[[#This Row],[Overtime Hourly Wage]]</f>
        <v>0</v>
      </c>
      <c r="AD245" s="41">
        <f>Table1[[#This Row],[Holiday Hours7]]*Table1[[#This Row],[Holiday Hourly Wage]]</f>
        <v>0</v>
      </c>
      <c r="AE245" s="41">
        <f>SUM(Table1[[#This Row],[Regular10]:[Holiday12]])</f>
        <v>0</v>
      </c>
      <c r="AF245" s="41">
        <f>Table1[[#This Row],[Regular Hours3]]*Table1[[#This Row],[Regular Wage Cap]]</f>
        <v>0</v>
      </c>
      <c r="AG245" s="41">
        <f>Table1[[#This Row],[OvertimeHours5]]*Table1[[#This Row],[Overtime Wage Cap]]</f>
        <v>0</v>
      </c>
      <c r="AH245" s="41">
        <f>Table1[[#This Row],[Holiday Hours7]]*Table1[[#This Row],[Holiday Wage Cap]]</f>
        <v>0</v>
      </c>
      <c r="AI245" s="41">
        <f>SUM(Table1[[#This Row],[Regular]:[Holiday]])</f>
        <v>0</v>
      </c>
      <c r="AJ245" s="41">
        <f>IF(Table1[[#This Row],[Total]]=0,0,Table1[[#This Row],[Total2]]-Table1[[#This Row],[Total]])</f>
        <v>0</v>
      </c>
      <c r="AK245" s="41">
        <f>Table1[[#This Row],[Difference]]*Table1[[#This Row],[DDS Funding Percent]]</f>
        <v>0</v>
      </c>
      <c r="AL245" s="41">
        <f>IF(Table1[[#This Row],[Regular Hourly Wage]]&lt;&gt;0,Table1[[#This Row],[Regular Wage Cap]]-Table1[[#This Row],[Regular Hourly Wage]],0)</f>
        <v>0</v>
      </c>
      <c r="AM245" s="38"/>
      <c r="AN245" s="41">
        <f>Table1[[#This Row],[Wage Difference]]*Table1[[#This Row],[Post Wage Increase Time Off Accruals (Hours)]]</f>
        <v>0</v>
      </c>
      <c r="AO245" s="41">
        <f>Table1[[#This Row],[Min Wage Time Off Accrual Expense]]*Table1[[#This Row],[DDS Funding Percent]]</f>
        <v>0</v>
      </c>
      <c r="AP245" s="1"/>
      <c r="AQ245" s="18"/>
    </row>
    <row r="246" spans="3:43" x14ac:dyDescent="0.25">
      <c r="C246" s="58"/>
      <c r="D246" s="57"/>
      <c r="K246" s="41">
        <f>SUM(Table1[[#This Row],[Regular Wages]],Table1[[#This Row],[OvertimeWages]],Table1[[#This Row],[Holiday Wages]],Table1[[#This Row],[Incentive Payments]])</f>
        <v>0</v>
      </c>
      <c r="L246" s="38"/>
      <c r="M246" s="38"/>
      <c r="N246" s="38"/>
      <c r="O246" s="38"/>
      <c r="P246" s="38"/>
      <c r="Q246" s="38"/>
      <c r="R246" s="38"/>
      <c r="S246" s="41">
        <f>SUM(Table1[[#This Row],[Regular Wages2]],Table1[[#This Row],[OvertimeWages4]],Table1[[#This Row],[Holiday Wages6]],Table1[[#This Row],[Incentive Payments8]])</f>
        <v>0</v>
      </c>
      <c r="T246" s="41">
        <f>SUM(Table1[[#This Row],[Total Pre Min Wage Wages]],Table1[[#This Row],[Total After Min Wage Wages]])</f>
        <v>0</v>
      </c>
      <c r="U246" s="41">
        <f>IFERROR(IF(OR(Table1[[#This Row],[Regular Hours]]=0,Table1[[#This Row],[Regular Hours]]=""),VLOOKUP(Table1[[#This Row],[Position Title]],startingWages!$A$2:$D$200,2, FALSE),Table1[[#This Row],[Regular Wages]]/Table1[[#This Row],[Regular Hours]]),0)</f>
        <v>0</v>
      </c>
      <c r="V246" s="41">
        <f>IF(OR(Table1[[#This Row],[OvertimeHours]]="",Table1[[#This Row],[OvertimeHours]]=0),Table1[[#This Row],[Regular Hourly Wage]]*1.5,Table1[[#This Row],[OvertimeWages]]/Table1[[#This Row],[OvertimeHours]])</f>
        <v>0</v>
      </c>
      <c r="W246" s="41">
        <f>IF(OR(Table1[[#This Row],[Holiday Hours]]="",Table1[[#This Row],[Holiday Hours]]=0),Table1[[#This Row],[Regular Hourly Wage]],Table1[[#This Row],[Holiday Wages]]/Table1[[#This Row],[Holiday Hours]])</f>
        <v>0</v>
      </c>
      <c r="X246" s="41" t="str">
        <f>IF(Table1[[#This Row],[Regular Hourly Wage]]&lt;14.05,"$14.75",IF(Table1[[#This Row],[Regular Hourly Wage]]&lt;30,"5%","None"))</f>
        <v>$14.75</v>
      </c>
      <c r="Y246" s="41">
        <f>IF(Table1[[#This Row],[Wage Category]]="5%",Table1[[#This Row],[Regular Hourly Wage]]*1.05,IF(Table1[[#This Row],[Wage Category]]="$14.75",14.75,Table1[[#This Row],[Regular Hourly Wage]]))</f>
        <v>14.75</v>
      </c>
      <c r="Z246" s="41">
        <f>(1+IF(Table1[[#This Row],[Regular Hourly Wage]]=0,0.5,(Table1[[#This Row],[Overtime Hourly Wage]]-Table1[[#This Row],[Regular Hourly Wage]])/Table1[[#This Row],[Regular Hourly Wage]]))*Table1[[#This Row],[Regular Wage Cap]]</f>
        <v>22.125</v>
      </c>
      <c r="AA246" s="41">
        <f>(1+IF(Table1[[#This Row],[Regular Hourly Wage]]=0,0,(Table1[[#This Row],[Holiday Hourly Wage]]-Table1[[#This Row],[Regular Hourly Wage]])/Table1[[#This Row],[Regular Hourly Wage]]))*Table1[[#This Row],[Regular Wage Cap]]</f>
        <v>14.75</v>
      </c>
      <c r="AB246" s="41">
        <f>Table1[[#This Row],[Regular Hours3]]*Table1[[#This Row],[Regular Hourly Wage]]</f>
        <v>0</v>
      </c>
      <c r="AC246" s="41">
        <f>Table1[[#This Row],[OvertimeHours5]]*Table1[[#This Row],[Overtime Hourly Wage]]</f>
        <v>0</v>
      </c>
      <c r="AD246" s="41">
        <f>Table1[[#This Row],[Holiday Hours7]]*Table1[[#This Row],[Holiday Hourly Wage]]</f>
        <v>0</v>
      </c>
      <c r="AE246" s="41">
        <f>SUM(Table1[[#This Row],[Regular10]:[Holiday12]])</f>
        <v>0</v>
      </c>
      <c r="AF246" s="41">
        <f>Table1[[#This Row],[Regular Hours3]]*Table1[[#This Row],[Regular Wage Cap]]</f>
        <v>0</v>
      </c>
      <c r="AG246" s="41">
        <f>Table1[[#This Row],[OvertimeHours5]]*Table1[[#This Row],[Overtime Wage Cap]]</f>
        <v>0</v>
      </c>
      <c r="AH246" s="41">
        <f>Table1[[#This Row],[Holiday Hours7]]*Table1[[#This Row],[Holiday Wage Cap]]</f>
        <v>0</v>
      </c>
      <c r="AI246" s="41">
        <f>SUM(Table1[[#This Row],[Regular]:[Holiday]])</f>
        <v>0</v>
      </c>
      <c r="AJ246" s="41">
        <f>IF(Table1[[#This Row],[Total]]=0,0,Table1[[#This Row],[Total2]]-Table1[[#This Row],[Total]])</f>
        <v>0</v>
      </c>
      <c r="AK246" s="41">
        <f>Table1[[#This Row],[Difference]]*Table1[[#This Row],[DDS Funding Percent]]</f>
        <v>0</v>
      </c>
      <c r="AL246" s="41">
        <f>IF(Table1[[#This Row],[Regular Hourly Wage]]&lt;&gt;0,Table1[[#This Row],[Regular Wage Cap]]-Table1[[#This Row],[Regular Hourly Wage]],0)</f>
        <v>0</v>
      </c>
      <c r="AM246" s="38"/>
      <c r="AN246" s="41">
        <f>Table1[[#This Row],[Wage Difference]]*Table1[[#This Row],[Post Wage Increase Time Off Accruals (Hours)]]</f>
        <v>0</v>
      </c>
      <c r="AO246" s="41">
        <f>Table1[[#This Row],[Min Wage Time Off Accrual Expense]]*Table1[[#This Row],[DDS Funding Percent]]</f>
        <v>0</v>
      </c>
      <c r="AP246" s="1"/>
      <c r="AQ246" s="18"/>
    </row>
    <row r="247" spans="3:43" x14ac:dyDescent="0.25">
      <c r="C247" s="58"/>
      <c r="D247" s="57"/>
      <c r="K247" s="41">
        <f>SUM(Table1[[#This Row],[Regular Wages]],Table1[[#This Row],[OvertimeWages]],Table1[[#This Row],[Holiday Wages]],Table1[[#This Row],[Incentive Payments]])</f>
        <v>0</v>
      </c>
      <c r="L247" s="38"/>
      <c r="M247" s="38"/>
      <c r="N247" s="38"/>
      <c r="O247" s="38"/>
      <c r="P247" s="38"/>
      <c r="Q247" s="38"/>
      <c r="R247" s="38"/>
      <c r="S247" s="41">
        <f>SUM(Table1[[#This Row],[Regular Wages2]],Table1[[#This Row],[OvertimeWages4]],Table1[[#This Row],[Holiday Wages6]],Table1[[#This Row],[Incentive Payments8]])</f>
        <v>0</v>
      </c>
      <c r="T247" s="41">
        <f>SUM(Table1[[#This Row],[Total Pre Min Wage Wages]],Table1[[#This Row],[Total After Min Wage Wages]])</f>
        <v>0</v>
      </c>
      <c r="U247" s="41">
        <f>IFERROR(IF(OR(Table1[[#This Row],[Regular Hours]]=0,Table1[[#This Row],[Regular Hours]]=""),VLOOKUP(Table1[[#This Row],[Position Title]],startingWages!$A$2:$D$200,2, FALSE),Table1[[#This Row],[Regular Wages]]/Table1[[#This Row],[Regular Hours]]),0)</f>
        <v>0</v>
      </c>
      <c r="V247" s="41">
        <f>IF(OR(Table1[[#This Row],[OvertimeHours]]="",Table1[[#This Row],[OvertimeHours]]=0),Table1[[#This Row],[Regular Hourly Wage]]*1.5,Table1[[#This Row],[OvertimeWages]]/Table1[[#This Row],[OvertimeHours]])</f>
        <v>0</v>
      </c>
      <c r="W247" s="41">
        <f>IF(OR(Table1[[#This Row],[Holiday Hours]]="",Table1[[#This Row],[Holiday Hours]]=0),Table1[[#This Row],[Regular Hourly Wage]],Table1[[#This Row],[Holiday Wages]]/Table1[[#This Row],[Holiday Hours]])</f>
        <v>0</v>
      </c>
      <c r="X247" s="41" t="str">
        <f>IF(Table1[[#This Row],[Regular Hourly Wage]]&lt;14.05,"$14.75",IF(Table1[[#This Row],[Regular Hourly Wage]]&lt;30,"5%","None"))</f>
        <v>$14.75</v>
      </c>
      <c r="Y247" s="41">
        <f>IF(Table1[[#This Row],[Wage Category]]="5%",Table1[[#This Row],[Regular Hourly Wage]]*1.05,IF(Table1[[#This Row],[Wage Category]]="$14.75",14.75,Table1[[#This Row],[Regular Hourly Wage]]))</f>
        <v>14.75</v>
      </c>
      <c r="Z247" s="41">
        <f>(1+IF(Table1[[#This Row],[Regular Hourly Wage]]=0,0.5,(Table1[[#This Row],[Overtime Hourly Wage]]-Table1[[#This Row],[Regular Hourly Wage]])/Table1[[#This Row],[Regular Hourly Wage]]))*Table1[[#This Row],[Regular Wage Cap]]</f>
        <v>22.125</v>
      </c>
      <c r="AA247" s="41">
        <f>(1+IF(Table1[[#This Row],[Regular Hourly Wage]]=0,0,(Table1[[#This Row],[Holiday Hourly Wage]]-Table1[[#This Row],[Regular Hourly Wage]])/Table1[[#This Row],[Regular Hourly Wage]]))*Table1[[#This Row],[Regular Wage Cap]]</f>
        <v>14.75</v>
      </c>
      <c r="AB247" s="41">
        <f>Table1[[#This Row],[Regular Hours3]]*Table1[[#This Row],[Regular Hourly Wage]]</f>
        <v>0</v>
      </c>
      <c r="AC247" s="41">
        <f>Table1[[#This Row],[OvertimeHours5]]*Table1[[#This Row],[Overtime Hourly Wage]]</f>
        <v>0</v>
      </c>
      <c r="AD247" s="41">
        <f>Table1[[#This Row],[Holiday Hours7]]*Table1[[#This Row],[Holiday Hourly Wage]]</f>
        <v>0</v>
      </c>
      <c r="AE247" s="41">
        <f>SUM(Table1[[#This Row],[Regular10]:[Holiday12]])</f>
        <v>0</v>
      </c>
      <c r="AF247" s="41">
        <f>Table1[[#This Row],[Regular Hours3]]*Table1[[#This Row],[Regular Wage Cap]]</f>
        <v>0</v>
      </c>
      <c r="AG247" s="41">
        <f>Table1[[#This Row],[OvertimeHours5]]*Table1[[#This Row],[Overtime Wage Cap]]</f>
        <v>0</v>
      </c>
      <c r="AH247" s="41">
        <f>Table1[[#This Row],[Holiday Hours7]]*Table1[[#This Row],[Holiday Wage Cap]]</f>
        <v>0</v>
      </c>
      <c r="AI247" s="41">
        <f>SUM(Table1[[#This Row],[Regular]:[Holiday]])</f>
        <v>0</v>
      </c>
      <c r="AJ247" s="41">
        <f>IF(Table1[[#This Row],[Total]]=0,0,Table1[[#This Row],[Total2]]-Table1[[#This Row],[Total]])</f>
        <v>0</v>
      </c>
      <c r="AK247" s="41">
        <f>Table1[[#This Row],[Difference]]*Table1[[#This Row],[DDS Funding Percent]]</f>
        <v>0</v>
      </c>
      <c r="AL247" s="41">
        <f>IF(Table1[[#This Row],[Regular Hourly Wage]]&lt;&gt;0,Table1[[#This Row],[Regular Wage Cap]]-Table1[[#This Row],[Regular Hourly Wage]],0)</f>
        <v>0</v>
      </c>
      <c r="AM247" s="38"/>
      <c r="AN247" s="41">
        <f>Table1[[#This Row],[Wage Difference]]*Table1[[#This Row],[Post Wage Increase Time Off Accruals (Hours)]]</f>
        <v>0</v>
      </c>
      <c r="AO247" s="41">
        <f>Table1[[#This Row],[Min Wage Time Off Accrual Expense]]*Table1[[#This Row],[DDS Funding Percent]]</f>
        <v>0</v>
      </c>
      <c r="AP247" s="1"/>
      <c r="AQ247" s="18"/>
    </row>
    <row r="248" spans="3:43" x14ac:dyDescent="0.25">
      <c r="C248" s="58"/>
      <c r="D248" s="57"/>
      <c r="K248" s="41">
        <f>SUM(Table1[[#This Row],[Regular Wages]],Table1[[#This Row],[OvertimeWages]],Table1[[#This Row],[Holiday Wages]],Table1[[#This Row],[Incentive Payments]])</f>
        <v>0</v>
      </c>
      <c r="L248" s="38"/>
      <c r="M248" s="38"/>
      <c r="N248" s="38"/>
      <c r="O248" s="38"/>
      <c r="P248" s="38"/>
      <c r="Q248" s="38"/>
      <c r="R248" s="38"/>
      <c r="S248" s="41">
        <f>SUM(Table1[[#This Row],[Regular Wages2]],Table1[[#This Row],[OvertimeWages4]],Table1[[#This Row],[Holiday Wages6]],Table1[[#This Row],[Incentive Payments8]])</f>
        <v>0</v>
      </c>
      <c r="T248" s="41">
        <f>SUM(Table1[[#This Row],[Total Pre Min Wage Wages]],Table1[[#This Row],[Total After Min Wage Wages]])</f>
        <v>0</v>
      </c>
      <c r="U248" s="41">
        <f>IFERROR(IF(OR(Table1[[#This Row],[Regular Hours]]=0,Table1[[#This Row],[Regular Hours]]=""),VLOOKUP(Table1[[#This Row],[Position Title]],startingWages!$A$2:$D$200,2, FALSE),Table1[[#This Row],[Regular Wages]]/Table1[[#This Row],[Regular Hours]]),0)</f>
        <v>0</v>
      </c>
      <c r="V248" s="41">
        <f>IF(OR(Table1[[#This Row],[OvertimeHours]]="",Table1[[#This Row],[OvertimeHours]]=0),Table1[[#This Row],[Regular Hourly Wage]]*1.5,Table1[[#This Row],[OvertimeWages]]/Table1[[#This Row],[OvertimeHours]])</f>
        <v>0</v>
      </c>
      <c r="W248" s="41">
        <f>IF(OR(Table1[[#This Row],[Holiday Hours]]="",Table1[[#This Row],[Holiday Hours]]=0),Table1[[#This Row],[Regular Hourly Wage]],Table1[[#This Row],[Holiday Wages]]/Table1[[#This Row],[Holiday Hours]])</f>
        <v>0</v>
      </c>
      <c r="X248" s="41" t="str">
        <f>IF(Table1[[#This Row],[Regular Hourly Wage]]&lt;14.05,"$14.75",IF(Table1[[#This Row],[Regular Hourly Wage]]&lt;30,"5%","None"))</f>
        <v>$14.75</v>
      </c>
      <c r="Y248" s="41">
        <f>IF(Table1[[#This Row],[Wage Category]]="5%",Table1[[#This Row],[Regular Hourly Wage]]*1.05,IF(Table1[[#This Row],[Wage Category]]="$14.75",14.75,Table1[[#This Row],[Regular Hourly Wage]]))</f>
        <v>14.75</v>
      </c>
      <c r="Z248" s="41">
        <f>(1+IF(Table1[[#This Row],[Regular Hourly Wage]]=0,0.5,(Table1[[#This Row],[Overtime Hourly Wage]]-Table1[[#This Row],[Regular Hourly Wage]])/Table1[[#This Row],[Regular Hourly Wage]]))*Table1[[#This Row],[Regular Wage Cap]]</f>
        <v>22.125</v>
      </c>
      <c r="AA248" s="41">
        <f>(1+IF(Table1[[#This Row],[Regular Hourly Wage]]=0,0,(Table1[[#This Row],[Holiday Hourly Wage]]-Table1[[#This Row],[Regular Hourly Wage]])/Table1[[#This Row],[Regular Hourly Wage]]))*Table1[[#This Row],[Regular Wage Cap]]</f>
        <v>14.75</v>
      </c>
      <c r="AB248" s="41">
        <f>Table1[[#This Row],[Regular Hours3]]*Table1[[#This Row],[Regular Hourly Wage]]</f>
        <v>0</v>
      </c>
      <c r="AC248" s="41">
        <f>Table1[[#This Row],[OvertimeHours5]]*Table1[[#This Row],[Overtime Hourly Wage]]</f>
        <v>0</v>
      </c>
      <c r="AD248" s="41">
        <f>Table1[[#This Row],[Holiday Hours7]]*Table1[[#This Row],[Holiday Hourly Wage]]</f>
        <v>0</v>
      </c>
      <c r="AE248" s="41">
        <f>SUM(Table1[[#This Row],[Regular10]:[Holiday12]])</f>
        <v>0</v>
      </c>
      <c r="AF248" s="41">
        <f>Table1[[#This Row],[Regular Hours3]]*Table1[[#This Row],[Regular Wage Cap]]</f>
        <v>0</v>
      </c>
      <c r="AG248" s="41">
        <f>Table1[[#This Row],[OvertimeHours5]]*Table1[[#This Row],[Overtime Wage Cap]]</f>
        <v>0</v>
      </c>
      <c r="AH248" s="41">
        <f>Table1[[#This Row],[Holiday Hours7]]*Table1[[#This Row],[Holiday Wage Cap]]</f>
        <v>0</v>
      </c>
      <c r="AI248" s="41">
        <f>SUM(Table1[[#This Row],[Regular]:[Holiday]])</f>
        <v>0</v>
      </c>
      <c r="AJ248" s="41">
        <f>IF(Table1[[#This Row],[Total]]=0,0,Table1[[#This Row],[Total2]]-Table1[[#This Row],[Total]])</f>
        <v>0</v>
      </c>
      <c r="AK248" s="41">
        <f>Table1[[#This Row],[Difference]]*Table1[[#This Row],[DDS Funding Percent]]</f>
        <v>0</v>
      </c>
      <c r="AL248" s="41">
        <f>IF(Table1[[#This Row],[Regular Hourly Wage]]&lt;&gt;0,Table1[[#This Row],[Regular Wage Cap]]-Table1[[#This Row],[Regular Hourly Wage]],0)</f>
        <v>0</v>
      </c>
      <c r="AM248" s="38"/>
      <c r="AN248" s="41">
        <f>Table1[[#This Row],[Wage Difference]]*Table1[[#This Row],[Post Wage Increase Time Off Accruals (Hours)]]</f>
        <v>0</v>
      </c>
      <c r="AO248" s="41">
        <f>Table1[[#This Row],[Min Wage Time Off Accrual Expense]]*Table1[[#This Row],[DDS Funding Percent]]</f>
        <v>0</v>
      </c>
      <c r="AP248" s="1"/>
      <c r="AQ248" s="18"/>
    </row>
    <row r="249" spans="3:43" x14ac:dyDescent="0.25">
      <c r="C249" s="58"/>
      <c r="D249" s="57"/>
      <c r="K249" s="41">
        <f>SUM(Table1[[#This Row],[Regular Wages]],Table1[[#This Row],[OvertimeWages]],Table1[[#This Row],[Holiday Wages]],Table1[[#This Row],[Incentive Payments]])</f>
        <v>0</v>
      </c>
      <c r="L249" s="38"/>
      <c r="M249" s="38"/>
      <c r="N249" s="38"/>
      <c r="O249" s="38"/>
      <c r="P249" s="38"/>
      <c r="Q249" s="38"/>
      <c r="R249" s="38"/>
      <c r="S249" s="41">
        <f>SUM(Table1[[#This Row],[Regular Wages2]],Table1[[#This Row],[OvertimeWages4]],Table1[[#This Row],[Holiday Wages6]],Table1[[#This Row],[Incentive Payments8]])</f>
        <v>0</v>
      </c>
      <c r="T249" s="41">
        <f>SUM(Table1[[#This Row],[Total Pre Min Wage Wages]],Table1[[#This Row],[Total After Min Wage Wages]])</f>
        <v>0</v>
      </c>
      <c r="U249" s="41">
        <f>IFERROR(IF(OR(Table1[[#This Row],[Regular Hours]]=0,Table1[[#This Row],[Regular Hours]]=""),VLOOKUP(Table1[[#This Row],[Position Title]],startingWages!$A$2:$D$200,2, FALSE),Table1[[#This Row],[Regular Wages]]/Table1[[#This Row],[Regular Hours]]),0)</f>
        <v>0</v>
      </c>
      <c r="V249" s="41">
        <f>IF(OR(Table1[[#This Row],[OvertimeHours]]="",Table1[[#This Row],[OvertimeHours]]=0),Table1[[#This Row],[Regular Hourly Wage]]*1.5,Table1[[#This Row],[OvertimeWages]]/Table1[[#This Row],[OvertimeHours]])</f>
        <v>0</v>
      </c>
      <c r="W249" s="41">
        <f>IF(OR(Table1[[#This Row],[Holiday Hours]]="",Table1[[#This Row],[Holiday Hours]]=0),Table1[[#This Row],[Regular Hourly Wage]],Table1[[#This Row],[Holiday Wages]]/Table1[[#This Row],[Holiday Hours]])</f>
        <v>0</v>
      </c>
      <c r="X249" s="41" t="str">
        <f>IF(Table1[[#This Row],[Regular Hourly Wage]]&lt;14.05,"$14.75",IF(Table1[[#This Row],[Regular Hourly Wage]]&lt;30,"5%","None"))</f>
        <v>$14.75</v>
      </c>
      <c r="Y249" s="41">
        <f>IF(Table1[[#This Row],[Wage Category]]="5%",Table1[[#This Row],[Regular Hourly Wage]]*1.05,IF(Table1[[#This Row],[Wage Category]]="$14.75",14.75,Table1[[#This Row],[Regular Hourly Wage]]))</f>
        <v>14.75</v>
      </c>
      <c r="Z249" s="41">
        <f>(1+IF(Table1[[#This Row],[Regular Hourly Wage]]=0,0.5,(Table1[[#This Row],[Overtime Hourly Wage]]-Table1[[#This Row],[Regular Hourly Wage]])/Table1[[#This Row],[Regular Hourly Wage]]))*Table1[[#This Row],[Regular Wage Cap]]</f>
        <v>22.125</v>
      </c>
      <c r="AA249" s="41">
        <f>(1+IF(Table1[[#This Row],[Regular Hourly Wage]]=0,0,(Table1[[#This Row],[Holiday Hourly Wage]]-Table1[[#This Row],[Regular Hourly Wage]])/Table1[[#This Row],[Regular Hourly Wage]]))*Table1[[#This Row],[Regular Wage Cap]]</f>
        <v>14.75</v>
      </c>
      <c r="AB249" s="41">
        <f>Table1[[#This Row],[Regular Hours3]]*Table1[[#This Row],[Regular Hourly Wage]]</f>
        <v>0</v>
      </c>
      <c r="AC249" s="41">
        <f>Table1[[#This Row],[OvertimeHours5]]*Table1[[#This Row],[Overtime Hourly Wage]]</f>
        <v>0</v>
      </c>
      <c r="AD249" s="41">
        <f>Table1[[#This Row],[Holiday Hours7]]*Table1[[#This Row],[Holiday Hourly Wage]]</f>
        <v>0</v>
      </c>
      <c r="AE249" s="41">
        <f>SUM(Table1[[#This Row],[Regular10]:[Holiday12]])</f>
        <v>0</v>
      </c>
      <c r="AF249" s="41">
        <f>Table1[[#This Row],[Regular Hours3]]*Table1[[#This Row],[Regular Wage Cap]]</f>
        <v>0</v>
      </c>
      <c r="AG249" s="41">
        <f>Table1[[#This Row],[OvertimeHours5]]*Table1[[#This Row],[Overtime Wage Cap]]</f>
        <v>0</v>
      </c>
      <c r="AH249" s="41">
        <f>Table1[[#This Row],[Holiday Hours7]]*Table1[[#This Row],[Holiday Wage Cap]]</f>
        <v>0</v>
      </c>
      <c r="AI249" s="41">
        <f>SUM(Table1[[#This Row],[Regular]:[Holiday]])</f>
        <v>0</v>
      </c>
      <c r="AJ249" s="41">
        <f>IF(Table1[[#This Row],[Total]]=0,0,Table1[[#This Row],[Total2]]-Table1[[#This Row],[Total]])</f>
        <v>0</v>
      </c>
      <c r="AK249" s="41">
        <f>Table1[[#This Row],[Difference]]*Table1[[#This Row],[DDS Funding Percent]]</f>
        <v>0</v>
      </c>
      <c r="AL249" s="41">
        <f>IF(Table1[[#This Row],[Regular Hourly Wage]]&lt;&gt;0,Table1[[#This Row],[Regular Wage Cap]]-Table1[[#This Row],[Regular Hourly Wage]],0)</f>
        <v>0</v>
      </c>
      <c r="AM249" s="38"/>
      <c r="AN249" s="41">
        <f>Table1[[#This Row],[Wage Difference]]*Table1[[#This Row],[Post Wage Increase Time Off Accruals (Hours)]]</f>
        <v>0</v>
      </c>
      <c r="AO249" s="41">
        <f>Table1[[#This Row],[Min Wage Time Off Accrual Expense]]*Table1[[#This Row],[DDS Funding Percent]]</f>
        <v>0</v>
      </c>
      <c r="AP249" s="1"/>
      <c r="AQ249" s="18"/>
    </row>
    <row r="250" spans="3:43" x14ac:dyDescent="0.25">
      <c r="C250" s="58"/>
      <c r="D250" s="57"/>
      <c r="K250" s="41">
        <f>SUM(Table1[[#This Row],[Regular Wages]],Table1[[#This Row],[OvertimeWages]],Table1[[#This Row],[Holiday Wages]],Table1[[#This Row],[Incentive Payments]])</f>
        <v>0</v>
      </c>
      <c r="L250" s="38"/>
      <c r="M250" s="38"/>
      <c r="N250" s="38"/>
      <c r="O250" s="38"/>
      <c r="P250" s="38"/>
      <c r="Q250" s="38"/>
      <c r="R250" s="38"/>
      <c r="S250" s="41">
        <f>SUM(Table1[[#This Row],[Regular Wages2]],Table1[[#This Row],[OvertimeWages4]],Table1[[#This Row],[Holiday Wages6]],Table1[[#This Row],[Incentive Payments8]])</f>
        <v>0</v>
      </c>
      <c r="T250" s="41">
        <f>SUM(Table1[[#This Row],[Total Pre Min Wage Wages]],Table1[[#This Row],[Total After Min Wage Wages]])</f>
        <v>0</v>
      </c>
      <c r="U250" s="41">
        <f>IFERROR(IF(OR(Table1[[#This Row],[Regular Hours]]=0,Table1[[#This Row],[Regular Hours]]=""),VLOOKUP(Table1[[#This Row],[Position Title]],startingWages!$A$2:$D$200,2, FALSE),Table1[[#This Row],[Regular Wages]]/Table1[[#This Row],[Regular Hours]]),0)</f>
        <v>0</v>
      </c>
      <c r="V250" s="41">
        <f>IF(OR(Table1[[#This Row],[OvertimeHours]]="",Table1[[#This Row],[OvertimeHours]]=0),Table1[[#This Row],[Regular Hourly Wage]]*1.5,Table1[[#This Row],[OvertimeWages]]/Table1[[#This Row],[OvertimeHours]])</f>
        <v>0</v>
      </c>
      <c r="W250" s="41">
        <f>IF(OR(Table1[[#This Row],[Holiday Hours]]="",Table1[[#This Row],[Holiday Hours]]=0),Table1[[#This Row],[Regular Hourly Wage]],Table1[[#This Row],[Holiday Wages]]/Table1[[#This Row],[Holiday Hours]])</f>
        <v>0</v>
      </c>
      <c r="X250" s="41" t="str">
        <f>IF(Table1[[#This Row],[Regular Hourly Wage]]&lt;14.05,"$14.75",IF(Table1[[#This Row],[Regular Hourly Wage]]&lt;30,"5%","None"))</f>
        <v>$14.75</v>
      </c>
      <c r="Y250" s="41">
        <f>IF(Table1[[#This Row],[Wage Category]]="5%",Table1[[#This Row],[Regular Hourly Wage]]*1.05,IF(Table1[[#This Row],[Wage Category]]="$14.75",14.75,Table1[[#This Row],[Regular Hourly Wage]]))</f>
        <v>14.75</v>
      </c>
      <c r="Z250" s="41">
        <f>(1+IF(Table1[[#This Row],[Regular Hourly Wage]]=0,0.5,(Table1[[#This Row],[Overtime Hourly Wage]]-Table1[[#This Row],[Regular Hourly Wage]])/Table1[[#This Row],[Regular Hourly Wage]]))*Table1[[#This Row],[Regular Wage Cap]]</f>
        <v>22.125</v>
      </c>
      <c r="AA250" s="41">
        <f>(1+IF(Table1[[#This Row],[Regular Hourly Wage]]=0,0,(Table1[[#This Row],[Holiday Hourly Wage]]-Table1[[#This Row],[Regular Hourly Wage]])/Table1[[#This Row],[Regular Hourly Wage]]))*Table1[[#This Row],[Regular Wage Cap]]</f>
        <v>14.75</v>
      </c>
      <c r="AB250" s="41">
        <f>Table1[[#This Row],[Regular Hours3]]*Table1[[#This Row],[Regular Hourly Wage]]</f>
        <v>0</v>
      </c>
      <c r="AC250" s="41">
        <f>Table1[[#This Row],[OvertimeHours5]]*Table1[[#This Row],[Overtime Hourly Wage]]</f>
        <v>0</v>
      </c>
      <c r="AD250" s="41">
        <f>Table1[[#This Row],[Holiday Hours7]]*Table1[[#This Row],[Holiday Hourly Wage]]</f>
        <v>0</v>
      </c>
      <c r="AE250" s="41">
        <f>SUM(Table1[[#This Row],[Regular10]:[Holiday12]])</f>
        <v>0</v>
      </c>
      <c r="AF250" s="41">
        <f>Table1[[#This Row],[Regular Hours3]]*Table1[[#This Row],[Regular Wage Cap]]</f>
        <v>0</v>
      </c>
      <c r="AG250" s="41">
        <f>Table1[[#This Row],[OvertimeHours5]]*Table1[[#This Row],[Overtime Wage Cap]]</f>
        <v>0</v>
      </c>
      <c r="AH250" s="41">
        <f>Table1[[#This Row],[Holiday Hours7]]*Table1[[#This Row],[Holiday Wage Cap]]</f>
        <v>0</v>
      </c>
      <c r="AI250" s="41">
        <f>SUM(Table1[[#This Row],[Regular]:[Holiday]])</f>
        <v>0</v>
      </c>
      <c r="AJ250" s="41">
        <f>IF(Table1[[#This Row],[Total]]=0,0,Table1[[#This Row],[Total2]]-Table1[[#This Row],[Total]])</f>
        <v>0</v>
      </c>
      <c r="AK250" s="41">
        <f>Table1[[#This Row],[Difference]]*Table1[[#This Row],[DDS Funding Percent]]</f>
        <v>0</v>
      </c>
      <c r="AL250" s="41">
        <f>IF(Table1[[#This Row],[Regular Hourly Wage]]&lt;&gt;0,Table1[[#This Row],[Regular Wage Cap]]-Table1[[#This Row],[Regular Hourly Wage]],0)</f>
        <v>0</v>
      </c>
      <c r="AM250" s="38"/>
      <c r="AN250" s="41">
        <f>Table1[[#This Row],[Wage Difference]]*Table1[[#This Row],[Post Wage Increase Time Off Accruals (Hours)]]</f>
        <v>0</v>
      </c>
      <c r="AO250" s="41">
        <f>Table1[[#This Row],[Min Wage Time Off Accrual Expense]]*Table1[[#This Row],[DDS Funding Percent]]</f>
        <v>0</v>
      </c>
      <c r="AP250" s="1"/>
      <c r="AQ250" s="18"/>
    </row>
    <row r="251" spans="3:43" x14ac:dyDescent="0.25">
      <c r="C251" s="58"/>
      <c r="D251" s="57"/>
      <c r="K251" s="41">
        <f>SUM(Table1[[#This Row],[Regular Wages]],Table1[[#This Row],[OvertimeWages]],Table1[[#This Row],[Holiday Wages]],Table1[[#This Row],[Incentive Payments]])</f>
        <v>0</v>
      </c>
      <c r="L251" s="38"/>
      <c r="M251" s="38"/>
      <c r="N251" s="38"/>
      <c r="O251" s="38"/>
      <c r="P251" s="38"/>
      <c r="Q251" s="38"/>
      <c r="R251" s="38"/>
      <c r="S251" s="41">
        <f>SUM(Table1[[#This Row],[Regular Wages2]],Table1[[#This Row],[OvertimeWages4]],Table1[[#This Row],[Holiday Wages6]],Table1[[#This Row],[Incentive Payments8]])</f>
        <v>0</v>
      </c>
      <c r="T251" s="41">
        <f>SUM(Table1[[#This Row],[Total Pre Min Wage Wages]],Table1[[#This Row],[Total After Min Wage Wages]])</f>
        <v>0</v>
      </c>
      <c r="U251" s="41">
        <f>IFERROR(IF(OR(Table1[[#This Row],[Regular Hours]]=0,Table1[[#This Row],[Regular Hours]]=""),VLOOKUP(Table1[[#This Row],[Position Title]],startingWages!$A$2:$D$200,2, FALSE),Table1[[#This Row],[Regular Wages]]/Table1[[#This Row],[Regular Hours]]),0)</f>
        <v>0</v>
      </c>
      <c r="V251" s="41">
        <f>IF(OR(Table1[[#This Row],[OvertimeHours]]="",Table1[[#This Row],[OvertimeHours]]=0),Table1[[#This Row],[Regular Hourly Wage]]*1.5,Table1[[#This Row],[OvertimeWages]]/Table1[[#This Row],[OvertimeHours]])</f>
        <v>0</v>
      </c>
      <c r="W251" s="41">
        <f>IF(OR(Table1[[#This Row],[Holiday Hours]]="",Table1[[#This Row],[Holiday Hours]]=0),Table1[[#This Row],[Regular Hourly Wage]],Table1[[#This Row],[Holiday Wages]]/Table1[[#This Row],[Holiday Hours]])</f>
        <v>0</v>
      </c>
      <c r="X251" s="41" t="str">
        <f>IF(Table1[[#This Row],[Regular Hourly Wage]]&lt;14.05,"$14.75",IF(Table1[[#This Row],[Regular Hourly Wage]]&lt;30,"5%","None"))</f>
        <v>$14.75</v>
      </c>
      <c r="Y251" s="41">
        <f>IF(Table1[[#This Row],[Wage Category]]="5%",Table1[[#This Row],[Regular Hourly Wage]]*1.05,IF(Table1[[#This Row],[Wage Category]]="$14.75",14.75,Table1[[#This Row],[Regular Hourly Wage]]))</f>
        <v>14.75</v>
      </c>
      <c r="Z251" s="41">
        <f>(1+IF(Table1[[#This Row],[Regular Hourly Wage]]=0,0.5,(Table1[[#This Row],[Overtime Hourly Wage]]-Table1[[#This Row],[Regular Hourly Wage]])/Table1[[#This Row],[Regular Hourly Wage]]))*Table1[[#This Row],[Regular Wage Cap]]</f>
        <v>22.125</v>
      </c>
      <c r="AA251" s="41">
        <f>(1+IF(Table1[[#This Row],[Regular Hourly Wage]]=0,0,(Table1[[#This Row],[Holiday Hourly Wage]]-Table1[[#This Row],[Regular Hourly Wage]])/Table1[[#This Row],[Regular Hourly Wage]]))*Table1[[#This Row],[Regular Wage Cap]]</f>
        <v>14.75</v>
      </c>
      <c r="AB251" s="41">
        <f>Table1[[#This Row],[Regular Hours3]]*Table1[[#This Row],[Regular Hourly Wage]]</f>
        <v>0</v>
      </c>
      <c r="AC251" s="41">
        <f>Table1[[#This Row],[OvertimeHours5]]*Table1[[#This Row],[Overtime Hourly Wage]]</f>
        <v>0</v>
      </c>
      <c r="AD251" s="41">
        <f>Table1[[#This Row],[Holiday Hours7]]*Table1[[#This Row],[Holiday Hourly Wage]]</f>
        <v>0</v>
      </c>
      <c r="AE251" s="41">
        <f>SUM(Table1[[#This Row],[Regular10]:[Holiday12]])</f>
        <v>0</v>
      </c>
      <c r="AF251" s="41">
        <f>Table1[[#This Row],[Regular Hours3]]*Table1[[#This Row],[Regular Wage Cap]]</f>
        <v>0</v>
      </c>
      <c r="AG251" s="41">
        <f>Table1[[#This Row],[OvertimeHours5]]*Table1[[#This Row],[Overtime Wage Cap]]</f>
        <v>0</v>
      </c>
      <c r="AH251" s="41">
        <f>Table1[[#This Row],[Holiday Hours7]]*Table1[[#This Row],[Holiday Wage Cap]]</f>
        <v>0</v>
      </c>
      <c r="AI251" s="41">
        <f>SUM(Table1[[#This Row],[Regular]:[Holiday]])</f>
        <v>0</v>
      </c>
      <c r="AJ251" s="41">
        <f>IF(Table1[[#This Row],[Total]]=0,0,Table1[[#This Row],[Total2]]-Table1[[#This Row],[Total]])</f>
        <v>0</v>
      </c>
      <c r="AK251" s="41">
        <f>Table1[[#This Row],[Difference]]*Table1[[#This Row],[DDS Funding Percent]]</f>
        <v>0</v>
      </c>
      <c r="AL251" s="41">
        <f>IF(Table1[[#This Row],[Regular Hourly Wage]]&lt;&gt;0,Table1[[#This Row],[Regular Wage Cap]]-Table1[[#This Row],[Regular Hourly Wage]],0)</f>
        <v>0</v>
      </c>
      <c r="AM251" s="38"/>
      <c r="AN251" s="41">
        <f>Table1[[#This Row],[Wage Difference]]*Table1[[#This Row],[Post Wage Increase Time Off Accruals (Hours)]]</f>
        <v>0</v>
      </c>
      <c r="AO251" s="41">
        <f>Table1[[#This Row],[Min Wage Time Off Accrual Expense]]*Table1[[#This Row],[DDS Funding Percent]]</f>
        <v>0</v>
      </c>
      <c r="AP251" s="1"/>
      <c r="AQ251" s="18"/>
    </row>
    <row r="252" spans="3:43" x14ac:dyDescent="0.25">
      <c r="C252" s="58"/>
      <c r="D252" s="57"/>
      <c r="K252" s="41">
        <f>SUM(Table1[[#This Row],[Regular Wages]],Table1[[#This Row],[OvertimeWages]],Table1[[#This Row],[Holiday Wages]],Table1[[#This Row],[Incentive Payments]])</f>
        <v>0</v>
      </c>
      <c r="L252" s="38"/>
      <c r="M252" s="38"/>
      <c r="N252" s="38"/>
      <c r="O252" s="38"/>
      <c r="P252" s="38"/>
      <c r="Q252" s="38"/>
      <c r="R252" s="38"/>
      <c r="S252" s="41">
        <f>SUM(Table1[[#This Row],[Regular Wages2]],Table1[[#This Row],[OvertimeWages4]],Table1[[#This Row],[Holiday Wages6]],Table1[[#This Row],[Incentive Payments8]])</f>
        <v>0</v>
      </c>
      <c r="T252" s="41">
        <f>SUM(Table1[[#This Row],[Total Pre Min Wage Wages]],Table1[[#This Row],[Total After Min Wage Wages]])</f>
        <v>0</v>
      </c>
      <c r="U252" s="41">
        <f>IFERROR(IF(OR(Table1[[#This Row],[Regular Hours]]=0,Table1[[#This Row],[Regular Hours]]=""),VLOOKUP(Table1[[#This Row],[Position Title]],startingWages!$A$2:$D$200,2, FALSE),Table1[[#This Row],[Regular Wages]]/Table1[[#This Row],[Regular Hours]]),0)</f>
        <v>0</v>
      </c>
      <c r="V252" s="41">
        <f>IF(OR(Table1[[#This Row],[OvertimeHours]]="",Table1[[#This Row],[OvertimeHours]]=0),Table1[[#This Row],[Regular Hourly Wage]]*1.5,Table1[[#This Row],[OvertimeWages]]/Table1[[#This Row],[OvertimeHours]])</f>
        <v>0</v>
      </c>
      <c r="W252" s="41">
        <f>IF(OR(Table1[[#This Row],[Holiday Hours]]="",Table1[[#This Row],[Holiday Hours]]=0),Table1[[#This Row],[Regular Hourly Wage]],Table1[[#This Row],[Holiday Wages]]/Table1[[#This Row],[Holiday Hours]])</f>
        <v>0</v>
      </c>
      <c r="X252" s="41" t="str">
        <f>IF(Table1[[#This Row],[Regular Hourly Wage]]&lt;14.05,"$14.75",IF(Table1[[#This Row],[Regular Hourly Wage]]&lt;30,"5%","None"))</f>
        <v>$14.75</v>
      </c>
      <c r="Y252" s="41">
        <f>IF(Table1[[#This Row],[Wage Category]]="5%",Table1[[#This Row],[Regular Hourly Wage]]*1.05,IF(Table1[[#This Row],[Wage Category]]="$14.75",14.75,Table1[[#This Row],[Regular Hourly Wage]]))</f>
        <v>14.75</v>
      </c>
      <c r="Z252" s="41">
        <f>(1+IF(Table1[[#This Row],[Regular Hourly Wage]]=0,0.5,(Table1[[#This Row],[Overtime Hourly Wage]]-Table1[[#This Row],[Regular Hourly Wage]])/Table1[[#This Row],[Regular Hourly Wage]]))*Table1[[#This Row],[Regular Wage Cap]]</f>
        <v>22.125</v>
      </c>
      <c r="AA252" s="41">
        <f>(1+IF(Table1[[#This Row],[Regular Hourly Wage]]=0,0,(Table1[[#This Row],[Holiday Hourly Wage]]-Table1[[#This Row],[Regular Hourly Wage]])/Table1[[#This Row],[Regular Hourly Wage]]))*Table1[[#This Row],[Regular Wage Cap]]</f>
        <v>14.75</v>
      </c>
      <c r="AB252" s="41">
        <f>Table1[[#This Row],[Regular Hours3]]*Table1[[#This Row],[Regular Hourly Wage]]</f>
        <v>0</v>
      </c>
      <c r="AC252" s="41">
        <f>Table1[[#This Row],[OvertimeHours5]]*Table1[[#This Row],[Overtime Hourly Wage]]</f>
        <v>0</v>
      </c>
      <c r="AD252" s="41">
        <f>Table1[[#This Row],[Holiday Hours7]]*Table1[[#This Row],[Holiday Hourly Wage]]</f>
        <v>0</v>
      </c>
      <c r="AE252" s="41">
        <f>SUM(Table1[[#This Row],[Regular10]:[Holiday12]])</f>
        <v>0</v>
      </c>
      <c r="AF252" s="41">
        <f>Table1[[#This Row],[Regular Hours3]]*Table1[[#This Row],[Regular Wage Cap]]</f>
        <v>0</v>
      </c>
      <c r="AG252" s="41">
        <f>Table1[[#This Row],[OvertimeHours5]]*Table1[[#This Row],[Overtime Wage Cap]]</f>
        <v>0</v>
      </c>
      <c r="AH252" s="41">
        <f>Table1[[#This Row],[Holiday Hours7]]*Table1[[#This Row],[Holiday Wage Cap]]</f>
        <v>0</v>
      </c>
      <c r="AI252" s="41">
        <f>SUM(Table1[[#This Row],[Regular]:[Holiday]])</f>
        <v>0</v>
      </c>
      <c r="AJ252" s="41">
        <f>IF(Table1[[#This Row],[Total]]=0,0,Table1[[#This Row],[Total2]]-Table1[[#This Row],[Total]])</f>
        <v>0</v>
      </c>
      <c r="AK252" s="41">
        <f>Table1[[#This Row],[Difference]]*Table1[[#This Row],[DDS Funding Percent]]</f>
        <v>0</v>
      </c>
      <c r="AL252" s="41">
        <f>IF(Table1[[#This Row],[Regular Hourly Wage]]&lt;&gt;0,Table1[[#This Row],[Regular Wage Cap]]-Table1[[#This Row],[Regular Hourly Wage]],0)</f>
        <v>0</v>
      </c>
      <c r="AM252" s="38"/>
      <c r="AN252" s="41">
        <f>Table1[[#This Row],[Wage Difference]]*Table1[[#This Row],[Post Wage Increase Time Off Accruals (Hours)]]</f>
        <v>0</v>
      </c>
      <c r="AO252" s="41">
        <f>Table1[[#This Row],[Min Wage Time Off Accrual Expense]]*Table1[[#This Row],[DDS Funding Percent]]</f>
        <v>0</v>
      </c>
      <c r="AP252" s="1"/>
      <c r="AQ252" s="18"/>
    </row>
    <row r="253" spans="3:43" x14ac:dyDescent="0.25">
      <c r="C253" s="58"/>
      <c r="D253" s="57"/>
      <c r="K253" s="41">
        <f>SUM(Table1[[#This Row],[Regular Wages]],Table1[[#This Row],[OvertimeWages]],Table1[[#This Row],[Holiday Wages]],Table1[[#This Row],[Incentive Payments]])</f>
        <v>0</v>
      </c>
      <c r="L253" s="38"/>
      <c r="M253" s="38"/>
      <c r="N253" s="38"/>
      <c r="O253" s="38"/>
      <c r="P253" s="38"/>
      <c r="Q253" s="38"/>
      <c r="R253" s="38"/>
      <c r="S253" s="41">
        <f>SUM(Table1[[#This Row],[Regular Wages2]],Table1[[#This Row],[OvertimeWages4]],Table1[[#This Row],[Holiday Wages6]],Table1[[#This Row],[Incentive Payments8]])</f>
        <v>0</v>
      </c>
      <c r="T253" s="41">
        <f>SUM(Table1[[#This Row],[Total Pre Min Wage Wages]],Table1[[#This Row],[Total After Min Wage Wages]])</f>
        <v>0</v>
      </c>
      <c r="U253" s="41">
        <f>IFERROR(IF(OR(Table1[[#This Row],[Regular Hours]]=0,Table1[[#This Row],[Regular Hours]]=""),VLOOKUP(Table1[[#This Row],[Position Title]],startingWages!$A$2:$D$200,2, FALSE),Table1[[#This Row],[Regular Wages]]/Table1[[#This Row],[Regular Hours]]),0)</f>
        <v>0</v>
      </c>
      <c r="V253" s="41">
        <f>IF(OR(Table1[[#This Row],[OvertimeHours]]="",Table1[[#This Row],[OvertimeHours]]=0),Table1[[#This Row],[Regular Hourly Wage]]*1.5,Table1[[#This Row],[OvertimeWages]]/Table1[[#This Row],[OvertimeHours]])</f>
        <v>0</v>
      </c>
      <c r="W253" s="41">
        <f>IF(OR(Table1[[#This Row],[Holiday Hours]]="",Table1[[#This Row],[Holiday Hours]]=0),Table1[[#This Row],[Regular Hourly Wage]],Table1[[#This Row],[Holiday Wages]]/Table1[[#This Row],[Holiday Hours]])</f>
        <v>0</v>
      </c>
      <c r="X253" s="41" t="str">
        <f>IF(Table1[[#This Row],[Regular Hourly Wage]]&lt;14.05,"$14.75",IF(Table1[[#This Row],[Regular Hourly Wage]]&lt;30,"5%","None"))</f>
        <v>$14.75</v>
      </c>
      <c r="Y253" s="41">
        <f>IF(Table1[[#This Row],[Wage Category]]="5%",Table1[[#This Row],[Regular Hourly Wage]]*1.05,IF(Table1[[#This Row],[Wage Category]]="$14.75",14.75,Table1[[#This Row],[Regular Hourly Wage]]))</f>
        <v>14.75</v>
      </c>
      <c r="Z253" s="41">
        <f>(1+IF(Table1[[#This Row],[Regular Hourly Wage]]=0,0.5,(Table1[[#This Row],[Overtime Hourly Wage]]-Table1[[#This Row],[Regular Hourly Wage]])/Table1[[#This Row],[Regular Hourly Wage]]))*Table1[[#This Row],[Regular Wage Cap]]</f>
        <v>22.125</v>
      </c>
      <c r="AA253" s="41">
        <f>(1+IF(Table1[[#This Row],[Regular Hourly Wage]]=0,0,(Table1[[#This Row],[Holiday Hourly Wage]]-Table1[[#This Row],[Regular Hourly Wage]])/Table1[[#This Row],[Regular Hourly Wage]]))*Table1[[#This Row],[Regular Wage Cap]]</f>
        <v>14.75</v>
      </c>
      <c r="AB253" s="41">
        <f>Table1[[#This Row],[Regular Hours3]]*Table1[[#This Row],[Regular Hourly Wage]]</f>
        <v>0</v>
      </c>
      <c r="AC253" s="41">
        <f>Table1[[#This Row],[OvertimeHours5]]*Table1[[#This Row],[Overtime Hourly Wage]]</f>
        <v>0</v>
      </c>
      <c r="AD253" s="41">
        <f>Table1[[#This Row],[Holiday Hours7]]*Table1[[#This Row],[Holiday Hourly Wage]]</f>
        <v>0</v>
      </c>
      <c r="AE253" s="41">
        <f>SUM(Table1[[#This Row],[Regular10]:[Holiday12]])</f>
        <v>0</v>
      </c>
      <c r="AF253" s="41">
        <f>Table1[[#This Row],[Regular Hours3]]*Table1[[#This Row],[Regular Wage Cap]]</f>
        <v>0</v>
      </c>
      <c r="AG253" s="41">
        <f>Table1[[#This Row],[OvertimeHours5]]*Table1[[#This Row],[Overtime Wage Cap]]</f>
        <v>0</v>
      </c>
      <c r="AH253" s="41">
        <f>Table1[[#This Row],[Holiday Hours7]]*Table1[[#This Row],[Holiday Wage Cap]]</f>
        <v>0</v>
      </c>
      <c r="AI253" s="41">
        <f>SUM(Table1[[#This Row],[Regular]:[Holiday]])</f>
        <v>0</v>
      </c>
      <c r="AJ253" s="41">
        <f>IF(Table1[[#This Row],[Total]]=0,0,Table1[[#This Row],[Total2]]-Table1[[#This Row],[Total]])</f>
        <v>0</v>
      </c>
      <c r="AK253" s="41">
        <f>Table1[[#This Row],[Difference]]*Table1[[#This Row],[DDS Funding Percent]]</f>
        <v>0</v>
      </c>
      <c r="AL253" s="41">
        <f>IF(Table1[[#This Row],[Regular Hourly Wage]]&lt;&gt;0,Table1[[#This Row],[Regular Wage Cap]]-Table1[[#This Row],[Regular Hourly Wage]],0)</f>
        <v>0</v>
      </c>
      <c r="AM253" s="38"/>
      <c r="AN253" s="41">
        <f>Table1[[#This Row],[Wage Difference]]*Table1[[#This Row],[Post Wage Increase Time Off Accruals (Hours)]]</f>
        <v>0</v>
      </c>
      <c r="AO253" s="41">
        <f>Table1[[#This Row],[Min Wage Time Off Accrual Expense]]*Table1[[#This Row],[DDS Funding Percent]]</f>
        <v>0</v>
      </c>
      <c r="AP253" s="1"/>
      <c r="AQ253" s="18"/>
    </row>
    <row r="254" spans="3:43" x14ac:dyDescent="0.25">
      <c r="C254" s="58"/>
      <c r="D254" s="57"/>
      <c r="K254" s="41">
        <f>SUM(Table1[[#This Row],[Regular Wages]],Table1[[#This Row],[OvertimeWages]],Table1[[#This Row],[Holiday Wages]],Table1[[#This Row],[Incentive Payments]])</f>
        <v>0</v>
      </c>
      <c r="L254" s="38"/>
      <c r="M254" s="38"/>
      <c r="N254" s="38"/>
      <c r="O254" s="38"/>
      <c r="P254" s="38"/>
      <c r="Q254" s="38"/>
      <c r="R254" s="38"/>
      <c r="S254" s="41">
        <f>SUM(Table1[[#This Row],[Regular Wages2]],Table1[[#This Row],[OvertimeWages4]],Table1[[#This Row],[Holiday Wages6]],Table1[[#This Row],[Incentive Payments8]])</f>
        <v>0</v>
      </c>
      <c r="T254" s="41">
        <f>SUM(Table1[[#This Row],[Total Pre Min Wage Wages]],Table1[[#This Row],[Total After Min Wage Wages]])</f>
        <v>0</v>
      </c>
      <c r="U254" s="41">
        <f>IFERROR(IF(OR(Table1[[#This Row],[Regular Hours]]=0,Table1[[#This Row],[Regular Hours]]=""),VLOOKUP(Table1[[#This Row],[Position Title]],startingWages!$A$2:$D$200,2, FALSE),Table1[[#This Row],[Regular Wages]]/Table1[[#This Row],[Regular Hours]]),0)</f>
        <v>0</v>
      </c>
      <c r="V254" s="41">
        <f>IF(OR(Table1[[#This Row],[OvertimeHours]]="",Table1[[#This Row],[OvertimeHours]]=0),Table1[[#This Row],[Regular Hourly Wage]]*1.5,Table1[[#This Row],[OvertimeWages]]/Table1[[#This Row],[OvertimeHours]])</f>
        <v>0</v>
      </c>
      <c r="W254" s="41">
        <f>IF(OR(Table1[[#This Row],[Holiday Hours]]="",Table1[[#This Row],[Holiday Hours]]=0),Table1[[#This Row],[Regular Hourly Wage]],Table1[[#This Row],[Holiday Wages]]/Table1[[#This Row],[Holiday Hours]])</f>
        <v>0</v>
      </c>
      <c r="X254" s="41" t="str">
        <f>IF(Table1[[#This Row],[Regular Hourly Wage]]&lt;14.05,"$14.75",IF(Table1[[#This Row],[Regular Hourly Wage]]&lt;30,"5%","None"))</f>
        <v>$14.75</v>
      </c>
      <c r="Y254" s="41">
        <f>IF(Table1[[#This Row],[Wage Category]]="5%",Table1[[#This Row],[Regular Hourly Wage]]*1.05,IF(Table1[[#This Row],[Wage Category]]="$14.75",14.75,Table1[[#This Row],[Regular Hourly Wage]]))</f>
        <v>14.75</v>
      </c>
      <c r="Z254" s="41">
        <f>(1+IF(Table1[[#This Row],[Regular Hourly Wage]]=0,0.5,(Table1[[#This Row],[Overtime Hourly Wage]]-Table1[[#This Row],[Regular Hourly Wage]])/Table1[[#This Row],[Regular Hourly Wage]]))*Table1[[#This Row],[Regular Wage Cap]]</f>
        <v>22.125</v>
      </c>
      <c r="AA254" s="41">
        <f>(1+IF(Table1[[#This Row],[Regular Hourly Wage]]=0,0,(Table1[[#This Row],[Holiday Hourly Wage]]-Table1[[#This Row],[Regular Hourly Wage]])/Table1[[#This Row],[Regular Hourly Wage]]))*Table1[[#This Row],[Regular Wage Cap]]</f>
        <v>14.75</v>
      </c>
      <c r="AB254" s="41">
        <f>Table1[[#This Row],[Regular Hours3]]*Table1[[#This Row],[Regular Hourly Wage]]</f>
        <v>0</v>
      </c>
      <c r="AC254" s="41">
        <f>Table1[[#This Row],[OvertimeHours5]]*Table1[[#This Row],[Overtime Hourly Wage]]</f>
        <v>0</v>
      </c>
      <c r="AD254" s="41">
        <f>Table1[[#This Row],[Holiday Hours7]]*Table1[[#This Row],[Holiday Hourly Wage]]</f>
        <v>0</v>
      </c>
      <c r="AE254" s="41">
        <f>SUM(Table1[[#This Row],[Regular10]:[Holiday12]])</f>
        <v>0</v>
      </c>
      <c r="AF254" s="41">
        <f>Table1[[#This Row],[Regular Hours3]]*Table1[[#This Row],[Regular Wage Cap]]</f>
        <v>0</v>
      </c>
      <c r="AG254" s="41">
        <f>Table1[[#This Row],[OvertimeHours5]]*Table1[[#This Row],[Overtime Wage Cap]]</f>
        <v>0</v>
      </c>
      <c r="AH254" s="41">
        <f>Table1[[#This Row],[Holiday Hours7]]*Table1[[#This Row],[Holiday Wage Cap]]</f>
        <v>0</v>
      </c>
      <c r="AI254" s="41">
        <f>SUM(Table1[[#This Row],[Regular]:[Holiday]])</f>
        <v>0</v>
      </c>
      <c r="AJ254" s="41">
        <f>IF(Table1[[#This Row],[Total]]=0,0,Table1[[#This Row],[Total2]]-Table1[[#This Row],[Total]])</f>
        <v>0</v>
      </c>
      <c r="AK254" s="41">
        <f>Table1[[#This Row],[Difference]]*Table1[[#This Row],[DDS Funding Percent]]</f>
        <v>0</v>
      </c>
      <c r="AL254" s="41">
        <f>IF(Table1[[#This Row],[Regular Hourly Wage]]&lt;&gt;0,Table1[[#This Row],[Regular Wage Cap]]-Table1[[#This Row],[Regular Hourly Wage]],0)</f>
        <v>0</v>
      </c>
      <c r="AM254" s="38"/>
      <c r="AN254" s="41">
        <f>Table1[[#This Row],[Wage Difference]]*Table1[[#This Row],[Post Wage Increase Time Off Accruals (Hours)]]</f>
        <v>0</v>
      </c>
      <c r="AO254" s="41">
        <f>Table1[[#This Row],[Min Wage Time Off Accrual Expense]]*Table1[[#This Row],[DDS Funding Percent]]</f>
        <v>0</v>
      </c>
      <c r="AP254" s="1"/>
      <c r="AQ254" s="18"/>
    </row>
    <row r="255" spans="3:43" x14ac:dyDescent="0.25">
      <c r="C255" s="58"/>
      <c r="D255" s="57"/>
      <c r="K255" s="41">
        <f>SUM(Table1[[#This Row],[Regular Wages]],Table1[[#This Row],[OvertimeWages]],Table1[[#This Row],[Holiday Wages]],Table1[[#This Row],[Incentive Payments]])</f>
        <v>0</v>
      </c>
      <c r="L255" s="38"/>
      <c r="M255" s="38"/>
      <c r="N255" s="38"/>
      <c r="O255" s="38"/>
      <c r="P255" s="38"/>
      <c r="Q255" s="38"/>
      <c r="R255" s="38"/>
      <c r="S255" s="41">
        <f>SUM(Table1[[#This Row],[Regular Wages2]],Table1[[#This Row],[OvertimeWages4]],Table1[[#This Row],[Holiday Wages6]],Table1[[#This Row],[Incentive Payments8]])</f>
        <v>0</v>
      </c>
      <c r="T255" s="41">
        <f>SUM(Table1[[#This Row],[Total Pre Min Wage Wages]],Table1[[#This Row],[Total After Min Wage Wages]])</f>
        <v>0</v>
      </c>
      <c r="U255" s="41">
        <f>IFERROR(IF(OR(Table1[[#This Row],[Regular Hours]]=0,Table1[[#This Row],[Regular Hours]]=""),VLOOKUP(Table1[[#This Row],[Position Title]],startingWages!$A$2:$D$200,2, FALSE),Table1[[#This Row],[Regular Wages]]/Table1[[#This Row],[Regular Hours]]),0)</f>
        <v>0</v>
      </c>
      <c r="V255" s="41">
        <f>IF(OR(Table1[[#This Row],[OvertimeHours]]="",Table1[[#This Row],[OvertimeHours]]=0),Table1[[#This Row],[Regular Hourly Wage]]*1.5,Table1[[#This Row],[OvertimeWages]]/Table1[[#This Row],[OvertimeHours]])</f>
        <v>0</v>
      </c>
      <c r="W255" s="41">
        <f>IF(OR(Table1[[#This Row],[Holiday Hours]]="",Table1[[#This Row],[Holiday Hours]]=0),Table1[[#This Row],[Regular Hourly Wage]],Table1[[#This Row],[Holiday Wages]]/Table1[[#This Row],[Holiday Hours]])</f>
        <v>0</v>
      </c>
      <c r="X255" s="41" t="str">
        <f>IF(Table1[[#This Row],[Regular Hourly Wage]]&lt;14.05,"$14.75",IF(Table1[[#This Row],[Regular Hourly Wage]]&lt;30,"5%","None"))</f>
        <v>$14.75</v>
      </c>
      <c r="Y255" s="41">
        <f>IF(Table1[[#This Row],[Wage Category]]="5%",Table1[[#This Row],[Regular Hourly Wage]]*1.05,IF(Table1[[#This Row],[Wage Category]]="$14.75",14.75,Table1[[#This Row],[Regular Hourly Wage]]))</f>
        <v>14.75</v>
      </c>
      <c r="Z255" s="41">
        <f>(1+IF(Table1[[#This Row],[Regular Hourly Wage]]=0,0.5,(Table1[[#This Row],[Overtime Hourly Wage]]-Table1[[#This Row],[Regular Hourly Wage]])/Table1[[#This Row],[Regular Hourly Wage]]))*Table1[[#This Row],[Regular Wage Cap]]</f>
        <v>22.125</v>
      </c>
      <c r="AA255" s="41">
        <f>(1+IF(Table1[[#This Row],[Regular Hourly Wage]]=0,0,(Table1[[#This Row],[Holiday Hourly Wage]]-Table1[[#This Row],[Regular Hourly Wage]])/Table1[[#This Row],[Regular Hourly Wage]]))*Table1[[#This Row],[Regular Wage Cap]]</f>
        <v>14.75</v>
      </c>
      <c r="AB255" s="41">
        <f>Table1[[#This Row],[Regular Hours3]]*Table1[[#This Row],[Regular Hourly Wage]]</f>
        <v>0</v>
      </c>
      <c r="AC255" s="41">
        <f>Table1[[#This Row],[OvertimeHours5]]*Table1[[#This Row],[Overtime Hourly Wage]]</f>
        <v>0</v>
      </c>
      <c r="AD255" s="41">
        <f>Table1[[#This Row],[Holiday Hours7]]*Table1[[#This Row],[Holiday Hourly Wage]]</f>
        <v>0</v>
      </c>
      <c r="AE255" s="41">
        <f>SUM(Table1[[#This Row],[Regular10]:[Holiday12]])</f>
        <v>0</v>
      </c>
      <c r="AF255" s="41">
        <f>Table1[[#This Row],[Regular Hours3]]*Table1[[#This Row],[Regular Wage Cap]]</f>
        <v>0</v>
      </c>
      <c r="AG255" s="41">
        <f>Table1[[#This Row],[OvertimeHours5]]*Table1[[#This Row],[Overtime Wage Cap]]</f>
        <v>0</v>
      </c>
      <c r="AH255" s="41">
        <f>Table1[[#This Row],[Holiday Hours7]]*Table1[[#This Row],[Holiday Wage Cap]]</f>
        <v>0</v>
      </c>
      <c r="AI255" s="41">
        <f>SUM(Table1[[#This Row],[Regular]:[Holiday]])</f>
        <v>0</v>
      </c>
      <c r="AJ255" s="41">
        <f>IF(Table1[[#This Row],[Total]]=0,0,Table1[[#This Row],[Total2]]-Table1[[#This Row],[Total]])</f>
        <v>0</v>
      </c>
      <c r="AK255" s="41">
        <f>Table1[[#This Row],[Difference]]*Table1[[#This Row],[DDS Funding Percent]]</f>
        <v>0</v>
      </c>
      <c r="AL255" s="41">
        <f>IF(Table1[[#This Row],[Regular Hourly Wage]]&lt;&gt;0,Table1[[#This Row],[Regular Wage Cap]]-Table1[[#This Row],[Regular Hourly Wage]],0)</f>
        <v>0</v>
      </c>
      <c r="AM255" s="38"/>
      <c r="AN255" s="41">
        <f>Table1[[#This Row],[Wage Difference]]*Table1[[#This Row],[Post Wage Increase Time Off Accruals (Hours)]]</f>
        <v>0</v>
      </c>
      <c r="AO255" s="41">
        <f>Table1[[#This Row],[Min Wage Time Off Accrual Expense]]*Table1[[#This Row],[DDS Funding Percent]]</f>
        <v>0</v>
      </c>
      <c r="AP255" s="1"/>
      <c r="AQ255" s="18"/>
    </row>
    <row r="256" spans="3:43" x14ac:dyDescent="0.25">
      <c r="C256" s="58"/>
      <c r="D256" s="57"/>
      <c r="K256" s="41">
        <f>SUM(Table1[[#This Row],[Regular Wages]],Table1[[#This Row],[OvertimeWages]],Table1[[#This Row],[Holiday Wages]],Table1[[#This Row],[Incentive Payments]])</f>
        <v>0</v>
      </c>
      <c r="L256" s="38"/>
      <c r="M256" s="38"/>
      <c r="N256" s="38"/>
      <c r="O256" s="38"/>
      <c r="P256" s="38"/>
      <c r="Q256" s="38"/>
      <c r="R256" s="38"/>
      <c r="S256" s="41">
        <f>SUM(Table1[[#This Row],[Regular Wages2]],Table1[[#This Row],[OvertimeWages4]],Table1[[#This Row],[Holiday Wages6]],Table1[[#This Row],[Incentive Payments8]])</f>
        <v>0</v>
      </c>
      <c r="T256" s="41">
        <f>SUM(Table1[[#This Row],[Total Pre Min Wage Wages]],Table1[[#This Row],[Total After Min Wage Wages]])</f>
        <v>0</v>
      </c>
      <c r="U256" s="41">
        <f>IFERROR(IF(OR(Table1[[#This Row],[Regular Hours]]=0,Table1[[#This Row],[Regular Hours]]=""),VLOOKUP(Table1[[#This Row],[Position Title]],startingWages!$A$2:$D$200,2, FALSE),Table1[[#This Row],[Regular Wages]]/Table1[[#This Row],[Regular Hours]]),0)</f>
        <v>0</v>
      </c>
      <c r="V256" s="41">
        <f>IF(OR(Table1[[#This Row],[OvertimeHours]]="",Table1[[#This Row],[OvertimeHours]]=0),Table1[[#This Row],[Regular Hourly Wage]]*1.5,Table1[[#This Row],[OvertimeWages]]/Table1[[#This Row],[OvertimeHours]])</f>
        <v>0</v>
      </c>
      <c r="W256" s="41">
        <f>IF(OR(Table1[[#This Row],[Holiday Hours]]="",Table1[[#This Row],[Holiday Hours]]=0),Table1[[#This Row],[Regular Hourly Wage]],Table1[[#This Row],[Holiday Wages]]/Table1[[#This Row],[Holiday Hours]])</f>
        <v>0</v>
      </c>
      <c r="X256" s="41" t="str">
        <f>IF(Table1[[#This Row],[Regular Hourly Wage]]&lt;14.05,"$14.75",IF(Table1[[#This Row],[Regular Hourly Wage]]&lt;30,"5%","None"))</f>
        <v>$14.75</v>
      </c>
      <c r="Y256" s="41">
        <f>IF(Table1[[#This Row],[Wage Category]]="5%",Table1[[#This Row],[Regular Hourly Wage]]*1.05,IF(Table1[[#This Row],[Wage Category]]="$14.75",14.75,Table1[[#This Row],[Regular Hourly Wage]]))</f>
        <v>14.75</v>
      </c>
      <c r="Z256" s="41">
        <f>(1+IF(Table1[[#This Row],[Regular Hourly Wage]]=0,0.5,(Table1[[#This Row],[Overtime Hourly Wage]]-Table1[[#This Row],[Regular Hourly Wage]])/Table1[[#This Row],[Regular Hourly Wage]]))*Table1[[#This Row],[Regular Wage Cap]]</f>
        <v>22.125</v>
      </c>
      <c r="AA256" s="41">
        <f>(1+IF(Table1[[#This Row],[Regular Hourly Wage]]=0,0,(Table1[[#This Row],[Holiday Hourly Wage]]-Table1[[#This Row],[Regular Hourly Wage]])/Table1[[#This Row],[Regular Hourly Wage]]))*Table1[[#This Row],[Regular Wage Cap]]</f>
        <v>14.75</v>
      </c>
      <c r="AB256" s="41">
        <f>Table1[[#This Row],[Regular Hours3]]*Table1[[#This Row],[Regular Hourly Wage]]</f>
        <v>0</v>
      </c>
      <c r="AC256" s="41">
        <f>Table1[[#This Row],[OvertimeHours5]]*Table1[[#This Row],[Overtime Hourly Wage]]</f>
        <v>0</v>
      </c>
      <c r="AD256" s="41">
        <f>Table1[[#This Row],[Holiday Hours7]]*Table1[[#This Row],[Holiday Hourly Wage]]</f>
        <v>0</v>
      </c>
      <c r="AE256" s="41">
        <f>SUM(Table1[[#This Row],[Regular10]:[Holiday12]])</f>
        <v>0</v>
      </c>
      <c r="AF256" s="41">
        <f>Table1[[#This Row],[Regular Hours3]]*Table1[[#This Row],[Regular Wage Cap]]</f>
        <v>0</v>
      </c>
      <c r="AG256" s="41">
        <f>Table1[[#This Row],[OvertimeHours5]]*Table1[[#This Row],[Overtime Wage Cap]]</f>
        <v>0</v>
      </c>
      <c r="AH256" s="41">
        <f>Table1[[#This Row],[Holiday Hours7]]*Table1[[#This Row],[Holiday Wage Cap]]</f>
        <v>0</v>
      </c>
      <c r="AI256" s="41">
        <f>SUM(Table1[[#This Row],[Regular]:[Holiday]])</f>
        <v>0</v>
      </c>
      <c r="AJ256" s="41">
        <f>IF(Table1[[#This Row],[Total]]=0,0,Table1[[#This Row],[Total2]]-Table1[[#This Row],[Total]])</f>
        <v>0</v>
      </c>
      <c r="AK256" s="41">
        <f>Table1[[#This Row],[Difference]]*Table1[[#This Row],[DDS Funding Percent]]</f>
        <v>0</v>
      </c>
      <c r="AL256" s="41">
        <f>IF(Table1[[#This Row],[Regular Hourly Wage]]&lt;&gt;0,Table1[[#This Row],[Regular Wage Cap]]-Table1[[#This Row],[Regular Hourly Wage]],0)</f>
        <v>0</v>
      </c>
      <c r="AM256" s="38"/>
      <c r="AN256" s="41">
        <f>Table1[[#This Row],[Wage Difference]]*Table1[[#This Row],[Post Wage Increase Time Off Accruals (Hours)]]</f>
        <v>0</v>
      </c>
      <c r="AO256" s="41">
        <f>Table1[[#This Row],[Min Wage Time Off Accrual Expense]]*Table1[[#This Row],[DDS Funding Percent]]</f>
        <v>0</v>
      </c>
      <c r="AP256" s="1"/>
      <c r="AQ256" s="18"/>
    </row>
    <row r="257" spans="3:43" x14ac:dyDescent="0.25">
      <c r="C257" s="58"/>
      <c r="D257" s="57"/>
      <c r="K257" s="41">
        <f>SUM(Table1[[#This Row],[Regular Wages]],Table1[[#This Row],[OvertimeWages]],Table1[[#This Row],[Holiday Wages]],Table1[[#This Row],[Incentive Payments]])</f>
        <v>0</v>
      </c>
      <c r="L257" s="38"/>
      <c r="M257" s="38"/>
      <c r="N257" s="38"/>
      <c r="O257" s="38"/>
      <c r="P257" s="38"/>
      <c r="Q257" s="38"/>
      <c r="R257" s="38"/>
      <c r="S257" s="41">
        <f>SUM(Table1[[#This Row],[Regular Wages2]],Table1[[#This Row],[OvertimeWages4]],Table1[[#This Row],[Holiday Wages6]],Table1[[#This Row],[Incentive Payments8]])</f>
        <v>0</v>
      </c>
      <c r="T257" s="41">
        <f>SUM(Table1[[#This Row],[Total Pre Min Wage Wages]],Table1[[#This Row],[Total After Min Wage Wages]])</f>
        <v>0</v>
      </c>
      <c r="U257" s="41">
        <f>IFERROR(IF(OR(Table1[[#This Row],[Regular Hours]]=0,Table1[[#This Row],[Regular Hours]]=""),VLOOKUP(Table1[[#This Row],[Position Title]],startingWages!$A$2:$D$200,2, FALSE),Table1[[#This Row],[Regular Wages]]/Table1[[#This Row],[Regular Hours]]),0)</f>
        <v>0</v>
      </c>
      <c r="V257" s="41">
        <f>IF(OR(Table1[[#This Row],[OvertimeHours]]="",Table1[[#This Row],[OvertimeHours]]=0),Table1[[#This Row],[Regular Hourly Wage]]*1.5,Table1[[#This Row],[OvertimeWages]]/Table1[[#This Row],[OvertimeHours]])</f>
        <v>0</v>
      </c>
      <c r="W257" s="41">
        <f>IF(OR(Table1[[#This Row],[Holiday Hours]]="",Table1[[#This Row],[Holiday Hours]]=0),Table1[[#This Row],[Regular Hourly Wage]],Table1[[#This Row],[Holiday Wages]]/Table1[[#This Row],[Holiday Hours]])</f>
        <v>0</v>
      </c>
      <c r="X257" s="41" t="str">
        <f>IF(Table1[[#This Row],[Regular Hourly Wage]]&lt;14.05,"$14.75",IF(Table1[[#This Row],[Regular Hourly Wage]]&lt;30,"5%","None"))</f>
        <v>$14.75</v>
      </c>
      <c r="Y257" s="41">
        <f>IF(Table1[[#This Row],[Wage Category]]="5%",Table1[[#This Row],[Regular Hourly Wage]]*1.05,IF(Table1[[#This Row],[Wage Category]]="$14.75",14.75,Table1[[#This Row],[Regular Hourly Wage]]))</f>
        <v>14.75</v>
      </c>
      <c r="Z257" s="41">
        <f>(1+IF(Table1[[#This Row],[Regular Hourly Wage]]=0,0.5,(Table1[[#This Row],[Overtime Hourly Wage]]-Table1[[#This Row],[Regular Hourly Wage]])/Table1[[#This Row],[Regular Hourly Wage]]))*Table1[[#This Row],[Regular Wage Cap]]</f>
        <v>22.125</v>
      </c>
      <c r="AA257" s="41">
        <f>(1+IF(Table1[[#This Row],[Regular Hourly Wage]]=0,0,(Table1[[#This Row],[Holiday Hourly Wage]]-Table1[[#This Row],[Regular Hourly Wage]])/Table1[[#This Row],[Regular Hourly Wage]]))*Table1[[#This Row],[Regular Wage Cap]]</f>
        <v>14.75</v>
      </c>
      <c r="AB257" s="41">
        <f>Table1[[#This Row],[Regular Hours3]]*Table1[[#This Row],[Regular Hourly Wage]]</f>
        <v>0</v>
      </c>
      <c r="AC257" s="41">
        <f>Table1[[#This Row],[OvertimeHours5]]*Table1[[#This Row],[Overtime Hourly Wage]]</f>
        <v>0</v>
      </c>
      <c r="AD257" s="41">
        <f>Table1[[#This Row],[Holiday Hours7]]*Table1[[#This Row],[Holiday Hourly Wage]]</f>
        <v>0</v>
      </c>
      <c r="AE257" s="41">
        <f>SUM(Table1[[#This Row],[Regular10]:[Holiday12]])</f>
        <v>0</v>
      </c>
      <c r="AF257" s="41">
        <f>Table1[[#This Row],[Regular Hours3]]*Table1[[#This Row],[Regular Wage Cap]]</f>
        <v>0</v>
      </c>
      <c r="AG257" s="41">
        <f>Table1[[#This Row],[OvertimeHours5]]*Table1[[#This Row],[Overtime Wage Cap]]</f>
        <v>0</v>
      </c>
      <c r="AH257" s="41">
        <f>Table1[[#This Row],[Holiday Hours7]]*Table1[[#This Row],[Holiday Wage Cap]]</f>
        <v>0</v>
      </c>
      <c r="AI257" s="41">
        <f>SUM(Table1[[#This Row],[Regular]:[Holiday]])</f>
        <v>0</v>
      </c>
      <c r="AJ257" s="41">
        <f>IF(Table1[[#This Row],[Total]]=0,0,Table1[[#This Row],[Total2]]-Table1[[#This Row],[Total]])</f>
        <v>0</v>
      </c>
      <c r="AK257" s="41">
        <f>Table1[[#This Row],[Difference]]*Table1[[#This Row],[DDS Funding Percent]]</f>
        <v>0</v>
      </c>
      <c r="AL257" s="41">
        <f>IF(Table1[[#This Row],[Regular Hourly Wage]]&lt;&gt;0,Table1[[#This Row],[Regular Wage Cap]]-Table1[[#This Row],[Regular Hourly Wage]],0)</f>
        <v>0</v>
      </c>
      <c r="AM257" s="38"/>
      <c r="AN257" s="41">
        <f>Table1[[#This Row],[Wage Difference]]*Table1[[#This Row],[Post Wage Increase Time Off Accruals (Hours)]]</f>
        <v>0</v>
      </c>
      <c r="AO257" s="41">
        <f>Table1[[#This Row],[Min Wage Time Off Accrual Expense]]*Table1[[#This Row],[DDS Funding Percent]]</f>
        <v>0</v>
      </c>
      <c r="AP257" s="1"/>
      <c r="AQ257" s="18"/>
    </row>
    <row r="258" spans="3:43" x14ac:dyDescent="0.25">
      <c r="C258" s="58"/>
      <c r="D258" s="57"/>
      <c r="K258" s="41">
        <f>SUM(Table1[[#This Row],[Regular Wages]],Table1[[#This Row],[OvertimeWages]],Table1[[#This Row],[Holiday Wages]],Table1[[#This Row],[Incentive Payments]])</f>
        <v>0</v>
      </c>
      <c r="L258" s="38"/>
      <c r="M258" s="38"/>
      <c r="N258" s="38"/>
      <c r="O258" s="38"/>
      <c r="P258" s="38"/>
      <c r="Q258" s="38"/>
      <c r="R258" s="38"/>
      <c r="S258" s="41">
        <f>SUM(Table1[[#This Row],[Regular Wages2]],Table1[[#This Row],[OvertimeWages4]],Table1[[#This Row],[Holiday Wages6]],Table1[[#This Row],[Incentive Payments8]])</f>
        <v>0</v>
      </c>
      <c r="T258" s="41">
        <f>SUM(Table1[[#This Row],[Total Pre Min Wage Wages]],Table1[[#This Row],[Total After Min Wage Wages]])</f>
        <v>0</v>
      </c>
      <c r="U258" s="41">
        <f>IFERROR(IF(OR(Table1[[#This Row],[Regular Hours]]=0,Table1[[#This Row],[Regular Hours]]=""),VLOOKUP(Table1[[#This Row],[Position Title]],startingWages!$A$2:$D$200,2, FALSE),Table1[[#This Row],[Regular Wages]]/Table1[[#This Row],[Regular Hours]]),0)</f>
        <v>0</v>
      </c>
      <c r="V258" s="41">
        <f>IF(OR(Table1[[#This Row],[OvertimeHours]]="",Table1[[#This Row],[OvertimeHours]]=0),Table1[[#This Row],[Regular Hourly Wage]]*1.5,Table1[[#This Row],[OvertimeWages]]/Table1[[#This Row],[OvertimeHours]])</f>
        <v>0</v>
      </c>
      <c r="W258" s="41">
        <f>IF(OR(Table1[[#This Row],[Holiday Hours]]="",Table1[[#This Row],[Holiday Hours]]=0),Table1[[#This Row],[Regular Hourly Wage]],Table1[[#This Row],[Holiday Wages]]/Table1[[#This Row],[Holiday Hours]])</f>
        <v>0</v>
      </c>
      <c r="X258" s="41" t="str">
        <f>IF(Table1[[#This Row],[Regular Hourly Wage]]&lt;14.05,"$14.75",IF(Table1[[#This Row],[Regular Hourly Wage]]&lt;30,"5%","None"))</f>
        <v>$14.75</v>
      </c>
      <c r="Y258" s="41">
        <f>IF(Table1[[#This Row],[Wage Category]]="5%",Table1[[#This Row],[Regular Hourly Wage]]*1.05,IF(Table1[[#This Row],[Wage Category]]="$14.75",14.75,Table1[[#This Row],[Regular Hourly Wage]]))</f>
        <v>14.75</v>
      </c>
      <c r="Z258" s="41">
        <f>(1+IF(Table1[[#This Row],[Regular Hourly Wage]]=0,0.5,(Table1[[#This Row],[Overtime Hourly Wage]]-Table1[[#This Row],[Regular Hourly Wage]])/Table1[[#This Row],[Regular Hourly Wage]]))*Table1[[#This Row],[Regular Wage Cap]]</f>
        <v>22.125</v>
      </c>
      <c r="AA258" s="41">
        <f>(1+IF(Table1[[#This Row],[Regular Hourly Wage]]=0,0,(Table1[[#This Row],[Holiday Hourly Wage]]-Table1[[#This Row],[Regular Hourly Wage]])/Table1[[#This Row],[Regular Hourly Wage]]))*Table1[[#This Row],[Regular Wage Cap]]</f>
        <v>14.75</v>
      </c>
      <c r="AB258" s="41">
        <f>Table1[[#This Row],[Regular Hours3]]*Table1[[#This Row],[Regular Hourly Wage]]</f>
        <v>0</v>
      </c>
      <c r="AC258" s="41">
        <f>Table1[[#This Row],[OvertimeHours5]]*Table1[[#This Row],[Overtime Hourly Wage]]</f>
        <v>0</v>
      </c>
      <c r="AD258" s="41">
        <f>Table1[[#This Row],[Holiday Hours7]]*Table1[[#This Row],[Holiday Hourly Wage]]</f>
        <v>0</v>
      </c>
      <c r="AE258" s="41">
        <f>SUM(Table1[[#This Row],[Regular10]:[Holiday12]])</f>
        <v>0</v>
      </c>
      <c r="AF258" s="41">
        <f>Table1[[#This Row],[Regular Hours3]]*Table1[[#This Row],[Regular Wage Cap]]</f>
        <v>0</v>
      </c>
      <c r="AG258" s="41">
        <f>Table1[[#This Row],[OvertimeHours5]]*Table1[[#This Row],[Overtime Wage Cap]]</f>
        <v>0</v>
      </c>
      <c r="AH258" s="41">
        <f>Table1[[#This Row],[Holiday Hours7]]*Table1[[#This Row],[Holiday Wage Cap]]</f>
        <v>0</v>
      </c>
      <c r="AI258" s="41">
        <f>SUM(Table1[[#This Row],[Regular]:[Holiday]])</f>
        <v>0</v>
      </c>
      <c r="AJ258" s="41">
        <f>IF(Table1[[#This Row],[Total]]=0,0,Table1[[#This Row],[Total2]]-Table1[[#This Row],[Total]])</f>
        <v>0</v>
      </c>
      <c r="AK258" s="41">
        <f>Table1[[#This Row],[Difference]]*Table1[[#This Row],[DDS Funding Percent]]</f>
        <v>0</v>
      </c>
      <c r="AL258" s="41">
        <f>IF(Table1[[#This Row],[Regular Hourly Wage]]&lt;&gt;0,Table1[[#This Row],[Regular Wage Cap]]-Table1[[#This Row],[Regular Hourly Wage]],0)</f>
        <v>0</v>
      </c>
      <c r="AM258" s="38"/>
      <c r="AN258" s="41">
        <f>Table1[[#This Row],[Wage Difference]]*Table1[[#This Row],[Post Wage Increase Time Off Accruals (Hours)]]</f>
        <v>0</v>
      </c>
      <c r="AO258" s="41">
        <f>Table1[[#This Row],[Min Wage Time Off Accrual Expense]]*Table1[[#This Row],[DDS Funding Percent]]</f>
        <v>0</v>
      </c>
      <c r="AP258" s="1"/>
      <c r="AQ258" s="18"/>
    </row>
    <row r="259" spans="3:43" x14ac:dyDescent="0.25">
      <c r="C259" s="58"/>
      <c r="D259" s="57"/>
      <c r="K259" s="41">
        <f>SUM(Table1[[#This Row],[Regular Wages]],Table1[[#This Row],[OvertimeWages]],Table1[[#This Row],[Holiday Wages]],Table1[[#This Row],[Incentive Payments]])</f>
        <v>0</v>
      </c>
      <c r="L259" s="38"/>
      <c r="M259" s="38"/>
      <c r="N259" s="38"/>
      <c r="O259" s="38"/>
      <c r="P259" s="38"/>
      <c r="Q259" s="38"/>
      <c r="R259" s="38"/>
      <c r="S259" s="41">
        <f>SUM(Table1[[#This Row],[Regular Wages2]],Table1[[#This Row],[OvertimeWages4]],Table1[[#This Row],[Holiday Wages6]],Table1[[#This Row],[Incentive Payments8]])</f>
        <v>0</v>
      </c>
      <c r="T259" s="41">
        <f>SUM(Table1[[#This Row],[Total Pre Min Wage Wages]],Table1[[#This Row],[Total After Min Wage Wages]])</f>
        <v>0</v>
      </c>
      <c r="U259" s="41">
        <f>IFERROR(IF(OR(Table1[[#This Row],[Regular Hours]]=0,Table1[[#This Row],[Regular Hours]]=""),VLOOKUP(Table1[[#This Row],[Position Title]],startingWages!$A$2:$D$200,2, FALSE),Table1[[#This Row],[Regular Wages]]/Table1[[#This Row],[Regular Hours]]),0)</f>
        <v>0</v>
      </c>
      <c r="V259" s="41">
        <f>IF(OR(Table1[[#This Row],[OvertimeHours]]="",Table1[[#This Row],[OvertimeHours]]=0),Table1[[#This Row],[Regular Hourly Wage]]*1.5,Table1[[#This Row],[OvertimeWages]]/Table1[[#This Row],[OvertimeHours]])</f>
        <v>0</v>
      </c>
      <c r="W259" s="41">
        <f>IF(OR(Table1[[#This Row],[Holiday Hours]]="",Table1[[#This Row],[Holiday Hours]]=0),Table1[[#This Row],[Regular Hourly Wage]],Table1[[#This Row],[Holiday Wages]]/Table1[[#This Row],[Holiday Hours]])</f>
        <v>0</v>
      </c>
      <c r="X259" s="41" t="str">
        <f>IF(Table1[[#This Row],[Regular Hourly Wage]]&lt;14.05,"$14.75",IF(Table1[[#This Row],[Regular Hourly Wage]]&lt;30,"5%","None"))</f>
        <v>$14.75</v>
      </c>
      <c r="Y259" s="41">
        <f>IF(Table1[[#This Row],[Wage Category]]="5%",Table1[[#This Row],[Regular Hourly Wage]]*1.05,IF(Table1[[#This Row],[Wage Category]]="$14.75",14.75,Table1[[#This Row],[Regular Hourly Wage]]))</f>
        <v>14.75</v>
      </c>
      <c r="Z259" s="41">
        <f>(1+IF(Table1[[#This Row],[Regular Hourly Wage]]=0,0.5,(Table1[[#This Row],[Overtime Hourly Wage]]-Table1[[#This Row],[Regular Hourly Wage]])/Table1[[#This Row],[Regular Hourly Wage]]))*Table1[[#This Row],[Regular Wage Cap]]</f>
        <v>22.125</v>
      </c>
      <c r="AA259" s="41">
        <f>(1+IF(Table1[[#This Row],[Regular Hourly Wage]]=0,0,(Table1[[#This Row],[Holiday Hourly Wage]]-Table1[[#This Row],[Regular Hourly Wage]])/Table1[[#This Row],[Regular Hourly Wage]]))*Table1[[#This Row],[Regular Wage Cap]]</f>
        <v>14.75</v>
      </c>
      <c r="AB259" s="41">
        <f>Table1[[#This Row],[Regular Hours3]]*Table1[[#This Row],[Regular Hourly Wage]]</f>
        <v>0</v>
      </c>
      <c r="AC259" s="41">
        <f>Table1[[#This Row],[OvertimeHours5]]*Table1[[#This Row],[Overtime Hourly Wage]]</f>
        <v>0</v>
      </c>
      <c r="AD259" s="41">
        <f>Table1[[#This Row],[Holiday Hours7]]*Table1[[#This Row],[Holiday Hourly Wage]]</f>
        <v>0</v>
      </c>
      <c r="AE259" s="41">
        <f>SUM(Table1[[#This Row],[Regular10]:[Holiday12]])</f>
        <v>0</v>
      </c>
      <c r="AF259" s="41">
        <f>Table1[[#This Row],[Regular Hours3]]*Table1[[#This Row],[Regular Wage Cap]]</f>
        <v>0</v>
      </c>
      <c r="AG259" s="41">
        <f>Table1[[#This Row],[OvertimeHours5]]*Table1[[#This Row],[Overtime Wage Cap]]</f>
        <v>0</v>
      </c>
      <c r="AH259" s="41">
        <f>Table1[[#This Row],[Holiday Hours7]]*Table1[[#This Row],[Holiday Wage Cap]]</f>
        <v>0</v>
      </c>
      <c r="AI259" s="41">
        <f>SUM(Table1[[#This Row],[Regular]:[Holiday]])</f>
        <v>0</v>
      </c>
      <c r="AJ259" s="41">
        <f>IF(Table1[[#This Row],[Total]]=0,0,Table1[[#This Row],[Total2]]-Table1[[#This Row],[Total]])</f>
        <v>0</v>
      </c>
      <c r="AK259" s="41">
        <f>Table1[[#This Row],[Difference]]*Table1[[#This Row],[DDS Funding Percent]]</f>
        <v>0</v>
      </c>
      <c r="AL259" s="41">
        <f>IF(Table1[[#This Row],[Regular Hourly Wage]]&lt;&gt;0,Table1[[#This Row],[Regular Wage Cap]]-Table1[[#This Row],[Regular Hourly Wage]],0)</f>
        <v>0</v>
      </c>
      <c r="AM259" s="38"/>
      <c r="AN259" s="41">
        <f>Table1[[#This Row],[Wage Difference]]*Table1[[#This Row],[Post Wage Increase Time Off Accruals (Hours)]]</f>
        <v>0</v>
      </c>
      <c r="AO259" s="41">
        <f>Table1[[#This Row],[Min Wage Time Off Accrual Expense]]*Table1[[#This Row],[DDS Funding Percent]]</f>
        <v>0</v>
      </c>
      <c r="AP259" s="1"/>
      <c r="AQ259" s="18"/>
    </row>
    <row r="260" spans="3:43" x14ac:dyDescent="0.25">
      <c r="C260" s="58"/>
      <c r="D260" s="57"/>
      <c r="K260" s="41">
        <f>SUM(Table1[[#This Row],[Regular Wages]],Table1[[#This Row],[OvertimeWages]],Table1[[#This Row],[Holiday Wages]],Table1[[#This Row],[Incentive Payments]])</f>
        <v>0</v>
      </c>
      <c r="L260" s="38"/>
      <c r="M260" s="38"/>
      <c r="N260" s="38"/>
      <c r="O260" s="38"/>
      <c r="P260" s="38"/>
      <c r="Q260" s="38"/>
      <c r="R260" s="38"/>
      <c r="S260" s="41">
        <f>SUM(Table1[[#This Row],[Regular Wages2]],Table1[[#This Row],[OvertimeWages4]],Table1[[#This Row],[Holiday Wages6]],Table1[[#This Row],[Incentive Payments8]])</f>
        <v>0</v>
      </c>
      <c r="T260" s="41">
        <f>SUM(Table1[[#This Row],[Total Pre Min Wage Wages]],Table1[[#This Row],[Total After Min Wage Wages]])</f>
        <v>0</v>
      </c>
      <c r="U260" s="41">
        <f>IFERROR(IF(OR(Table1[[#This Row],[Regular Hours]]=0,Table1[[#This Row],[Regular Hours]]=""),VLOOKUP(Table1[[#This Row],[Position Title]],startingWages!$A$2:$D$200,2, FALSE),Table1[[#This Row],[Regular Wages]]/Table1[[#This Row],[Regular Hours]]),0)</f>
        <v>0</v>
      </c>
      <c r="V260" s="41">
        <f>IF(OR(Table1[[#This Row],[OvertimeHours]]="",Table1[[#This Row],[OvertimeHours]]=0),Table1[[#This Row],[Regular Hourly Wage]]*1.5,Table1[[#This Row],[OvertimeWages]]/Table1[[#This Row],[OvertimeHours]])</f>
        <v>0</v>
      </c>
      <c r="W260" s="41">
        <f>IF(OR(Table1[[#This Row],[Holiday Hours]]="",Table1[[#This Row],[Holiday Hours]]=0),Table1[[#This Row],[Regular Hourly Wage]],Table1[[#This Row],[Holiday Wages]]/Table1[[#This Row],[Holiday Hours]])</f>
        <v>0</v>
      </c>
      <c r="X260" s="41" t="str">
        <f>IF(Table1[[#This Row],[Regular Hourly Wage]]&lt;14.05,"$14.75",IF(Table1[[#This Row],[Regular Hourly Wage]]&lt;30,"5%","None"))</f>
        <v>$14.75</v>
      </c>
      <c r="Y260" s="41">
        <f>IF(Table1[[#This Row],[Wage Category]]="5%",Table1[[#This Row],[Regular Hourly Wage]]*1.05,IF(Table1[[#This Row],[Wage Category]]="$14.75",14.75,Table1[[#This Row],[Regular Hourly Wage]]))</f>
        <v>14.75</v>
      </c>
      <c r="Z260" s="41">
        <f>(1+IF(Table1[[#This Row],[Regular Hourly Wage]]=0,0.5,(Table1[[#This Row],[Overtime Hourly Wage]]-Table1[[#This Row],[Regular Hourly Wage]])/Table1[[#This Row],[Regular Hourly Wage]]))*Table1[[#This Row],[Regular Wage Cap]]</f>
        <v>22.125</v>
      </c>
      <c r="AA260" s="41">
        <f>(1+IF(Table1[[#This Row],[Regular Hourly Wage]]=0,0,(Table1[[#This Row],[Holiday Hourly Wage]]-Table1[[#This Row],[Regular Hourly Wage]])/Table1[[#This Row],[Regular Hourly Wage]]))*Table1[[#This Row],[Regular Wage Cap]]</f>
        <v>14.75</v>
      </c>
      <c r="AB260" s="41">
        <f>Table1[[#This Row],[Regular Hours3]]*Table1[[#This Row],[Regular Hourly Wage]]</f>
        <v>0</v>
      </c>
      <c r="AC260" s="41">
        <f>Table1[[#This Row],[OvertimeHours5]]*Table1[[#This Row],[Overtime Hourly Wage]]</f>
        <v>0</v>
      </c>
      <c r="AD260" s="41">
        <f>Table1[[#This Row],[Holiday Hours7]]*Table1[[#This Row],[Holiday Hourly Wage]]</f>
        <v>0</v>
      </c>
      <c r="AE260" s="41">
        <f>SUM(Table1[[#This Row],[Regular10]:[Holiday12]])</f>
        <v>0</v>
      </c>
      <c r="AF260" s="41">
        <f>Table1[[#This Row],[Regular Hours3]]*Table1[[#This Row],[Regular Wage Cap]]</f>
        <v>0</v>
      </c>
      <c r="AG260" s="41">
        <f>Table1[[#This Row],[OvertimeHours5]]*Table1[[#This Row],[Overtime Wage Cap]]</f>
        <v>0</v>
      </c>
      <c r="AH260" s="41">
        <f>Table1[[#This Row],[Holiday Hours7]]*Table1[[#This Row],[Holiday Wage Cap]]</f>
        <v>0</v>
      </c>
      <c r="AI260" s="41">
        <f>SUM(Table1[[#This Row],[Regular]:[Holiday]])</f>
        <v>0</v>
      </c>
      <c r="AJ260" s="41">
        <f>IF(Table1[[#This Row],[Total]]=0,0,Table1[[#This Row],[Total2]]-Table1[[#This Row],[Total]])</f>
        <v>0</v>
      </c>
      <c r="AK260" s="41">
        <f>Table1[[#This Row],[Difference]]*Table1[[#This Row],[DDS Funding Percent]]</f>
        <v>0</v>
      </c>
      <c r="AL260" s="41">
        <f>IF(Table1[[#This Row],[Regular Hourly Wage]]&lt;&gt;0,Table1[[#This Row],[Regular Wage Cap]]-Table1[[#This Row],[Regular Hourly Wage]],0)</f>
        <v>0</v>
      </c>
      <c r="AM260" s="38"/>
      <c r="AN260" s="41">
        <f>Table1[[#This Row],[Wage Difference]]*Table1[[#This Row],[Post Wage Increase Time Off Accruals (Hours)]]</f>
        <v>0</v>
      </c>
      <c r="AO260" s="41">
        <f>Table1[[#This Row],[Min Wage Time Off Accrual Expense]]*Table1[[#This Row],[DDS Funding Percent]]</f>
        <v>0</v>
      </c>
      <c r="AP260" s="1"/>
      <c r="AQ260" s="18"/>
    </row>
    <row r="261" spans="3:43" x14ac:dyDescent="0.25">
      <c r="C261" s="58"/>
      <c r="D261" s="57"/>
      <c r="K261" s="41">
        <f>SUM(Table1[[#This Row],[Regular Wages]],Table1[[#This Row],[OvertimeWages]],Table1[[#This Row],[Holiday Wages]],Table1[[#This Row],[Incentive Payments]])</f>
        <v>0</v>
      </c>
      <c r="L261" s="38"/>
      <c r="M261" s="38"/>
      <c r="N261" s="38"/>
      <c r="O261" s="38"/>
      <c r="P261" s="38"/>
      <c r="Q261" s="38"/>
      <c r="R261" s="38"/>
      <c r="S261" s="41">
        <f>SUM(Table1[[#This Row],[Regular Wages2]],Table1[[#This Row],[OvertimeWages4]],Table1[[#This Row],[Holiday Wages6]],Table1[[#This Row],[Incentive Payments8]])</f>
        <v>0</v>
      </c>
      <c r="T261" s="41">
        <f>SUM(Table1[[#This Row],[Total Pre Min Wage Wages]],Table1[[#This Row],[Total After Min Wage Wages]])</f>
        <v>0</v>
      </c>
      <c r="U261" s="41">
        <f>IFERROR(IF(OR(Table1[[#This Row],[Regular Hours]]=0,Table1[[#This Row],[Regular Hours]]=""),VLOOKUP(Table1[[#This Row],[Position Title]],startingWages!$A$2:$D$200,2, FALSE),Table1[[#This Row],[Regular Wages]]/Table1[[#This Row],[Regular Hours]]),0)</f>
        <v>0</v>
      </c>
      <c r="V261" s="41">
        <f>IF(OR(Table1[[#This Row],[OvertimeHours]]="",Table1[[#This Row],[OvertimeHours]]=0),Table1[[#This Row],[Regular Hourly Wage]]*1.5,Table1[[#This Row],[OvertimeWages]]/Table1[[#This Row],[OvertimeHours]])</f>
        <v>0</v>
      </c>
      <c r="W261" s="41">
        <f>IF(OR(Table1[[#This Row],[Holiday Hours]]="",Table1[[#This Row],[Holiday Hours]]=0),Table1[[#This Row],[Regular Hourly Wage]],Table1[[#This Row],[Holiday Wages]]/Table1[[#This Row],[Holiday Hours]])</f>
        <v>0</v>
      </c>
      <c r="X261" s="41" t="str">
        <f>IF(Table1[[#This Row],[Regular Hourly Wage]]&lt;14.05,"$14.75",IF(Table1[[#This Row],[Regular Hourly Wage]]&lt;30,"5%","None"))</f>
        <v>$14.75</v>
      </c>
      <c r="Y261" s="41">
        <f>IF(Table1[[#This Row],[Wage Category]]="5%",Table1[[#This Row],[Regular Hourly Wage]]*1.05,IF(Table1[[#This Row],[Wage Category]]="$14.75",14.75,Table1[[#This Row],[Regular Hourly Wage]]))</f>
        <v>14.75</v>
      </c>
      <c r="Z261" s="41">
        <f>(1+IF(Table1[[#This Row],[Regular Hourly Wage]]=0,0.5,(Table1[[#This Row],[Overtime Hourly Wage]]-Table1[[#This Row],[Regular Hourly Wage]])/Table1[[#This Row],[Regular Hourly Wage]]))*Table1[[#This Row],[Regular Wage Cap]]</f>
        <v>22.125</v>
      </c>
      <c r="AA261" s="41">
        <f>(1+IF(Table1[[#This Row],[Regular Hourly Wage]]=0,0,(Table1[[#This Row],[Holiday Hourly Wage]]-Table1[[#This Row],[Regular Hourly Wage]])/Table1[[#This Row],[Regular Hourly Wage]]))*Table1[[#This Row],[Regular Wage Cap]]</f>
        <v>14.75</v>
      </c>
      <c r="AB261" s="41">
        <f>Table1[[#This Row],[Regular Hours3]]*Table1[[#This Row],[Regular Hourly Wage]]</f>
        <v>0</v>
      </c>
      <c r="AC261" s="41">
        <f>Table1[[#This Row],[OvertimeHours5]]*Table1[[#This Row],[Overtime Hourly Wage]]</f>
        <v>0</v>
      </c>
      <c r="AD261" s="41">
        <f>Table1[[#This Row],[Holiday Hours7]]*Table1[[#This Row],[Holiday Hourly Wage]]</f>
        <v>0</v>
      </c>
      <c r="AE261" s="41">
        <f>SUM(Table1[[#This Row],[Regular10]:[Holiday12]])</f>
        <v>0</v>
      </c>
      <c r="AF261" s="41">
        <f>Table1[[#This Row],[Regular Hours3]]*Table1[[#This Row],[Regular Wage Cap]]</f>
        <v>0</v>
      </c>
      <c r="AG261" s="41">
        <f>Table1[[#This Row],[OvertimeHours5]]*Table1[[#This Row],[Overtime Wage Cap]]</f>
        <v>0</v>
      </c>
      <c r="AH261" s="41">
        <f>Table1[[#This Row],[Holiday Hours7]]*Table1[[#This Row],[Holiday Wage Cap]]</f>
        <v>0</v>
      </c>
      <c r="AI261" s="41">
        <f>SUM(Table1[[#This Row],[Regular]:[Holiday]])</f>
        <v>0</v>
      </c>
      <c r="AJ261" s="41">
        <f>IF(Table1[[#This Row],[Total]]=0,0,Table1[[#This Row],[Total2]]-Table1[[#This Row],[Total]])</f>
        <v>0</v>
      </c>
      <c r="AK261" s="41">
        <f>Table1[[#This Row],[Difference]]*Table1[[#This Row],[DDS Funding Percent]]</f>
        <v>0</v>
      </c>
      <c r="AL261" s="41">
        <f>IF(Table1[[#This Row],[Regular Hourly Wage]]&lt;&gt;0,Table1[[#This Row],[Regular Wage Cap]]-Table1[[#This Row],[Regular Hourly Wage]],0)</f>
        <v>0</v>
      </c>
      <c r="AM261" s="38"/>
      <c r="AN261" s="41">
        <f>Table1[[#This Row],[Wage Difference]]*Table1[[#This Row],[Post Wage Increase Time Off Accruals (Hours)]]</f>
        <v>0</v>
      </c>
      <c r="AO261" s="41">
        <f>Table1[[#This Row],[Min Wage Time Off Accrual Expense]]*Table1[[#This Row],[DDS Funding Percent]]</f>
        <v>0</v>
      </c>
      <c r="AP261" s="1"/>
      <c r="AQ261" s="18"/>
    </row>
    <row r="262" spans="3:43" x14ac:dyDescent="0.25">
      <c r="C262" s="58"/>
      <c r="D262" s="57"/>
      <c r="K262" s="41">
        <f>SUM(Table1[[#This Row],[Regular Wages]],Table1[[#This Row],[OvertimeWages]],Table1[[#This Row],[Holiday Wages]],Table1[[#This Row],[Incentive Payments]])</f>
        <v>0</v>
      </c>
      <c r="L262" s="38"/>
      <c r="M262" s="38"/>
      <c r="N262" s="38"/>
      <c r="O262" s="38"/>
      <c r="P262" s="38"/>
      <c r="Q262" s="38"/>
      <c r="R262" s="38"/>
      <c r="S262" s="41">
        <f>SUM(Table1[[#This Row],[Regular Wages2]],Table1[[#This Row],[OvertimeWages4]],Table1[[#This Row],[Holiday Wages6]],Table1[[#This Row],[Incentive Payments8]])</f>
        <v>0</v>
      </c>
      <c r="T262" s="41">
        <f>SUM(Table1[[#This Row],[Total Pre Min Wage Wages]],Table1[[#This Row],[Total After Min Wage Wages]])</f>
        <v>0</v>
      </c>
      <c r="U262" s="41">
        <f>IFERROR(IF(OR(Table1[[#This Row],[Regular Hours]]=0,Table1[[#This Row],[Regular Hours]]=""),VLOOKUP(Table1[[#This Row],[Position Title]],startingWages!$A$2:$D$200,2, FALSE),Table1[[#This Row],[Regular Wages]]/Table1[[#This Row],[Regular Hours]]),0)</f>
        <v>0</v>
      </c>
      <c r="V262" s="41">
        <f>IF(OR(Table1[[#This Row],[OvertimeHours]]="",Table1[[#This Row],[OvertimeHours]]=0),Table1[[#This Row],[Regular Hourly Wage]]*1.5,Table1[[#This Row],[OvertimeWages]]/Table1[[#This Row],[OvertimeHours]])</f>
        <v>0</v>
      </c>
      <c r="W262" s="41">
        <f>IF(OR(Table1[[#This Row],[Holiday Hours]]="",Table1[[#This Row],[Holiday Hours]]=0),Table1[[#This Row],[Regular Hourly Wage]],Table1[[#This Row],[Holiday Wages]]/Table1[[#This Row],[Holiday Hours]])</f>
        <v>0</v>
      </c>
      <c r="X262" s="41" t="str">
        <f>IF(Table1[[#This Row],[Regular Hourly Wage]]&lt;14.05,"$14.75",IF(Table1[[#This Row],[Regular Hourly Wage]]&lt;30,"5%","None"))</f>
        <v>$14.75</v>
      </c>
      <c r="Y262" s="41">
        <f>IF(Table1[[#This Row],[Wage Category]]="5%",Table1[[#This Row],[Regular Hourly Wage]]*1.05,IF(Table1[[#This Row],[Wage Category]]="$14.75",14.75,Table1[[#This Row],[Regular Hourly Wage]]))</f>
        <v>14.75</v>
      </c>
      <c r="Z262" s="41">
        <f>(1+IF(Table1[[#This Row],[Regular Hourly Wage]]=0,0.5,(Table1[[#This Row],[Overtime Hourly Wage]]-Table1[[#This Row],[Regular Hourly Wage]])/Table1[[#This Row],[Regular Hourly Wage]]))*Table1[[#This Row],[Regular Wage Cap]]</f>
        <v>22.125</v>
      </c>
      <c r="AA262" s="41">
        <f>(1+IF(Table1[[#This Row],[Regular Hourly Wage]]=0,0,(Table1[[#This Row],[Holiday Hourly Wage]]-Table1[[#This Row],[Regular Hourly Wage]])/Table1[[#This Row],[Regular Hourly Wage]]))*Table1[[#This Row],[Regular Wage Cap]]</f>
        <v>14.75</v>
      </c>
      <c r="AB262" s="41">
        <f>Table1[[#This Row],[Regular Hours3]]*Table1[[#This Row],[Regular Hourly Wage]]</f>
        <v>0</v>
      </c>
      <c r="AC262" s="41">
        <f>Table1[[#This Row],[OvertimeHours5]]*Table1[[#This Row],[Overtime Hourly Wage]]</f>
        <v>0</v>
      </c>
      <c r="AD262" s="41">
        <f>Table1[[#This Row],[Holiday Hours7]]*Table1[[#This Row],[Holiday Hourly Wage]]</f>
        <v>0</v>
      </c>
      <c r="AE262" s="41">
        <f>SUM(Table1[[#This Row],[Regular10]:[Holiday12]])</f>
        <v>0</v>
      </c>
      <c r="AF262" s="41">
        <f>Table1[[#This Row],[Regular Hours3]]*Table1[[#This Row],[Regular Wage Cap]]</f>
        <v>0</v>
      </c>
      <c r="AG262" s="41">
        <f>Table1[[#This Row],[OvertimeHours5]]*Table1[[#This Row],[Overtime Wage Cap]]</f>
        <v>0</v>
      </c>
      <c r="AH262" s="41">
        <f>Table1[[#This Row],[Holiday Hours7]]*Table1[[#This Row],[Holiday Wage Cap]]</f>
        <v>0</v>
      </c>
      <c r="AI262" s="41">
        <f>SUM(Table1[[#This Row],[Regular]:[Holiday]])</f>
        <v>0</v>
      </c>
      <c r="AJ262" s="41">
        <f>IF(Table1[[#This Row],[Total]]=0,0,Table1[[#This Row],[Total2]]-Table1[[#This Row],[Total]])</f>
        <v>0</v>
      </c>
      <c r="AK262" s="41">
        <f>Table1[[#This Row],[Difference]]*Table1[[#This Row],[DDS Funding Percent]]</f>
        <v>0</v>
      </c>
      <c r="AL262" s="41">
        <f>IF(Table1[[#This Row],[Regular Hourly Wage]]&lt;&gt;0,Table1[[#This Row],[Regular Wage Cap]]-Table1[[#This Row],[Regular Hourly Wage]],0)</f>
        <v>0</v>
      </c>
      <c r="AM262" s="38"/>
      <c r="AN262" s="41">
        <f>Table1[[#This Row],[Wage Difference]]*Table1[[#This Row],[Post Wage Increase Time Off Accruals (Hours)]]</f>
        <v>0</v>
      </c>
      <c r="AO262" s="41">
        <f>Table1[[#This Row],[Min Wage Time Off Accrual Expense]]*Table1[[#This Row],[DDS Funding Percent]]</f>
        <v>0</v>
      </c>
      <c r="AP262" s="1"/>
      <c r="AQ262" s="18"/>
    </row>
    <row r="263" spans="3:43" x14ac:dyDescent="0.25">
      <c r="C263" s="58"/>
      <c r="D263" s="57"/>
      <c r="K263" s="41">
        <f>SUM(Table1[[#This Row],[Regular Wages]],Table1[[#This Row],[OvertimeWages]],Table1[[#This Row],[Holiday Wages]],Table1[[#This Row],[Incentive Payments]])</f>
        <v>0</v>
      </c>
      <c r="L263" s="38"/>
      <c r="M263" s="38"/>
      <c r="N263" s="38"/>
      <c r="O263" s="38"/>
      <c r="P263" s="38"/>
      <c r="Q263" s="38"/>
      <c r="R263" s="38"/>
      <c r="S263" s="41">
        <f>SUM(Table1[[#This Row],[Regular Wages2]],Table1[[#This Row],[OvertimeWages4]],Table1[[#This Row],[Holiday Wages6]],Table1[[#This Row],[Incentive Payments8]])</f>
        <v>0</v>
      </c>
      <c r="T263" s="41">
        <f>SUM(Table1[[#This Row],[Total Pre Min Wage Wages]],Table1[[#This Row],[Total After Min Wage Wages]])</f>
        <v>0</v>
      </c>
      <c r="U263" s="41">
        <f>IFERROR(IF(OR(Table1[[#This Row],[Regular Hours]]=0,Table1[[#This Row],[Regular Hours]]=""),VLOOKUP(Table1[[#This Row],[Position Title]],startingWages!$A$2:$D$200,2, FALSE),Table1[[#This Row],[Regular Wages]]/Table1[[#This Row],[Regular Hours]]),0)</f>
        <v>0</v>
      </c>
      <c r="V263" s="41">
        <f>IF(OR(Table1[[#This Row],[OvertimeHours]]="",Table1[[#This Row],[OvertimeHours]]=0),Table1[[#This Row],[Regular Hourly Wage]]*1.5,Table1[[#This Row],[OvertimeWages]]/Table1[[#This Row],[OvertimeHours]])</f>
        <v>0</v>
      </c>
      <c r="W263" s="41">
        <f>IF(OR(Table1[[#This Row],[Holiday Hours]]="",Table1[[#This Row],[Holiday Hours]]=0),Table1[[#This Row],[Regular Hourly Wage]],Table1[[#This Row],[Holiday Wages]]/Table1[[#This Row],[Holiday Hours]])</f>
        <v>0</v>
      </c>
      <c r="X263" s="41" t="str">
        <f>IF(Table1[[#This Row],[Regular Hourly Wage]]&lt;14.05,"$14.75",IF(Table1[[#This Row],[Regular Hourly Wage]]&lt;30,"5%","None"))</f>
        <v>$14.75</v>
      </c>
      <c r="Y263" s="41">
        <f>IF(Table1[[#This Row],[Wage Category]]="5%",Table1[[#This Row],[Regular Hourly Wage]]*1.05,IF(Table1[[#This Row],[Wage Category]]="$14.75",14.75,Table1[[#This Row],[Regular Hourly Wage]]))</f>
        <v>14.75</v>
      </c>
      <c r="Z263" s="41">
        <f>(1+IF(Table1[[#This Row],[Regular Hourly Wage]]=0,0.5,(Table1[[#This Row],[Overtime Hourly Wage]]-Table1[[#This Row],[Regular Hourly Wage]])/Table1[[#This Row],[Regular Hourly Wage]]))*Table1[[#This Row],[Regular Wage Cap]]</f>
        <v>22.125</v>
      </c>
      <c r="AA263" s="41">
        <f>(1+IF(Table1[[#This Row],[Regular Hourly Wage]]=0,0,(Table1[[#This Row],[Holiday Hourly Wage]]-Table1[[#This Row],[Regular Hourly Wage]])/Table1[[#This Row],[Regular Hourly Wage]]))*Table1[[#This Row],[Regular Wage Cap]]</f>
        <v>14.75</v>
      </c>
      <c r="AB263" s="41">
        <f>Table1[[#This Row],[Regular Hours3]]*Table1[[#This Row],[Regular Hourly Wage]]</f>
        <v>0</v>
      </c>
      <c r="AC263" s="41">
        <f>Table1[[#This Row],[OvertimeHours5]]*Table1[[#This Row],[Overtime Hourly Wage]]</f>
        <v>0</v>
      </c>
      <c r="AD263" s="41">
        <f>Table1[[#This Row],[Holiday Hours7]]*Table1[[#This Row],[Holiday Hourly Wage]]</f>
        <v>0</v>
      </c>
      <c r="AE263" s="41">
        <f>SUM(Table1[[#This Row],[Regular10]:[Holiday12]])</f>
        <v>0</v>
      </c>
      <c r="AF263" s="41">
        <f>Table1[[#This Row],[Regular Hours3]]*Table1[[#This Row],[Regular Wage Cap]]</f>
        <v>0</v>
      </c>
      <c r="AG263" s="41">
        <f>Table1[[#This Row],[OvertimeHours5]]*Table1[[#This Row],[Overtime Wage Cap]]</f>
        <v>0</v>
      </c>
      <c r="AH263" s="41">
        <f>Table1[[#This Row],[Holiday Hours7]]*Table1[[#This Row],[Holiday Wage Cap]]</f>
        <v>0</v>
      </c>
      <c r="AI263" s="41">
        <f>SUM(Table1[[#This Row],[Regular]:[Holiday]])</f>
        <v>0</v>
      </c>
      <c r="AJ263" s="41">
        <f>IF(Table1[[#This Row],[Total]]=0,0,Table1[[#This Row],[Total2]]-Table1[[#This Row],[Total]])</f>
        <v>0</v>
      </c>
      <c r="AK263" s="41">
        <f>Table1[[#This Row],[Difference]]*Table1[[#This Row],[DDS Funding Percent]]</f>
        <v>0</v>
      </c>
      <c r="AL263" s="41">
        <f>IF(Table1[[#This Row],[Regular Hourly Wage]]&lt;&gt;0,Table1[[#This Row],[Regular Wage Cap]]-Table1[[#This Row],[Regular Hourly Wage]],0)</f>
        <v>0</v>
      </c>
      <c r="AM263" s="38"/>
      <c r="AN263" s="41">
        <f>Table1[[#This Row],[Wage Difference]]*Table1[[#This Row],[Post Wage Increase Time Off Accruals (Hours)]]</f>
        <v>0</v>
      </c>
      <c r="AO263" s="41">
        <f>Table1[[#This Row],[Min Wage Time Off Accrual Expense]]*Table1[[#This Row],[DDS Funding Percent]]</f>
        <v>0</v>
      </c>
      <c r="AP263" s="1"/>
      <c r="AQ263" s="18"/>
    </row>
    <row r="264" spans="3:43" x14ac:dyDescent="0.25">
      <c r="C264" s="58"/>
      <c r="D264" s="57"/>
      <c r="K264" s="41">
        <f>SUM(Table1[[#This Row],[Regular Wages]],Table1[[#This Row],[OvertimeWages]],Table1[[#This Row],[Holiday Wages]],Table1[[#This Row],[Incentive Payments]])</f>
        <v>0</v>
      </c>
      <c r="L264" s="38"/>
      <c r="M264" s="38"/>
      <c r="N264" s="38"/>
      <c r="O264" s="38"/>
      <c r="P264" s="38"/>
      <c r="Q264" s="38"/>
      <c r="R264" s="38"/>
      <c r="S264" s="41">
        <f>SUM(Table1[[#This Row],[Regular Wages2]],Table1[[#This Row],[OvertimeWages4]],Table1[[#This Row],[Holiday Wages6]],Table1[[#This Row],[Incentive Payments8]])</f>
        <v>0</v>
      </c>
      <c r="T264" s="41">
        <f>SUM(Table1[[#This Row],[Total Pre Min Wage Wages]],Table1[[#This Row],[Total After Min Wage Wages]])</f>
        <v>0</v>
      </c>
      <c r="U264" s="41">
        <f>IFERROR(IF(OR(Table1[[#This Row],[Regular Hours]]=0,Table1[[#This Row],[Regular Hours]]=""),VLOOKUP(Table1[[#This Row],[Position Title]],startingWages!$A$2:$D$200,2, FALSE),Table1[[#This Row],[Regular Wages]]/Table1[[#This Row],[Regular Hours]]),0)</f>
        <v>0</v>
      </c>
      <c r="V264" s="41">
        <f>IF(OR(Table1[[#This Row],[OvertimeHours]]="",Table1[[#This Row],[OvertimeHours]]=0),Table1[[#This Row],[Regular Hourly Wage]]*1.5,Table1[[#This Row],[OvertimeWages]]/Table1[[#This Row],[OvertimeHours]])</f>
        <v>0</v>
      </c>
      <c r="W264" s="41">
        <f>IF(OR(Table1[[#This Row],[Holiday Hours]]="",Table1[[#This Row],[Holiday Hours]]=0),Table1[[#This Row],[Regular Hourly Wage]],Table1[[#This Row],[Holiday Wages]]/Table1[[#This Row],[Holiday Hours]])</f>
        <v>0</v>
      </c>
      <c r="X264" s="41" t="str">
        <f>IF(Table1[[#This Row],[Regular Hourly Wage]]&lt;14.05,"$14.75",IF(Table1[[#This Row],[Regular Hourly Wage]]&lt;30,"5%","None"))</f>
        <v>$14.75</v>
      </c>
      <c r="Y264" s="41">
        <f>IF(Table1[[#This Row],[Wage Category]]="5%",Table1[[#This Row],[Regular Hourly Wage]]*1.05,IF(Table1[[#This Row],[Wage Category]]="$14.75",14.75,Table1[[#This Row],[Regular Hourly Wage]]))</f>
        <v>14.75</v>
      </c>
      <c r="Z264" s="41">
        <f>(1+IF(Table1[[#This Row],[Regular Hourly Wage]]=0,0.5,(Table1[[#This Row],[Overtime Hourly Wage]]-Table1[[#This Row],[Regular Hourly Wage]])/Table1[[#This Row],[Regular Hourly Wage]]))*Table1[[#This Row],[Regular Wage Cap]]</f>
        <v>22.125</v>
      </c>
      <c r="AA264" s="41">
        <f>(1+IF(Table1[[#This Row],[Regular Hourly Wage]]=0,0,(Table1[[#This Row],[Holiday Hourly Wage]]-Table1[[#This Row],[Regular Hourly Wage]])/Table1[[#This Row],[Regular Hourly Wage]]))*Table1[[#This Row],[Regular Wage Cap]]</f>
        <v>14.75</v>
      </c>
      <c r="AB264" s="41">
        <f>Table1[[#This Row],[Regular Hours3]]*Table1[[#This Row],[Regular Hourly Wage]]</f>
        <v>0</v>
      </c>
      <c r="AC264" s="41">
        <f>Table1[[#This Row],[OvertimeHours5]]*Table1[[#This Row],[Overtime Hourly Wage]]</f>
        <v>0</v>
      </c>
      <c r="AD264" s="41">
        <f>Table1[[#This Row],[Holiday Hours7]]*Table1[[#This Row],[Holiday Hourly Wage]]</f>
        <v>0</v>
      </c>
      <c r="AE264" s="41">
        <f>SUM(Table1[[#This Row],[Regular10]:[Holiday12]])</f>
        <v>0</v>
      </c>
      <c r="AF264" s="41">
        <f>Table1[[#This Row],[Regular Hours3]]*Table1[[#This Row],[Regular Wage Cap]]</f>
        <v>0</v>
      </c>
      <c r="AG264" s="41">
        <f>Table1[[#This Row],[OvertimeHours5]]*Table1[[#This Row],[Overtime Wage Cap]]</f>
        <v>0</v>
      </c>
      <c r="AH264" s="41">
        <f>Table1[[#This Row],[Holiday Hours7]]*Table1[[#This Row],[Holiday Wage Cap]]</f>
        <v>0</v>
      </c>
      <c r="AI264" s="41">
        <f>SUM(Table1[[#This Row],[Regular]:[Holiday]])</f>
        <v>0</v>
      </c>
      <c r="AJ264" s="41">
        <f>IF(Table1[[#This Row],[Total]]=0,0,Table1[[#This Row],[Total2]]-Table1[[#This Row],[Total]])</f>
        <v>0</v>
      </c>
      <c r="AK264" s="41">
        <f>Table1[[#This Row],[Difference]]*Table1[[#This Row],[DDS Funding Percent]]</f>
        <v>0</v>
      </c>
      <c r="AL264" s="41">
        <f>IF(Table1[[#This Row],[Regular Hourly Wage]]&lt;&gt;0,Table1[[#This Row],[Regular Wage Cap]]-Table1[[#This Row],[Regular Hourly Wage]],0)</f>
        <v>0</v>
      </c>
      <c r="AM264" s="38"/>
      <c r="AN264" s="41">
        <f>Table1[[#This Row],[Wage Difference]]*Table1[[#This Row],[Post Wage Increase Time Off Accruals (Hours)]]</f>
        <v>0</v>
      </c>
      <c r="AO264" s="41">
        <f>Table1[[#This Row],[Min Wage Time Off Accrual Expense]]*Table1[[#This Row],[DDS Funding Percent]]</f>
        <v>0</v>
      </c>
      <c r="AP264" s="1"/>
      <c r="AQ264" s="18"/>
    </row>
    <row r="265" spans="3:43" x14ac:dyDescent="0.25">
      <c r="C265" s="58"/>
      <c r="D265" s="57"/>
      <c r="K265" s="41">
        <f>SUM(Table1[[#This Row],[Regular Wages]],Table1[[#This Row],[OvertimeWages]],Table1[[#This Row],[Holiday Wages]],Table1[[#This Row],[Incentive Payments]])</f>
        <v>0</v>
      </c>
      <c r="L265" s="38"/>
      <c r="M265" s="38"/>
      <c r="N265" s="38"/>
      <c r="O265" s="38"/>
      <c r="P265" s="38"/>
      <c r="Q265" s="38"/>
      <c r="R265" s="38"/>
      <c r="S265" s="41">
        <f>SUM(Table1[[#This Row],[Regular Wages2]],Table1[[#This Row],[OvertimeWages4]],Table1[[#This Row],[Holiday Wages6]],Table1[[#This Row],[Incentive Payments8]])</f>
        <v>0</v>
      </c>
      <c r="T265" s="41">
        <f>SUM(Table1[[#This Row],[Total Pre Min Wage Wages]],Table1[[#This Row],[Total After Min Wage Wages]])</f>
        <v>0</v>
      </c>
      <c r="U265" s="41">
        <f>IFERROR(IF(OR(Table1[[#This Row],[Regular Hours]]=0,Table1[[#This Row],[Regular Hours]]=""),VLOOKUP(Table1[[#This Row],[Position Title]],startingWages!$A$2:$D$200,2, FALSE),Table1[[#This Row],[Regular Wages]]/Table1[[#This Row],[Regular Hours]]),0)</f>
        <v>0</v>
      </c>
      <c r="V265" s="41">
        <f>IF(OR(Table1[[#This Row],[OvertimeHours]]="",Table1[[#This Row],[OvertimeHours]]=0),Table1[[#This Row],[Regular Hourly Wage]]*1.5,Table1[[#This Row],[OvertimeWages]]/Table1[[#This Row],[OvertimeHours]])</f>
        <v>0</v>
      </c>
      <c r="W265" s="41">
        <f>IF(OR(Table1[[#This Row],[Holiday Hours]]="",Table1[[#This Row],[Holiday Hours]]=0),Table1[[#This Row],[Regular Hourly Wage]],Table1[[#This Row],[Holiday Wages]]/Table1[[#This Row],[Holiday Hours]])</f>
        <v>0</v>
      </c>
      <c r="X265" s="41" t="str">
        <f>IF(Table1[[#This Row],[Regular Hourly Wage]]&lt;14.05,"$14.75",IF(Table1[[#This Row],[Regular Hourly Wage]]&lt;30,"5%","None"))</f>
        <v>$14.75</v>
      </c>
      <c r="Y265" s="41">
        <f>IF(Table1[[#This Row],[Wage Category]]="5%",Table1[[#This Row],[Regular Hourly Wage]]*1.05,IF(Table1[[#This Row],[Wage Category]]="$14.75",14.75,Table1[[#This Row],[Regular Hourly Wage]]))</f>
        <v>14.75</v>
      </c>
      <c r="Z265" s="41">
        <f>(1+IF(Table1[[#This Row],[Regular Hourly Wage]]=0,0.5,(Table1[[#This Row],[Overtime Hourly Wage]]-Table1[[#This Row],[Regular Hourly Wage]])/Table1[[#This Row],[Regular Hourly Wage]]))*Table1[[#This Row],[Regular Wage Cap]]</f>
        <v>22.125</v>
      </c>
      <c r="AA265" s="41">
        <f>(1+IF(Table1[[#This Row],[Regular Hourly Wage]]=0,0,(Table1[[#This Row],[Holiday Hourly Wage]]-Table1[[#This Row],[Regular Hourly Wage]])/Table1[[#This Row],[Regular Hourly Wage]]))*Table1[[#This Row],[Regular Wage Cap]]</f>
        <v>14.75</v>
      </c>
      <c r="AB265" s="41">
        <f>Table1[[#This Row],[Regular Hours3]]*Table1[[#This Row],[Regular Hourly Wage]]</f>
        <v>0</v>
      </c>
      <c r="AC265" s="41">
        <f>Table1[[#This Row],[OvertimeHours5]]*Table1[[#This Row],[Overtime Hourly Wage]]</f>
        <v>0</v>
      </c>
      <c r="AD265" s="41">
        <f>Table1[[#This Row],[Holiday Hours7]]*Table1[[#This Row],[Holiday Hourly Wage]]</f>
        <v>0</v>
      </c>
      <c r="AE265" s="41">
        <f>SUM(Table1[[#This Row],[Regular10]:[Holiday12]])</f>
        <v>0</v>
      </c>
      <c r="AF265" s="41">
        <f>Table1[[#This Row],[Regular Hours3]]*Table1[[#This Row],[Regular Wage Cap]]</f>
        <v>0</v>
      </c>
      <c r="AG265" s="41">
        <f>Table1[[#This Row],[OvertimeHours5]]*Table1[[#This Row],[Overtime Wage Cap]]</f>
        <v>0</v>
      </c>
      <c r="AH265" s="41">
        <f>Table1[[#This Row],[Holiday Hours7]]*Table1[[#This Row],[Holiday Wage Cap]]</f>
        <v>0</v>
      </c>
      <c r="AI265" s="41">
        <f>SUM(Table1[[#This Row],[Regular]:[Holiday]])</f>
        <v>0</v>
      </c>
      <c r="AJ265" s="41">
        <f>IF(Table1[[#This Row],[Total]]=0,0,Table1[[#This Row],[Total2]]-Table1[[#This Row],[Total]])</f>
        <v>0</v>
      </c>
      <c r="AK265" s="41">
        <f>Table1[[#This Row],[Difference]]*Table1[[#This Row],[DDS Funding Percent]]</f>
        <v>0</v>
      </c>
      <c r="AL265" s="41">
        <f>IF(Table1[[#This Row],[Regular Hourly Wage]]&lt;&gt;0,Table1[[#This Row],[Regular Wage Cap]]-Table1[[#This Row],[Regular Hourly Wage]],0)</f>
        <v>0</v>
      </c>
      <c r="AM265" s="38"/>
      <c r="AN265" s="41">
        <f>Table1[[#This Row],[Wage Difference]]*Table1[[#This Row],[Post Wage Increase Time Off Accruals (Hours)]]</f>
        <v>0</v>
      </c>
      <c r="AO265" s="41">
        <f>Table1[[#This Row],[Min Wage Time Off Accrual Expense]]*Table1[[#This Row],[DDS Funding Percent]]</f>
        <v>0</v>
      </c>
      <c r="AP265" s="1"/>
      <c r="AQ265" s="18"/>
    </row>
    <row r="266" spans="3:43" x14ac:dyDescent="0.25">
      <c r="C266" s="58"/>
      <c r="D266" s="57"/>
      <c r="K266" s="41">
        <f>SUM(Table1[[#This Row],[Regular Wages]],Table1[[#This Row],[OvertimeWages]],Table1[[#This Row],[Holiday Wages]],Table1[[#This Row],[Incentive Payments]])</f>
        <v>0</v>
      </c>
      <c r="L266" s="38"/>
      <c r="M266" s="38"/>
      <c r="N266" s="38"/>
      <c r="O266" s="38"/>
      <c r="P266" s="38"/>
      <c r="Q266" s="38"/>
      <c r="R266" s="38"/>
      <c r="S266" s="41">
        <f>SUM(Table1[[#This Row],[Regular Wages2]],Table1[[#This Row],[OvertimeWages4]],Table1[[#This Row],[Holiday Wages6]],Table1[[#This Row],[Incentive Payments8]])</f>
        <v>0</v>
      </c>
      <c r="T266" s="41">
        <f>SUM(Table1[[#This Row],[Total Pre Min Wage Wages]],Table1[[#This Row],[Total After Min Wage Wages]])</f>
        <v>0</v>
      </c>
      <c r="U266" s="41">
        <f>IFERROR(IF(OR(Table1[[#This Row],[Regular Hours]]=0,Table1[[#This Row],[Regular Hours]]=""),VLOOKUP(Table1[[#This Row],[Position Title]],startingWages!$A$2:$D$200,2, FALSE),Table1[[#This Row],[Regular Wages]]/Table1[[#This Row],[Regular Hours]]),0)</f>
        <v>0</v>
      </c>
      <c r="V266" s="41">
        <f>IF(OR(Table1[[#This Row],[OvertimeHours]]="",Table1[[#This Row],[OvertimeHours]]=0),Table1[[#This Row],[Regular Hourly Wage]]*1.5,Table1[[#This Row],[OvertimeWages]]/Table1[[#This Row],[OvertimeHours]])</f>
        <v>0</v>
      </c>
      <c r="W266" s="41">
        <f>IF(OR(Table1[[#This Row],[Holiday Hours]]="",Table1[[#This Row],[Holiday Hours]]=0),Table1[[#This Row],[Regular Hourly Wage]],Table1[[#This Row],[Holiday Wages]]/Table1[[#This Row],[Holiday Hours]])</f>
        <v>0</v>
      </c>
      <c r="X266" s="41" t="str">
        <f>IF(Table1[[#This Row],[Regular Hourly Wage]]&lt;14.05,"$14.75",IF(Table1[[#This Row],[Regular Hourly Wage]]&lt;30,"5%","None"))</f>
        <v>$14.75</v>
      </c>
      <c r="Y266" s="41">
        <f>IF(Table1[[#This Row],[Wage Category]]="5%",Table1[[#This Row],[Regular Hourly Wage]]*1.05,IF(Table1[[#This Row],[Wage Category]]="$14.75",14.75,Table1[[#This Row],[Regular Hourly Wage]]))</f>
        <v>14.75</v>
      </c>
      <c r="Z266" s="41">
        <f>(1+IF(Table1[[#This Row],[Regular Hourly Wage]]=0,0.5,(Table1[[#This Row],[Overtime Hourly Wage]]-Table1[[#This Row],[Regular Hourly Wage]])/Table1[[#This Row],[Regular Hourly Wage]]))*Table1[[#This Row],[Regular Wage Cap]]</f>
        <v>22.125</v>
      </c>
      <c r="AA266" s="41">
        <f>(1+IF(Table1[[#This Row],[Regular Hourly Wage]]=0,0,(Table1[[#This Row],[Holiday Hourly Wage]]-Table1[[#This Row],[Regular Hourly Wage]])/Table1[[#This Row],[Regular Hourly Wage]]))*Table1[[#This Row],[Regular Wage Cap]]</f>
        <v>14.75</v>
      </c>
      <c r="AB266" s="41">
        <f>Table1[[#This Row],[Regular Hours3]]*Table1[[#This Row],[Regular Hourly Wage]]</f>
        <v>0</v>
      </c>
      <c r="AC266" s="41">
        <f>Table1[[#This Row],[OvertimeHours5]]*Table1[[#This Row],[Overtime Hourly Wage]]</f>
        <v>0</v>
      </c>
      <c r="AD266" s="41">
        <f>Table1[[#This Row],[Holiday Hours7]]*Table1[[#This Row],[Holiday Hourly Wage]]</f>
        <v>0</v>
      </c>
      <c r="AE266" s="41">
        <f>SUM(Table1[[#This Row],[Regular10]:[Holiday12]])</f>
        <v>0</v>
      </c>
      <c r="AF266" s="41">
        <f>Table1[[#This Row],[Regular Hours3]]*Table1[[#This Row],[Regular Wage Cap]]</f>
        <v>0</v>
      </c>
      <c r="AG266" s="41">
        <f>Table1[[#This Row],[OvertimeHours5]]*Table1[[#This Row],[Overtime Wage Cap]]</f>
        <v>0</v>
      </c>
      <c r="AH266" s="41">
        <f>Table1[[#This Row],[Holiday Hours7]]*Table1[[#This Row],[Holiday Wage Cap]]</f>
        <v>0</v>
      </c>
      <c r="AI266" s="41">
        <f>SUM(Table1[[#This Row],[Regular]:[Holiday]])</f>
        <v>0</v>
      </c>
      <c r="AJ266" s="41">
        <f>IF(Table1[[#This Row],[Total]]=0,0,Table1[[#This Row],[Total2]]-Table1[[#This Row],[Total]])</f>
        <v>0</v>
      </c>
      <c r="AK266" s="41">
        <f>Table1[[#This Row],[Difference]]*Table1[[#This Row],[DDS Funding Percent]]</f>
        <v>0</v>
      </c>
      <c r="AL266" s="41">
        <f>IF(Table1[[#This Row],[Regular Hourly Wage]]&lt;&gt;0,Table1[[#This Row],[Regular Wage Cap]]-Table1[[#This Row],[Regular Hourly Wage]],0)</f>
        <v>0</v>
      </c>
      <c r="AM266" s="38"/>
      <c r="AN266" s="41">
        <f>Table1[[#This Row],[Wage Difference]]*Table1[[#This Row],[Post Wage Increase Time Off Accruals (Hours)]]</f>
        <v>0</v>
      </c>
      <c r="AO266" s="41">
        <f>Table1[[#This Row],[Min Wage Time Off Accrual Expense]]*Table1[[#This Row],[DDS Funding Percent]]</f>
        <v>0</v>
      </c>
      <c r="AP266" s="1"/>
      <c r="AQ266" s="18"/>
    </row>
    <row r="267" spans="3:43" x14ac:dyDescent="0.25">
      <c r="C267" s="58"/>
      <c r="D267" s="57"/>
      <c r="K267" s="41">
        <f>SUM(Table1[[#This Row],[Regular Wages]],Table1[[#This Row],[OvertimeWages]],Table1[[#This Row],[Holiday Wages]],Table1[[#This Row],[Incentive Payments]])</f>
        <v>0</v>
      </c>
      <c r="L267" s="38"/>
      <c r="M267" s="38"/>
      <c r="N267" s="38"/>
      <c r="O267" s="38"/>
      <c r="P267" s="38"/>
      <c r="Q267" s="38"/>
      <c r="R267" s="38"/>
      <c r="S267" s="41">
        <f>SUM(Table1[[#This Row],[Regular Wages2]],Table1[[#This Row],[OvertimeWages4]],Table1[[#This Row],[Holiday Wages6]],Table1[[#This Row],[Incentive Payments8]])</f>
        <v>0</v>
      </c>
      <c r="T267" s="41">
        <f>SUM(Table1[[#This Row],[Total Pre Min Wage Wages]],Table1[[#This Row],[Total After Min Wage Wages]])</f>
        <v>0</v>
      </c>
      <c r="U267" s="41">
        <f>IFERROR(IF(OR(Table1[[#This Row],[Regular Hours]]=0,Table1[[#This Row],[Regular Hours]]=""),VLOOKUP(Table1[[#This Row],[Position Title]],startingWages!$A$2:$D$200,2, FALSE),Table1[[#This Row],[Regular Wages]]/Table1[[#This Row],[Regular Hours]]),0)</f>
        <v>0</v>
      </c>
      <c r="V267" s="41">
        <f>IF(OR(Table1[[#This Row],[OvertimeHours]]="",Table1[[#This Row],[OvertimeHours]]=0),Table1[[#This Row],[Regular Hourly Wage]]*1.5,Table1[[#This Row],[OvertimeWages]]/Table1[[#This Row],[OvertimeHours]])</f>
        <v>0</v>
      </c>
      <c r="W267" s="41">
        <f>IF(OR(Table1[[#This Row],[Holiday Hours]]="",Table1[[#This Row],[Holiday Hours]]=0),Table1[[#This Row],[Regular Hourly Wage]],Table1[[#This Row],[Holiday Wages]]/Table1[[#This Row],[Holiday Hours]])</f>
        <v>0</v>
      </c>
      <c r="X267" s="41" t="str">
        <f>IF(Table1[[#This Row],[Regular Hourly Wage]]&lt;14.05,"$14.75",IF(Table1[[#This Row],[Regular Hourly Wage]]&lt;30,"5%","None"))</f>
        <v>$14.75</v>
      </c>
      <c r="Y267" s="41">
        <f>IF(Table1[[#This Row],[Wage Category]]="5%",Table1[[#This Row],[Regular Hourly Wage]]*1.05,IF(Table1[[#This Row],[Wage Category]]="$14.75",14.75,Table1[[#This Row],[Regular Hourly Wage]]))</f>
        <v>14.75</v>
      </c>
      <c r="Z267" s="41">
        <f>(1+IF(Table1[[#This Row],[Regular Hourly Wage]]=0,0.5,(Table1[[#This Row],[Overtime Hourly Wage]]-Table1[[#This Row],[Regular Hourly Wage]])/Table1[[#This Row],[Regular Hourly Wage]]))*Table1[[#This Row],[Regular Wage Cap]]</f>
        <v>22.125</v>
      </c>
      <c r="AA267" s="41">
        <f>(1+IF(Table1[[#This Row],[Regular Hourly Wage]]=0,0,(Table1[[#This Row],[Holiday Hourly Wage]]-Table1[[#This Row],[Regular Hourly Wage]])/Table1[[#This Row],[Regular Hourly Wage]]))*Table1[[#This Row],[Regular Wage Cap]]</f>
        <v>14.75</v>
      </c>
      <c r="AB267" s="41">
        <f>Table1[[#This Row],[Regular Hours3]]*Table1[[#This Row],[Regular Hourly Wage]]</f>
        <v>0</v>
      </c>
      <c r="AC267" s="41">
        <f>Table1[[#This Row],[OvertimeHours5]]*Table1[[#This Row],[Overtime Hourly Wage]]</f>
        <v>0</v>
      </c>
      <c r="AD267" s="41">
        <f>Table1[[#This Row],[Holiday Hours7]]*Table1[[#This Row],[Holiday Hourly Wage]]</f>
        <v>0</v>
      </c>
      <c r="AE267" s="41">
        <f>SUM(Table1[[#This Row],[Regular10]:[Holiday12]])</f>
        <v>0</v>
      </c>
      <c r="AF267" s="41">
        <f>Table1[[#This Row],[Regular Hours3]]*Table1[[#This Row],[Regular Wage Cap]]</f>
        <v>0</v>
      </c>
      <c r="AG267" s="41">
        <f>Table1[[#This Row],[OvertimeHours5]]*Table1[[#This Row],[Overtime Wage Cap]]</f>
        <v>0</v>
      </c>
      <c r="AH267" s="41">
        <f>Table1[[#This Row],[Holiday Hours7]]*Table1[[#This Row],[Holiday Wage Cap]]</f>
        <v>0</v>
      </c>
      <c r="AI267" s="41">
        <f>SUM(Table1[[#This Row],[Regular]:[Holiday]])</f>
        <v>0</v>
      </c>
      <c r="AJ267" s="41">
        <f>IF(Table1[[#This Row],[Total]]=0,0,Table1[[#This Row],[Total2]]-Table1[[#This Row],[Total]])</f>
        <v>0</v>
      </c>
      <c r="AK267" s="41">
        <f>Table1[[#This Row],[Difference]]*Table1[[#This Row],[DDS Funding Percent]]</f>
        <v>0</v>
      </c>
      <c r="AL267" s="41">
        <f>IF(Table1[[#This Row],[Regular Hourly Wage]]&lt;&gt;0,Table1[[#This Row],[Regular Wage Cap]]-Table1[[#This Row],[Regular Hourly Wage]],0)</f>
        <v>0</v>
      </c>
      <c r="AM267" s="38"/>
      <c r="AN267" s="41">
        <f>Table1[[#This Row],[Wage Difference]]*Table1[[#This Row],[Post Wage Increase Time Off Accruals (Hours)]]</f>
        <v>0</v>
      </c>
      <c r="AO267" s="41">
        <f>Table1[[#This Row],[Min Wage Time Off Accrual Expense]]*Table1[[#This Row],[DDS Funding Percent]]</f>
        <v>0</v>
      </c>
      <c r="AP267" s="1"/>
      <c r="AQ267" s="18"/>
    </row>
    <row r="268" spans="3:43" x14ac:dyDescent="0.25">
      <c r="C268" s="58"/>
      <c r="D268" s="57"/>
      <c r="K268" s="41">
        <f>SUM(Table1[[#This Row],[Regular Wages]],Table1[[#This Row],[OvertimeWages]],Table1[[#This Row],[Holiday Wages]],Table1[[#This Row],[Incentive Payments]])</f>
        <v>0</v>
      </c>
      <c r="L268" s="38"/>
      <c r="M268" s="38"/>
      <c r="N268" s="38"/>
      <c r="O268" s="38"/>
      <c r="P268" s="38"/>
      <c r="Q268" s="38"/>
      <c r="R268" s="38"/>
      <c r="S268" s="41">
        <f>SUM(Table1[[#This Row],[Regular Wages2]],Table1[[#This Row],[OvertimeWages4]],Table1[[#This Row],[Holiday Wages6]],Table1[[#This Row],[Incentive Payments8]])</f>
        <v>0</v>
      </c>
      <c r="T268" s="41">
        <f>SUM(Table1[[#This Row],[Total Pre Min Wage Wages]],Table1[[#This Row],[Total After Min Wage Wages]])</f>
        <v>0</v>
      </c>
      <c r="U268" s="41">
        <f>IFERROR(IF(OR(Table1[[#This Row],[Regular Hours]]=0,Table1[[#This Row],[Regular Hours]]=""),VLOOKUP(Table1[[#This Row],[Position Title]],startingWages!$A$2:$D$200,2, FALSE),Table1[[#This Row],[Regular Wages]]/Table1[[#This Row],[Regular Hours]]),0)</f>
        <v>0</v>
      </c>
      <c r="V268" s="41">
        <f>IF(OR(Table1[[#This Row],[OvertimeHours]]="",Table1[[#This Row],[OvertimeHours]]=0),Table1[[#This Row],[Regular Hourly Wage]]*1.5,Table1[[#This Row],[OvertimeWages]]/Table1[[#This Row],[OvertimeHours]])</f>
        <v>0</v>
      </c>
      <c r="W268" s="41">
        <f>IF(OR(Table1[[#This Row],[Holiday Hours]]="",Table1[[#This Row],[Holiday Hours]]=0),Table1[[#This Row],[Regular Hourly Wage]],Table1[[#This Row],[Holiday Wages]]/Table1[[#This Row],[Holiday Hours]])</f>
        <v>0</v>
      </c>
      <c r="X268" s="41" t="str">
        <f>IF(Table1[[#This Row],[Regular Hourly Wage]]&lt;14.05,"$14.75",IF(Table1[[#This Row],[Regular Hourly Wage]]&lt;30,"5%","None"))</f>
        <v>$14.75</v>
      </c>
      <c r="Y268" s="41">
        <f>IF(Table1[[#This Row],[Wage Category]]="5%",Table1[[#This Row],[Regular Hourly Wage]]*1.05,IF(Table1[[#This Row],[Wage Category]]="$14.75",14.75,Table1[[#This Row],[Regular Hourly Wage]]))</f>
        <v>14.75</v>
      </c>
      <c r="Z268" s="41">
        <f>(1+IF(Table1[[#This Row],[Regular Hourly Wage]]=0,0.5,(Table1[[#This Row],[Overtime Hourly Wage]]-Table1[[#This Row],[Regular Hourly Wage]])/Table1[[#This Row],[Regular Hourly Wage]]))*Table1[[#This Row],[Regular Wage Cap]]</f>
        <v>22.125</v>
      </c>
      <c r="AA268" s="41">
        <f>(1+IF(Table1[[#This Row],[Regular Hourly Wage]]=0,0,(Table1[[#This Row],[Holiday Hourly Wage]]-Table1[[#This Row],[Regular Hourly Wage]])/Table1[[#This Row],[Regular Hourly Wage]]))*Table1[[#This Row],[Regular Wage Cap]]</f>
        <v>14.75</v>
      </c>
      <c r="AB268" s="41">
        <f>Table1[[#This Row],[Regular Hours3]]*Table1[[#This Row],[Regular Hourly Wage]]</f>
        <v>0</v>
      </c>
      <c r="AC268" s="41">
        <f>Table1[[#This Row],[OvertimeHours5]]*Table1[[#This Row],[Overtime Hourly Wage]]</f>
        <v>0</v>
      </c>
      <c r="AD268" s="41">
        <f>Table1[[#This Row],[Holiday Hours7]]*Table1[[#This Row],[Holiday Hourly Wage]]</f>
        <v>0</v>
      </c>
      <c r="AE268" s="41">
        <f>SUM(Table1[[#This Row],[Regular10]:[Holiday12]])</f>
        <v>0</v>
      </c>
      <c r="AF268" s="41">
        <f>Table1[[#This Row],[Regular Hours3]]*Table1[[#This Row],[Regular Wage Cap]]</f>
        <v>0</v>
      </c>
      <c r="AG268" s="41">
        <f>Table1[[#This Row],[OvertimeHours5]]*Table1[[#This Row],[Overtime Wage Cap]]</f>
        <v>0</v>
      </c>
      <c r="AH268" s="41">
        <f>Table1[[#This Row],[Holiday Hours7]]*Table1[[#This Row],[Holiday Wage Cap]]</f>
        <v>0</v>
      </c>
      <c r="AI268" s="41">
        <f>SUM(Table1[[#This Row],[Regular]:[Holiday]])</f>
        <v>0</v>
      </c>
      <c r="AJ268" s="41">
        <f>IF(Table1[[#This Row],[Total]]=0,0,Table1[[#This Row],[Total2]]-Table1[[#This Row],[Total]])</f>
        <v>0</v>
      </c>
      <c r="AK268" s="41">
        <f>Table1[[#This Row],[Difference]]*Table1[[#This Row],[DDS Funding Percent]]</f>
        <v>0</v>
      </c>
      <c r="AL268" s="41">
        <f>IF(Table1[[#This Row],[Regular Hourly Wage]]&lt;&gt;0,Table1[[#This Row],[Regular Wage Cap]]-Table1[[#This Row],[Regular Hourly Wage]],0)</f>
        <v>0</v>
      </c>
      <c r="AM268" s="38"/>
      <c r="AN268" s="41">
        <f>Table1[[#This Row],[Wage Difference]]*Table1[[#This Row],[Post Wage Increase Time Off Accruals (Hours)]]</f>
        <v>0</v>
      </c>
      <c r="AO268" s="41">
        <f>Table1[[#This Row],[Min Wage Time Off Accrual Expense]]*Table1[[#This Row],[DDS Funding Percent]]</f>
        <v>0</v>
      </c>
      <c r="AP268" s="1"/>
      <c r="AQ268" s="18"/>
    </row>
    <row r="269" spans="3:43" x14ac:dyDescent="0.25">
      <c r="C269" s="58"/>
      <c r="D269" s="57"/>
      <c r="K269" s="41">
        <f>SUM(Table1[[#This Row],[Regular Wages]],Table1[[#This Row],[OvertimeWages]],Table1[[#This Row],[Holiday Wages]],Table1[[#This Row],[Incentive Payments]])</f>
        <v>0</v>
      </c>
      <c r="L269" s="38"/>
      <c r="M269" s="38"/>
      <c r="N269" s="38"/>
      <c r="O269" s="38"/>
      <c r="P269" s="38"/>
      <c r="Q269" s="38"/>
      <c r="R269" s="38"/>
      <c r="S269" s="41">
        <f>SUM(Table1[[#This Row],[Regular Wages2]],Table1[[#This Row],[OvertimeWages4]],Table1[[#This Row],[Holiday Wages6]],Table1[[#This Row],[Incentive Payments8]])</f>
        <v>0</v>
      </c>
      <c r="T269" s="41">
        <f>SUM(Table1[[#This Row],[Total Pre Min Wage Wages]],Table1[[#This Row],[Total After Min Wage Wages]])</f>
        <v>0</v>
      </c>
      <c r="U269" s="41">
        <f>IFERROR(IF(OR(Table1[[#This Row],[Regular Hours]]=0,Table1[[#This Row],[Regular Hours]]=""),VLOOKUP(Table1[[#This Row],[Position Title]],startingWages!$A$2:$D$200,2, FALSE),Table1[[#This Row],[Regular Wages]]/Table1[[#This Row],[Regular Hours]]),0)</f>
        <v>0</v>
      </c>
      <c r="V269" s="41">
        <f>IF(OR(Table1[[#This Row],[OvertimeHours]]="",Table1[[#This Row],[OvertimeHours]]=0),Table1[[#This Row],[Regular Hourly Wage]]*1.5,Table1[[#This Row],[OvertimeWages]]/Table1[[#This Row],[OvertimeHours]])</f>
        <v>0</v>
      </c>
      <c r="W269" s="41">
        <f>IF(OR(Table1[[#This Row],[Holiday Hours]]="",Table1[[#This Row],[Holiday Hours]]=0),Table1[[#This Row],[Regular Hourly Wage]],Table1[[#This Row],[Holiday Wages]]/Table1[[#This Row],[Holiday Hours]])</f>
        <v>0</v>
      </c>
      <c r="X269" s="41" t="str">
        <f>IF(Table1[[#This Row],[Regular Hourly Wage]]&lt;14.05,"$14.75",IF(Table1[[#This Row],[Regular Hourly Wage]]&lt;30,"5%","None"))</f>
        <v>$14.75</v>
      </c>
      <c r="Y269" s="41">
        <f>IF(Table1[[#This Row],[Wage Category]]="5%",Table1[[#This Row],[Regular Hourly Wage]]*1.05,IF(Table1[[#This Row],[Wage Category]]="$14.75",14.75,Table1[[#This Row],[Regular Hourly Wage]]))</f>
        <v>14.75</v>
      </c>
      <c r="Z269" s="41">
        <f>(1+IF(Table1[[#This Row],[Regular Hourly Wage]]=0,0.5,(Table1[[#This Row],[Overtime Hourly Wage]]-Table1[[#This Row],[Regular Hourly Wage]])/Table1[[#This Row],[Regular Hourly Wage]]))*Table1[[#This Row],[Regular Wage Cap]]</f>
        <v>22.125</v>
      </c>
      <c r="AA269" s="41">
        <f>(1+IF(Table1[[#This Row],[Regular Hourly Wage]]=0,0,(Table1[[#This Row],[Holiday Hourly Wage]]-Table1[[#This Row],[Regular Hourly Wage]])/Table1[[#This Row],[Regular Hourly Wage]]))*Table1[[#This Row],[Regular Wage Cap]]</f>
        <v>14.75</v>
      </c>
      <c r="AB269" s="41">
        <f>Table1[[#This Row],[Regular Hours3]]*Table1[[#This Row],[Regular Hourly Wage]]</f>
        <v>0</v>
      </c>
      <c r="AC269" s="41">
        <f>Table1[[#This Row],[OvertimeHours5]]*Table1[[#This Row],[Overtime Hourly Wage]]</f>
        <v>0</v>
      </c>
      <c r="AD269" s="41">
        <f>Table1[[#This Row],[Holiday Hours7]]*Table1[[#This Row],[Holiday Hourly Wage]]</f>
        <v>0</v>
      </c>
      <c r="AE269" s="41">
        <f>SUM(Table1[[#This Row],[Regular10]:[Holiday12]])</f>
        <v>0</v>
      </c>
      <c r="AF269" s="41">
        <f>Table1[[#This Row],[Regular Hours3]]*Table1[[#This Row],[Regular Wage Cap]]</f>
        <v>0</v>
      </c>
      <c r="AG269" s="41">
        <f>Table1[[#This Row],[OvertimeHours5]]*Table1[[#This Row],[Overtime Wage Cap]]</f>
        <v>0</v>
      </c>
      <c r="AH269" s="41">
        <f>Table1[[#This Row],[Holiday Hours7]]*Table1[[#This Row],[Holiday Wage Cap]]</f>
        <v>0</v>
      </c>
      <c r="AI269" s="41">
        <f>SUM(Table1[[#This Row],[Regular]:[Holiday]])</f>
        <v>0</v>
      </c>
      <c r="AJ269" s="41">
        <f>IF(Table1[[#This Row],[Total]]=0,0,Table1[[#This Row],[Total2]]-Table1[[#This Row],[Total]])</f>
        <v>0</v>
      </c>
      <c r="AK269" s="41">
        <f>Table1[[#This Row],[Difference]]*Table1[[#This Row],[DDS Funding Percent]]</f>
        <v>0</v>
      </c>
      <c r="AL269" s="41">
        <f>IF(Table1[[#This Row],[Regular Hourly Wage]]&lt;&gt;0,Table1[[#This Row],[Regular Wage Cap]]-Table1[[#This Row],[Regular Hourly Wage]],0)</f>
        <v>0</v>
      </c>
      <c r="AM269" s="38"/>
      <c r="AN269" s="41">
        <f>Table1[[#This Row],[Wage Difference]]*Table1[[#This Row],[Post Wage Increase Time Off Accruals (Hours)]]</f>
        <v>0</v>
      </c>
      <c r="AO269" s="41">
        <f>Table1[[#This Row],[Min Wage Time Off Accrual Expense]]*Table1[[#This Row],[DDS Funding Percent]]</f>
        <v>0</v>
      </c>
      <c r="AP269" s="1"/>
      <c r="AQ269" s="18"/>
    </row>
    <row r="270" spans="3:43" x14ac:dyDescent="0.25">
      <c r="C270" s="58"/>
      <c r="D270" s="57"/>
      <c r="K270" s="41">
        <f>SUM(Table1[[#This Row],[Regular Wages]],Table1[[#This Row],[OvertimeWages]],Table1[[#This Row],[Holiday Wages]],Table1[[#This Row],[Incentive Payments]])</f>
        <v>0</v>
      </c>
      <c r="L270" s="38"/>
      <c r="M270" s="38"/>
      <c r="N270" s="38"/>
      <c r="O270" s="38"/>
      <c r="P270" s="38"/>
      <c r="Q270" s="38"/>
      <c r="R270" s="38"/>
      <c r="S270" s="41">
        <f>SUM(Table1[[#This Row],[Regular Wages2]],Table1[[#This Row],[OvertimeWages4]],Table1[[#This Row],[Holiday Wages6]],Table1[[#This Row],[Incentive Payments8]])</f>
        <v>0</v>
      </c>
      <c r="T270" s="41">
        <f>SUM(Table1[[#This Row],[Total Pre Min Wage Wages]],Table1[[#This Row],[Total After Min Wage Wages]])</f>
        <v>0</v>
      </c>
      <c r="U270" s="41">
        <f>IFERROR(IF(OR(Table1[[#This Row],[Regular Hours]]=0,Table1[[#This Row],[Regular Hours]]=""),VLOOKUP(Table1[[#This Row],[Position Title]],startingWages!$A$2:$D$200,2, FALSE),Table1[[#This Row],[Regular Wages]]/Table1[[#This Row],[Regular Hours]]),0)</f>
        <v>0</v>
      </c>
      <c r="V270" s="41">
        <f>IF(OR(Table1[[#This Row],[OvertimeHours]]="",Table1[[#This Row],[OvertimeHours]]=0),Table1[[#This Row],[Regular Hourly Wage]]*1.5,Table1[[#This Row],[OvertimeWages]]/Table1[[#This Row],[OvertimeHours]])</f>
        <v>0</v>
      </c>
      <c r="W270" s="41">
        <f>IF(OR(Table1[[#This Row],[Holiday Hours]]="",Table1[[#This Row],[Holiday Hours]]=0),Table1[[#This Row],[Regular Hourly Wage]],Table1[[#This Row],[Holiday Wages]]/Table1[[#This Row],[Holiday Hours]])</f>
        <v>0</v>
      </c>
      <c r="X270" s="41" t="str">
        <f>IF(Table1[[#This Row],[Regular Hourly Wage]]&lt;14.05,"$14.75",IF(Table1[[#This Row],[Regular Hourly Wage]]&lt;30,"5%","None"))</f>
        <v>$14.75</v>
      </c>
      <c r="Y270" s="41">
        <f>IF(Table1[[#This Row],[Wage Category]]="5%",Table1[[#This Row],[Regular Hourly Wage]]*1.05,IF(Table1[[#This Row],[Wage Category]]="$14.75",14.75,Table1[[#This Row],[Regular Hourly Wage]]))</f>
        <v>14.75</v>
      </c>
      <c r="Z270" s="41">
        <f>(1+IF(Table1[[#This Row],[Regular Hourly Wage]]=0,0.5,(Table1[[#This Row],[Overtime Hourly Wage]]-Table1[[#This Row],[Regular Hourly Wage]])/Table1[[#This Row],[Regular Hourly Wage]]))*Table1[[#This Row],[Regular Wage Cap]]</f>
        <v>22.125</v>
      </c>
      <c r="AA270" s="41">
        <f>(1+IF(Table1[[#This Row],[Regular Hourly Wage]]=0,0,(Table1[[#This Row],[Holiday Hourly Wage]]-Table1[[#This Row],[Regular Hourly Wage]])/Table1[[#This Row],[Regular Hourly Wage]]))*Table1[[#This Row],[Regular Wage Cap]]</f>
        <v>14.75</v>
      </c>
      <c r="AB270" s="41">
        <f>Table1[[#This Row],[Regular Hours3]]*Table1[[#This Row],[Regular Hourly Wage]]</f>
        <v>0</v>
      </c>
      <c r="AC270" s="41">
        <f>Table1[[#This Row],[OvertimeHours5]]*Table1[[#This Row],[Overtime Hourly Wage]]</f>
        <v>0</v>
      </c>
      <c r="AD270" s="41">
        <f>Table1[[#This Row],[Holiday Hours7]]*Table1[[#This Row],[Holiday Hourly Wage]]</f>
        <v>0</v>
      </c>
      <c r="AE270" s="41">
        <f>SUM(Table1[[#This Row],[Regular10]:[Holiday12]])</f>
        <v>0</v>
      </c>
      <c r="AF270" s="41">
        <f>Table1[[#This Row],[Regular Hours3]]*Table1[[#This Row],[Regular Wage Cap]]</f>
        <v>0</v>
      </c>
      <c r="AG270" s="41">
        <f>Table1[[#This Row],[OvertimeHours5]]*Table1[[#This Row],[Overtime Wage Cap]]</f>
        <v>0</v>
      </c>
      <c r="AH270" s="41">
        <f>Table1[[#This Row],[Holiday Hours7]]*Table1[[#This Row],[Holiday Wage Cap]]</f>
        <v>0</v>
      </c>
      <c r="AI270" s="41">
        <f>SUM(Table1[[#This Row],[Regular]:[Holiday]])</f>
        <v>0</v>
      </c>
      <c r="AJ270" s="41">
        <f>IF(Table1[[#This Row],[Total]]=0,0,Table1[[#This Row],[Total2]]-Table1[[#This Row],[Total]])</f>
        <v>0</v>
      </c>
      <c r="AK270" s="41">
        <f>Table1[[#This Row],[Difference]]*Table1[[#This Row],[DDS Funding Percent]]</f>
        <v>0</v>
      </c>
      <c r="AL270" s="41">
        <f>IF(Table1[[#This Row],[Regular Hourly Wage]]&lt;&gt;0,Table1[[#This Row],[Regular Wage Cap]]-Table1[[#This Row],[Regular Hourly Wage]],0)</f>
        <v>0</v>
      </c>
      <c r="AM270" s="38"/>
      <c r="AN270" s="41">
        <f>Table1[[#This Row],[Wage Difference]]*Table1[[#This Row],[Post Wage Increase Time Off Accruals (Hours)]]</f>
        <v>0</v>
      </c>
      <c r="AO270" s="41">
        <f>Table1[[#This Row],[Min Wage Time Off Accrual Expense]]*Table1[[#This Row],[DDS Funding Percent]]</f>
        <v>0</v>
      </c>
      <c r="AP270" s="1"/>
      <c r="AQ270" s="18"/>
    </row>
    <row r="271" spans="3:43" x14ac:dyDescent="0.25">
      <c r="C271" s="58"/>
      <c r="D271" s="57"/>
      <c r="K271" s="41">
        <f>SUM(Table1[[#This Row],[Regular Wages]],Table1[[#This Row],[OvertimeWages]],Table1[[#This Row],[Holiday Wages]],Table1[[#This Row],[Incentive Payments]])</f>
        <v>0</v>
      </c>
      <c r="L271" s="38"/>
      <c r="M271" s="38"/>
      <c r="N271" s="38"/>
      <c r="O271" s="38"/>
      <c r="P271" s="38"/>
      <c r="Q271" s="38"/>
      <c r="R271" s="38"/>
      <c r="S271" s="41">
        <f>SUM(Table1[[#This Row],[Regular Wages2]],Table1[[#This Row],[OvertimeWages4]],Table1[[#This Row],[Holiday Wages6]],Table1[[#This Row],[Incentive Payments8]])</f>
        <v>0</v>
      </c>
      <c r="T271" s="41">
        <f>SUM(Table1[[#This Row],[Total Pre Min Wage Wages]],Table1[[#This Row],[Total After Min Wage Wages]])</f>
        <v>0</v>
      </c>
      <c r="U271" s="41">
        <f>IFERROR(IF(OR(Table1[[#This Row],[Regular Hours]]=0,Table1[[#This Row],[Regular Hours]]=""),VLOOKUP(Table1[[#This Row],[Position Title]],startingWages!$A$2:$D$200,2, FALSE),Table1[[#This Row],[Regular Wages]]/Table1[[#This Row],[Regular Hours]]),0)</f>
        <v>0</v>
      </c>
      <c r="V271" s="41">
        <f>IF(OR(Table1[[#This Row],[OvertimeHours]]="",Table1[[#This Row],[OvertimeHours]]=0),Table1[[#This Row],[Regular Hourly Wage]]*1.5,Table1[[#This Row],[OvertimeWages]]/Table1[[#This Row],[OvertimeHours]])</f>
        <v>0</v>
      </c>
      <c r="W271" s="41">
        <f>IF(OR(Table1[[#This Row],[Holiday Hours]]="",Table1[[#This Row],[Holiday Hours]]=0),Table1[[#This Row],[Regular Hourly Wage]],Table1[[#This Row],[Holiday Wages]]/Table1[[#This Row],[Holiday Hours]])</f>
        <v>0</v>
      </c>
      <c r="X271" s="41" t="str">
        <f>IF(Table1[[#This Row],[Regular Hourly Wage]]&lt;14.05,"$14.75",IF(Table1[[#This Row],[Regular Hourly Wage]]&lt;30,"5%","None"))</f>
        <v>$14.75</v>
      </c>
      <c r="Y271" s="41">
        <f>IF(Table1[[#This Row],[Wage Category]]="5%",Table1[[#This Row],[Regular Hourly Wage]]*1.05,IF(Table1[[#This Row],[Wage Category]]="$14.75",14.75,Table1[[#This Row],[Regular Hourly Wage]]))</f>
        <v>14.75</v>
      </c>
      <c r="Z271" s="41">
        <f>(1+IF(Table1[[#This Row],[Regular Hourly Wage]]=0,0.5,(Table1[[#This Row],[Overtime Hourly Wage]]-Table1[[#This Row],[Regular Hourly Wage]])/Table1[[#This Row],[Regular Hourly Wage]]))*Table1[[#This Row],[Regular Wage Cap]]</f>
        <v>22.125</v>
      </c>
      <c r="AA271" s="41">
        <f>(1+IF(Table1[[#This Row],[Regular Hourly Wage]]=0,0,(Table1[[#This Row],[Holiday Hourly Wage]]-Table1[[#This Row],[Regular Hourly Wage]])/Table1[[#This Row],[Regular Hourly Wage]]))*Table1[[#This Row],[Regular Wage Cap]]</f>
        <v>14.75</v>
      </c>
      <c r="AB271" s="41">
        <f>Table1[[#This Row],[Regular Hours3]]*Table1[[#This Row],[Regular Hourly Wage]]</f>
        <v>0</v>
      </c>
      <c r="AC271" s="41">
        <f>Table1[[#This Row],[OvertimeHours5]]*Table1[[#This Row],[Overtime Hourly Wage]]</f>
        <v>0</v>
      </c>
      <c r="AD271" s="41">
        <f>Table1[[#This Row],[Holiday Hours7]]*Table1[[#This Row],[Holiday Hourly Wage]]</f>
        <v>0</v>
      </c>
      <c r="AE271" s="41">
        <f>SUM(Table1[[#This Row],[Regular10]:[Holiday12]])</f>
        <v>0</v>
      </c>
      <c r="AF271" s="41">
        <f>Table1[[#This Row],[Regular Hours3]]*Table1[[#This Row],[Regular Wage Cap]]</f>
        <v>0</v>
      </c>
      <c r="AG271" s="41">
        <f>Table1[[#This Row],[OvertimeHours5]]*Table1[[#This Row],[Overtime Wage Cap]]</f>
        <v>0</v>
      </c>
      <c r="AH271" s="41">
        <f>Table1[[#This Row],[Holiday Hours7]]*Table1[[#This Row],[Holiday Wage Cap]]</f>
        <v>0</v>
      </c>
      <c r="AI271" s="41">
        <f>SUM(Table1[[#This Row],[Regular]:[Holiday]])</f>
        <v>0</v>
      </c>
      <c r="AJ271" s="41">
        <f>IF(Table1[[#This Row],[Total]]=0,0,Table1[[#This Row],[Total2]]-Table1[[#This Row],[Total]])</f>
        <v>0</v>
      </c>
      <c r="AK271" s="41">
        <f>Table1[[#This Row],[Difference]]*Table1[[#This Row],[DDS Funding Percent]]</f>
        <v>0</v>
      </c>
      <c r="AL271" s="41">
        <f>IF(Table1[[#This Row],[Regular Hourly Wage]]&lt;&gt;0,Table1[[#This Row],[Regular Wage Cap]]-Table1[[#This Row],[Regular Hourly Wage]],0)</f>
        <v>0</v>
      </c>
      <c r="AM271" s="38"/>
      <c r="AN271" s="41">
        <f>Table1[[#This Row],[Wage Difference]]*Table1[[#This Row],[Post Wage Increase Time Off Accruals (Hours)]]</f>
        <v>0</v>
      </c>
      <c r="AO271" s="41">
        <f>Table1[[#This Row],[Min Wage Time Off Accrual Expense]]*Table1[[#This Row],[DDS Funding Percent]]</f>
        <v>0</v>
      </c>
      <c r="AP271" s="1"/>
      <c r="AQ271" s="18"/>
    </row>
    <row r="272" spans="3:43" x14ac:dyDescent="0.25">
      <c r="C272" s="58"/>
      <c r="D272" s="57"/>
      <c r="K272" s="41">
        <f>SUM(Table1[[#This Row],[Regular Wages]],Table1[[#This Row],[OvertimeWages]],Table1[[#This Row],[Holiday Wages]],Table1[[#This Row],[Incentive Payments]])</f>
        <v>0</v>
      </c>
      <c r="L272" s="38"/>
      <c r="M272" s="38"/>
      <c r="N272" s="38"/>
      <c r="O272" s="38"/>
      <c r="P272" s="38"/>
      <c r="Q272" s="38"/>
      <c r="R272" s="38"/>
      <c r="S272" s="41">
        <f>SUM(Table1[[#This Row],[Regular Wages2]],Table1[[#This Row],[OvertimeWages4]],Table1[[#This Row],[Holiday Wages6]],Table1[[#This Row],[Incentive Payments8]])</f>
        <v>0</v>
      </c>
      <c r="T272" s="41">
        <f>SUM(Table1[[#This Row],[Total Pre Min Wage Wages]],Table1[[#This Row],[Total After Min Wage Wages]])</f>
        <v>0</v>
      </c>
      <c r="U272" s="41">
        <f>IFERROR(IF(OR(Table1[[#This Row],[Regular Hours]]=0,Table1[[#This Row],[Regular Hours]]=""),VLOOKUP(Table1[[#This Row],[Position Title]],startingWages!$A$2:$D$200,2, FALSE),Table1[[#This Row],[Regular Wages]]/Table1[[#This Row],[Regular Hours]]),0)</f>
        <v>0</v>
      </c>
      <c r="V272" s="41">
        <f>IF(OR(Table1[[#This Row],[OvertimeHours]]="",Table1[[#This Row],[OvertimeHours]]=0),Table1[[#This Row],[Regular Hourly Wage]]*1.5,Table1[[#This Row],[OvertimeWages]]/Table1[[#This Row],[OvertimeHours]])</f>
        <v>0</v>
      </c>
      <c r="W272" s="41">
        <f>IF(OR(Table1[[#This Row],[Holiday Hours]]="",Table1[[#This Row],[Holiday Hours]]=0),Table1[[#This Row],[Regular Hourly Wage]],Table1[[#This Row],[Holiday Wages]]/Table1[[#This Row],[Holiday Hours]])</f>
        <v>0</v>
      </c>
      <c r="X272" s="41" t="str">
        <f>IF(Table1[[#This Row],[Regular Hourly Wage]]&lt;14.05,"$14.75",IF(Table1[[#This Row],[Regular Hourly Wage]]&lt;30,"5%","None"))</f>
        <v>$14.75</v>
      </c>
      <c r="Y272" s="41">
        <f>IF(Table1[[#This Row],[Wage Category]]="5%",Table1[[#This Row],[Regular Hourly Wage]]*1.05,IF(Table1[[#This Row],[Wage Category]]="$14.75",14.75,Table1[[#This Row],[Regular Hourly Wage]]))</f>
        <v>14.75</v>
      </c>
      <c r="Z272" s="41">
        <f>(1+IF(Table1[[#This Row],[Regular Hourly Wage]]=0,0.5,(Table1[[#This Row],[Overtime Hourly Wage]]-Table1[[#This Row],[Regular Hourly Wage]])/Table1[[#This Row],[Regular Hourly Wage]]))*Table1[[#This Row],[Regular Wage Cap]]</f>
        <v>22.125</v>
      </c>
      <c r="AA272" s="41">
        <f>(1+IF(Table1[[#This Row],[Regular Hourly Wage]]=0,0,(Table1[[#This Row],[Holiday Hourly Wage]]-Table1[[#This Row],[Regular Hourly Wage]])/Table1[[#This Row],[Regular Hourly Wage]]))*Table1[[#This Row],[Regular Wage Cap]]</f>
        <v>14.75</v>
      </c>
      <c r="AB272" s="41">
        <f>Table1[[#This Row],[Regular Hours3]]*Table1[[#This Row],[Regular Hourly Wage]]</f>
        <v>0</v>
      </c>
      <c r="AC272" s="41">
        <f>Table1[[#This Row],[OvertimeHours5]]*Table1[[#This Row],[Overtime Hourly Wage]]</f>
        <v>0</v>
      </c>
      <c r="AD272" s="41">
        <f>Table1[[#This Row],[Holiday Hours7]]*Table1[[#This Row],[Holiday Hourly Wage]]</f>
        <v>0</v>
      </c>
      <c r="AE272" s="41">
        <f>SUM(Table1[[#This Row],[Regular10]:[Holiday12]])</f>
        <v>0</v>
      </c>
      <c r="AF272" s="41">
        <f>Table1[[#This Row],[Regular Hours3]]*Table1[[#This Row],[Regular Wage Cap]]</f>
        <v>0</v>
      </c>
      <c r="AG272" s="41">
        <f>Table1[[#This Row],[OvertimeHours5]]*Table1[[#This Row],[Overtime Wage Cap]]</f>
        <v>0</v>
      </c>
      <c r="AH272" s="41">
        <f>Table1[[#This Row],[Holiday Hours7]]*Table1[[#This Row],[Holiday Wage Cap]]</f>
        <v>0</v>
      </c>
      <c r="AI272" s="41">
        <f>SUM(Table1[[#This Row],[Regular]:[Holiday]])</f>
        <v>0</v>
      </c>
      <c r="AJ272" s="41">
        <f>IF(Table1[[#This Row],[Total]]=0,0,Table1[[#This Row],[Total2]]-Table1[[#This Row],[Total]])</f>
        <v>0</v>
      </c>
      <c r="AK272" s="41">
        <f>Table1[[#This Row],[Difference]]*Table1[[#This Row],[DDS Funding Percent]]</f>
        <v>0</v>
      </c>
      <c r="AL272" s="41">
        <f>IF(Table1[[#This Row],[Regular Hourly Wage]]&lt;&gt;0,Table1[[#This Row],[Regular Wage Cap]]-Table1[[#This Row],[Regular Hourly Wage]],0)</f>
        <v>0</v>
      </c>
      <c r="AM272" s="38"/>
      <c r="AN272" s="41">
        <f>Table1[[#This Row],[Wage Difference]]*Table1[[#This Row],[Post Wage Increase Time Off Accruals (Hours)]]</f>
        <v>0</v>
      </c>
      <c r="AO272" s="41">
        <f>Table1[[#This Row],[Min Wage Time Off Accrual Expense]]*Table1[[#This Row],[DDS Funding Percent]]</f>
        <v>0</v>
      </c>
      <c r="AP272" s="1"/>
      <c r="AQ272" s="18"/>
    </row>
    <row r="273" spans="3:43" x14ac:dyDescent="0.25">
      <c r="C273" s="58"/>
      <c r="D273" s="57"/>
      <c r="K273" s="41">
        <f>SUM(Table1[[#This Row],[Regular Wages]],Table1[[#This Row],[OvertimeWages]],Table1[[#This Row],[Holiday Wages]],Table1[[#This Row],[Incentive Payments]])</f>
        <v>0</v>
      </c>
      <c r="L273" s="38"/>
      <c r="M273" s="38"/>
      <c r="N273" s="38"/>
      <c r="O273" s="38"/>
      <c r="P273" s="38"/>
      <c r="Q273" s="38"/>
      <c r="R273" s="38"/>
      <c r="S273" s="41">
        <f>SUM(Table1[[#This Row],[Regular Wages2]],Table1[[#This Row],[OvertimeWages4]],Table1[[#This Row],[Holiday Wages6]],Table1[[#This Row],[Incentive Payments8]])</f>
        <v>0</v>
      </c>
      <c r="T273" s="41">
        <f>SUM(Table1[[#This Row],[Total Pre Min Wage Wages]],Table1[[#This Row],[Total After Min Wage Wages]])</f>
        <v>0</v>
      </c>
      <c r="U273" s="41">
        <f>IFERROR(IF(OR(Table1[[#This Row],[Regular Hours]]=0,Table1[[#This Row],[Regular Hours]]=""),VLOOKUP(Table1[[#This Row],[Position Title]],startingWages!$A$2:$D$200,2, FALSE),Table1[[#This Row],[Regular Wages]]/Table1[[#This Row],[Regular Hours]]),0)</f>
        <v>0</v>
      </c>
      <c r="V273" s="41">
        <f>IF(OR(Table1[[#This Row],[OvertimeHours]]="",Table1[[#This Row],[OvertimeHours]]=0),Table1[[#This Row],[Regular Hourly Wage]]*1.5,Table1[[#This Row],[OvertimeWages]]/Table1[[#This Row],[OvertimeHours]])</f>
        <v>0</v>
      </c>
      <c r="W273" s="41">
        <f>IF(OR(Table1[[#This Row],[Holiday Hours]]="",Table1[[#This Row],[Holiday Hours]]=0),Table1[[#This Row],[Regular Hourly Wage]],Table1[[#This Row],[Holiday Wages]]/Table1[[#This Row],[Holiday Hours]])</f>
        <v>0</v>
      </c>
      <c r="X273" s="41" t="str">
        <f>IF(Table1[[#This Row],[Regular Hourly Wage]]&lt;14.05,"$14.75",IF(Table1[[#This Row],[Regular Hourly Wage]]&lt;30,"5%","None"))</f>
        <v>$14.75</v>
      </c>
      <c r="Y273" s="41">
        <f>IF(Table1[[#This Row],[Wage Category]]="5%",Table1[[#This Row],[Regular Hourly Wage]]*1.05,IF(Table1[[#This Row],[Wage Category]]="$14.75",14.75,Table1[[#This Row],[Regular Hourly Wage]]))</f>
        <v>14.75</v>
      </c>
      <c r="Z273" s="41">
        <f>(1+IF(Table1[[#This Row],[Regular Hourly Wage]]=0,0.5,(Table1[[#This Row],[Overtime Hourly Wage]]-Table1[[#This Row],[Regular Hourly Wage]])/Table1[[#This Row],[Regular Hourly Wage]]))*Table1[[#This Row],[Regular Wage Cap]]</f>
        <v>22.125</v>
      </c>
      <c r="AA273" s="41">
        <f>(1+IF(Table1[[#This Row],[Regular Hourly Wage]]=0,0,(Table1[[#This Row],[Holiday Hourly Wage]]-Table1[[#This Row],[Regular Hourly Wage]])/Table1[[#This Row],[Regular Hourly Wage]]))*Table1[[#This Row],[Regular Wage Cap]]</f>
        <v>14.75</v>
      </c>
      <c r="AB273" s="41">
        <f>Table1[[#This Row],[Regular Hours3]]*Table1[[#This Row],[Regular Hourly Wage]]</f>
        <v>0</v>
      </c>
      <c r="AC273" s="41">
        <f>Table1[[#This Row],[OvertimeHours5]]*Table1[[#This Row],[Overtime Hourly Wage]]</f>
        <v>0</v>
      </c>
      <c r="AD273" s="41">
        <f>Table1[[#This Row],[Holiday Hours7]]*Table1[[#This Row],[Holiday Hourly Wage]]</f>
        <v>0</v>
      </c>
      <c r="AE273" s="41">
        <f>SUM(Table1[[#This Row],[Regular10]:[Holiday12]])</f>
        <v>0</v>
      </c>
      <c r="AF273" s="41">
        <f>Table1[[#This Row],[Regular Hours3]]*Table1[[#This Row],[Regular Wage Cap]]</f>
        <v>0</v>
      </c>
      <c r="AG273" s="41">
        <f>Table1[[#This Row],[OvertimeHours5]]*Table1[[#This Row],[Overtime Wage Cap]]</f>
        <v>0</v>
      </c>
      <c r="AH273" s="41">
        <f>Table1[[#This Row],[Holiday Hours7]]*Table1[[#This Row],[Holiday Wage Cap]]</f>
        <v>0</v>
      </c>
      <c r="AI273" s="41">
        <f>SUM(Table1[[#This Row],[Regular]:[Holiday]])</f>
        <v>0</v>
      </c>
      <c r="AJ273" s="41">
        <f>IF(Table1[[#This Row],[Total]]=0,0,Table1[[#This Row],[Total2]]-Table1[[#This Row],[Total]])</f>
        <v>0</v>
      </c>
      <c r="AK273" s="41">
        <f>Table1[[#This Row],[Difference]]*Table1[[#This Row],[DDS Funding Percent]]</f>
        <v>0</v>
      </c>
      <c r="AL273" s="41">
        <f>IF(Table1[[#This Row],[Regular Hourly Wage]]&lt;&gt;0,Table1[[#This Row],[Regular Wage Cap]]-Table1[[#This Row],[Regular Hourly Wage]],0)</f>
        <v>0</v>
      </c>
      <c r="AM273" s="38"/>
      <c r="AN273" s="41">
        <f>Table1[[#This Row],[Wage Difference]]*Table1[[#This Row],[Post Wage Increase Time Off Accruals (Hours)]]</f>
        <v>0</v>
      </c>
      <c r="AO273" s="41">
        <f>Table1[[#This Row],[Min Wage Time Off Accrual Expense]]*Table1[[#This Row],[DDS Funding Percent]]</f>
        <v>0</v>
      </c>
      <c r="AP273" s="1"/>
      <c r="AQ273" s="18"/>
    </row>
    <row r="274" spans="3:43" x14ac:dyDescent="0.25">
      <c r="C274" s="58"/>
      <c r="D274" s="57"/>
      <c r="K274" s="41">
        <f>SUM(Table1[[#This Row],[Regular Wages]],Table1[[#This Row],[OvertimeWages]],Table1[[#This Row],[Holiday Wages]],Table1[[#This Row],[Incentive Payments]])</f>
        <v>0</v>
      </c>
      <c r="L274" s="38"/>
      <c r="M274" s="38"/>
      <c r="N274" s="38"/>
      <c r="O274" s="38"/>
      <c r="P274" s="38"/>
      <c r="Q274" s="38"/>
      <c r="R274" s="38"/>
      <c r="S274" s="41">
        <f>SUM(Table1[[#This Row],[Regular Wages2]],Table1[[#This Row],[OvertimeWages4]],Table1[[#This Row],[Holiday Wages6]],Table1[[#This Row],[Incentive Payments8]])</f>
        <v>0</v>
      </c>
      <c r="T274" s="41">
        <f>SUM(Table1[[#This Row],[Total Pre Min Wage Wages]],Table1[[#This Row],[Total After Min Wage Wages]])</f>
        <v>0</v>
      </c>
      <c r="U274" s="41">
        <f>IFERROR(IF(OR(Table1[[#This Row],[Regular Hours]]=0,Table1[[#This Row],[Regular Hours]]=""),VLOOKUP(Table1[[#This Row],[Position Title]],startingWages!$A$2:$D$200,2, FALSE),Table1[[#This Row],[Regular Wages]]/Table1[[#This Row],[Regular Hours]]),0)</f>
        <v>0</v>
      </c>
      <c r="V274" s="41">
        <f>IF(OR(Table1[[#This Row],[OvertimeHours]]="",Table1[[#This Row],[OvertimeHours]]=0),Table1[[#This Row],[Regular Hourly Wage]]*1.5,Table1[[#This Row],[OvertimeWages]]/Table1[[#This Row],[OvertimeHours]])</f>
        <v>0</v>
      </c>
      <c r="W274" s="41">
        <f>IF(OR(Table1[[#This Row],[Holiday Hours]]="",Table1[[#This Row],[Holiday Hours]]=0),Table1[[#This Row],[Regular Hourly Wage]],Table1[[#This Row],[Holiday Wages]]/Table1[[#This Row],[Holiday Hours]])</f>
        <v>0</v>
      </c>
      <c r="X274" s="41" t="str">
        <f>IF(Table1[[#This Row],[Regular Hourly Wage]]&lt;14.05,"$14.75",IF(Table1[[#This Row],[Regular Hourly Wage]]&lt;30,"5%","None"))</f>
        <v>$14.75</v>
      </c>
      <c r="Y274" s="41">
        <f>IF(Table1[[#This Row],[Wage Category]]="5%",Table1[[#This Row],[Regular Hourly Wage]]*1.05,IF(Table1[[#This Row],[Wage Category]]="$14.75",14.75,Table1[[#This Row],[Regular Hourly Wage]]))</f>
        <v>14.75</v>
      </c>
      <c r="Z274" s="41">
        <f>(1+IF(Table1[[#This Row],[Regular Hourly Wage]]=0,0.5,(Table1[[#This Row],[Overtime Hourly Wage]]-Table1[[#This Row],[Regular Hourly Wage]])/Table1[[#This Row],[Regular Hourly Wage]]))*Table1[[#This Row],[Regular Wage Cap]]</f>
        <v>22.125</v>
      </c>
      <c r="AA274" s="41">
        <f>(1+IF(Table1[[#This Row],[Regular Hourly Wage]]=0,0,(Table1[[#This Row],[Holiday Hourly Wage]]-Table1[[#This Row],[Regular Hourly Wage]])/Table1[[#This Row],[Regular Hourly Wage]]))*Table1[[#This Row],[Regular Wage Cap]]</f>
        <v>14.75</v>
      </c>
      <c r="AB274" s="41">
        <f>Table1[[#This Row],[Regular Hours3]]*Table1[[#This Row],[Regular Hourly Wage]]</f>
        <v>0</v>
      </c>
      <c r="AC274" s="41">
        <f>Table1[[#This Row],[OvertimeHours5]]*Table1[[#This Row],[Overtime Hourly Wage]]</f>
        <v>0</v>
      </c>
      <c r="AD274" s="41">
        <f>Table1[[#This Row],[Holiday Hours7]]*Table1[[#This Row],[Holiday Hourly Wage]]</f>
        <v>0</v>
      </c>
      <c r="AE274" s="41">
        <f>SUM(Table1[[#This Row],[Regular10]:[Holiday12]])</f>
        <v>0</v>
      </c>
      <c r="AF274" s="41">
        <f>Table1[[#This Row],[Regular Hours3]]*Table1[[#This Row],[Regular Wage Cap]]</f>
        <v>0</v>
      </c>
      <c r="AG274" s="41">
        <f>Table1[[#This Row],[OvertimeHours5]]*Table1[[#This Row],[Overtime Wage Cap]]</f>
        <v>0</v>
      </c>
      <c r="AH274" s="41">
        <f>Table1[[#This Row],[Holiday Hours7]]*Table1[[#This Row],[Holiday Wage Cap]]</f>
        <v>0</v>
      </c>
      <c r="AI274" s="41">
        <f>SUM(Table1[[#This Row],[Regular]:[Holiday]])</f>
        <v>0</v>
      </c>
      <c r="AJ274" s="41">
        <f>IF(Table1[[#This Row],[Total]]=0,0,Table1[[#This Row],[Total2]]-Table1[[#This Row],[Total]])</f>
        <v>0</v>
      </c>
      <c r="AK274" s="41">
        <f>Table1[[#This Row],[Difference]]*Table1[[#This Row],[DDS Funding Percent]]</f>
        <v>0</v>
      </c>
      <c r="AL274" s="41">
        <f>IF(Table1[[#This Row],[Regular Hourly Wage]]&lt;&gt;0,Table1[[#This Row],[Regular Wage Cap]]-Table1[[#This Row],[Regular Hourly Wage]],0)</f>
        <v>0</v>
      </c>
      <c r="AM274" s="38"/>
      <c r="AN274" s="41">
        <f>Table1[[#This Row],[Wage Difference]]*Table1[[#This Row],[Post Wage Increase Time Off Accruals (Hours)]]</f>
        <v>0</v>
      </c>
      <c r="AO274" s="41">
        <f>Table1[[#This Row],[Min Wage Time Off Accrual Expense]]*Table1[[#This Row],[DDS Funding Percent]]</f>
        <v>0</v>
      </c>
      <c r="AP274" s="1"/>
      <c r="AQ274" s="18"/>
    </row>
    <row r="275" spans="3:43" x14ac:dyDescent="0.25">
      <c r="C275" s="58"/>
      <c r="D275" s="57"/>
      <c r="K275" s="41">
        <f>SUM(Table1[[#This Row],[Regular Wages]],Table1[[#This Row],[OvertimeWages]],Table1[[#This Row],[Holiday Wages]],Table1[[#This Row],[Incentive Payments]])</f>
        <v>0</v>
      </c>
      <c r="L275" s="38"/>
      <c r="M275" s="38"/>
      <c r="N275" s="38"/>
      <c r="O275" s="38"/>
      <c r="P275" s="38"/>
      <c r="Q275" s="38"/>
      <c r="R275" s="38"/>
      <c r="S275" s="41">
        <f>SUM(Table1[[#This Row],[Regular Wages2]],Table1[[#This Row],[OvertimeWages4]],Table1[[#This Row],[Holiday Wages6]],Table1[[#This Row],[Incentive Payments8]])</f>
        <v>0</v>
      </c>
      <c r="T275" s="41">
        <f>SUM(Table1[[#This Row],[Total Pre Min Wage Wages]],Table1[[#This Row],[Total After Min Wage Wages]])</f>
        <v>0</v>
      </c>
      <c r="U275" s="41">
        <f>IFERROR(IF(OR(Table1[[#This Row],[Regular Hours]]=0,Table1[[#This Row],[Regular Hours]]=""),VLOOKUP(Table1[[#This Row],[Position Title]],startingWages!$A$2:$D$200,2, FALSE),Table1[[#This Row],[Regular Wages]]/Table1[[#This Row],[Regular Hours]]),0)</f>
        <v>0</v>
      </c>
      <c r="V275" s="41">
        <f>IF(OR(Table1[[#This Row],[OvertimeHours]]="",Table1[[#This Row],[OvertimeHours]]=0),Table1[[#This Row],[Regular Hourly Wage]]*1.5,Table1[[#This Row],[OvertimeWages]]/Table1[[#This Row],[OvertimeHours]])</f>
        <v>0</v>
      </c>
      <c r="W275" s="41">
        <f>IF(OR(Table1[[#This Row],[Holiday Hours]]="",Table1[[#This Row],[Holiday Hours]]=0),Table1[[#This Row],[Regular Hourly Wage]],Table1[[#This Row],[Holiday Wages]]/Table1[[#This Row],[Holiday Hours]])</f>
        <v>0</v>
      </c>
      <c r="X275" s="41" t="str">
        <f>IF(Table1[[#This Row],[Regular Hourly Wage]]&lt;14.05,"$14.75",IF(Table1[[#This Row],[Regular Hourly Wage]]&lt;30,"5%","None"))</f>
        <v>$14.75</v>
      </c>
      <c r="Y275" s="41">
        <f>IF(Table1[[#This Row],[Wage Category]]="5%",Table1[[#This Row],[Regular Hourly Wage]]*1.05,IF(Table1[[#This Row],[Wage Category]]="$14.75",14.75,Table1[[#This Row],[Regular Hourly Wage]]))</f>
        <v>14.75</v>
      </c>
      <c r="Z275" s="41">
        <f>(1+IF(Table1[[#This Row],[Regular Hourly Wage]]=0,0.5,(Table1[[#This Row],[Overtime Hourly Wage]]-Table1[[#This Row],[Regular Hourly Wage]])/Table1[[#This Row],[Regular Hourly Wage]]))*Table1[[#This Row],[Regular Wage Cap]]</f>
        <v>22.125</v>
      </c>
      <c r="AA275" s="41">
        <f>(1+IF(Table1[[#This Row],[Regular Hourly Wage]]=0,0,(Table1[[#This Row],[Holiday Hourly Wage]]-Table1[[#This Row],[Regular Hourly Wage]])/Table1[[#This Row],[Regular Hourly Wage]]))*Table1[[#This Row],[Regular Wage Cap]]</f>
        <v>14.75</v>
      </c>
      <c r="AB275" s="41">
        <f>Table1[[#This Row],[Regular Hours3]]*Table1[[#This Row],[Regular Hourly Wage]]</f>
        <v>0</v>
      </c>
      <c r="AC275" s="41">
        <f>Table1[[#This Row],[OvertimeHours5]]*Table1[[#This Row],[Overtime Hourly Wage]]</f>
        <v>0</v>
      </c>
      <c r="AD275" s="41">
        <f>Table1[[#This Row],[Holiday Hours7]]*Table1[[#This Row],[Holiday Hourly Wage]]</f>
        <v>0</v>
      </c>
      <c r="AE275" s="41">
        <f>SUM(Table1[[#This Row],[Regular10]:[Holiday12]])</f>
        <v>0</v>
      </c>
      <c r="AF275" s="41">
        <f>Table1[[#This Row],[Regular Hours3]]*Table1[[#This Row],[Regular Wage Cap]]</f>
        <v>0</v>
      </c>
      <c r="AG275" s="41">
        <f>Table1[[#This Row],[OvertimeHours5]]*Table1[[#This Row],[Overtime Wage Cap]]</f>
        <v>0</v>
      </c>
      <c r="AH275" s="41">
        <f>Table1[[#This Row],[Holiday Hours7]]*Table1[[#This Row],[Holiday Wage Cap]]</f>
        <v>0</v>
      </c>
      <c r="AI275" s="41">
        <f>SUM(Table1[[#This Row],[Regular]:[Holiday]])</f>
        <v>0</v>
      </c>
      <c r="AJ275" s="41">
        <f>IF(Table1[[#This Row],[Total]]=0,0,Table1[[#This Row],[Total2]]-Table1[[#This Row],[Total]])</f>
        <v>0</v>
      </c>
      <c r="AK275" s="41">
        <f>Table1[[#This Row],[Difference]]*Table1[[#This Row],[DDS Funding Percent]]</f>
        <v>0</v>
      </c>
      <c r="AL275" s="41">
        <f>IF(Table1[[#This Row],[Regular Hourly Wage]]&lt;&gt;0,Table1[[#This Row],[Regular Wage Cap]]-Table1[[#This Row],[Regular Hourly Wage]],0)</f>
        <v>0</v>
      </c>
      <c r="AM275" s="38"/>
      <c r="AN275" s="41">
        <f>Table1[[#This Row],[Wage Difference]]*Table1[[#This Row],[Post Wage Increase Time Off Accruals (Hours)]]</f>
        <v>0</v>
      </c>
      <c r="AO275" s="41">
        <f>Table1[[#This Row],[Min Wage Time Off Accrual Expense]]*Table1[[#This Row],[DDS Funding Percent]]</f>
        <v>0</v>
      </c>
      <c r="AP275" s="1"/>
      <c r="AQ275" s="18"/>
    </row>
    <row r="276" spans="3:43" x14ac:dyDescent="0.25">
      <c r="C276" s="58"/>
      <c r="D276" s="57"/>
      <c r="K276" s="41">
        <f>SUM(Table1[[#This Row],[Regular Wages]],Table1[[#This Row],[OvertimeWages]],Table1[[#This Row],[Holiday Wages]],Table1[[#This Row],[Incentive Payments]])</f>
        <v>0</v>
      </c>
      <c r="L276" s="38"/>
      <c r="M276" s="38"/>
      <c r="N276" s="38"/>
      <c r="O276" s="38"/>
      <c r="P276" s="38"/>
      <c r="Q276" s="38"/>
      <c r="R276" s="38"/>
      <c r="S276" s="41">
        <f>SUM(Table1[[#This Row],[Regular Wages2]],Table1[[#This Row],[OvertimeWages4]],Table1[[#This Row],[Holiday Wages6]],Table1[[#This Row],[Incentive Payments8]])</f>
        <v>0</v>
      </c>
      <c r="T276" s="41">
        <f>SUM(Table1[[#This Row],[Total Pre Min Wage Wages]],Table1[[#This Row],[Total After Min Wage Wages]])</f>
        <v>0</v>
      </c>
      <c r="U276" s="41">
        <f>IFERROR(IF(OR(Table1[[#This Row],[Regular Hours]]=0,Table1[[#This Row],[Regular Hours]]=""),VLOOKUP(Table1[[#This Row],[Position Title]],startingWages!$A$2:$D$200,2, FALSE),Table1[[#This Row],[Regular Wages]]/Table1[[#This Row],[Regular Hours]]),0)</f>
        <v>0</v>
      </c>
      <c r="V276" s="41">
        <f>IF(OR(Table1[[#This Row],[OvertimeHours]]="",Table1[[#This Row],[OvertimeHours]]=0),Table1[[#This Row],[Regular Hourly Wage]]*1.5,Table1[[#This Row],[OvertimeWages]]/Table1[[#This Row],[OvertimeHours]])</f>
        <v>0</v>
      </c>
      <c r="W276" s="41">
        <f>IF(OR(Table1[[#This Row],[Holiday Hours]]="",Table1[[#This Row],[Holiday Hours]]=0),Table1[[#This Row],[Regular Hourly Wage]],Table1[[#This Row],[Holiday Wages]]/Table1[[#This Row],[Holiday Hours]])</f>
        <v>0</v>
      </c>
      <c r="X276" s="41" t="str">
        <f>IF(Table1[[#This Row],[Regular Hourly Wage]]&lt;14.05,"$14.75",IF(Table1[[#This Row],[Regular Hourly Wage]]&lt;30,"5%","None"))</f>
        <v>$14.75</v>
      </c>
      <c r="Y276" s="41">
        <f>IF(Table1[[#This Row],[Wage Category]]="5%",Table1[[#This Row],[Regular Hourly Wage]]*1.05,IF(Table1[[#This Row],[Wage Category]]="$14.75",14.75,Table1[[#This Row],[Regular Hourly Wage]]))</f>
        <v>14.75</v>
      </c>
      <c r="Z276" s="41">
        <f>(1+IF(Table1[[#This Row],[Regular Hourly Wage]]=0,0.5,(Table1[[#This Row],[Overtime Hourly Wage]]-Table1[[#This Row],[Regular Hourly Wage]])/Table1[[#This Row],[Regular Hourly Wage]]))*Table1[[#This Row],[Regular Wage Cap]]</f>
        <v>22.125</v>
      </c>
      <c r="AA276" s="41">
        <f>(1+IF(Table1[[#This Row],[Regular Hourly Wage]]=0,0,(Table1[[#This Row],[Holiday Hourly Wage]]-Table1[[#This Row],[Regular Hourly Wage]])/Table1[[#This Row],[Regular Hourly Wage]]))*Table1[[#This Row],[Regular Wage Cap]]</f>
        <v>14.75</v>
      </c>
      <c r="AB276" s="41">
        <f>Table1[[#This Row],[Regular Hours3]]*Table1[[#This Row],[Regular Hourly Wage]]</f>
        <v>0</v>
      </c>
      <c r="AC276" s="41">
        <f>Table1[[#This Row],[OvertimeHours5]]*Table1[[#This Row],[Overtime Hourly Wage]]</f>
        <v>0</v>
      </c>
      <c r="AD276" s="41">
        <f>Table1[[#This Row],[Holiday Hours7]]*Table1[[#This Row],[Holiday Hourly Wage]]</f>
        <v>0</v>
      </c>
      <c r="AE276" s="41">
        <f>SUM(Table1[[#This Row],[Regular10]:[Holiday12]])</f>
        <v>0</v>
      </c>
      <c r="AF276" s="41">
        <f>Table1[[#This Row],[Regular Hours3]]*Table1[[#This Row],[Regular Wage Cap]]</f>
        <v>0</v>
      </c>
      <c r="AG276" s="41">
        <f>Table1[[#This Row],[OvertimeHours5]]*Table1[[#This Row],[Overtime Wage Cap]]</f>
        <v>0</v>
      </c>
      <c r="AH276" s="41">
        <f>Table1[[#This Row],[Holiday Hours7]]*Table1[[#This Row],[Holiday Wage Cap]]</f>
        <v>0</v>
      </c>
      <c r="AI276" s="41">
        <f>SUM(Table1[[#This Row],[Regular]:[Holiday]])</f>
        <v>0</v>
      </c>
      <c r="AJ276" s="41">
        <f>IF(Table1[[#This Row],[Total]]=0,0,Table1[[#This Row],[Total2]]-Table1[[#This Row],[Total]])</f>
        <v>0</v>
      </c>
      <c r="AK276" s="41">
        <f>Table1[[#This Row],[Difference]]*Table1[[#This Row],[DDS Funding Percent]]</f>
        <v>0</v>
      </c>
      <c r="AL276" s="41">
        <f>IF(Table1[[#This Row],[Regular Hourly Wage]]&lt;&gt;0,Table1[[#This Row],[Regular Wage Cap]]-Table1[[#This Row],[Regular Hourly Wage]],0)</f>
        <v>0</v>
      </c>
      <c r="AM276" s="38"/>
      <c r="AN276" s="41">
        <f>Table1[[#This Row],[Wage Difference]]*Table1[[#This Row],[Post Wage Increase Time Off Accruals (Hours)]]</f>
        <v>0</v>
      </c>
      <c r="AO276" s="41">
        <f>Table1[[#This Row],[Min Wage Time Off Accrual Expense]]*Table1[[#This Row],[DDS Funding Percent]]</f>
        <v>0</v>
      </c>
      <c r="AP276" s="1"/>
      <c r="AQ276" s="18"/>
    </row>
    <row r="277" spans="3:43" x14ac:dyDescent="0.25">
      <c r="C277" s="58"/>
      <c r="D277" s="57"/>
      <c r="K277" s="41">
        <f>SUM(Table1[[#This Row],[Regular Wages]],Table1[[#This Row],[OvertimeWages]],Table1[[#This Row],[Holiday Wages]],Table1[[#This Row],[Incentive Payments]])</f>
        <v>0</v>
      </c>
      <c r="L277" s="38"/>
      <c r="M277" s="38"/>
      <c r="N277" s="38"/>
      <c r="O277" s="38"/>
      <c r="P277" s="38"/>
      <c r="Q277" s="38"/>
      <c r="R277" s="38"/>
      <c r="S277" s="41">
        <f>SUM(Table1[[#This Row],[Regular Wages2]],Table1[[#This Row],[OvertimeWages4]],Table1[[#This Row],[Holiday Wages6]],Table1[[#This Row],[Incentive Payments8]])</f>
        <v>0</v>
      </c>
      <c r="T277" s="41">
        <f>SUM(Table1[[#This Row],[Total Pre Min Wage Wages]],Table1[[#This Row],[Total After Min Wage Wages]])</f>
        <v>0</v>
      </c>
      <c r="U277" s="41">
        <f>IFERROR(IF(OR(Table1[[#This Row],[Regular Hours]]=0,Table1[[#This Row],[Regular Hours]]=""),VLOOKUP(Table1[[#This Row],[Position Title]],startingWages!$A$2:$D$200,2, FALSE),Table1[[#This Row],[Regular Wages]]/Table1[[#This Row],[Regular Hours]]),0)</f>
        <v>0</v>
      </c>
      <c r="V277" s="41">
        <f>IF(OR(Table1[[#This Row],[OvertimeHours]]="",Table1[[#This Row],[OvertimeHours]]=0),Table1[[#This Row],[Regular Hourly Wage]]*1.5,Table1[[#This Row],[OvertimeWages]]/Table1[[#This Row],[OvertimeHours]])</f>
        <v>0</v>
      </c>
      <c r="W277" s="41">
        <f>IF(OR(Table1[[#This Row],[Holiday Hours]]="",Table1[[#This Row],[Holiday Hours]]=0),Table1[[#This Row],[Regular Hourly Wage]],Table1[[#This Row],[Holiday Wages]]/Table1[[#This Row],[Holiday Hours]])</f>
        <v>0</v>
      </c>
      <c r="X277" s="41" t="str">
        <f>IF(Table1[[#This Row],[Regular Hourly Wage]]&lt;14.05,"$14.75",IF(Table1[[#This Row],[Regular Hourly Wage]]&lt;30,"5%","None"))</f>
        <v>$14.75</v>
      </c>
      <c r="Y277" s="41">
        <f>IF(Table1[[#This Row],[Wage Category]]="5%",Table1[[#This Row],[Regular Hourly Wage]]*1.05,IF(Table1[[#This Row],[Wage Category]]="$14.75",14.75,Table1[[#This Row],[Regular Hourly Wage]]))</f>
        <v>14.75</v>
      </c>
      <c r="Z277" s="41">
        <f>(1+IF(Table1[[#This Row],[Regular Hourly Wage]]=0,0.5,(Table1[[#This Row],[Overtime Hourly Wage]]-Table1[[#This Row],[Regular Hourly Wage]])/Table1[[#This Row],[Regular Hourly Wage]]))*Table1[[#This Row],[Regular Wage Cap]]</f>
        <v>22.125</v>
      </c>
      <c r="AA277" s="41">
        <f>(1+IF(Table1[[#This Row],[Regular Hourly Wage]]=0,0,(Table1[[#This Row],[Holiday Hourly Wage]]-Table1[[#This Row],[Regular Hourly Wage]])/Table1[[#This Row],[Regular Hourly Wage]]))*Table1[[#This Row],[Regular Wage Cap]]</f>
        <v>14.75</v>
      </c>
      <c r="AB277" s="41">
        <f>Table1[[#This Row],[Regular Hours3]]*Table1[[#This Row],[Regular Hourly Wage]]</f>
        <v>0</v>
      </c>
      <c r="AC277" s="41">
        <f>Table1[[#This Row],[OvertimeHours5]]*Table1[[#This Row],[Overtime Hourly Wage]]</f>
        <v>0</v>
      </c>
      <c r="AD277" s="41">
        <f>Table1[[#This Row],[Holiday Hours7]]*Table1[[#This Row],[Holiday Hourly Wage]]</f>
        <v>0</v>
      </c>
      <c r="AE277" s="41">
        <f>SUM(Table1[[#This Row],[Regular10]:[Holiday12]])</f>
        <v>0</v>
      </c>
      <c r="AF277" s="41">
        <f>Table1[[#This Row],[Regular Hours3]]*Table1[[#This Row],[Regular Wage Cap]]</f>
        <v>0</v>
      </c>
      <c r="AG277" s="41">
        <f>Table1[[#This Row],[OvertimeHours5]]*Table1[[#This Row],[Overtime Wage Cap]]</f>
        <v>0</v>
      </c>
      <c r="AH277" s="41">
        <f>Table1[[#This Row],[Holiday Hours7]]*Table1[[#This Row],[Holiday Wage Cap]]</f>
        <v>0</v>
      </c>
      <c r="AI277" s="41">
        <f>SUM(Table1[[#This Row],[Regular]:[Holiday]])</f>
        <v>0</v>
      </c>
      <c r="AJ277" s="41">
        <f>IF(Table1[[#This Row],[Total]]=0,0,Table1[[#This Row],[Total2]]-Table1[[#This Row],[Total]])</f>
        <v>0</v>
      </c>
      <c r="AK277" s="41">
        <f>Table1[[#This Row],[Difference]]*Table1[[#This Row],[DDS Funding Percent]]</f>
        <v>0</v>
      </c>
      <c r="AL277" s="41">
        <f>IF(Table1[[#This Row],[Regular Hourly Wage]]&lt;&gt;0,Table1[[#This Row],[Regular Wage Cap]]-Table1[[#This Row],[Regular Hourly Wage]],0)</f>
        <v>0</v>
      </c>
      <c r="AM277" s="38"/>
      <c r="AN277" s="41">
        <f>Table1[[#This Row],[Wage Difference]]*Table1[[#This Row],[Post Wage Increase Time Off Accruals (Hours)]]</f>
        <v>0</v>
      </c>
      <c r="AO277" s="41">
        <f>Table1[[#This Row],[Min Wage Time Off Accrual Expense]]*Table1[[#This Row],[DDS Funding Percent]]</f>
        <v>0</v>
      </c>
      <c r="AP277" s="1"/>
      <c r="AQ277" s="18"/>
    </row>
    <row r="278" spans="3:43" x14ac:dyDescent="0.25">
      <c r="C278" s="58"/>
      <c r="D278" s="57"/>
      <c r="K278" s="41">
        <f>SUM(Table1[[#This Row],[Regular Wages]],Table1[[#This Row],[OvertimeWages]],Table1[[#This Row],[Holiday Wages]],Table1[[#This Row],[Incentive Payments]])</f>
        <v>0</v>
      </c>
      <c r="L278" s="38"/>
      <c r="M278" s="38"/>
      <c r="N278" s="38"/>
      <c r="O278" s="38"/>
      <c r="P278" s="38"/>
      <c r="Q278" s="38"/>
      <c r="R278" s="38"/>
      <c r="S278" s="41">
        <f>SUM(Table1[[#This Row],[Regular Wages2]],Table1[[#This Row],[OvertimeWages4]],Table1[[#This Row],[Holiday Wages6]],Table1[[#This Row],[Incentive Payments8]])</f>
        <v>0</v>
      </c>
      <c r="T278" s="41">
        <f>SUM(Table1[[#This Row],[Total Pre Min Wage Wages]],Table1[[#This Row],[Total After Min Wage Wages]])</f>
        <v>0</v>
      </c>
      <c r="U278" s="41">
        <f>IFERROR(IF(OR(Table1[[#This Row],[Regular Hours]]=0,Table1[[#This Row],[Regular Hours]]=""),VLOOKUP(Table1[[#This Row],[Position Title]],startingWages!$A$2:$D$200,2, FALSE),Table1[[#This Row],[Regular Wages]]/Table1[[#This Row],[Regular Hours]]),0)</f>
        <v>0</v>
      </c>
      <c r="V278" s="41">
        <f>IF(OR(Table1[[#This Row],[OvertimeHours]]="",Table1[[#This Row],[OvertimeHours]]=0),Table1[[#This Row],[Regular Hourly Wage]]*1.5,Table1[[#This Row],[OvertimeWages]]/Table1[[#This Row],[OvertimeHours]])</f>
        <v>0</v>
      </c>
      <c r="W278" s="41">
        <f>IF(OR(Table1[[#This Row],[Holiday Hours]]="",Table1[[#This Row],[Holiday Hours]]=0),Table1[[#This Row],[Regular Hourly Wage]],Table1[[#This Row],[Holiday Wages]]/Table1[[#This Row],[Holiday Hours]])</f>
        <v>0</v>
      </c>
      <c r="X278" s="41" t="str">
        <f>IF(Table1[[#This Row],[Regular Hourly Wage]]&lt;14.05,"$14.75",IF(Table1[[#This Row],[Regular Hourly Wage]]&lt;30,"5%","None"))</f>
        <v>$14.75</v>
      </c>
      <c r="Y278" s="41">
        <f>IF(Table1[[#This Row],[Wage Category]]="5%",Table1[[#This Row],[Regular Hourly Wage]]*1.05,IF(Table1[[#This Row],[Wage Category]]="$14.75",14.75,Table1[[#This Row],[Regular Hourly Wage]]))</f>
        <v>14.75</v>
      </c>
      <c r="Z278" s="41">
        <f>(1+IF(Table1[[#This Row],[Regular Hourly Wage]]=0,0.5,(Table1[[#This Row],[Overtime Hourly Wage]]-Table1[[#This Row],[Regular Hourly Wage]])/Table1[[#This Row],[Regular Hourly Wage]]))*Table1[[#This Row],[Regular Wage Cap]]</f>
        <v>22.125</v>
      </c>
      <c r="AA278" s="41">
        <f>(1+IF(Table1[[#This Row],[Regular Hourly Wage]]=0,0,(Table1[[#This Row],[Holiday Hourly Wage]]-Table1[[#This Row],[Regular Hourly Wage]])/Table1[[#This Row],[Regular Hourly Wage]]))*Table1[[#This Row],[Regular Wage Cap]]</f>
        <v>14.75</v>
      </c>
      <c r="AB278" s="41">
        <f>Table1[[#This Row],[Regular Hours3]]*Table1[[#This Row],[Regular Hourly Wage]]</f>
        <v>0</v>
      </c>
      <c r="AC278" s="41">
        <f>Table1[[#This Row],[OvertimeHours5]]*Table1[[#This Row],[Overtime Hourly Wage]]</f>
        <v>0</v>
      </c>
      <c r="AD278" s="41">
        <f>Table1[[#This Row],[Holiday Hours7]]*Table1[[#This Row],[Holiday Hourly Wage]]</f>
        <v>0</v>
      </c>
      <c r="AE278" s="41">
        <f>SUM(Table1[[#This Row],[Regular10]:[Holiday12]])</f>
        <v>0</v>
      </c>
      <c r="AF278" s="41">
        <f>Table1[[#This Row],[Regular Hours3]]*Table1[[#This Row],[Regular Wage Cap]]</f>
        <v>0</v>
      </c>
      <c r="AG278" s="41">
        <f>Table1[[#This Row],[OvertimeHours5]]*Table1[[#This Row],[Overtime Wage Cap]]</f>
        <v>0</v>
      </c>
      <c r="AH278" s="41">
        <f>Table1[[#This Row],[Holiday Hours7]]*Table1[[#This Row],[Holiday Wage Cap]]</f>
        <v>0</v>
      </c>
      <c r="AI278" s="41">
        <f>SUM(Table1[[#This Row],[Regular]:[Holiday]])</f>
        <v>0</v>
      </c>
      <c r="AJ278" s="41">
        <f>IF(Table1[[#This Row],[Total]]=0,0,Table1[[#This Row],[Total2]]-Table1[[#This Row],[Total]])</f>
        <v>0</v>
      </c>
      <c r="AK278" s="41">
        <f>Table1[[#This Row],[Difference]]*Table1[[#This Row],[DDS Funding Percent]]</f>
        <v>0</v>
      </c>
      <c r="AL278" s="41">
        <f>IF(Table1[[#This Row],[Regular Hourly Wage]]&lt;&gt;0,Table1[[#This Row],[Regular Wage Cap]]-Table1[[#This Row],[Regular Hourly Wage]],0)</f>
        <v>0</v>
      </c>
      <c r="AM278" s="38"/>
      <c r="AN278" s="41">
        <f>Table1[[#This Row],[Wage Difference]]*Table1[[#This Row],[Post Wage Increase Time Off Accruals (Hours)]]</f>
        <v>0</v>
      </c>
      <c r="AO278" s="41">
        <f>Table1[[#This Row],[Min Wage Time Off Accrual Expense]]*Table1[[#This Row],[DDS Funding Percent]]</f>
        <v>0</v>
      </c>
      <c r="AP278" s="1"/>
      <c r="AQ278" s="18"/>
    </row>
    <row r="279" spans="3:43" x14ac:dyDescent="0.25">
      <c r="C279" s="58"/>
      <c r="D279" s="57"/>
      <c r="K279" s="41">
        <f>SUM(Table1[[#This Row],[Regular Wages]],Table1[[#This Row],[OvertimeWages]],Table1[[#This Row],[Holiday Wages]],Table1[[#This Row],[Incentive Payments]])</f>
        <v>0</v>
      </c>
      <c r="L279" s="38"/>
      <c r="M279" s="38"/>
      <c r="N279" s="38"/>
      <c r="O279" s="38"/>
      <c r="P279" s="38"/>
      <c r="Q279" s="38"/>
      <c r="R279" s="38"/>
      <c r="S279" s="41">
        <f>SUM(Table1[[#This Row],[Regular Wages2]],Table1[[#This Row],[OvertimeWages4]],Table1[[#This Row],[Holiday Wages6]],Table1[[#This Row],[Incentive Payments8]])</f>
        <v>0</v>
      </c>
      <c r="T279" s="41">
        <f>SUM(Table1[[#This Row],[Total Pre Min Wage Wages]],Table1[[#This Row],[Total After Min Wage Wages]])</f>
        <v>0</v>
      </c>
      <c r="U279" s="41">
        <f>IFERROR(IF(OR(Table1[[#This Row],[Regular Hours]]=0,Table1[[#This Row],[Regular Hours]]=""),VLOOKUP(Table1[[#This Row],[Position Title]],startingWages!$A$2:$D$200,2, FALSE),Table1[[#This Row],[Regular Wages]]/Table1[[#This Row],[Regular Hours]]),0)</f>
        <v>0</v>
      </c>
      <c r="V279" s="41">
        <f>IF(OR(Table1[[#This Row],[OvertimeHours]]="",Table1[[#This Row],[OvertimeHours]]=0),Table1[[#This Row],[Regular Hourly Wage]]*1.5,Table1[[#This Row],[OvertimeWages]]/Table1[[#This Row],[OvertimeHours]])</f>
        <v>0</v>
      </c>
      <c r="W279" s="41">
        <f>IF(OR(Table1[[#This Row],[Holiday Hours]]="",Table1[[#This Row],[Holiday Hours]]=0),Table1[[#This Row],[Regular Hourly Wage]],Table1[[#This Row],[Holiday Wages]]/Table1[[#This Row],[Holiday Hours]])</f>
        <v>0</v>
      </c>
      <c r="X279" s="41" t="str">
        <f>IF(Table1[[#This Row],[Regular Hourly Wage]]&lt;14.05,"$14.75",IF(Table1[[#This Row],[Regular Hourly Wage]]&lt;30,"5%","None"))</f>
        <v>$14.75</v>
      </c>
      <c r="Y279" s="41">
        <f>IF(Table1[[#This Row],[Wage Category]]="5%",Table1[[#This Row],[Regular Hourly Wage]]*1.05,IF(Table1[[#This Row],[Wage Category]]="$14.75",14.75,Table1[[#This Row],[Regular Hourly Wage]]))</f>
        <v>14.75</v>
      </c>
      <c r="Z279" s="41">
        <f>(1+IF(Table1[[#This Row],[Regular Hourly Wage]]=0,0.5,(Table1[[#This Row],[Overtime Hourly Wage]]-Table1[[#This Row],[Regular Hourly Wage]])/Table1[[#This Row],[Regular Hourly Wage]]))*Table1[[#This Row],[Regular Wage Cap]]</f>
        <v>22.125</v>
      </c>
      <c r="AA279" s="41">
        <f>(1+IF(Table1[[#This Row],[Regular Hourly Wage]]=0,0,(Table1[[#This Row],[Holiday Hourly Wage]]-Table1[[#This Row],[Regular Hourly Wage]])/Table1[[#This Row],[Regular Hourly Wage]]))*Table1[[#This Row],[Regular Wage Cap]]</f>
        <v>14.75</v>
      </c>
      <c r="AB279" s="41">
        <f>Table1[[#This Row],[Regular Hours3]]*Table1[[#This Row],[Regular Hourly Wage]]</f>
        <v>0</v>
      </c>
      <c r="AC279" s="41">
        <f>Table1[[#This Row],[OvertimeHours5]]*Table1[[#This Row],[Overtime Hourly Wage]]</f>
        <v>0</v>
      </c>
      <c r="AD279" s="41">
        <f>Table1[[#This Row],[Holiday Hours7]]*Table1[[#This Row],[Holiday Hourly Wage]]</f>
        <v>0</v>
      </c>
      <c r="AE279" s="41">
        <f>SUM(Table1[[#This Row],[Regular10]:[Holiday12]])</f>
        <v>0</v>
      </c>
      <c r="AF279" s="41">
        <f>Table1[[#This Row],[Regular Hours3]]*Table1[[#This Row],[Regular Wage Cap]]</f>
        <v>0</v>
      </c>
      <c r="AG279" s="41">
        <f>Table1[[#This Row],[OvertimeHours5]]*Table1[[#This Row],[Overtime Wage Cap]]</f>
        <v>0</v>
      </c>
      <c r="AH279" s="41">
        <f>Table1[[#This Row],[Holiday Hours7]]*Table1[[#This Row],[Holiday Wage Cap]]</f>
        <v>0</v>
      </c>
      <c r="AI279" s="41">
        <f>SUM(Table1[[#This Row],[Regular]:[Holiday]])</f>
        <v>0</v>
      </c>
      <c r="AJ279" s="41">
        <f>IF(Table1[[#This Row],[Total]]=0,0,Table1[[#This Row],[Total2]]-Table1[[#This Row],[Total]])</f>
        <v>0</v>
      </c>
      <c r="AK279" s="41">
        <f>Table1[[#This Row],[Difference]]*Table1[[#This Row],[DDS Funding Percent]]</f>
        <v>0</v>
      </c>
      <c r="AL279" s="41">
        <f>IF(Table1[[#This Row],[Regular Hourly Wage]]&lt;&gt;0,Table1[[#This Row],[Regular Wage Cap]]-Table1[[#This Row],[Regular Hourly Wage]],0)</f>
        <v>0</v>
      </c>
      <c r="AM279" s="38"/>
      <c r="AN279" s="41">
        <f>Table1[[#This Row],[Wage Difference]]*Table1[[#This Row],[Post Wage Increase Time Off Accruals (Hours)]]</f>
        <v>0</v>
      </c>
      <c r="AO279" s="41">
        <f>Table1[[#This Row],[Min Wage Time Off Accrual Expense]]*Table1[[#This Row],[DDS Funding Percent]]</f>
        <v>0</v>
      </c>
      <c r="AP279" s="1"/>
      <c r="AQ279" s="18"/>
    </row>
    <row r="280" spans="3:43" x14ac:dyDescent="0.25">
      <c r="C280" s="58"/>
      <c r="D280" s="57"/>
      <c r="K280" s="41">
        <f>SUM(Table1[[#This Row],[Regular Wages]],Table1[[#This Row],[OvertimeWages]],Table1[[#This Row],[Holiday Wages]],Table1[[#This Row],[Incentive Payments]])</f>
        <v>0</v>
      </c>
      <c r="L280" s="38"/>
      <c r="M280" s="38"/>
      <c r="N280" s="38"/>
      <c r="O280" s="38"/>
      <c r="P280" s="38"/>
      <c r="Q280" s="38"/>
      <c r="R280" s="38"/>
      <c r="S280" s="41">
        <f>SUM(Table1[[#This Row],[Regular Wages2]],Table1[[#This Row],[OvertimeWages4]],Table1[[#This Row],[Holiday Wages6]],Table1[[#This Row],[Incentive Payments8]])</f>
        <v>0</v>
      </c>
      <c r="T280" s="41">
        <f>SUM(Table1[[#This Row],[Total Pre Min Wage Wages]],Table1[[#This Row],[Total After Min Wage Wages]])</f>
        <v>0</v>
      </c>
      <c r="U280" s="41">
        <f>IFERROR(IF(OR(Table1[[#This Row],[Regular Hours]]=0,Table1[[#This Row],[Regular Hours]]=""),VLOOKUP(Table1[[#This Row],[Position Title]],startingWages!$A$2:$D$200,2, FALSE),Table1[[#This Row],[Regular Wages]]/Table1[[#This Row],[Regular Hours]]),0)</f>
        <v>0</v>
      </c>
      <c r="V280" s="41">
        <f>IF(OR(Table1[[#This Row],[OvertimeHours]]="",Table1[[#This Row],[OvertimeHours]]=0),Table1[[#This Row],[Regular Hourly Wage]]*1.5,Table1[[#This Row],[OvertimeWages]]/Table1[[#This Row],[OvertimeHours]])</f>
        <v>0</v>
      </c>
      <c r="W280" s="41">
        <f>IF(OR(Table1[[#This Row],[Holiday Hours]]="",Table1[[#This Row],[Holiday Hours]]=0),Table1[[#This Row],[Regular Hourly Wage]],Table1[[#This Row],[Holiday Wages]]/Table1[[#This Row],[Holiday Hours]])</f>
        <v>0</v>
      </c>
      <c r="X280" s="41" t="str">
        <f>IF(Table1[[#This Row],[Regular Hourly Wage]]&lt;14.05,"$14.75",IF(Table1[[#This Row],[Regular Hourly Wage]]&lt;30,"5%","None"))</f>
        <v>$14.75</v>
      </c>
      <c r="Y280" s="41">
        <f>IF(Table1[[#This Row],[Wage Category]]="5%",Table1[[#This Row],[Regular Hourly Wage]]*1.05,IF(Table1[[#This Row],[Wage Category]]="$14.75",14.75,Table1[[#This Row],[Regular Hourly Wage]]))</f>
        <v>14.75</v>
      </c>
      <c r="Z280" s="41">
        <f>(1+IF(Table1[[#This Row],[Regular Hourly Wage]]=0,0.5,(Table1[[#This Row],[Overtime Hourly Wage]]-Table1[[#This Row],[Regular Hourly Wage]])/Table1[[#This Row],[Regular Hourly Wage]]))*Table1[[#This Row],[Regular Wage Cap]]</f>
        <v>22.125</v>
      </c>
      <c r="AA280" s="41">
        <f>(1+IF(Table1[[#This Row],[Regular Hourly Wage]]=0,0,(Table1[[#This Row],[Holiday Hourly Wage]]-Table1[[#This Row],[Regular Hourly Wage]])/Table1[[#This Row],[Regular Hourly Wage]]))*Table1[[#This Row],[Regular Wage Cap]]</f>
        <v>14.75</v>
      </c>
      <c r="AB280" s="41">
        <f>Table1[[#This Row],[Regular Hours3]]*Table1[[#This Row],[Regular Hourly Wage]]</f>
        <v>0</v>
      </c>
      <c r="AC280" s="41">
        <f>Table1[[#This Row],[OvertimeHours5]]*Table1[[#This Row],[Overtime Hourly Wage]]</f>
        <v>0</v>
      </c>
      <c r="AD280" s="41">
        <f>Table1[[#This Row],[Holiday Hours7]]*Table1[[#This Row],[Holiday Hourly Wage]]</f>
        <v>0</v>
      </c>
      <c r="AE280" s="41">
        <f>SUM(Table1[[#This Row],[Regular10]:[Holiday12]])</f>
        <v>0</v>
      </c>
      <c r="AF280" s="41">
        <f>Table1[[#This Row],[Regular Hours3]]*Table1[[#This Row],[Regular Wage Cap]]</f>
        <v>0</v>
      </c>
      <c r="AG280" s="41">
        <f>Table1[[#This Row],[OvertimeHours5]]*Table1[[#This Row],[Overtime Wage Cap]]</f>
        <v>0</v>
      </c>
      <c r="AH280" s="41">
        <f>Table1[[#This Row],[Holiday Hours7]]*Table1[[#This Row],[Holiday Wage Cap]]</f>
        <v>0</v>
      </c>
      <c r="AI280" s="41">
        <f>SUM(Table1[[#This Row],[Regular]:[Holiday]])</f>
        <v>0</v>
      </c>
      <c r="AJ280" s="41">
        <f>IF(Table1[[#This Row],[Total]]=0,0,Table1[[#This Row],[Total2]]-Table1[[#This Row],[Total]])</f>
        <v>0</v>
      </c>
      <c r="AK280" s="41">
        <f>Table1[[#This Row],[Difference]]*Table1[[#This Row],[DDS Funding Percent]]</f>
        <v>0</v>
      </c>
      <c r="AL280" s="41">
        <f>IF(Table1[[#This Row],[Regular Hourly Wage]]&lt;&gt;0,Table1[[#This Row],[Regular Wage Cap]]-Table1[[#This Row],[Regular Hourly Wage]],0)</f>
        <v>0</v>
      </c>
      <c r="AM280" s="38"/>
      <c r="AN280" s="41">
        <f>Table1[[#This Row],[Wage Difference]]*Table1[[#This Row],[Post Wage Increase Time Off Accruals (Hours)]]</f>
        <v>0</v>
      </c>
      <c r="AO280" s="41">
        <f>Table1[[#This Row],[Min Wage Time Off Accrual Expense]]*Table1[[#This Row],[DDS Funding Percent]]</f>
        <v>0</v>
      </c>
      <c r="AP280" s="1"/>
      <c r="AQ280" s="18"/>
    </row>
    <row r="281" spans="3:43" x14ac:dyDescent="0.25">
      <c r="C281" s="58"/>
      <c r="D281" s="57"/>
      <c r="K281" s="41">
        <f>SUM(Table1[[#This Row],[Regular Wages]],Table1[[#This Row],[OvertimeWages]],Table1[[#This Row],[Holiday Wages]],Table1[[#This Row],[Incentive Payments]])</f>
        <v>0</v>
      </c>
      <c r="L281" s="38"/>
      <c r="M281" s="38"/>
      <c r="N281" s="38"/>
      <c r="O281" s="38"/>
      <c r="P281" s="38"/>
      <c r="Q281" s="38"/>
      <c r="R281" s="38"/>
      <c r="S281" s="41">
        <f>SUM(Table1[[#This Row],[Regular Wages2]],Table1[[#This Row],[OvertimeWages4]],Table1[[#This Row],[Holiday Wages6]],Table1[[#This Row],[Incentive Payments8]])</f>
        <v>0</v>
      </c>
      <c r="T281" s="41">
        <f>SUM(Table1[[#This Row],[Total Pre Min Wage Wages]],Table1[[#This Row],[Total After Min Wage Wages]])</f>
        <v>0</v>
      </c>
      <c r="U281" s="41">
        <f>IFERROR(IF(OR(Table1[[#This Row],[Regular Hours]]=0,Table1[[#This Row],[Regular Hours]]=""),VLOOKUP(Table1[[#This Row],[Position Title]],startingWages!$A$2:$D$200,2, FALSE),Table1[[#This Row],[Regular Wages]]/Table1[[#This Row],[Regular Hours]]),0)</f>
        <v>0</v>
      </c>
      <c r="V281" s="41">
        <f>IF(OR(Table1[[#This Row],[OvertimeHours]]="",Table1[[#This Row],[OvertimeHours]]=0),Table1[[#This Row],[Regular Hourly Wage]]*1.5,Table1[[#This Row],[OvertimeWages]]/Table1[[#This Row],[OvertimeHours]])</f>
        <v>0</v>
      </c>
      <c r="W281" s="41">
        <f>IF(OR(Table1[[#This Row],[Holiday Hours]]="",Table1[[#This Row],[Holiday Hours]]=0),Table1[[#This Row],[Regular Hourly Wage]],Table1[[#This Row],[Holiday Wages]]/Table1[[#This Row],[Holiday Hours]])</f>
        <v>0</v>
      </c>
      <c r="X281" s="41" t="str">
        <f>IF(Table1[[#This Row],[Regular Hourly Wage]]&lt;14.05,"$14.75",IF(Table1[[#This Row],[Regular Hourly Wage]]&lt;30,"5%","None"))</f>
        <v>$14.75</v>
      </c>
      <c r="Y281" s="41">
        <f>IF(Table1[[#This Row],[Wage Category]]="5%",Table1[[#This Row],[Regular Hourly Wage]]*1.05,IF(Table1[[#This Row],[Wage Category]]="$14.75",14.75,Table1[[#This Row],[Regular Hourly Wage]]))</f>
        <v>14.75</v>
      </c>
      <c r="Z281" s="41">
        <f>(1+IF(Table1[[#This Row],[Regular Hourly Wage]]=0,0.5,(Table1[[#This Row],[Overtime Hourly Wage]]-Table1[[#This Row],[Regular Hourly Wage]])/Table1[[#This Row],[Regular Hourly Wage]]))*Table1[[#This Row],[Regular Wage Cap]]</f>
        <v>22.125</v>
      </c>
      <c r="AA281" s="41">
        <f>(1+IF(Table1[[#This Row],[Regular Hourly Wage]]=0,0,(Table1[[#This Row],[Holiday Hourly Wage]]-Table1[[#This Row],[Regular Hourly Wage]])/Table1[[#This Row],[Regular Hourly Wage]]))*Table1[[#This Row],[Regular Wage Cap]]</f>
        <v>14.75</v>
      </c>
      <c r="AB281" s="41">
        <f>Table1[[#This Row],[Regular Hours3]]*Table1[[#This Row],[Regular Hourly Wage]]</f>
        <v>0</v>
      </c>
      <c r="AC281" s="41">
        <f>Table1[[#This Row],[OvertimeHours5]]*Table1[[#This Row],[Overtime Hourly Wage]]</f>
        <v>0</v>
      </c>
      <c r="AD281" s="41">
        <f>Table1[[#This Row],[Holiday Hours7]]*Table1[[#This Row],[Holiday Hourly Wage]]</f>
        <v>0</v>
      </c>
      <c r="AE281" s="41">
        <f>SUM(Table1[[#This Row],[Regular10]:[Holiday12]])</f>
        <v>0</v>
      </c>
      <c r="AF281" s="41">
        <f>Table1[[#This Row],[Regular Hours3]]*Table1[[#This Row],[Regular Wage Cap]]</f>
        <v>0</v>
      </c>
      <c r="AG281" s="41">
        <f>Table1[[#This Row],[OvertimeHours5]]*Table1[[#This Row],[Overtime Wage Cap]]</f>
        <v>0</v>
      </c>
      <c r="AH281" s="41">
        <f>Table1[[#This Row],[Holiday Hours7]]*Table1[[#This Row],[Holiday Wage Cap]]</f>
        <v>0</v>
      </c>
      <c r="AI281" s="41">
        <f>SUM(Table1[[#This Row],[Regular]:[Holiday]])</f>
        <v>0</v>
      </c>
      <c r="AJ281" s="41">
        <f>IF(Table1[[#This Row],[Total]]=0,0,Table1[[#This Row],[Total2]]-Table1[[#This Row],[Total]])</f>
        <v>0</v>
      </c>
      <c r="AK281" s="41">
        <f>Table1[[#This Row],[Difference]]*Table1[[#This Row],[DDS Funding Percent]]</f>
        <v>0</v>
      </c>
      <c r="AL281" s="41">
        <f>IF(Table1[[#This Row],[Regular Hourly Wage]]&lt;&gt;0,Table1[[#This Row],[Regular Wage Cap]]-Table1[[#This Row],[Regular Hourly Wage]],0)</f>
        <v>0</v>
      </c>
      <c r="AM281" s="38"/>
      <c r="AN281" s="41">
        <f>Table1[[#This Row],[Wage Difference]]*Table1[[#This Row],[Post Wage Increase Time Off Accruals (Hours)]]</f>
        <v>0</v>
      </c>
      <c r="AO281" s="41">
        <f>Table1[[#This Row],[Min Wage Time Off Accrual Expense]]*Table1[[#This Row],[DDS Funding Percent]]</f>
        <v>0</v>
      </c>
      <c r="AP281" s="1"/>
      <c r="AQ281" s="18"/>
    </row>
    <row r="282" spans="3:43" x14ac:dyDescent="0.25">
      <c r="C282" s="58"/>
      <c r="D282" s="57"/>
      <c r="K282" s="41">
        <f>SUM(Table1[[#This Row],[Regular Wages]],Table1[[#This Row],[OvertimeWages]],Table1[[#This Row],[Holiday Wages]],Table1[[#This Row],[Incentive Payments]])</f>
        <v>0</v>
      </c>
      <c r="L282" s="38"/>
      <c r="M282" s="38"/>
      <c r="N282" s="38"/>
      <c r="O282" s="38"/>
      <c r="P282" s="38"/>
      <c r="Q282" s="38"/>
      <c r="R282" s="38"/>
      <c r="S282" s="41">
        <f>SUM(Table1[[#This Row],[Regular Wages2]],Table1[[#This Row],[OvertimeWages4]],Table1[[#This Row],[Holiday Wages6]],Table1[[#This Row],[Incentive Payments8]])</f>
        <v>0</v>
      </c>
      <c r="T282" s="41">
        <f>SUM(Table1[[#This Row],[Total Pre Min Wage Wages]],Table1[[#This Row],[Total After Min Wage Wages]])</f>
        <v>0</v>
      </c>
      <c r="U282" s="41">
        <f>IFERROR(IF(OR(Table1[[#This Row],[Regular Hours]]=0,Table1[[#This Row],[Regular Hours]]=""),VLOOKUP(Table1[[#This Row],[Position Title]],startingWages!$A$2:$D$200,2, FALSE),Table1[[#This Row],[Regular Wages]]/Table1[[#This Row],[Regular Hours]]),0)</f>
        <v>0</v>
      </c>
      <c r="V282" s="41">
        <f>IF(OR(Table1[[#This Row],[OvertimeHours]]="",Table1[[#This Row],[OvertimeHours]]=0),Table1[[#This Row],[Regular Hourly Wage]]*1.5,Table1[[#This Row],[OvertimeWages]]/Table1[[#This Row],[OvertimeHours]])</f>
        <v>0</v>
      </c>
      <c r="W282" s="41">
        <f>IF(OR(Table1[[#This Row],[Holiday Hours]]="",Table1[[#This Row],[Holiday Hours]]=0),Table1[[#This Row],[Regular Hourly Wage]],Table1[[#This Row],[Holiday Wages]]/Table1[[#This Row],[Holiday Hours]])</f>
        <v>0</v>
      </c>
      <c r="X282" s="41" t="str">
        <f>IF(Table1[[#This Row],[Regular Hourly Wage]]&lt;14.05,"$14.75",IF(Table1[[#This Row],[Regular Hourly Wage]]&lt;30,"5%","None"))</f>
        <v>$14.75</v>
      </c>
      <c r="Y282" s="41">
        <f>IF(Table1[[#This Row],[Wage Category]]="5%",Table1[[#This Row],[Regular Hourly Wage]]*1.05,IF(Table1[[#This Row],[Wage Category]]="$14.75",14.75,Table1[[#This Row],[Regular Hourly Wage]]))</f>
        <v>14.75</v>
      </c>
      <c r="Z282" s="41">
        <f>(1+IF(Table1[[#This Row],[Regular Hourly Wage]]=0,0.5,(Table1[[#This Row],[Overtime Hourly Wage]]-Table1[[#This Row],[Regular Hourly Wage]])/Table1[[#This Row],[Regular Hourly Wage]]))*Table1[[#This Row],[Regular Wage Cap]]</f>
        <v>22.125</v>
      </c>
      <c r="AA282" s="41">
        <f>(1+IF(Table1[[#This Row],[Regular Hourly Wage]]=0,0,(Table1[[#This Row],[Holiday Hourly Wage]]-Table1[[#This Row],[Regular Hourly Wage]])/Table1[[#This Row],[Regular Hourly Wage]]))*Table1[[#This Row],[Regular Wage Cap]]</f>
        <v>14.75</v>
      </c>
      <c r="AB282" s="41">
        <f>Table1[[#This Row],[Regular Hours3]]*Table1[[#This Row],[Regular Hourly Wage]]</f>
        <v>0</v>
      </c>
      <c r="AC282" s="41">
        <f>Table1[[#This Row],[OvertimeHours5]]*Table1[[#This Row],[Overtime Hourly Wage]]</f>
        <v>0</v>
      </c>
      <c r="AD282" s="41">
        <f>Table1[[#This Row],[Holiday Hours7]]*Table1[[#This Row],[Holiday Hourly Wage]]</f>
        <v>0</v>
      </c>
      <c r="AE282" s="41">
        <f>SUM(Table1[[#This Row],[Regular10]:[Holiday12]])</f>
        <v>0</v>
      </c>
      <c r="AF282" s="41">
        <f>Table1[[#This Row],[Regular Hours3]]*Table1[[#This Row],[Regular Wage Cap]]</f>
        <v>0</v>
      </c>
      <c r="AG282" s="41">
        <f>Table1[[#This Row],[OvertimeHours5]]*Table1[[#This Row],[Overtime Wage Cap]]</f>
        <v>0</v>
      </c>
      <c r="AH282" s="41">
        <f>Table1[[#This Row],[Holiday Hours7]]*Table1[[#This Row],[Holiday Wage Cap]]</f>
        <v>0</v>
      </c>
      <c r="AI282" s="41">
        <f>SUM(Table1[[#This Row],[Regular]:[Holiday]])</f>
        <v>0</v>
      </c>
      <c r="AJ282" s="41">
        <f>IF(Table1[[#This Row],[Total]]=0,0,Table1[[#This Row],[Total2]]-Table1[[#This Row],[Total]])</f>
        <v>0</v>
      </c>
      <c r="AK282" s="41">
        <f>Table1[[#This Row],[Difference]]*Table1[[#This Row],[DDS Funding Percent]]</f>
        <v>0</v>
      </c>
      <c r="AL282" s="41">
        <f>IF(Table1[[#This Row],[Regular Hourly Wage]]&lt;&gt;0,Table1[[#This Row],[Regular Wage Cap]]-Table1[[#This Row],[Regular Hourly Wage]],0)</f>
        <v>0</v>
      </c>
      <c r="AM282" s="38"/>
      <c r="AN282" s="41">
        <f>Table1[[#This Row],[Wage Difference]]*Table1[[#This Row],[Post Wage Increase Time Off Accruals (Hours)]]</f>
        <v>0</v>
      </c>
      <c r="AO282" s="41">
        <f>Table1[[#This Row],[Min Wage Time Off Accrual Expense]]*Table1[[#This Row],[DDS Funding Percent]]</f>
        <v>0</v>
      </c>
      <c r="AP282" s="1"/>
      <c r="AQ282" s="18"/>
    </row>
    <row r="283" spans="3:43" x14ac:dyDescent="0.25">
      <c r="C283" s="58"/>
      <c r="D283" s="57"/>
      <c r="K283" s="41">
        <f>SUM(Table1[[#This Row],[Regular Wages]],Table1[[#This Row],[OvertimeWages]],Table1[[#This Row],[Holiday Wages]],Table1[[#This Row],[Incentive Payments]])</f>
        <v>0</v>
      </c>
      <c r="L283" s="38"/>
      <c r="M283" s="38"/>
      <c r="N283" s="38"/>
      <c r="O283" s="38"/>
      <c r="P283" s="38"/>
      <c r="Q283" s="38"/>
      <c r="R283" s="38"/>
      <c r="S283" s="41">
        <f>SUM(Table1[[#This Row],[Regular Wages2]],Table1[[#This Row],[OvertimeWages4]],Table1[[#This Row],[Holiday Wages6]],Table1[[#This Row],[Incentive Payments8]])</f>
        <v>0</v>
      </c>
      <c r="T283" s="41">
        <f>SUM(Table1[[#This Row],[Total Pre Min Wage Wages]],Table1[[#This Row],[Total After Min Wage Wages]])</f>
        <v>0</v>
      </c>
      <c r="U283" s="41">
        <f>IFERROR(IF(OR(Table1[[#This Row],[Regular Hours]]=0,Table1[[#This Row],[Regular Hours]]=""),VLOOKUP(Table1[[#This Row],[Position Title]],startingWages!$A$2:$D$200,2, FALSE),Table1[[#This Row],[Regular Wages]]/Table1[[#This Row],[Regular Hours]]),0)</f>
        <v>0</v>
      </c>
      <c r="V283" s="41">
        <f>IF(OR(Table1[[#This Row],[OvertimeHours]]="",Table1[[#This Row],[OvertimeHours]]=0),Table1[[#This Row],[Regular Hourly Wage]]*1.5,Table1[[#This Row],[OvertimeWages]]/Table1[[#This Row],[OvertimeHours]])</f>
        <v>0</v>
      </c>
      <c r="W283" s="41">
        <f>IF(OR(Table1[[#This Row],[Holiday Hours]]="",Table1[[#This Row],[Holiday Hours]]=0),Table1[[#This Row],[Regular Hourly Wage]],Table1[[#This Row],[Holiday Wages]]/Table1[[#This Row],[Holiday Hours]])</f>
        <v>0</v>
      </c>
      <c r="X283" s="41" t="str">
        <f>IF(Table1[[#This Row],[Regular Hourly Wage]]&lt;14.05,"$14.75",IF(Table1[[#This Row],[Regular Hourly Wage]]&lt;30,"5%","None"))</f>
        <v>$14.75</v>
      </c>
      <c r="Y283" s="41">
        <f>IF(Table1[[#This Row],[Wage Category]]="5%",Table1[[#This Row],[Regular Hourly Wage]]*1.05,IF(Table1[[#This Row],[Wage Category]]="$14.75",14.75,Table1[[#This Row],[Regular Hourly Wage]]))</f>
        <v>14.75</v>
      </c>
      <c r="Z283" s="41">
        <f>(1+IF(Table1[[#This Row],[Regular Hourly Wage]]=0,0.5,(Table1[[#This Row],[Overtime Hourly Wage]]-Table1[[#This Row],[Regular Hourly Wage]])/Table1[[#This Row],[Regular Hourly Wage]]))*Table1[[#This Row],[Regular Wage Cap]]</f>
        <v>22.125</v>
      </c>
      <c r="AA283" s="41">
        <f>(1+IF(Table1[[#This Row],[Regular Hourly Wage]]=0,0,(Table1[[#This Row],[Holiday Hourly Wage]]-Table1[[#This Row],[Regular Hourly Wage]])/Table1[[#This Row],[Regular Hourly Wage]]))*Table1[[#This Row],[Regular Wage Cap]]</f>
        <v>14.75</v>
      </c>
      <c r="AB283" s="41">
        <f>Table1[[#This Row],[Regular Hours3]]*Table1[[#This Row],[Regular Hourly Wage]]</f>
        <v>0</v>
      </c>
      <c r="AC283" s="41">
        <f>Table1[[#This Row],[OvertimeHours5]]*Table1[[#This Row],[Overtime Hourly Wage]]</f>
        <v>0</v>
      </c>
      <c r="AD283" s="41">
        <f>Table1[[#This Row],[Holiday Hours7]]*Table1[[#This Row],[Holiday Hourly Wage]]</f>
        <v>0</v>
      </c>
      <c r="AE283" s="41">
        <f>SUM(Table1[[#This Row],[Regular10]:[Holiday12]])</f>
        <v>0</v>
      </c>
      <c r="AF283" s="41">
        <f>Table1[[#This Row],[Regular Hours3]]*Table1[[#This Row],[Regular Wage Cap]]</f>
        <v>0</v>
      </c>
      <c r="AG283" s="41">
        <f>Table1[[#This Row],[OvertimeHours5]]*Table1[[#This Row],[Overtime Wage Cap]]</f>
        <v>0</v>
      </c>
      <c r="AH283" s="41">
        <f>Table1[[#This Row],[Holiday Hours7]]*Table1[[#This Row],[Holiday Wage Cap]]</f>
        <v>0</v>
      </c>
      <c r="AI283" s="41">
        <f>SUM(Table1[[#This Row],[Regular]:[Holiday]])</f>
        <v>0</v>
      </c>
      <c r="AJ283" s="41">
        <f>IF(Table1[[#This Row],[Total]]=0,0,Table1[[#This Row],[Total2]]-Table1[[#This Row],[Total]])</f>
        <v>0</v>
      </c>
      <c r="AK283" s="41">
        <f>Table1[[#This Row],[Difference]]*Table1[[#This Row],[DDS Funding Percent]]</f>
        <v>0</v>
      </c>
      <c r="AL283" s="41">
        <f>IF(Table1[[#This Row],[Regular Hourly Wage]]&lt;&gt;0,Table1[[#This Row],[Regular Wage Cap]]-Table1[[#This Row],[Regular Hourly Wage]],0)</f>
        <v>0</v>
      </c>
      <c r="AM283" s="38"/>
      <c r="AN283" s="41">
        <f>Table1[[#This Row],[Wage Difference]]*Table1[[#This Row],[Post Wage Increase Time Off Accruals (Hours)]]</f>
        <v>0</v>
      </c>
      <c r="AO283" s="41">
        <f>Table1[[#This Row],[Min Wage Time Off Accrual Expense]]*Table1[[#This Row],[DDS Funding Percent]]</f>
        <v>0</v>
      </c>
      <c r="AP283" s="1"/>
      <c r="AQ283" s="18"/>
    </row>
    <row r="284" spans="3:43" x14ac:dyDescent="0.25">
      <c r="C284" s="58"/>
      <c r="D284" s="57"/>
      <c r="K284" s="41">
        <f>SUM(Table1[[#This Row],[Regular Wages]],Table1[[#This Row],[OvertimeWages]],Table1[[#This Row],[Holiday Wages]],Table1[[#This Row],[Incentive Payments]])</f>
        <v>0</v>
      </c>
      <c r="L284" s="38"/>
      <c r="M284" s="38"/>
      <c r="N284" s="38"/>
      <c r="O284" s="38"/>
      <c r="P284" s="38"/>
      <c r="Q284" s="38"/>
      <c r="R284" s="38"/>
      <c r="S284" s="41">
        <f>SUM(Table1[[#This Row],[Regular Wages2]],Table1[[#This Row],[OvertimeWages4]],Table1[[#This Row],[Holiday Wages6]],Table1[[#This Row],[Incentive Payments8]])</f>
        <v>0</v>
      </c>
      <c r="T284" s="41">
        <f>SUM(Table1[[#This Row],[Total Pre Min Wage Wages]],Table1[[#This Row],[Total After Min Wage Wages]])</f>
        <v>0</v>
      </c>
      <c r="U284" s="41">
        <f>IFERROR(IF(OR(Table1[[#This Row],[Regular Hours]]=0,Table1[[#This Row],[Regular Hours]]=""),VLOOKUP(Table1[[#This Row],[Position Title]],startingWages!$A$2:$D$200,2, FALSE),Table1[[#This Row],[Regular Wages]]/Table1[[#This Row],[Regular Hours]]),0)</f>
        <v>0</v>
      </c>
      <c r="V284" s="41">
        <f>IF(OR(Table1[[#This Row],[OvertimeHours]]="",Table1[[#This Row],[OvertimeHours]]=0),Table1[[#This Row],[Regular Hourly Wage]]*1.5,Table1[[#This Row],[OvertimeWages]]/Table1[[#This Row],[OvertimeHours]])</f>
        <v>0</v>
      </c>
      <c r="W284" s="41">
        <f>IF(OR(Table1[[#This Row],[Holiday Hours]]="",Table1[[#This Row],[Holiday Hours]]=0),Table1[[#This Row],[Regular Hourly Wage]],Table1[[#This Row],[Holiday Wages]]/Table1[[#This Row],[Holiday Hours]])</f>
        <v>0</v>
      </c>
      <c r="X284" s="41" t="str">
        <f>IF(Table1[[#This Row],[Regular Hourly Wage]]&lt;14.05,"$14.75",IF(Table1[[#This Row],[Regular Hourly Wage]]&lt;30,"5%","None"))</f>
        <v>$14.75</v>
      </c>
      <c r="Y284" s="41">
        <f>IF(Table1[[#This Row],[Wage Category]]="5%",Table1[[#This Row],[Regular Hourly Wage]]*1.05,IF(Table1[[#This Row],[Wage Category]]="$14.75",14.75,Table1[[#This Row],[Regular Hourly Wage]]))</f>
        <v>14.75</v>
      </c>
      <c r="Z284" s="41">
        <f>(1+IF(Table1[[#This Row],[Regular Hourly Wage]]=0,0.5,(Table1[[#This Row],[Overtime Hourly Wage]]-Table1[[#This Row],[Regular Hourly Wage]])/Table1[[#This Row],[Regular Hourly Wage]]))*Table1[[#This Row],[Regular Wage Cap]]</f>
        <v>22.125</v>
      </c>
      <c r="AA284" s="41">
        <f>(1+IF(Table1[[#This Row],[Regular Hourly Wage]]=0,0,(Table1[[#This Row],[Holiday Hourly Wage]]-Table1[[#This Row],[Regular Hourly Wage]])/Table1[[#This Row],[Regular Hourly Wage]]))*Table1[[#This Row],[Regular Wage Cap]]</f>
        <v>14.75</v>
      </c>
      <c r="AB284" s="41">
        <f>Table1[[#This Row],[Regular Hours3]]*Table1[[#This Row],[Regular Hourly Wage]]</f>
        <v>0</v>
      </c>
      <c r="AC284" s="41">
        <f>Table1[[#This Row],[OvertimeHours5]]*Table1[[#This Row],[Overtime Hourly Wage]]</f>
        <v>0</v>
      </c>
      <c r="AD284" s="41">
        <f>Table1[[#This Row],[Holiday Hours7]]*Table1[[#This Row],[Holiday Hourly Wage]]</f>
        <v>0</v>
      </c>
      <c r="AE284" s="41">
        <f>SUM(Table1[[#This Row],[Regular10]:[Holiday12]])</f>
        <v>0</v>
      </c>
      <c r="AF284" s="41">
        <f>Table1[[#This Row],[Regular Hours3]]*Table1[[#This Row],[Regular Wage Cap]]</f>
        <v>0</v>
      </c>
      <c r="AG284" s="41">
        <f>Table1[[#This Row],[OvertimeHours5]]*Table1[[#This Row],[Overtime Wage Cap]]</f>
        <v>0</v>
      </c>
      <c r="AH284" s="41">
        <f>Table1[[#This Row],[Holiday Hours7]]*Table1[[#This Row],[Holiday Wage Cap]]</f>
        <v>0</v>
      </c>
      <c r="AI284" s="41">
        <f>SUM(Table1[[#This Row],[Regular]:[Holiday]])</f>
        <v>0</v>
      </c>
      <c r="AJ284" s="41">
        <f>IF(Table1[[#This Row],[Total]]=0,0,Table1[[#This Row],[Total2]]-Table1[[#This Row],[Total]])</f>
        <v>0</v>
      </c>
      <c r="AK284" s="41">
        <f>Table1[[#This Row],[Difference]]*Table1[[#This Row],[DDS Funding Percent]]</f>
        <v>0</v>
      </c>
      <c r="AL284" s="41">
        <f>IF(Table1[[#This Row],[Regular Hourly Wage]]&lt;&gt;0,Table1[[#This Row],[Regular Wage Cap]]-Table1[[#This Row],[Regular Hourly Wage]],0)</f>
        <v>0</v>
      </c>
      <c r="AM284" s="38"/>
      <c r="AN284" s="41">
        <f>Table1[[#This Row],[Wage Difference]]*Table1[[#This Row],[Post Wage Increase Time Off Accruals (Hours)]]</f>
        <v>0</v>
      </c>
      <c r="AO284" s="41">
        <f>Table1[[#This Row],[Min Wage Time Off Accrual Expense]]*Table1[[#This Row],[DDS Funding Percent]]</f>
        <v>0</v>
      </c>
      <c r="AP284" s="1"/>
      <c r="AQ284" s="18"/>
    </row>
    <row r="285" spans="3:43" x14ac:dyDescent="0.25">
      <c r="C285" s="58"/>
      <c r="D285" s="57"/>
      <c r="K285" s="41">
        <f>SUM(Table1[[#This Row],[Regular Wages]],Table1[[#This Row],[OvertimeWages]],Table1[[#This Row],[Holiday Wages]],Table1[[#This Row],[Incentive Payments]])</f>
        <v>0</v>
      </c>
      <c r="L285" s="38"/>
      <c r="M285" s="38"/>
      <c r="N285" s="38"/>
      <c r="O285" s="38"/>
      <c r="P285" s="38"/>
      <c r="Q285" s="38"/>
      <c r="R285" s="38"/>
      <c r="S285" s="41">
        <f>SUM(Table1[[#This Row],[Regular Wages2]],Table1[[#This Row],[OvertimeWages4]],Table1[[#This Row],[Holiday Wages6]],Table1[[#This Row],[Incentive Payments8]])</f>
        <v>0</v>
      </c>
      <c r="T285" s="41">
        <f>SUM(Table1[[#This Row],[Total Pre Min Wage Wages]],Table1[[#This Row],[Total After Min Wage Wages]])</f>
        <v>0</v>
      </c>
      <c r="U285" s="41">
        <f>IFERROR(IF(OR(Table1[[#This Row],[Regular Hours]]=0,Table1[[#This Row],[Regular Hours]]=""),VLOOKUP(Table1[[#This Row],[Position Title]],startingWages!$A$2:$D$200,2, FALSE),Table1[[#This Row],[Regular Wages]]/Table1[[#This Row],[Regular Hours]]),0)</f>
        <v>0</v>
      </c>
      <c r="V285" s="41">
        <f>IF(OR(Table1[[#This Row],[OvertimeHours]]="",Table1[[#This Row],[OvertimeHours]]=0),Table1[[#This Row],[Regular Hourly Wage]]*1.5,Table1[[#This Row],[OvertimeWages]]/Table1[[#This Row],[OvertimeHours]])</f>
        <v>0</v>
      </c>
      <c r="W285" s="41">
        <f>IF(OR(Table1[[#This Row],[Holiday Hours]]="",Table1[[#This Row],[Holiday Hours]]=0),Table1[[#This Row],[Regular Hourly Wage]],Table1[[#This Row],[Holiday Wages]]/Table1[[#This Row],[Holiday Hours]])</f>
        <v>0</v>
      </c>
      <c r="X285" s="41" t="str">
        <f>IF(Table1[[#This Row],[Regular Hourly Wage]]&lt;14.05,"$14.75",IF(Table1[[#This Row],[Regular Hourly Wage]]&lt;30,"5%","None"))</f>
        <v>$14.75</v>
      </c>
      <c r="Y285" s="41">
        <f>IF(Table1[[#This Row],[Wage Category]]="5%",Table1[[#This Row],[Regular Hourly Wage]]*1.05,IF(Table1[[#This Row],[Wage Category]]="$14.75",14.75,Table1[[#This Row],[Regular Hourly Wage]]))</f>
        <v>14.75</v>
      </c>
      <c r="Z285" s="41">
        <f>(1+IF(Table1[[#This Row],[Regular Hourly Wage]]=0,0.5,(Table1[[#This Row],[Overtime Hourly Wage]]-Table1[[#This Row],[Regular Hourly Wage]])/Table1[[#This Row],[Regular Hourly Wage]]))*Table1[[#This Row],[Regular Wage Cap]]</f>
        <v>22.125</v>
      </c>
      <c r="AA285" s="41">
        <f>(1+IF(Table1[[#This Row],[Regular Hourly Wage]]=0,0,(Table1[[#This Row],[Holiday Hourly Wage]]-Table1[[#This Row],[Regular Hourly Wage]])/Table1[[#This Row],[Regular Hourly Wage]]))*Table1[[#This Row],[Regular Wage Cap]]</f>
        <v>14.75</v>
      </c>
      <c r="AB285" s="41">
        <f>Table1[[#This Row],[Regular Hours3]]*Table1[[#This Row],[Regular Hourly Wage]]</f>
        <v>0</v>
      </c>
      <c r="AC285" s="41">
        <f>Table1[[#This Row],[OvertimeHours5]]*Table1[[#This Row],[Overtime Hourly Wage]]</f>
        <v>0</v>
      </c>
      <c r="AD285" s="41">
        <f>Table1[[#This Row],[Holiday Hours7]]*Table1[[#This Row],[Holiday Hourly Wage]]</f>
        <v>0</v>
      </c>
      <c r="AE285" s="41">
        <f>SUM(Table1[[#This Row],[Regular10]:[Holiday12]])</f>
        <v>0</v>
      </c>
      <c r="AF285" s="41">
        <f>Table1[[#This Row],[Regular Hours3]]*Table1[[#This Row],[Regular Wage Cap]]</f>
        <v>0</v>
      </c>
      <c r="AG285" s="41">
        <f>Table1[[#This Row],[OvertimeHours5]]*Table1[[#This Row],[Overtime Wage Cap]]</f>
        <v>0</v>
      </c>
      <c r="AH285" s="41">
        <f>Table1[[#This Row],[Holiday Hours7]]*Table1[[#This Row],[Holiday Wage Cap]]</f>
        <v>0</v>
      </c>
      <c r="AI285" s="41">
        <f>SUM(Table1[[#This Row],[Regular]:[Holiday]])</f>
        <v>0</v>
      </c>
      <c r="AJ285" s="41">
        <f>IF(Table1[[#This Row],[Total]]=0,0,Table1[[#This Row],[Total2]]-Table1[[#This Row],[Total]])</f>
        <v>0</v>
      </c>
      <c r="AK285" s="41">
        <f>Table1[[#This Row],[Difference]]*Table1[[#This Row],[DDS Funding Percent]]</f>
        <v>0</v>
      </c>
      <c r="AL285" s="41">
        <f>IF(Table1[[#This Row],[Regular Hourly Wage]]&lt;&gt;0,Table1[[#This Row],[Regular Wage Cap]]-Table1[[#This Row],[Regular Hourly Wage]],0)</f>
        <v>0</v>
      </c>
      <c r="AM285" s="38"/>
      <c r="AN285" s="41">
        <f>Table1[[#This Row],[Wage Difference]]*Table1[[#This Row],[Post Wage Increase Time Off Accruals (Hours)]]</f>
        <v>0</v>
      </c>
      <c r="AO285" s="41">
        <f>Table1[[#This Row],[Min Wage Time Off Accrual Expense]]*Table1[[#This Row],[DDS Funding Percent]]</f>
        <v>0</v>
      </c>
      <c r="AP285" s="1"/>
      <c r="AQ285" s="18"/>
    </row>
    <row r="286" spans="3:43" x14ac:dyDescent="0.25">
      <c r="C286" s="58"/>
      <c r="D286" s="57"/>
      <c r="K286" s="41">
        <f>SUM(Table1[[#This Row],[Regular Wages]],Table1[[#This Row],[OvertimeWages]],Table1[[#This Row],[Holiday Wages]],Table1[[#This Row],[Incentive Payments]])</f>
        <v>0</v>
      </c>
      <c r="L286" s="38"/>
      <c r="M286" s="38"/>
      <c r="N286" s="38"/>
      <c r="O286" s="38"/>
      <c r="P286" s="38"/>
      <c r="Q286" s="38"/>
      <c r="R286" s="38"/>
      <c r="S286" s="41">
        <f>SUM(Table1[[#This Row],[Regular Wages2]],Table1[[#This Row],[OvertimeWages4]],Table1[[#This Row],[Holiday Wages6]],Table1[[#This Row],[Incentive Payments8]])</f>
        <v>0</v>
      </c>
      <c r="T286" s="41">
        <f>SUM(Table1[[#This Row],[Total Pre Min Wage Wages]],Table1[[#This Row],[Total After Min Wage Wages]])</f>
        <v>0</v>
      </c>
      <c r="U286" s="41">
        <f>IFERROR(IF(OR(Table1[[#This Row],[Regular Hours]]=0,Table1[[#This Row],[Regular Hours]]=""),VLOOKUP(Table1[[#This Row],[Position Title]],startingWages!$A$2:$D$200,2, FALSE),Table1[[#This Row],[Regular Wages]]/Table1[[#This Row],[Regular Hours]]),0)</f>
        <v>0</v>
      </c>
      <c r="V286" s="41">
        <f>IF(OR(Table1[[#This Row],[OvertimeHours]]="",Table1[[#This Row],[OvertimeHours]]=0),Table1[[#This Row],[Regular Hourly Wage]]*1.5,Table1[[#This Row],[OvertimeWages]]/Table1[[#This Row],[OvertimeHours]])</f>
        <v>0</v>
      </c>
      <c r="W286" s="41">
        <f>IF(OR(Table1[[#This Row],[Holiday Hours]]="",Table1[[#This Row],[Holiday Hours]]=0),Table1[[#This Row],[Regular Hourly Wage]],Table1[[#This Row],[Holiday Wages]]/Table1[[#This Row],[Holiday Hours]])</f>
        <v>0</v>
      </c>
      <c r="X286" s="41" t="str">
        <f>IF(Table1[[#This Row],[Regular Hourly Wage]]&lt;14.05,"$14.75",IF(Table1[[#This Row],[Regular Hourly Wage]]&lt;30,"5%","None"))</f>
        <v>$14.75</v>
      </c>
      <c r="Y286" s="41">
        <f>IF(Table1[[#This Row],[Wage Category]]="5%",Table1[[#This Row],[Regular Hourly Wage]]*1.05,IF(Table1[[#This Row],[Wage Category]]="$14.75",14.75,Table1[[#This Row],[Regular Hourly Wage]]))</f>
        <v>14.75</v>
      </c>
      <c r="Z286" s="41">
        <f>(1+IF(Table1[[#This Row],[Regular Hourly Wage]]=0,0.5,(Table1[[#This Row],[Overtime Hourly Wage]]-Table1[[#This Row],[Regular Hourly Wage]])/Table1[[#This Row],[Regular Hourly Wage]]))*Table1[[#This Row],[Regular Wage Cap]]</f>
        <v>22.125</v>
      </c>
      <c r="AA286" s="41">
        <f>(1+IF(Table1[[#This Row],[Regular Hourly Wage]]=0,0,(Table1[[#This Row],[Holiday Hourly Wage]]-Table1[[#This Row],[Regular Hourly Wage]])/Table1[[#This Row],[Regular Hourly Wage]]))*Table1[[#This Row],[Regular Wage Cap]]</f>
        <v>14.75</v>
      </c>
      <c r="AB286" s="41">
        <f>Table1[[#This Row],[Regular Hours3]]*Table1[[#This Row],[Regular Hourly Wage]]</f>
        <v>0</v>
      </c>
      <c r="AC286" s="41">
        <f>Table1[[#This Row],[OvertimeHours5]]*Table1[[#This Row],[Overtime Hourly Wage]]</f>
        <v>0</v>
      </c>
      <c r="AD286" s="41">
        <f>Table1[[#This Row],[Holiday Hours7]]*Table1[[#This Row],[Holiday Hourly Wage]]</f>
        <v>0</v>
      </c>
      <c r="AE286" s="41">
        <f>SUM(Table1[[#This Row],[Regular10]:[Holiday12]])</f>
        <v>0</v>
      </c>
      <c r="AF286" s="41">
        <f>Table1[[#This Row],[Regular Hours3]]*Table1[[#This Row],[Regular Wage Cap]]</f>
        <v>0</v>
      </c>
      <c r="AG286" s="41">
        <f>Table1[[#This Row],[OvertimeHours5]]*Table1[[#This Row],[Overtime Wage Cap]]</f>
        <v>0</v>
      </c>
      <c r="AH286" s="41">
        <f>Table1[[#This Row],[Holiday Hours7]]*Table1[[#This Row],[Holiday Wage Cap]]</f>
        <v>0</v>
      </c>
      <c r="AI286" s="41">
        <f>SUM(Table1[[#This Row],[Regular]:[Holiday]])</f>
        <v>0</v>
      </c>
      <c r="AJ286" s="41">
        <f>IF(Table1[[#This Row],[Total]]=0,0,Table1[[#This Row],[Total2]]-Table1[[#This Row],[Total]])</f>
        <v>0</v>
      </c>
      <c r="AK286" s="41">
        <f>Table1[[#This Row],[Difference]]*Table1[[#This Row],[DDS Funding Percent]]</f>
        <v>0</v>
      </c>
      <c r="AL286" s="41">
        <f>IF(Table1[[#This Row],[Regular Hourly Wage]]&lt;&gt;0,Table1[[#This Row],[Regular Wage Cap]]-Table1[[#This Row],[Regular Hourly Wage]],0)</f>
        <v>0</v>
      </c>
      <c r="AM286" s="38"/>
      <c r="AN286" s="41">
        <f>Table1[[#This Row],[Wage Difference]]*Table1[[#This Row],[Post Wage Increase Time Off Accruals (Hours)]]</f>
        <v>0</v>
      </c>
      <c r="AO286" s="41">
        <f>Table1[[#This Row],[Min Wage Time Off Accrual Expense]]*Table1[[#This Row],[DDS Funding Percent]]</f>
        <v>0</v>
      </c>
      <c r="AP286" s="1"/>
      <c r="AQ286" s="18"/>
    </row>
    <row r="287" spans="3:43" x14ac:dyDescent="0.25">
      <c r="C287" s="58"/>
      <c r="D287" s="57"/>
      <c r="K287" s="41">
        <f>SUM(Table1[[#This Row],[Regular Wages]],Table1[[#This Row],[OvertimeWages]],Table1[[#This Row],[Holiday Wages]],Table1[[#This Row],[Incentive Payments]])</f>
        <v>0</v>
      </c>
      <c r="L287" s="38"/>
      <c r="M287" s="38"/>
      <c r="N287" s="38"/>
      <c r="O287" s="38"/>
      <c r="P287" s="38"/>
      <c r="Q287" s="38"/>
      <c r="R287" s="38"/>
      <c r="S287" s="41">
        <f>SUM(Table1[[#This Row],[Regular Wages2]],Table1[[#This Row],[OvertimeWages4]],Table1[[#This Row],[Holiday Wages6]],Table1[[#This Row],[Incentive Payments8]])</f>
        <v>0</v>
      </c>
      <c r="T287" s="41">
        <f>SUM(Table1[[#This Row],[Total Pre Min Wage Wages]],Table1[[#This Row],[Total After Min Wage Wages]])</f>
        <v>0</v>
      </c>
      <c r="U287" s="41">
        <f>IFERROR(IF(OR(Table1[[#This Row],[Regular Hours]]=0,Table1[[#This Row],[Regular Hours]]=""),VLOOKUP(Table1[[#This Row],[Position Title]],startingWages!$A$2:$D$200,2, FALSE),Table1[[#This Row],[Regular Wages]]/Table1[[#This Row],[Regular Hours]]),0)</f>
        <v>0</v>
      </c>
      <c r="V287" s="41">
        <f>IF(OR(Table1[[#This Row],[OvertimeHours]]="",Table1[[#This Row],[OvertimeHours]]=0),Table1[[#This Row],[Regular Hourly Wage]]*1.5,Table1[[#This Row],[OvertimeWages]]/Table1[[#This Row],[OvertimeHours]])</f>
        <v>0</v>
      </c>
      <c r="W287" s="41">
        <f>IF(OR(Table1[[#This Row],[Holiday Hours]]="",Table1[[#This Row],[Holiday Hours]]=0),Table1[[#This Row],[Regular Hourly Wage]],Table1[[#This Row],[Holiday Wages]]/Table1[[#This Row],[Holiday Hours]])</f>
        <v>0</v>
      </c>
      <c r="X287" s="41" t="str">
        <f>IF(Table1[[#This Row],[Regular Hourly Wage]]&lt;14.05,"$14.75",IF(Table1[[#This Row],[Regular Hourly Wage]]&lt;30,"5%","None"))</f>
        <v>$14.75</v>
      </c>
      <c r="Y287" s="41">
        <f>IF(Table1[[#This Row],[Wage Category]]="5%",Table1[[#This Row],[Regular Hourly Wage]]*1.05,IF(Table1[[#This Row],[Wage Category]]="$14.75",14.75,Table1[[#This Row],[Regular Hourly Wage]]))</f>
        <v>14.75</v>
      </c>
      <c r="Z287" s="41">
        <f>(1+IF(Table1[[#This Row],[Regular Hourly Wage]]=0,0.5,(Table1[[#This Row],[Overtime Hourly Wage]]-Table1[[#This Row],[Regular Hourly Wage]])/Table1[[#This Row],[Regular Hourly Wage]]))*Table1[[#This Row],[Regular Wage Cap]]</f>
        <v>22.125</v>
      </c>
      <c r="AA287" s="41">
        <f>(1+IF(Table1[[#This Row],[Regular Hourly Wage]]=0,0,(Table1[[#This Row],[Holiday Hourly Wage]]-Table1[[#This Row],[Regular Hourly Wage]])/Table1[[#This Row],[Regular Hourly Wage]]))*Table1[[#This Row],[Regular Wage Cap]]</f>
        <v>14.75</v>
      </c>
      <c r="AB287" s="41">
        <f>Table1[[#This Row],[Regular Hours3]]*Table1[[#This Row],[Regular Hourly Wage]]</f>
        <v>0</v>
      </c>
      <c r="AC287" s="41">
        <f>Table1[[#This Row],[OvertimeHours5]]*Table1[[#This Row],[Overtime Hourly Wage]]</f>
        <v>0</v>
      </c>
      <c r="AD287" s="41">
        <f>Table1[[#This Row],[Holiday Hours7]]*Table1[[#This Row],[Holiday Hourly Wage]]</f>
        <v>0</v>
      </c>
      <c r="AE287" s="41">
        <f>SUM(Table1[[#This Row],[Regular10]:[Holiday12]])</f>
        <v>0</v>
      </c>
      <c r="AF287" s="41">
        <f>Table1[[#This Row],[Regular Hours3]]*Table1[[#This Row],[Regular Wage Cap]]</f>
        <v>0</v>
      </c>
      <c r="AG287" s="41">
        <f>Table1[[#This Row],[OvertimeHours5]]*Table1[[#This Row],[Overtime Wage Cap]]</f>
        <v>0</v>
      </c>
      <c r="AH287" s="41">
        <f>Table1[[#This Row],[Holiday Hours7]]*Table1[[#This Row],[Holiday Wage Cap]]</f>
        <v>0</v>
      </c>
      <c r="AI287" s="41">
        <f>SUM(Table1[[#This Row],[Regular]:[Holiday]])</f>
        <v>0</v>
      </c>
      <c r="AJ287" s="41">
        <f>IF(Table1[[#This Row],[Total]]=0,0,Table1[[#This Row],[Total2]]-Table1[[#This Row],[Total]])</f>
        <v>0</v>
      </c>
      <c r="AK287" s="41">
        <f>Table1[[#This Row],[Difference]]*Table1[[#This Row],[DDS Funding Percent]]</f>
        <v>0</v>
      </c>
      <c r="AL287" s="41">
        <f>IF(Table1[[#This Row],[Regular Hourly Wage]]&lt;&gt;0,Table1[[#This Row],[Regular Wage Cap]]-Table1[[#This Row],[Regular Hourly Wage]],0)</f>
        <v>0</v>
      </c>
      <c r="AM287" s="38"/>
      <c r="AN287" s="41">
        <f>Table1[[#This Row],[Wage Difference]]*Table1[[#This Row],[Post Wage Increase Time Off Accruals (Hours)]]</f>
        <v>0</v>
      </c>
      <c r="AO287" s="41">
        <f>Table1[[#This Row],[Min Wage Time Off Accrual Expense]]*Table1[[#This Row],[DDS Funding Percent]]</f>
        <v>0</v>
      </c>
      <c r="AP287" s="1"/>
      <c r="AQ287" s="18"/>
    </row>
    <row r="288" spans="3:43" x14ac:dyDescent="0.25">
      <c r="C288" s="58"/>
      <c r="D288" s="57"/>
      <c r="K288" s="41">
        <f>SUM(Table1[[#This Row],[Regular Wages]],Table1[[#This Row],[OvertimeWages]],Table1[[#This Row],[Holiday Wages]],Table1[[#This Row],[Incentive Payments]])</f>
        <v>0</v>
      </c>
      <c r="L288" s="38"/>
      <c r="M288" s="38"/>
      <c r="N288" s="38"/>
      <c r="O288" s="38"/>
      <c r="P288" s="38"/>
      <c r="Q288" s="38"/>
      <c r="R288" s="38"/>
      <c r="S288" s="41">
        <f>SUM(Table1[[#This Row],[Regular Wages2]],Table1[[#This Row],[OvertimeWages4]],Table1[[#This Row],[Holiday Wages6]],Table1[[#This Row],[Incentive Payments8]])</f>
        <v>0</v>
      </c>
      <c r="T288" s="41">
        <f>SUM(Table1[[#This Row],[Total Pre Min Wage Wages]],Table1[[#This Row],[Total After Min Wage Wages]])</f>
        <v>0</v>
      </c>
      <c r="U288" s="41">
        <f>IFERROR(IF(OR(Table1[[#This Row],[Regular Hours]]=0,Table1[[#This Row],[Regular Hours]]=""),VLOOKUP(Table1[[#This Row],[Position Title]],startingWages!$A$2:$D$200,2, FALSE),Table1[[#This Row],[Regular Wages]]/Table1[[#This Row],[Regular Hours]]),0)</f>
        <v>0</v>
      </c>
      <c r="V288" s="41">
        <f>IF(OR(Table1[[#This Row],[OvertimeHours]]="",Table1[[#This Row],[OvertimeHours]]=0),Table1[[#This Row],[Regular Hourly Wage]]*1.5,Table1[[#This Row],[OvertimeWages]]/Table1[[#This Row],[OvertimeHours]])</f>
        <v>0</v>
      </c>
      <c r="W288" s="41">
        <f>IF(OR(Table1[[#This Row],[Holiday Hours]]="",Table1[[#This Row],[Holiday Hours]]=0),Table1[[#This Row],[Regular Hourly Wage]],Table1[[#This Row],[Holiday Wages]]/Table1[[#This Row],[Holiday Hours]])</f>
        <v>0</v>
      </c>
      <c r="X288" s="41" t="str">
        <f>IF(Table1[[#This Row],[Regular Hourly Wage]]&lt;14.05,"$14.75",IF(Table1[[#This Row],[Regular Hourly Wage]]&lt;30,"5%","None"))</f>
        <v>$14.75</v>
      </c>
      <c r="Y288" s="41">
        <f>IF(Table1[[#This Row],[Wage Category]]="5%",Table1[[#This Row],[Regular Hourly Wage]]*1.05,IF(Table1[[#This Row],[Wage Category]]="$14.75",14.75,Table1[[#This Row],[Regular Hourly Wage]]))</f>
        <v>14.75</v>
      </c>
      <c r="Z288" s="41">
        <f>(1+IF(Table1[[#This Row],[Regular Hourly Wage]]=0,0.5,(Table1[[#This Row],[Overtime Hourly Wage]]-Table1[[#This Row],[Regular Hourly Wage]])/Table1[[#This Row],[Regular Hourly Wage]]))*Table1[[#This Row],[Regular Wage Cap]]</f>
        <v>22.125</v>
      </c>
      <c r="AA288" s="41">
        <f>(1+IF(Table1[[#This Row],[Regular Hourly Wage]]=0,0,(Table1[[#This Row],[Holiday Hourly Wage]]-Table1[[#This Row],[Regular Hourly Wage]])/Table1[[#This Row],[Regular Hourly Wage]]))*Table1[[#This Row],[Regular Wage Cap]]</f>
        <v>14.75</v>
      </c>
      <c r="AB288" s="41">
        <f>Table1[[#This Row],[Regular Hours3]]*Table1[[#This Row],[Regular Hourly Wage]]</f>
        <v>0</v>
      </c>
      <c r="AC288" s="41">
        <f>Table1[[#This Row],[OvertimeHours5]]*Table1[[#This Row],[Overtime Hourly Wage]]</f>
        <v>0</v>
      </c>
      <c r="AD288" s="41">
        <f>Table1[[#This Row],[Holiday Hours7]]*Table1[[#This Row],[Holiday Hourly Wage]]</f>
        <v>0</v>
      </c>
      <c r="AE288" s="41">
        <f>SUM(Table1[[#This Row],[Regular10]:[Holiday12]])</f>
        <v>0</v>
      </c>
      <c r="AF288" s="41">
        <f>Table1[[#This Row],[Regular Hours3]]*Table1[[#This Row],[Regular Wage Cap]]</f>
        <v>0</v>
      </c>
      <c r="AG288" s="41">
        <f>Table1[[#This Row],[OvertimeHours5]]*Table1[[#This Row],[Overtime Wage Cap]]</f>
        <v>0</v>
      </c>
      <c r="AH288" s="41">
        <f>Table1[[#This Row],[Holiday Hours7]]*Table1[[#This Row],[Holiday Wage Cap]]</f>
        <v>0</v>
      </c>
      <c r="AI288" s="41">
        <f>SUM(Table1[[#This Row],[Regular]:[Holiday]])</f>
        <v>0</v>
      </c>
      <c r="AJ288" s="41">
        <f>IF(Table1[[#This Row],[Total]]=0,0,Table1[[#This Row],[Total2]]-Table1[[#This Row],[Total]])</f>
        <v>0</v>
      </c>
      <c r="AK288" s="41">
        <f>Table1[[#This Row],[Difference]]*Table1[[#This Row],[DDS Funding Percent]]</f>
        <v>0</v>
      </c>
      <c r="AL288" s="41">
        <f>IF(Table1[[#This Row],[Regular Hourly Wage]]&lt;&gt;0,Table1[[#This Row],[Regular Wage Cap]]-Table1[[#This Row],[Regular Hourly Wage]],0)</f>
        <v>0</v>
      </c>
      <c r="AM288" s="38"/>
      <c r="AN288" s="41">
        <f>Table1[[#This Row],[Wage Difference]]*Table1[[#This Row],[Post Wage Increase Time Off Accruals (Hours)]]</f>
        <v>0</v>
      </c>
      <c r="AO288" s="41">
        <f>Table1[[#This Row],[Min Wage Time Off Accrual Expense]]*Table1[[#This Row],[DDS Funding Percent]]</f>
        <v>0</v>
      </c>
      <c r="AP288" s="1"/>
      <c r="AQ288" s="18"/>
    </row>
    <row r="289" spans="3:43" x14ac:dyDescent="0.25">
      <c r="C289" s="58"/>
      <c r="D289" s="57"/>
      <c r="K289" s="41">
        <f>SUM(Table1[[#This Row],[Regular Wages]],Table1[[#This Row],[OvertimeWages]],Table1[[#This Row],[Holiday Wages]],Table1[[#This Row],[Incentive Payments]])</f>
        <v>0</v>
      </c>
      <c r="L289" s="38"/>
      <c r="M289" s="38"/>
      <c r="N289" s="38"/>
      <c r="O289" s="38"/>
      <c r="P289" s="38"/>
      <c r="Q289" s="38"/>
      <c r="R289" s="38"/>
      <c r="S289" s="41">
        <f>SUM(Table1[[#This Row],[Regular Wages2]],Table1[[#This Row],[OvertimeWages4]],Table1[[#This Row],[Holiday Wages6]],Table1[[#This Row],[Incentive Payments8]])</f>
        <v>0</v>
      </c>
      <c r="T289" s="41">
        <f>SUM(Table1[[#This Row],[Total Pre Min Wage Wages]],Table1[[#This Row],[Total After Min Wage Wages]])</f>
        <v>0</v>
      </c>
      <c r="U289" s="41">
        <f>IFERROR(IF(OR(Table1[[#This Row],[Regular Hours]]=0,Table1[[#This Row],[Regular Hours]]=""),VLOOKUP(Table1[[#This Row],[Position Title]],startingWages!$A$2:$D$200,2, FALSE),Table1[[#This Row],[Regular Wages]]/Table1[[#This Row],[Regular Hours]]),0)</f>
        <v>0</v>
      </c>
      <c r="V289" s="41">
        <f>IF(OR(Table1[[#This Row],[OvertimeHours]]="",Table1[[#This Row],[OvertimeHours]]=0),Table1[[#This Row],[Regular Hourly Wage]]*1.5,Table1[[#This Row],[OvertimeWages]]/Table1[[#This Row],[OvertimeHours]])</f>
        <v>0</v>
      </c>
      <c r="W289" s="41">
        <f>IF(OR(Table1[[#This Row],[Holiday Hours]]="",Table1[[#This Row],[Holiday Hours]]=0),Table1[[#This Row],[Regular Hourly Wage]],Table1[[#This Row],[Holiday Wages]]/Table1[[#This Row],[Holiday Hours]])</f>
        <v>0</v>
      </c>
      <c r="X289" s="41" t="str">
        <f>IF(Table1[[#This Row],[Regular Hourly Wage]]&lt;14.05,"$14.75",IF(Table1[[#This Row],[Regular Hourly Wage]]&lt;30,"5%","None"))</f>
        <v>$14.75</v>
      </c>
      <c r="Y289" s="41">
        <f>IF(Table1[[#This Row],[Wage Category]]="5%",Table1[[#This Row],[Regular Hourly Wage]]*1.05,IF(Table1[[#This Row],[Wage Category]]="$14.75",14.75,Table1[[#This Row],[Regular Hourly Wage]]))</f>
        <v>14.75</v>
      </c>
      <c r="Z289" s="41">
        <f>(1+IF(Table1[[#This Row],[Regular Hourly Wage]]=0,0.5,(Table1[[#This Row],[Overtime Hourly Wage]]-Table1[[#This Row],[Regular Hourly Wage]])/Table1[[#This Row],[Regular Hourly Wage]]))*Table1[[#This Row],[Regular Wage Cap]]</f>
        <v>22.125</v>
      </c>
      <c r="AA289" s="41">
        <f>(1+IF(Table1[[#This Row],[Regular Hourly Wage]]=0,0,(Table1[[#This Row],[Holiday Hourly Wage]]-Table1[[#This Row],[Regular Hourly Wage]])/Table1[[#This Row],[Regular Hourly Wage]]))*Table1[[#This Row],[Regular Wage Cap]]</f>
        <v>14.75</v>
      </c>
      <c r="AB289" s="41">
        <f>Table1[[#This Row],[Regular Hours3]]*Table1[[#This Row],[Regular Hourly Wage]]</f>
        <v>0</v>
      </c>
      <c r="AC289" s="41">
        <f>Table1[[#This Row],[OvertimeHours5]]*Table1[[#This Row],[Overtime Hourly Wage]]</f>
        <v>0</v>
      </c>
      <c r="AD289" s="41">
        <f>Table1[[#This Row],[Holiday Hours7]]*Table1[[#This Row],[Holiday Hourly Wage]]</f>
        <v>0</v>
      </c>
      <c r="AE289" s="41">
        <f>SUM(Table1[[#This Row],[Regular10]:[Holiday12]])</f>
        <v>0</v>
      </c>
      <c r="AF289" s="41">
        <f>Table1[[#This Row],[Regular Hours3]]*Table1[[#This Row],[Regular Wage Cap]]</f>
        <v>0</v>
      </c>
      <c r="AG289" s="41">
        <f>Table1[[#This Row],[OvertimeHours5]]*Table1[[#This Row],[Overtime Wage Cap]]</f>
        <v>0</v>
      </c>
      <c r="AH289" s="41">
        <f>Table1[[#This Row],[Holiday Hours7]]*Table1[[#This Row],[Holiday Wage Cap]]</f>
        <v>0</v>
      </c>
      <c r="AI289" s="41">
        <f>SUM(Table1[[#This Row],[Regular]:[Holiday]])</f>
        <v>0</v>
      </c>
      <c r="AJ289" s="41">
        <f>IF(Table1[[#This Row],[Total]]=0,0,Table1[[#This Row],[Total2]]-Table1[[#This Row],[Total]])</f>
        <v>0</v>
      </c>
      <c r="AK289" s="41">
        <f>Table1[[#This Row],[Difference]]*Table1[[#This Row],[DDS Funding Percent]]</f>
        <v>0</v>
      </c>
      <c r="AL289" s="41">
        <f>IF(Table1[[#This Row],[Regular Hourly Wage]]&lt;&gt;0,Table1[[#This Row],[Regular Wage Cap]]-Table1[[#This Row],[Regular Hourly Wage]],0)</f>
        <v>0</v>
      </c>
      <c r="AM289" s="38"/>
      <c r="AN289" s="41">
        <f>Table1[[#This Row],[Wage Difference]]*Table1[[#This Row],[Post Wage Increase Time Off Accruals (Hours)]]</f>
        <v>0</v>
      </c>
      <c r="AO289" s="41">
        <f>Table1[[#This Row],[Min Wage Time Off Accrual Expense]]*Table1[[#This Row],[DDS Funding Percent]]</f>
        <v>0</v>
      </c>
      <c r="AP289" s="1"/>
      <c r="AQ289" s="18"/>
    </row>
    <row r="290" spans="3:43" x14ac:dyDescent="0.25">
      <c r="C290" s="58"/>
      <c r="D290" s="57"/>
      <c r="K290" s="41">
        <f>SUM(Table1[[#This Row],[Regular Wages]],Table1[[#This Row],[OvertimeWages]],Table1[[#This Row],[Holiday Wages]],Table1[[#This Row],[Incentive Payments]])</f>
        <v>0</v>
      </c>
      <c r="L290" s="38"/>
      <c r="M290" s="38"/>
      <c r="N290" s="38"/>
      <c r="O290" s="38"/>
      <c r="P290" s="38"/>
      <c r="Q290" s="38"/>
      <c r="R290" s="38"/>
      <c r="S290" s="41">
        <f>SUM(Table1[[#This Row],[Regular Wages2]],Table1[[#This Row],[OvertimeWages4]],Table1[[#This Row],[Holiday Wages6]],Table1[[#This Row],[Incentive Payments8]])</f>
        <v>0</v>
      </c>
      <c r="T290" s="41">
        <f>SUM(Table1[[#This Row],[Total Pre Min Wage Wages]],Table1[[#This Row],[Total After Min Wage Wages]])</f>
        <v>0</v>
      </c>
      <c r="U290" s="41">
        <f>IFERROR(IF(OR(Table1[[#This Row],[Regular Hours]]=0,Table1[[#This Row],[Regular Hours]]=""),VLOOKUP(Table1[[#This Row],[Position Title]],startingWages!$A$2:$D$200,2, FALSE),Table1[[#This Row],[Regular Wages]]/Table1[[#This Row],[Regular Hours]]),0)</f>
        <v>0</v>
      </c>
      <c r="V290" s="41">
        <f>IF(OR(Table1[[#This Row],[OvertimeHours]]="",Table1[[#This Row],[OvertimeHours]]=0),Table1[[#This Row],[Regular Hourly Wage]]*1.5,Table1[[#This Row],[OvertimeWages]]/Table1[[#This Row],[OvertimeHours]])</f>
        <v>0</v>
      </c>
      <c r="W290" s="41">
        <f>IF(OR(Table1[[#This Row],[Holiday Hours]]="",Table1[[#This Row],[Holiday Hours]]=0),Table1[[#This Row],[Regular Hourly Wage]],Table1[[#This Row],[Holiday Wages]]/Table1[[#This Row],[Holiday Hours]])</f>
        <v>0</v>
      </c>
      <c r="X290" s="41" t="str">
        <f>IF(Table1[[#This Row],[Regular Hourly Wage]]&lt;14.05,"$14.75",IF(Table1[[#This Row],[Regular Hourly Wage]]&lt;30,"5%","None"))</f>
        <v>$14.75</v>
      </c>
      <c r="Y290" s="41">
        <f>IF(Table1[[#This Row],[Wage Category]]="5%",Table1[[#This Row],[Regular Hourly Wage]]*1.05,IF(Table1[[#This Row],[Wage Category]]="$14.75",14.75,Table1[[#This Row],[Regular Hourly Wage]]))</f>
        <v>14.75</v>
      </c>
      <c r="Z290" s="41">
        <f>(1+IF(Table1[[#This Row],[Regular Hourly Wage]]=0,0.5,(Table1[[#This Row],[Overtime Hourly Wage]]-Table1[[#This Row],[Regular Hourly Wage]])/Table1[[#This Row],[Regular Hourly Wage]]))*Table1[[#This Row],[Regular Wage Cap]]</f>
        <v>22.125</v>
      </c>
      <c r="AA290" s="41">
        <f>(1+IF(Table1[[#This Row],[Regular Hourly Wage]]=0,0,(Table1[[#This Row],[Holiday Hourly Wage]]-Table1[[#This Row],[Regular Hourly Wage]])/Table1[[#This Row],[Regular Hourly Wage]]))*Table1[[#This Row],[Regular Wage Cap]]</f>
        <v>14.75</v>
      </c>
      <c r="AB290" s="41">
        <f>Table1[[#This Row],[Regular Hours3]]*Table1[[#This Row],[Regular Hourly Wage]]</f>
        <v>0</v>
      </c>
      <c r="AC290" s="41">
        <f>Table1[[#This Row],[OvertimeHours5]]*Table1[[#This Row],[Overtime Hourly Wage]]</f>
        <v>0</v>
      </c>
      <c r="AD290" s="41">
        <f>Table1[[#This Row],[Holiday Hours7]]*Table1[[#This Row],[Holiday Hourly Wage]]</f>
        <v>0</v>
      </c>
      <c r="AE290" s="41">
        <f>SUM(Table1[[#This Row],[Regular10]:[Holiday12]])</f>
        <v>0</v>
      </c>
      <c r="AF290" s="41">
        <f>Table1[[#This Row],[Regular Hours3]]*Table1[[#This Row],[Regular Wage Cap]]</f>
        <v>0</v>
      </c>
      <c r="AG290" s="41">
        <f>Table1[[#This Row],[OvertimeHours5]]*Table1[[#This Row],[Overtime Wage Cap]]</f>
        <v>0</v>
      </c>
      <c r="AH290" s="41">
        <f>Table1[[#This Row],[Holiday Hours7]]*Table1[[#This Row],[Holiday Wage Cap]]</f>
        <v>0</v>
      </c>
      <c r="AI290" s="41">
        <f>SUM(Table1[[#This Row],[Regular]:[Holiday]])</f>
        <v>0</v>
      </c>
      <c r="AJ290" s="41">
        <f>IF(Table1[[#This Row],[Total]]=0,0,Table1[[#This Row],[Total2]]-Table1[[#This Row],[Total]])</f>
        <v>0</v>
      </c>
      <c r="AK290" s="41">
        <f>Table1[[#This Row],[Difference]]*Table1[[#This Row],[DDS Funding Percent]]</f>
        <v>0</v>
      </c>
      <c r="AL290" s="41">
        <f>IF(Table1[[#This Row],[Regular Hourly Wage]]&lt;&gt;0,Table1[[#This Row],[Regular Wage Cap]]-Table1[[#This Row],[Regular Hourly Wage]],0)</f>
        <v>0</v>
      </c>
      <c r="AM290" s="38"/>
      <c r="AN290" s="41">
        <f>Table1[[#This Row],[Wage Difference]]*Table1[[#This Row],[Post Wage Increase Time Off Accruals (Hours)]]</f>
        <v>0</v>
      </c>
      <c r="AO290" s="41">
        <f>Table1[[#This Row],[Min Wage Time Off Accrual Expense]]*Table1[[#This Row],[DDS Funding Percent]]</f>
        <v>0</v>
      </c>
      <c r="AP290" s="1"/>
      <c r="AQ290" s="18"/>
    </row>
    <row r="291" spans="3:43" x14ac:dyDescent="0.25">
      <c r="C291" s="58"/>
      <c r="D291" s="57"/>
      <c r="K291" s="41">
        <f>SUM(Table1[[#This Row],[Regular Wages]],Table1[[#This Row],[OvertimeWages]],Table1[[#This Row],[Holiday Wages]],Table1[[#This Row],[Incentive Payments]])</f>
        <v>0</v>
      </c>
      <c r="L291" s="38"/>
      <c r="M291" s="38"/>
      <c r="N291" s="38"/>
      <c r="O291" s="38"/>
      <c r="P291" s="38"/>
      <c r="Q291" s="38"/>
      <c r="R291" s="38"/>
      <c r="S291" s="41">
        <f>SUM(Table1[[#This Row],[Regular Wages2]],Table1[[#This Row],[OvertimeWages4]],Table1[[#This Row],[Holiday Wages6]],Table1[[#This Row],[Incentive Payments8]])</f>
        <v>0</v>
      </c>
      <c r="T291" s="41">
        <f>SUM(Table1[[#This Row],[Total Pre Min Wage Wages]],Table1[[#This Row],[Total After Min Wage Wages]])</f>
        <v>0</v>
      </c>
      <c r="U291" s="41">
        <f>IFERROR(IF(OR(Table1[[#This Row],[Regular Hours]]=0,Table1[[#This Row],[Regular Hours]]=""),VLOOKUP(Table1[[#This Row],[Position Title]],startingWages!$A$2:$D$200,2, FALSE),Table1[[#This Row],[Regular Wages]]/Table1[[#This Row],[Regular Hours]]),0)</f>
        <v>0</v>
      </c>
      <c r="V291" s="41">
        <f>IF(OR(Table1[[#This Row],[OvertimeHours]]="",Table1[[#This Row],[OvertimeHours]]=0),Table1[[#This Row],[Regular Hourly Wage]]*1.5,Table1[[#This Row],[OvertimeWages]]/Table1[[#This Row],[OvertimeHours]])</f>
        <v>0</v>
      </c>
      <c r="W291" s="41">
        <f>IF(OR(Table1[[#This Row],[Holiday Hours]]="",Table1[[#This Row],[Holiday Hours]]=0),Table1[[#This Row],[Regular Hourly Wage]],Table1[[#This Row],[Holiday Wages]]/Table1[[#This Row],[Holiday Hours]])</f>
        <v>0</v>
      </c>
      <c r="X291" s="41" t="str">
        <f>IF(Table1[[#This Row],[Regular Hourly Wage]]&lt;14.05,"$14.75",IF(Table1[[#This Row],[Regular Hourly Wage]]&lt;30,"5%","None"))</f>
        <v>$14.75</v>
      </c>
      <c r="Y291" s="41">
        <f>IF(Table1[[#This Row],[Wage Category]]="5%",Table1[[#This Row],[Regular Hourly Wage]]*1.05,IF(Table1[[#This Row],[Wage Category]]="$14.75",14.75,Table1[[#This Row],[Regular Hourly Wage]]))</f>
        <v>14.75</v>
      </c>
      <c r="Z291" s="41">
        <f>(1+IF(Table1[[#This Row],[Regular Hourly Wage]]=0,0.5,(Table1[[#This Row],[Overtime Hourly Wage]]-Table1[[#This Row],[Regular Hourly Wage]])/Table1[[#This Row],[Regular Hourly Wage]]))*Table1[[#This Row],[Regular Wage Cap]]</f>
        <v>22.125</v>
      </c>
      <c r="AA291" s="41">
        <f>(1+IF(Table1[[#This Row],[Regular Hourly Wage]]=0,0,(Table1[[#This Row],[Holiday Hourly Wage]]-Table1[[#This Row],[Regular Hourly Wage]])/Table1[[#This Row],[Regular Hourly Wage]]))*Table1[[#This Row],[Regular Wage Cap]]</f>
        <v>14.75</v>
      </c>
      <c r="AB291" s="41">
        <f>Table1[[#This Row],[Regular Hours3]]*Table1[[#This Row],[Regular Hourly Wage]]</f>
        <v>0</v>
      </c>
      <c r="AC291" s="41">
        <f>Table1[[#This Row],[OvertimeHours5]]*Table1[[#This Row],[Overtime Hourly Wage]]</f>
        <v>0</v>
      </c>
      <c r="AD291" s="41">
        <f>Table1[[#This Row],[Holiday Hours7]]*Table1[[#This Row],[Holiday Hourly Wage]]</f>
        <v>0</v>
      </c>
      <c r="AE291" s="41">
        <f>SUM(Table1[[#This Row],[Regular10]:[Holiday12]])</f>
        <v>0</v>
      </c>
      <c r="AF291" s="41">
        <f>Table1[[#This Row],[Regular Hours3]]*Table1[[#This Row],[Regular Wage Cap]]</f>
        <v>0</v>
      </c>
      <c r="AG291" s="41">
        <f>Table1[[#This Row],[OvertimeHours5]]*Table1[[#This Row],[Overtime Wage Cap]]</f>
        <v>0</v>
      </c>
      <c r="AH291" s="41">
        <f>Table1[[#This Row],[Holiday Hours7]]*Table1[[#This Row],[Holiday Wage Cap]]</f>
        <v>0</v>
      </c>
      <c r="AI291" s="41">
        <f>SUM(Table1[[#This Row],[Regular]:[Holiday]])</f>
        <v>0</v>
      </c>
      <c r="AJ291" s="41">
        <f>IF(Table1[[#This Row],[Total]]=0,0,Table1[[#This Row],[Total2]]-Table1[[#This Row],[Total]])</f>
        <v>0</v>
      </c>
      <c r="AK291" s="41">
        <f>Table1[[#This Row],[Difference]]*Table1[[#This Row],[DDS Funding Percent]]</f>
        <v>0</v>
      </c>
      <c r="AL291" s="41">
        <f>IF(Table1[[#This Row],[Regular Hourly Wage]]&lt;&gt;0,Table1[[#This Row],[Regular Wage Cap]]-Table1[[#This Row],[Regular Hourly Wage]],0)</f>
        <v>0</v>
      </c>
      <c r="AM291" s="38"/>
      <c r="AN291" s="41">
        <f>Table1[[#This Row],[Wage Difference]]*Table1[[#This Row],[Post Wage Increase Time Off Accruals (Hours)]]</f>
        <v>0</v>
      </c>
      <c r="AO291" s="41">
        <f>Table1[[#This Row],[Min Wage Time Off Accrual Expense]]*Table1[[#This Row],[DDS Funding Percent]]</f>
        <v>0</v>
      </c>
      <c r="AP291" s="1"/>
      <c r="AQ291" s="18"/>
    </row>
    <row r="292" spans="3:43" x14ac:dyDescent="0.25">
      <c r="C292" s="58"/>
      <c r="D292" s="57"/>
      <c r="K292" s="41">
        <f>SUM(Table1[[#This Row],[Regular Wages]],Table1[[#This Row],[OvertimeWages]],Table1[[#This Row],[Holiday Wages]],Table1[[#This Row],[Incentive Payments]])</f>
        <v>0</v>
      </c>
      <c r="L292" s="38"/>
      <c r="M292" s="38"/>
      <c r="N292" s="38"/>
      <c r="O292" s="38"/>
      <c r="P292" s="38"/>
      <c r="Q292" s="38"/>
      <c r="R292" s="38"/>
      <c r="S292" s="41">
        <f>SUM(Table1[[#This Row],[Regular Wages2]],Table1[[#This Row],[OvertimeWages4]],Table1[[#This Row],[Holiday Wages6]],Table1[[#This Row],[Incentive Payments8]])</f>
        <v>0</v>
      </c>
      <c r="T292" s="41">
        <f>SUM(Table1[[#This Row],[Total Pre Min Wage Wages]],Table1[[#This Row],[Total After Min Wage Wages]])</f>
        <v>0</v>
      </c>
      <c r="U292" s="41">
        <f>IFERROR(IF(OR(Table1[[#This Row],[Regular Hours]]=0,Table1[[#This Row],[Regular Hours]]=""),VLOOKUP(Table1[[#This Row],[Position Title]],startingWages!$A$2:$D$200,2, FALSE),Table1[[#This Row],[Regular Wages]]/Table1[[#This Row],[Regular Hours]]),0)</f>
        <v>0</v>
      </c>
      <c r="V292" s="41">
        <f>IF(OR(Table1[[#This Row],[OvertimeHours]]="",Table1[[#This Row],[OvertimeHours]]=0),Table1[[#This Row],[Regular Hourly Wage]]*1.5,Table1[[#This Row],[OvertimeWages]]/Table1[[#This Row],[OvertimeHours]])</f>
        <v>0</v>
      </c>
      <c r="W292" s="41">
        <f>IF(OR(Table1[[#This Row],[Holiday Hours]]="",Table1[[#This Row],[Holiday Hours]]=0),Table1[[#This Row],[Regular Hourly Wage]],Table1[[#This Row],[Holiday Wages]]/Table1[[#This Row],[Holiday Hours]])</f>
        <v>0</v>
      </c>
      <c r="X292" s="41" t="str">
        <f>IF(Table1[[#This Row],[Regular Hourly Wage]]&lt;14.05,"$14.75",IF(Table1[[#This Row],[Regular Hourly Wage]]&lt;30,"5%","None"))</f>
        <v>$14.75</v>
      </c>
      <c r="Y292" s="41">
        <f>IF(Table1[[#This Row],[Wage Category]]="5%",Table1[[#This Row],[Regular Hourly Wage]]*1.05,IF(Table1[[#This Row],[Wage Category]]="$14.75",14.75,Table1[[#This Row],[Regular Hourly Wage]]))</f>
        <v>14.75</v>
      </c>
      <c r="Z292" s="41">
        <f>(1+IF(Table1[[#This Row],[Regular Hourly Wage]]=0,0.5,(Table1[[#This Row],[Overtime Hourly Wage]]-Table1[[#This Row],[Regular Hourly Wage]])/Table1[[#This Row],[Regular Hourly Wage]]))*Table1[[#This Row],[Regular Wage Cap]]</f>
        <v>22.125</v>
      </c>
      <c r="AA292" s="41">
        <f>(1+IF(Table1[[#This Row],[Regular Hourly Wage]]=0,0,(Table1[[#This Row],[Holiday Hourly Wage]]-Table1[[#This Row],[Regular Hourly Wage]])/Table1[[#This Row],[Regular Hourly Wage]]))*Table1[[#This Row],[Regular Wage Cap]]</f>
        <v>14.75</v>
      </c>
      <c r="AB292" s="41">
        <f>Table1[[#This Row],[Regular Hours3]]*Table1[[#This Row],[Regular Hourly Wage]]</f>
        <v>0</v>
      </c>
      <c r="AC292" s="41">
        <f>Table1[[#This Row],[OvertimeHours5]]*Table1[[#This Row],[Overtime Hourly Wage]]</f>
        <v>0</v>
      </c>
      <c r="AD292" s="41">
        <f>Table1[[#This Row],[Holiday Hours7]]*Table1[[#This Row],[Holiday Hourly Wage]]</f>
        <v>0</v>
      </c>
      <c r="AE292" s="41">
        <f>SUM(Table1[[#This Row],[Regular10]:[Holiday12]])</f>
        <v>0</v>
      </c>
      <c r="AF292" s="41">
        <f>Table1[[#This Row],[Regular Hours3]]*Table1[[#This Row],[Regular Wage Cap]]</f>
        <v>0</v>
      </c>
      <c r="AG292" s="41">
        <f>Table1[[#This Row],[OvertimeHours5]]*Table1[[#This Row],[Overtime Wage Cap]]</f>
        <v>0</v>
      </c>
      <c r="AH292" s="41">
        <f>Table1[[#This Row],[Holiday Hours7]]*Table1[[#This Row],[Holiday Wage Cap]]</f>
        <v>0</v>
      </c>
      <c r="AI292" s="41">
        <f>SUM(Table1[[#This Row],[Regular]:[Holiday]])</f>
        <v>0</v>
      </c>
      <c r="AJ292" s="41">
        <f>IF(Table1[[#This Row],[Total]]=0,0,Table1[[#This Row],[Total2]]-Table1[[#This Row],[Total]])</f>
        <v>0</v>
      </c>
      <c r="AK292" s="41">
        <f>Table1[[#This Row],[Difference]]*Table1[[#This Row],[DDS Funding Percent]]</f>
        <v>0</v>
      </c>
      <c r="AL292" s="41">
        <f>IF(Table1[[#This Row],[Regular Hourly Wage]]&lt;&gt;0,Table1[[#This Row],[Regular Wage Cap]]-Table1[[#This Row],[Regular Hourly Wage]],0)</f>
        <v>0</v>
      </c>
      <c r="AM292" s="38"/>
      <c r="AN292" s="41">
        <f>Table1[[#This Row],[Wage Difference]]*Table1[[#This Row],[Post Wage Increase Time Off Accruals (Hours)]]</f>
        <v>0</v>
      </c>
      <c r="AO292" s="41">
        <f>Table1[[#This Row],[Min Wage Time Off Accrual Expense]]*Table1[[#This Row],[DDS Funding Percent]]</f>
        <v>0</v>
      </c>
      <c r="AP292" s="1"/>
      <c r="AQ292" s="18"/>
    </row>
    <row r="293" spans="3:43" x14ac:dyDescent="0.25">
      <c r="C293" s="58"/>
      <c r="D293" s="57"/>
      <c r="K293" s="41">
        <f>SUM(Table1[[#This Row],[Regular Wages]],Table1[[#This Row],[OvertimeWages]],Table1[[#This Row],[Holiday Wages]],Table1[[#This Row],[Incentive Payments]])</f>
        <v>0</v>
      </c>
      <c r="L293" s="38"/>
      <c r="M293" s="38"/>
      <c r="N293" s="38"/>
      <c r="O293" s="38"/>
      <c r="P293" s="38"/>
      <c r="Q293" s="38"/>
      <c r="R293" s="38"/>
      <c r="S293" s="41">
        <f>SUM(Table1[[#This Row],[Regular Wages2]],Table1[[#This Row],[OvertimeWages4]],Table1[[#This Row],[Holiday Wages6]],Table1[[#This Row],[Incentive Payments8]])</f>
        <v>0</v>
      </c>
      <c r="T293" s="41">
        <f>SUM(Table1[[#This Row],[Total Pre Min Wage Wages]],Table1[[#This Row],[Total After Min Wage Wages]])</f>
        <v>0</v>
      </c>
      <c r="U293" s="41">
        <f>IFERROR(IF(OR(Table1[[#This Row],[Regular Hours]]=0,Table1[[#This Row],[Regular Hours]]=""),VLOOKUP(Table1[[#This Row],[Position Title]],startingWages!$A$2:$D$200,2, FALSE),Table1[[#This Row],[Regular Wages]]/Table1[[#This Row],[Regular Hours]]),0)</f>
        <v>0</v>
      </c>
      <c r="V293" s="41">
        <f>IF(OR(Table1[[#This Row],[OvertimeHours]]="",Table1[[#This Row],[OvertimeHours]]=0),Table1[[#This Row],[Regular Hourly Wage]]*1.5,Table1[[#This Row],[OvertimeWages]]/Table1[[#This Row],[OvertimeHours]])</f>
        <v>0</v>
      </c>
      <c r="W293" s="41">
        <f>IF(OR(Table1[[#This Row],[Holiday Hours]]="",Table1[[#This Row],[Holiday Hours]]=0),Table1[[#This Row],[Regular Hourly Wage]],Table1[[#This Row],[Holiday Wages]]/Table1[[#This Row],[Holiday Hours]])</f>
        <v>0</v>
      </c>
      <c r="X293" s="41" t="str">
        <f>IF(Table1[[#This Row],[Regular Hourly Wage]]&lt;14.05,"$14.75",IF(Table1[[#This Row],[Regular Hourly Wage]]&lt;30,"5%","None"))</f>
        <v>$14.75</v>
      </c>
      <c r="Y293" s="41">
        <f>IF(Table1[[#This Row],[Wage Category]]="5%",Table1[[#This Row],[Regular Hourly Wage]]*1.05,IF(Table1[[#This Row],[Wage Category]]="$14.75",14.75,Table1[[#This Row],[Regular Hourly Wage]]))</f>
        <v>14.75</v>
      </c>
      <c r="Z293" s="41">
        <f>(1+IF(Table1[[#This Row],[Regular Hourly Wage]]=0,0.5,(Table1[[#This Row],[Overtime Hourly Wage]]-Table1[[#This Row],[Regular Hourly Wage]])/Table1[[#This Row],[Regular Hourly Wage]]))*Table1[[#This Row],[Regular Wage Cap]]</f>
        <v>22.125</v>
      </c>
      <c r="AA293" s="41">
        <f>(1+IF(Table1[[#This Row],[Regular Hourly Wage]]=0,0,(Table1[[#This Row],[Holiday Hourly Wage]]-Table1[[#This Row],[Regular Hourly Wage]])/Table1[[#This Row],[Regular Hourly Wage]]))*Table1[[#This Row],[Regular Wage Cap]]</f>
        <v>14.75</v>
      </c>
      <c r="AB293" s="41">
        <f>Table1[[#This Row],[Regular Hours3]]*Table1[[#This Row],[Regular Hourly Wage]]</f>
        <v>0</v>
      </c>
      <c r="AC293" s="41">
        <f>Table1[[#This Row],[OvertimeHours5]]*Table1[[#This Row],[Overtime Hourly Wage]]</f>
        <v>0</v>
      </c>
      <c r="AD293" s="41">
        <f>Table1[[#This Row],[Holiday Hours7]]*Table1[[#This Row],[Holiday Hourly Wage]]</f>
        <v>0</v>
      </c>
      <c r="AE293" s="41">
        <f>SUM(Table1[[#This Row],[Regular10]:[Holiday12]])</f>
        <v>0</v>
      </c>
      <c r="AF293" s="41">
        <f>Table1[[#This Row],[Regular Hours3]]*Table1[[#This Row],[Regular Wage Cap]]</f>
        <v>0</v>
      </c>
      <c r="AG293" s="41">
        <f>Table1[[#This Row],[OvertimeHours5]]*Table1[[#This Row],[Overtime Wage Cap]]</f>
        <v>0</v>
      </c>
      <c r="AH293" s="41">
        <f>Table1[[#This Row],[Holiday Hours7]]*Table1[[#This Row],[Holiday Wage Cap]]</f>
        <v>0</v>
      </c>
      <c r="AI293" s="41">
        <f>SUM(Table1[[#This Row],[Regular]:[Holiday]])</f>
        <v>0</v>
      </c>
      <c r="AJ293" s="41">
        <f>IF(Table1[[#This Row],[Total]]=0,0,Table1[[#This Row],[Total2]]-Table1[[#This Row],[Total]])</f>
        <v>0</v>
      </c>
      <c r="AK293" s="41">
        <f>Table1[[#This Row],[Difference]]*Table1[[#This Row],[DDS Funding Percent]]</f>
        <v>0</v>
      </c>
      <c r="AL293" s="41">
        <f>IF(Table1[[#This Row],[Regular Hourly Wage]]&lt;&gt;0,Table1[[#This Row],[Regular Wage Cap]]-Table1[[#This Row],[Regular Hourly Wage]],0)</f>
        <v>0</v>
      </c>
      <c r="AM293" s="38"/>
      <c r="AN293" s="41">
        <f>Table1[[#This Row],[Wage Difference]]*Table1[[#This Row],[Post Wage Increase Time Off Accruals (Hours)]]</f>
        <v>0</v>
      </c>
      <c r="AO293" s="41">
        <f>Table1[[#This Row],[Min Wage Time Off Accrual Expense]]*Table1[[#This Row],[DDS Funding Percent]]</f>
        <v>0</v>
      </c>
      <c r="AP293" s="1"/>
      <c r="AQ293" s="18"/>
    </row>
    <row r="294" spans="3:43" x14ac:dyDescent="0.25">
      <c r="C294" s="58"/>
      <c r="D294" s="57"/>
      <c r="K294" s="41">
        <f>SUM(Table1[[#This Row],[Regular Wages]],Table1[[#This Row],[OvertimeWages]],Table1[[#This Row],[Holiday Wages]],Table1[[#This Row],[Incentive Payments]])</f>
        <v>0</v>
      </c>
      <c r="L294" s="38"/>
      <c r="M294" s="38"/>
      <c r="N294" s="38"/>
      <c r="O294" s="38"/>
      <c r="P294" s="38"/>
      <c r="Q294" s="38"/>
      <c r="R294" s="38"/>
      <c r="S294" s="41">
        <f>SUM(Table1[[#This Row],[Regular Wages2]],Table1[[#This Row],[OvertimeWages4]],Table1[[#This Row],[Holiday Wages6]],Table1[[#This Row],[Incentive Payments8]])</f>
        <v>0</v>
      </c>
      <c r="T294" s="41">
        <f>SUM(Table1[[#This Row],[Total Pre Min Wage Wages]],Table1[[#This Row],[Total After Min Wage Wages]])</f>
        <v>0</v>
      </c>
      <c r="U294" s="41">
        <f>IFERROR(IF(OR(Table1[[#This Row],[Regular Hours]]=0,Table1[[#This Row],[Regular Hours]]=""),VLOOKUP(Table1[[#This Row],[Position Title]],startingWages!$A$2:$D$200,2, FALSE),Table1[[#This Row],[Regular Wages]]/Table1[[#This Row],[Regular Hours]]),0)</f>
        <v>0</v>
      </c>
      <c r="V294" s="41">
        <f>IF(OR(Table1[[#This Row],[OvertimeHours]]="",Table1[[#This Row],[OvertimeHours]]=0),Table1[[#This Row],[Regular Hourly Wage]]*1.5,Table1[[#This Row],[OvertimeWages]]/Table1[[#This Row],[OvertimeHours]])</f>
        <v>0</v>
      </c>
      <c r="W294" s="41">
        <f>IF(OR(Table1[[#This Row],[Holiday Hours]]="",Table1[[#This Row],[Holiday Hours]]=0),Table1[[#This Row],[Regular Hourly Wage]],Table1[[#This Row],[Holiday Wages]]/Table1[[#This Row],[Holiday Hours]])</f>
        <v>0</v>
      </c>
      <c r="X294" s="41" t="str">
        <f>IF(Table1[[#This Row],[Regular Hourly Wage]]&lt;14.05,"$14.75",IF(Table1[[#This Row],[Regular Hourly Wage]]&lt;30,"5%","None"))</f>
        <v>$14.75</v>
      </c>
      <c r="Y294" s="41">
        <f>IF(Table1[[#This Row],[Wage Category]]="5%",Table1[[#This Row],[Regular Hourly Wage]]*1.05,IF(Table1[[#This Row],[Wage Category]]="$14.75",14.75,Table1[[#This Row],[Regular Hourly Wage]]))</f>
        <v>14.75</v>
      </c>
      <c r="Z294" s="41">
        <f>(1+IF(Table1[[#This Row],[Regular Hourly Wage]]=0,0.5,(Table1[[#This Row],[Overtime Hourly Wage]]-Table1[[#This Row],[Regular Hourly Wage]])/Table1[[#This Row],[Regular Hourly Wage]]))*Table1[[#This Row],[Regular Wage Cap]]</f>
        <v>22.125</v>
      </c>
      <c r="AA294" s="41">
        <f>(1+IF(Table1[[#This Row],[Regular Hourly Wage]]=0,0,(Table1[[#This Row],[Holiday Hourly Wage]]-Table1[[#This Row],[Regular Hourly Wage]])/Table1[[#This Row],[Regular Hourly Wage]]))*Table1[[#This Row],[Regular Wage Cap]]</f>
        <v>14.75</v>
      </c>
      <c r="AB294" s="41">
        <f>Table1[[#This Row],[Regular Hours3]]*Table1[[#This Row],[Regular Hourly Wage]]</f>
        <v>0</v>
      </c>
      <c r="AC294" s="41">
        <f>Table1[[#This Row],[OvertimeHours5]]*Table1[[#This Row],[Overtime Hourly Wage]]</f>
        <v>0</v>
      </c>
      <c r="AD294" s="41">
        <f>Table1[[#This Row],[Holiday Hours7]]*Table1[[#This Row],[Holiday Hourly Wage]]</f>
        <v>0</v>
      </c>
      <c r="AE294" s="41">
        <f>SUM(Table1[[#This Row],[Regular10]:[Holiday12]])</f>
        <v>0</v>
      </c>
      <c r="AF294" s="41">
        <f>Table1[[#This Row],[Regular Hours3]]*Table1[[#This Row],[Regular Wage Cap]]</f>
        <v>0</v>
      </c>
      <c r="AG294" s="41">
        <f>Table1[[#This Row],[OvertimeHours5]]*Table1[[#This Row],[Overtime Wage Cap]]</f>
        <v>0</v>
      </c>
      <c r="AH294" s="41">
        <f>Table1[[#This Row],[Holiday Hours7]]*Table1[[#This Row],[Holiday Wage Cap]]</f>
        <v>0</v>
      </c>
      <c r="AI294" s="41">
        <f>SUM(Table1[[#This Row],[Regular]:[Holiday]])</f>
        <v>0</v>
      </c>
      <c r="AJ294" s="41">
        <f>IF(Table1[[#This Row],[Total]]=0,0,Table1[[#This Row],[Total2]]-Table1[[#This Row],[Total]])</f>
        <v>0</v>
      </c>
      <c r="AK294" s="41">
        <f>Table1[[#This Row],[Difference]]*Table1[[#This Row],[DDS Funding Percent]]</f>
        <v>0</v>
      </c>
      <c r="AL294" s="41">
        <f>IF(Table1[[#This Row],[Regular Hourly Wage]]&lt;&gt;0,Table1[[#This Row],[Regular Wage Cap]]-Table1[[#This Row],[Regular Hourly Wage]],0)</f>
        <v>0</v>
      </c>
      <c r="AM294" s="38"/>
      <c r="AN294" s="41">
        <f>Table1[[#This Row],[Wage Difference]]*Table1[[#This Row],[Post Wage Increase Time Off Accruals (Hours)]]</f>
        <v>0</v>
      </c>
      <c r="AO294" s="41">
        <f>Table1[[#This Row],[Min Wage Time Off Accrual Expense]]*Table1[[#This Row],[DDS Funding Percent]]</f>
        <v>0</v>
      </c>
      <c r="AP294" s="1"/>
      <c r="AQ294" s="18"/>
    </row>
    <row r="295" spans="3:43" x14ac:dyDescent="0.25">
      <c r="C295" s="58"/>
      <c r="D295" s="57"/>
      <c r="K295" s="41">
        <f>SUM(Table1[[#This Row],[Regular Wages]],Table1[[#This Row],[OvertimeWages]],Table1[[#This Row],[Holiday Wages]],Table1[[#This Row],[Incentive Payments]])</f>
        <v>0</v>
      </c>
      <c r="L295" s="38"/>
      <c r="M295" s="38"/>
      <c r="N295" s="38"/>
      <c r="O295" s="38"/>
      <c r="P295" s="38"/>
      <c r="Q295" s="38"/>
      <c r="R295" s="38"/>
      <c r="S295" s="41">
        <f>SUM(Table1[[#This Row],[Regular Wages2]],Table1[[#This Row],[OvertimeWages4]],Table1[[#This Row],[Holiday Wages6]],Table1[[#This Row],[Incentive Payments8]])</f>
        <v>0</v>
      </c>
      <c r="T295" s="41">
        <f>SUM(Table1[[#This Row],[Total Pre Min Wage Wages]],Table1[[#This Row],[Total After Min Wage Wages]])</f>
        <v>0</v>
      </c>
      <c r="U295" s="41">
        <f>IFERROR(IF(OR(Table1[[#This Row],[Regular Hours]]=0,Table1[[#This Row],[Regular Hours]]=""),VLOOKUP(Table1[[#This Row],[Position Title]],startingWages!$A$2:$D$200,2, FALSE),Table1[[#This Row],[Regular Wages]]/Table1[[#This Row],[Regular Hours]]),0)</f>
        <v>0</v>
      </c>
      <c r="V295" s="41">
        <f>IF(OR(Table1[[#This Row],[OvertimeHours]]="",Table1[[#This Row],[OvertimeHours]]=0),Table1[[#This Row],[Regular Hourly Wage]]*1.5,Table1[[#This Row],[OvertimeWages]]/Table1[[#This Row],[OvertimeHours]])</f>
        <v>0</v>
      </c>
      <c r="W295" s="41">
        <f>IF(OR(Table1[[#This Row],[Holiday Hours]]="",Table1[[#This Row],[Holiday Hours]]=0),Table1[[#This Row],[Regular Hourly Wage]],Table1[[#This Row],[Holiday Wages]]/Table1[[#This Row],[Holiday Hours]])</f>
        <v>0</v>
      </c>
      <c r="X295" s="41" t="str">
        <f>IF(Table1[[#This Row],[Regular Hourly Wage]]&lt;14.05,"$14.75",IF(Table1[[#This Row],[Regular Hourly Wage]]&lt;30,"5%","None"))</f>
        <v>$14.75</v>
      </c>
      <c r="Y295" s="41">
        <f>IF(Table1[[#This Row],[Wage Category]]="5%",Table1[[#This Row],[Regular Hourly Wage]]*1.05,IF(Table1[[#This Row],[Wage Category]]="$14.75",14.75,Table1[[#This Row],[Regular Hourly Wage]]))</f>
        <v>14.75</v>
      </c>
      <c r="Z295" s="41">
        <f>(1+IF(Table1[[#This Row],[Regular Hourly Wage]]=0,0.5,(Table1[[#This Row],[Overtime Hourly Wage]]-Table1[[#This Row],[Regular Hourly Wage]])/Table1[[#This Row],[Regular Hourly Wage]]))*Table1[[#This Row],[Regular Wage Cap]]</f>
        <v>22.125</v>
      </c>
      <c r="AA295" s="41">
        <f>(1+IF(Table1[[#This Row],[Regular Hourly Wage]]=0,0,(Table1[[#This Row],[Holiday Hourly Wage]]-Table1[[#This Row],[Regular Hourly Wage]])/Table1[[#This Row],[Regular Hourly Wage]]))*Table1[[#This Row],[Regular Wage Cap]]</f>
        <v>14.75</v>
      </c>
      <c r="AB295" s="41">
        <f>Table1[[#This Row],[Regular Hours3]]*Table1[[#This Row],[Regular Hourly Wage]]</f>
        <v>0</v>
      </c>
      <c r="AC295" s="41">
        <f>Table1[[#This Row],[OvertimeHours5]]*Table1[[#This Row],[Overtime Hourly Wage]]</f>
        <v>0</v>
      </c>
      <c r="AD295" s="41">
        <f>Table1[[#This Row],[Holiday Hours7]]*Table1[[#This Row],[Holiday Hourly Wage]]</f>
        <v>0</v>
      </c>
      <c r="AE295" s="41">
        <f>SUM(Table1[[#This Row],[Regular10]:[Holiday12]])</f>
        <v>0</v>
      </c>
      <c r="AF295" s="41">
        <f>Table1[[#This Row],[Regular Hours3]]*Table1[[#This Row],[Regular Wage Cap]]</f>
        <v>0</v>
      </c>
      <c r="AG295" s="41">
        <f>Table1[[#This Row],[OvertimeHours5]]*Table1[[#This Row],[Overtime Wage Cap]]</f>
        <v>0</v>
      </c>
      <c r="AH295" s="41">
        <f>Table1[[#This Row],[Holiday Hours7]]*Table1[[#This Row],[Holiday Wage Cap]]</f>
        <v>0</v>
      </c>
      <c r="AI295" s="41">
        <f>SUM(Table1[[#This Row],[Regular]:[Holiday]])</f>
        <v>0</v>
      </c>
      <c r="AJ295" s="41">
        <f>IF(Table1[[#This Row],[Total]]=0,0,Table1[[#This Row],[Total2]]-Table1[[#This Row],[Total]])</f>
        <v>0</v>
      </c>
      <c r="AK295" s="41">
        <f>Table1[[#This Row],[Difference]]*Table1[[#This Row],[DDS Funding Percent]]</f>
        <v>0</v>
      </c>
      <c r="AL295" s="41">
        <f>IF(Table1[[#This Row],[Regular Hourly Wage]]&lt;&gt;0,Table1[[#This Row],[Regular Wage Cap]]-Table1[[#This Row],[Regular Hourly Wage]],0)</f>
        <v>0</v>
      </c>
      <c r="AM295" s="38"/>
      <c r="AN295" s="41">
        <f>Table1[[#This Row],[Wage Difference]]*Table1[[#This Row],[Post Wage Increase Time Off Accruals (Hours)]]</f>
        <v>0</v>
      </c>
      <c r="AO295" s="41">
        <f>Table1[[#This Row],[Min Wage Time Off Accrual Expense]]*Table1[[#This Row],[DDS Funding Percent]]</f>
        <v>0</v>
      </c>
      <c r="AP295" s="1"/>
      <c r="AQ295" s="18"/>
    </row>
    <row r="296" spans="3:43" x14ac:dyDescent="0.25">
      <c r="C296" s="58"/>
      <c r="D296" s="57"/>
      <c r="K296" s="41">
        <f>SUM(Table1[[#This Row],[Regular Wages]],Table1[[#This Row],[OvertimeWages]],Table1[[#This Row],[Holiday Wages]],Table1[[#This Row],[Incentive Payments]])</f>
        <v>0</v>
      </c>
      <c r="L296" s="38"/>
      <c r="M296" s="38"/>
      <c r="N296" s="38"/>
      <c r="O296" s="38"/>
      <c r="P296" s="38"/>
      <c r="Q296" s="38"/>
      <c r="R296" s="38"/>
      <c r="S296" s="41">
        <f>SUM(Table1[[#This Row],[Regular Wages2]],Table1[[#This Row],[OvertimeWages4]],Table1[[#This Row],[Holiday Wages6]],Table1[[#This Row],[Incentive Payments8]])</f>
        <v>0</v>
      </c>
      <c r="T296" s="41">
        <f>SUM(Table1[[#This Row],[Total Pre Min Wage Wages]],Table1[[#This Row],[Total After Min Wage Wages]])</f>
        <v>0</v>
      </c>
      <c r="U296" s="41">
        <f>IFERROR(IF(OR(Table1[[#This Row],[Regular Hours]]=0,Table1[[#This Row],[Regular Hours]]=""),VLOOKUP(Table1[[#This Row],[Position Title]],startingWages!$A$2:$D$200,2, FALSE),Table1[[#This Row],[Regular Wages]]/Table1[[#This Row],[Regular Hours]]),0)</f>
        <v>0</v>
      </c>
      <c r="V296" s="41">
        <f>IF(OR(Table1[[#This Row],[OvertimeHours]]="",Table1[[#This Row],[OvertimeHours]]=0),Table1[[#This Row],[Regular Hourly Wage]]*1.5,Table1[[#This Row],[OvertimeWages]]/Table1[[#This Row],[OvertimeHours]])</f>
        <v>0</v>
      </c>
      <c r="W296" s="41">
        <f>IF(OR(Table1[[#This Row],[Holiday Hours]]="",Table1[[#This Row],[Holiday Hours]]=0),Table1[[#This Row],[Regular Hourly Wage]],Table1[[#This Row],[Holiday Wages]]/Table1[[#This Row],[Holiday Hours]])</f>
        <v>0</v>
      </c>
      <c r="X296" s="41" t="str">
        <f>IF(Table1[[#This Row],[Regular Hourly Wage]]&lt;14.05,"$14.75",IF(Table1[[#This Row],[Regular Hourly Wage]]&lt;30,"5%","None"))</f>
        <v>$14.75</v>
      </c>
      <c r="Y296" s="41">
        <f>IF(Table1[[#This Row],[Wage Category]]="5%",Table1[[#This Row],[Regular Hourly Wage]]*1.05,IF(Table1[[#This Row],[Wage Category]]="$14.75",14.75,Table1[[#This Row],[Regular Hourly Wage]]))</f>
        <v>14.75</v>
      </c>
      <c r="Z296" s="41">
        <f>(1+IF(Table1[[#This Row],[Regular Hourly Wage]]=0,0.5,(Table1[[#This Row],[Overtime Hourly Wage]]-Table1[[#This Row],[Regular Hourly Wage]])/Table1[[#This Row],[Regular Hourly Wage]]))*Table1[[#This Row],[Regular Wage Cap]]</f>
        <v>22.125</v>
      </c>
      <c r="AA296" s="41">
        <f>(1+IF(Table1[[#This Row],[Regular Hourly Wage]]=0,0,(Table1[[#This Row],[Holiday Hourly Wage]]-Table1[[#This Row],[Regular Hourly Wage]])/Table1[[#This Row],[Regular Hourly Wage]]))*Table1[[#This Row],[Regular Wage Cap]]</f>
        <v>14.75</v>
      </c>
      <c r="AB296" s="41">
        <f>Table1[[#This Row],[Regular Hours3]]*Table1[[#This Row],[Regular Hourly Wage]]</f>
        <v>0</v>
      </c>
      <c r="AC296" s="41">
        <f>Table1[[#This Row],[OvertimeHours5]]*Table1[[#This Row],[Overtime Hourly Wage]]</f>
        <v>0</v>
      </c>
      <c r="AD296" s="41">
        <f>Table1[[#This Row],[Holiday Hours7]]*Table1[[#This Row],[Holiday Hourly Wage]]</f>
        <v>0</v>
      </c>
      <c r="AE296" s="41">
        <f>SUM(Table1[[#This Row],[Regular10]:[Holiday12]])</f>
        <v>0</v>
      </c>
      <c r="AF296" s="41">
        <f>Table1[[#This Row],[Regular Hours3]]*Table1[[#This Row],[Regular Wage Cap]]</f>
        <v>0</v>
      </c>
      <c r="AG296" s="41">
        <f>Table1[[#This Row],[OvertimeHours5]]*Table1[[#This Row],[Overtime Wage Cap]]</f>
        <v>0</v>
      </c>
      <c r="AH296" s="41">
        <f>Table1[[#This Row],[Holiday Hours7]]*Table1[[#This Row],[Holiday Wage Cap]]</f>
        <v>0</v>
      </c>
      <c r="AI296" s="41">
        <f>SUM(Table1[[#This Row],[Regular]:[Holiday]])</f>
        <v>0</v>
      </c>
      <c r="AJ296" s="41">
        <f>IF(Table1[[#This Row],[Total]]=0,0,Table1[[#This Row],[Total2]]-Table1[[#This Row],[Total]])</f>
        <v>0</v>
      </c>
      <c r="AK296" s="41">
        <f>Table1[[#This Row],[Difference]]*Table1[[#This Row],[DDS Funding Percent]]</f>
        <v>0</v>
      </c>
      <c r="AL296" s="41">
        <f>IF(Table1[[#This Row],[Regular Hourly Wage]]&lt;&gt;0,Table1[[#This Row],[Regular Wage Cap]]-Table1[[#This Row],[Regular Hourly Wage]],0)</f>
        <v>0</v>
      </c>
      <c r="AM296" s="38"/>
      <c r="AN296" s="41">
        <f>Table1[[#This Row],[Wage Difference]]*Table1[[#This Row],[Post Wage Increase Time Off Accruals (Hours)]]</f>
        <v>0</v>
      </c>
      <c r="AO296" s="41">
        <f>Table1[[#This Row],[Min Wage Time Off Accrual Expense]]*Table1[[#This Row],[DDS Funding Percent]]</f>
        <v>0</v>
      </c>
      <c r="AP296" s="1"/>
      <c r="AQ296" s="18"/>
    </row>
    <row r="297" spans="3:43" x14ac:dyDescent="0.25">
      <c r="C297" s="58"/>
      <c r="D297" s="57"/>
      <c r="K297" s="41">
        <f>SUM(Table1[[#This Row],[Regular Wages]],Table1[[#This Row],[OvertimeWages]],Table1[[#This Row],[Holiday Wages]],Table1[[#This Row],[Incentive Payments]])</f>
        <v>0</v>
      </c>
      <c r="L297" s="38"/>
      <c r="M297" s="38"/>
      <c r="N297" s="38"/>
      <c r="O297" s="38"/>
      <c r="P297" s="38"/>
      <c r="Q297" s="38"/>
      <c r="R297" s="38"/>
      <c r="S297" s="41">
        <f>SUM(Table1[[#This Row],[Regular Wages2]],Table1[[#This Row],[OvertimeWages4]],Table1[[#This Row],[Holiday Wages6]],Table1[[#This Row],[Incentive Payments8]])</f>
        <v>0</v>
      </c>
      <c r="T297" s="41">
        <f>SUM(Table1[[#This Row],[Total Pre Min Wage Wages]],Table1[[#This Row],[Total After Min Wage Wages]])</f>
        <v>0</v>
      </c>
      <c r="U297" s="41">
        <f>IFERROR(IF(OR(Table1[[#This Row],[Regular Hours]]=0,Table1[[#This Row],[Regular Hours]]=""),VLOOKUP(Table1[[#This Row],[Position Title]],startingWages!$A$2:$D$200,2, FALSE),Table1[[#This Row],[Regular Wages]]/Table1[[#This Row],[Regular Hours]]),0)</f>
        <v>0</v>
      </c>
      <c r="V297" s="41">
        <f>IF(OR(Table1[[#This Row],[OvertimeHours]]="",Table1[[#This Row],[OvertimeHours]]=0),Table1[[#This Row],[Regular Hourly Wage]]*1.5,Table1[[#This Row],[OvertimeWages]]/Table1[[#This Row],[OvertimeHours]])</f>
        <v>0</v>
      </c>
      <c r="W297" s="41">
        <f>IF(OR(Table1[[#This Row],[Holiday Hours]]="",Table1[[#This Row],[Holiday Hours]]=0),Table1[[#This Row],[Regular Hourly Wage]],Table1[[#This Row],[Holiday Wages]]/Table1[[#This Row],[Holiday Hours]])</f>
        <v>0</v>
      </c>
      <c r="X297" s="41" t="str">
        <f>IF(Table1[[#This Row],[Regular Hourly Wage]]&lt;14.05,"$14.75",IF(Table1[[#This Row],[Regular Hourly Wage]]&lt;30,"5%","None"))</f>
        <v>$14.75</v>
      </c>
      <c r="Y297" s="41">
        <f>IF(Table1[[#This Row],[Wage Category]]="5%",Table1[[#This Row],[Regular Hourly Wage]]*1.05,IF(Table1[[#This Row],[Wage Category]]="$14.75",14.75,Table1[[#This Row],[Regular Hourly Wage]]))</f>
        <v>14.75</v>
      </c>
      <c r="Z297" s="41">
        <f>(1+IF(Table1[[#This Row],[Regular Hourly Wage]]=0,0.5,(Table1[[#This Row],[Overtime Hourly Wage]]-Table1[[#This Row],[Regular Hourly Wage]])/Table1[[#This Row],[Regular Hourly Wage]]))*Table1[[#This Row],[Regular Wage Cap]]</f>
        <v>22.125</v>
      </c>
      <c r="AA297" s="41">
        <f>(1+IF(Table1[[#This Row],[Regular Hourly Wage]]=0,0,(Table1[[#This Row],[Holiday Hourly Wage]]-Table1[[#This Row],[Regular Hourly Wage]])/Table1[[#This Row],[Regular Hourly Wage]]))*Table1[[#This Row],[Regular Wage Cap]]</f>
        <v>14.75</v>
      </c>
      <c r="AB297" s="41">
        <f>Table1[[#This Row],[Regular Hours3]]*Table1[[#This Row],[Regular Hourly Wage]]</f>
        <v>0</v>
      </c>
      <c r="AC297" s="41">
        <f>Table1[[#This Row],[OvertimeHours5]]*Table1[[#This Row],[Overtime Hourly Wage]]</f>
        <v>0</v>
      </c>
      <c r="AD297" s="41">
        <f>Table1[[#This Row],[Holiday Hours7]]*Table1[[#This Row],[Holiday Hourly Wage]]</f>
        <v>0</v>
      </c>
      <c r="AE297" s="41">
        <f>SUM(Table1[[#This Row],[Regular10]:[Holiday12]])</f>
        <v>0</v>
      </c>
      <c r="AF297" s="41">
        <f>Table1[[#This Row],[Regular Hours3]]*Table1[[#This Row],[Regular Wage Cap]]</f>
        <v>0</v>
      </c>
      <c r="AG297" s="41">
        <f>Table1[[#This Row],[OvertimeHours5]]*Table1[[#This Row],[Overtime Wage Cap]]</f>
        <v>0</v>
      </c>
      <c r="AH297" s="41">
        <f>Table1[[#This Row],[Holiday Hours7]]*Table1[[#This Row],[Holiday Wage Cap]]</f>
        <v>0</v>
      </c>
      <c r="AI297" s="41">
        <f>SUM(Table1[[#This Row],[Regular]:[Holiday]])</f>
        <v>0</v>
      </c>
      <c r="AJ297" s="41">
        <f>IF(Table1[[#This Row],[Total]]=0,0,Table1[[#This Row],[Total2]]-Table1[[#This Row],[Total]])</f>
        <v>0</v>
      </c>
      <c r="AK297" s="41">
        <f>Table1[[#This Row],[Difference]]*Table1[[#This Row],[DDS Funding Percent]]</f>
        <v>0</v>
      </c>
      <c r="AL297" s="41">
        <f>IF(Table1[[#This Row],[Regular Hourly Wage]]&lt;&gt;0,Table1[[#This Row],[Regular Wage Cap]]-Table1[[#This Row],[Regular Hourly Wage]],0)</f>
        <v>0</v>
      </c>
      <c r="AM297" s="38"/>
      <c r="AN297" s="41">
        <f>Table1[[#This Row],[Wage Difference]]*Table1[[#This Row],[Post Wage Increase Time Off Accruals (Hours)]]</f>
        <v>0</v>
      </c>
      <c r="AO297" s="41">
        <f>Table1[[#This Row],[Min Wage Time Off Accrual Expense]]*Table1[[#This Row],[DDS Funding Percent]]</f>
        <v>0</v>
      </c>
      <c r="AP297" s="1"/>
      <c r="AQ297" s="18"/>
    </row>
    <row r="298" spans="3:43" x14ac:dyDescent="0.25">
      <c r="C298" s="58"/>
      <c r="D298" s="57"/>
      <c r="K298" s="41">
        <f>SUM(Table1[[#This Row],[Regular Wages]],Table1[[#This Row],[OvertimeWages]],Table1[[#This Row],[Holiday Wages]],Table1[[#This Row],[Incentive Payments]])</f>
        <v>0</v>
      </c>
      <c r="L298" s="38"/>
      <c r="M298" s="38"/>
      <c r="N298" s="38"/>
      <c r="O298" s="38"/>
      <c r="P298" s="38"/>
      <c r="Q298" s="38"/>
      <c r="R298" s="38"/>
      <c r="S298" s="41">
        <f>SUM(Table1[[#This Row],[Regular Wages2]],Table1[[#This Row],[OvertimeWages4]],Table1[[#This Row],[Holiday Wages6]],Table1[[#This Row],[Incentive Payments8]])</f>
        <v>0</v>
      </c>
      <c r="T298" s="41">
        <f>SUM(Table1[[#This Row],[Total Pre Min Wage Wages]],Table1[[#This Row],[Total After Min Wage Wages]])</f>
        <v>0</v>
      </c>
      <c r="U298" s="41">
        <f>IFERROR(IF(OR(Table1[[#This Row],[Regular Hours]]=0,Table1[[#This Row],[Regular Hours]]=""),VLOOKUP(Table1[[#This Row],[Position Title]],startingWages!$A$2:$D$200,2, FALSE),Table1[[#This Row],[Regular Wages]]/Table1[[#This Row],[Regular Hours]]),0)</f>
        <v>0</v>
      </c>
      <c r="V298" s="41">
        <f>IF(OR(Table1[[#This Row],[OvertimeHours]]="",Table1[[#This Row],[OvertimeHours]]=0),Table1[[#This Row],[Regular Hourly Wage]]*1.5,Table1[[#This Row],[OvertimeWages]]/Table1[[#This Row],[OvertimeHours]])</f>
        <v>0</v>
      </c>
      <c r="W298" s="41">
        <f>IF(OR(Table1[[#This Row],[Holiday Hours]]="",Table1[[#This Row],[Holiday Hours]]=0),Table1[[#This Row],[Regular Hourly Wage]],Table1[[#This Row],[Holiday Wages]]/Table1[[#This Row],[Holiday Hours]])</f>
        <v>0</v>
      </c>
      <c r="X298" s="41" t="str">
        <f>IF(Table1[[#This Row],[Regular Hourly Wage]]&lt;14.05,"$14.75",IF(Table1[[#This Row],[Regular Hourly Wage]]&lt;30,"5%","None"))</f>
        <v>$14.75</v>
      </c>
      <c r="Y298" s="41">
        <f>IF(Table1[[#This Row],[Wage Category]]="5%",Table1[[#This Row],[Regular Hourly Wage]]*1.05,IF(Table1[[#This Row],[Wage Category]]="$14.75",14.75,Table1[[#This Row],[Regular Hourly Wage]]))</f>
        <v>14.75</v>
      </c>
      <c r="Z298" s="41">
        <f>(1+IF(Table1[[#This Row],[Regular Hourly Wage]]=0,0.5,(Table1[[#This Row],[Overtime Hourly Wage]]-Table1[[#This Row],[Regular Hourly Wage]])/Table1[[#This Row],[Regular Hourly Wage]]))*Table1[[#This Row],[Regular Wage Cap]]</f>
        <v>22.125</v>
      </c>
      <c r="AA298" s="41">
        <f>(1+IF(Table1[[#This Row],[Regular Hourly Wage]]=0,0,(Table1[[#This Row],[Holiday Hourly Wage]]-Table1[[#This Row],[Regular Hourly Wage]])/Table1[[#This Row],[Regular Hourly Wage]]))*Table1[[#This Row],[Regular Wage Cap]]</f>
        <v>14.75</v>
      </c>
      <c r="AB298" s="41">
        <f>Table1[[#This Row],[Regular Hours3]]*Table1[[#This Row],[Regular Hourly Wage]]</f>
        <v>0</v>
      </c>
      <c r="AC298" s="41">
        <f>Table1[[#This Row],[OvertimeHours5]]*Table1[[#This Row],[Overtime Hourly Wage]]</f>
        <v>0</v>
      </c>
      <c r="AD298" s="41">
        <f>Table1[[#This Row],[Holiday Hours7]]*Table1[[#This Row],[Holiday Hourly Wage]]</f>
        <v>0</v>
      </c>
      <c r="AE298" s="41">
        <f>SUM(Table1[[#This Row],[Regular10]:[Holiday12]])</f>
        <v>0</v>
      </c>
      <c r="AF298" s="41">
        <f>Table1[[#This Row],[Regular Hours3]]*Table1[[#This Row],[Regular Wage Cap]]</f>
        <v>0</v>
      </c>
      <c r="AG298" s="41">
        <f>Table1[[#This Row],[OvertimeHours5]]*Table1[[#This Row],[Overtime Wage Cap]]</f>
        <v>0</v>
      </c>
      <c r="AH298" s="41">
        <f>Table1[[#This Row],[Holiday Hours7]]*Table1[[#This Row],[Holiday Wage Cap]]</f>
        <v>0</v>
      </c>
      <c r="AI298" s="41">
        <f>SUM(Table1[[#This Row],[Regular]:[Holiday]])</f>
        <v>0</v>
      </c>
      <c r="AJ298" s="41">
        <f>IF(Table1[[#This Row],[Total]]=0,0,Table1[[#This Row],[Total2]]-Table1[[#This Row],[Total]])</f>
        <v>0</v>
      </c>
      <c r="AK298" s="41">
        <f>Table1[[#This Row],[Difference]]*Table1[[#This Row],[DDS Funding Percent]]</f>
        <v>0</v>
      </c>
      <c r="AL298" s="41">
        <f>IF(Table1[[#This Row],[Regular Hourly Wage]]&lt;&gt;0,Table1[[#This Row],[Regular Wage Cap]]-Table1[[#This Row],[Regular Hourly Wage]],0)</f>
        <v>0</v>
      </c>
      <c r="AM298" s="38"/>
      <c r="AN298" s="41">
        <f>Table1[[#This Row],[Wage Difference]]*Table1[[#This Row],[Post Wage Increase Time Off Accruals (Hours)]]</f>
        <v>0</v>
      </c>
      <c r="AO298" s="41">
        <f>Table1[[#This Row],[Min Wage Time Off Accrual Expense]]*Table1[[#This Row],[DDS Funding Percent]]</f>
        <v>0</v>
      </c>
      <c r="AP298" s="1"/>
      <c r="AQ298" s="18"/>
    </row>
    <row r="299" spans="3:43" x14ac:dyDescent="0.25">
      <c r="C299" s="58"/>
      <c r="D299" s="57"/>
      <c r="K299" s="41">
        <f>SUM(Table1[[#This Row],[Regular Wages]],Table1[[#This Row],[OvertimeWages]],Table1[[#This Row],[Holiday Wages]],Table1[[#This Row],[Incentive Payments]])</f>
        <v>0</v>
      </c>
      <c r="L299" s="38"/>
      <c r="M299" s="38"/>
      <c r="N299" s="38"/>
      <c r="O299" s="38"/>
      <c r="P299" s="38"/>
      <c r="Q299" s="38"/>
      <c r="R299" s="38"/>
      <c r="S299" s="41">
        <f>SUM(Table1[[#This Row],[Regular Wages2]],Table1[[#This Row],[OvertimeWages4]],Table1[[#This Row],[Holiday Wages6]],Table1[[#This Row],[Incentive Payments8]])</f>
        <v>0</v>
      </c>
      <c r="T299" s="41">
        <f>SUM(Table1[[#This Row],[Total Pre Min Wage Wages]],Table1[[#This Row],[Total After Min Wage Wages]])</f>
        <v>0</v>
      </c>
      <c r="U299" s="41">
        <f>IFERROR(IF(OR(Table1[[#This Row],[Regular Hours]]=0,Table1[[#This Row],[Regular Hours]]=""),VLOOKUP(Table1[[#This Row],[Position Title]],startingWages!$A$2:$D$200,2, FALSE),Table1[[#This Row],[Regular Wages]]/Table1[[#This Row],[Regular Hours]]),0)</f>
        <v>0</v>
      </c>
      <c r="V299" s="41">
        <f>IF(OR(Table1[[#This Row],[OvertimeHours]]="",Table1[[#This Row],[OvertimeHours]]=0),Table1[[#This Row],[Regular Hourly Wage]]*1.5,Table1[[#This Row],[OvertimeWages]]/Table1[[#This Row],[OvertimeHours]])</f>
        <v>0</v>
      </c>
      <c r="W299" s="41">
        <f>IF(OR(Table1[[#This Row],[Holiday Hours]]="",Table1[[#This Row],[Holiday Hours]]=0),Table1[[#This Row],[Regular Hourly Wage]],Table1[[#This Row],[Holiday Wages]]/Table1[[#This Row],[Holiday Hours]])</f>
        <v>0</v>
      </c>
      <c r="X299" s="41" t="str">
        <f>IF(Table1[[#This Row],[Regular Hourly Wage]]&lt;14.05,"$14.75",IF(Table1[[#This Row],[Regular Hourly Wage]]&lt;30,"5%","None"))</f>
        <v>$14.75</v>
      </c>
      <c r="Y299" s="41">
        <f>IF(Table1[[#This Row],[Wage Category]]="5%",Table1[[#This Row],[Regular Hourly Wage]]*1.05,IF(Table1[[#This Row],[Wage Category]]="$14.75",14.75,Table1[[#This Row],[Regular Hourly Wage]]))</f>
        <v>14.75</v>
      </c>
      <c r="Z299" s="41">
        <f>(1+IF(Table1[[#This Row],[Regular Hourly Wage]]=0,0.5,(Table1[[#This Row],[Overtime Hourly Wage]]-Table1[[#This Row],[Regular Hourly Wage]])/Table1[[#This Row],[Regular Hourly Wage]]))*Table1[[#This Row],[Regular Wage Cap]]</f>
        <v>22.125</v>
      </c>
      <c r="AA299" s="41">
        <f>(1+IF(Table1[[#This Row],[Regular Hourly Wage]]=0,0,(Table1[[#This Row],[Holiday Hourly Wage]]-Table1[[#This Row],[Regular Hourly Wage]])/Table1[[#This Row],[Regular Hourly Wage]]))*Table1[[#This Row],[Regular Wage Cap]]</f>
        <v>14.75</v>
      </c>
      <c r="AB299" s="41">
        <f>Table1[[#This Row],[Regular Hours3]]*Table1[[#This Row],[Regular Hourly Wage]]</f>
        <v>0</v>
      </c>
      <c r="AC299" s="41">
        <f>Table1[[#This Row],[OvertimeHours5]]*Table1[[#This Row],[Overtime Hourly Wage]]</f>
        <v>0</v>
      </c>
      <c r="AD299" s="41">
        <f>Table1[[#This Row],[Holiday Hours7]]*Table1[[#This Row],[Holiday Hourly Wage]]</f>
        <v>0</v>
      </c>
      <c r="AE299" s="41">
        <f>SUM(Table1[[#This Row],[Regular10]:[Holiday12]])</f>
        <v>0</v>
      </c>
      <c r="AF299" s="41">
        <f>Table1[[#This Row],[Regular Hours3]]*Table1[[#This Row],[Regular Wage Cap]]</f>
        <v>0</v>
      </c>
      <c r="AG299" s="41">
        <f>Table1[[#This Row],[OvertimeHours5]]*Table1[[#This Row],[Overtime Wage Cap]]</f>
        <v>0</v>
      </c>
      <c r="AH299" s="41">
        <f>Table1[[#This Row],[Holiday Hours7]]*Table1[[#This Row],[Holiday Wage Cap]]</f>
        <v>0</v>
      </c>
      <c r="AI299" s="41">
        <f>SUM(Table1[[#This Row],[Regular]:[Holiday]])</f>
        <v>0</v>
      </c>
      <c r="AJ299" s="41">
        <f>IF(Table1[[#This Row],[Total]]=0,0,Table1[[#This Row],[Total2]]-Table1[[#This Row],[Total]])</f>
        <v>0</v>
      </c>
      <c r="AK299" s="41">
        <f>Table1[[#This Row],[Difference]]*Table1[[#This Row],[DDS Funding Percent]]</f>
        <v>0</v>
      </c>
      <c r="AL299" s="41">
        <f>IF(Table1[[#This Row],[Regular Hourly Wage]]&lt;&gt;0,Table1[[#This Row],[Regular Wage Cap]]-Table1[[#This Row],[Regular Hourly Wage]],0)</f>
        <v>0</v>
      </c>
      <c r="AM299" s="38"/>
      <c r="AN299" s="41">
        <f>Table1[[#This Row],[Wage Difference]]*Table1[[#This Row],[Post Wage Increase Time Off Accruals (Hours)]]</f>
        <v>0</v>
      </c>
      <c r="AO299" s="41">
        <f>Table1[[#This Row],[Min Wage Time Off Accrual Expense]]*Table1[[#This Row],[DDS Funding Percent]]</f>
        <v>0</v>
      </c>
      <c r="AP299" s="1"/>
      <c r="AQ299" s="18"/>
    </row>
    <row r="300" spans="3:43" x14ac:dyDescent="0.25">
      <c r="C300" s="58"/>
      <c r="D300" s="57"/>
      <c r="K300" s="41">
        <f>SUM(Table1[[#This Row],[Regular Wages]],Table1[[#This Row],[OvertimeWages]],Table1[[#This Row],[Holiday Wages]],Table1[[#This Row],[Incentive Payments]])</f>
        <v>0</v>
      </c>
      <c r="L300" s="38"/>
      <c r="M300" s="38"/>
      <c r="N300" s="38"/>
      <c r="O300" s="38"/>
      <c r="P300" s="38"/>
      <c r="Q300" s="38"/>
      <c r="R300" s="38"/>
      <c r="S300" s="41">
        <f>SUM(Table1[[#This Row],[Regular Wages2]],Table1[[#This Row],[OvertimeWages4]],Table1[[#This Row],[Holiday Wages6]],Table1[[#This Row],[Incentive Payments8]])</f>
        <v>0</v>
      </c>
      <c r="T300" s="41">
        <f>SUM(Table1[[#This Row],[Total Pre Min Wage Wages]],Table1[[#This Row],[Total After Min Wage Wages]])</f>
        <v>0</v>
      </c>
      <c r="U300" s="41">
        <f>IFERROR(IF(OR(Table1[[#This Row],[Regular Hours]]=0,Table1[[#This Row],[Regular Hours]]=""),VLOOKUP(Table1[[#This Row],[Position Title]],startingWages!$A$2:$D$200,2, FALSE),Table1[[#This Row],[Regular Wages]]/Table1[[#This Row],[Regular Hours]]),0)</f>
        <v>0</v>
      </c>
      <c r="V300" s="41">
        <f>IF(OR(Table1[[#This Row],[OvertimeHours]]="",Table1[[#This Row],[OvertimeHours]]=0),Table1[[#This Row],[Regular Hourly Wage]]*1.5,Table1[[#This Row],[OvertimeWages]]/Table1[[#This Row],[OvertimeHours]])</f>
        <v>0</v>
      </c>
      <c r="W300" s="41">
        <f>IF(OR(Table1[[#This Row],[Holiday Hours]]="",Table1[[#This Row],[Holiday Hours]]=0),Table1[[#This Row],[Regular Hourly Wage]],Table1[[#This Row],[Holiday Wages]]/Table1[[#This Row],[Holiday Hours]])</f>
        <v>0</v>
      </c>
      <c r="X300" s="41" t="str">
        <f>IF(Table1[[#This Row],[Regular Hourly Wage]]&lt;14.05,"$14.75",IF(Table1[[#This Row],[Regular Hourly Wage]]&lt;30,"5%","None"))</f>
        <v>$14.75</v>
      </c>
      <c r="Y300" s="41">
        <f>IF(Table1[[#This Row],[Wage Category]]="5%",Table1[[#This Row],[Regular Hourly Wage]]*1.05,IF(Table1[[#This Row],[Wage Category]]="$14.75",14.75,Table1[[#This Row],[Regular Hourly Wage]]))</f>
        <v>14.75</v>
      </c>
      <c r="Z300" s="41">
        <f>(1+IF(Table1[[#This Row],[Regular Hourly Wage]]=0,0.5,(Table1[[#This Row],[Overtime Hourly Wage]]-Table1[[#This Row],[Regular Hourly Wage]])/Table1[[#This Row],[Regular Hourly Wage]]))*Table1[[#This Row],[Regular Wage Cap]]</f>
        <v>22.125</v>
      </c>
      <c r="AA300" s="41">
        <f>(1+IF(Table1[[#This Row],[Regular Hourly Wage]]=0,0,(Table1[[#This Row],[Holiday Hourly Wage]]-Table1[[#This Row],[Regular Hourly Wage]])/Table1[[#This Row],[Regular Hourly Wage]]))*Table1[[#This Row],[Regular Wage Cap]]</f>
        <v>14.75</v>
      </c>
      <c r="AB300" s="41">
        <f>Table1[[#This Row],[Regular Hours3]]*Table1[[#This Row],[Regular Hourly Wage]]</f>
        <v>0</v>
      </c>
      <c r="AC300" s="41">
        <f>Table1[[#This Row],[OvertimeHours5]]*Table1[[#This Row],[Overtime Hourly Wage]]</f>
        <v>0</v>
      </c>
      <c r="AD300" s="41">
        <f>Table1[[#This Row],[Holiday Hours7]]*Table1[[#This Row],[Holiday Hourly Wage]]</f>
        <v>0</v>
      </c>
      <c r="AE300" s="41">
        <f>SUM(Table1[[#This Row],[Regular10]:[Holiday12]])</f>
        <v>0</v>
      </c>
      <c r="AF300" s="41">
        <f>Table1[[#This Row],[Regular Hours3]]*Table1[[#This Row],[Regular Wage Cap]]</f>
        <v>0</v>
      </c>
      <c r="AG300" s="41">
        <f>Table1[[#This Row],[OvertimeHours5]]*Table1[[#This Row],[Overtime Wage Cap]]</f>
        <v>0</v>
      </c>
      <c r="AH300" s="41">
        <f>Table1[[#This Row],[Holiday Hours7]]*Table1[[#This Row],[Holiday Wage Cap]]</f>
        <v>0</v>
      </c>
      <c r="AI300" s="41">
        <f>SUM(Table1[[#This Row],[Regular]:[Holiday]])</f>
        <v>0</v>
      </c>
      <c r="AJ300" s="41">
        <f>IF(Table1[[#This Row],[Total]]=0,0,Table1[[#This Row],[Total2]]-Table1[[#This Row],[Total]])</f>
        <v>0</v>
      </c>
      <c r="AK300" s="41">
        <f>Table1[[#This Row],[Difference]]*Table1[[#This Row],[DDS Funding Percent]]</f>
        <v>0</v>
      </c>
      <c r="AL300" s="41">
        <f>IF(Table1[[#This Row],[Regular Hourly Wage]]&lt;&gt;0,Table1[[#This Row],[Regular Wage Cap]]-Table1[[#This Row],[Regular Hourly Wage]],0)</f>
        <v>0</v>
      </c>
      <c r="AM300" s="38"/>
      <c r="AN300" s="41">
        <f>Table1[[#This Row],[Wage Difference]]*Table1[[#This Row],[Post Wage Increase Time Off Accruals (Hours)]]</f>
        <v>0</v>
      </c>
      <c r="AO300" s="41">
        <f>Table1[[#This Row],[Min Wage Time Off Accrual Expense]]*Table1[[#This Row],[DDS Funding Percent]]</f>
        <v>0</v>
      </c>
      <c r="AP300" s="1"/>
      <c r="AQ300" s="18"/>
    </row>
    <row r="301" spans="3:43" x14ac:dyDescent="0.25">
      <c r="C301" s="58"/>
      <c r="D301" s="57"/>
      <c r="K301" s="41">
        <f>SUM(Table1[[#This Row],[Regular Wages]],Table1[[#This Row],[OvertimeWages]],Table1[[#This Row],[Holiday Wages]],Table1[[#This Row],[Incentive Payments]])</f>
        <v>0</v>
      </c>
      <c r="L301" s="38"/>
      <c r="M301" s="38"/>
      <c r="N301" s="38"/>
      <c r="O301" s="38"/>
      <c r="P301" s="38"/>
      <c r="Q301" s="38"/>
      <c r="R301" s="38"/>
      <c r="S301" s="41">
        <f>SUM(Table1[[#This Row],[Regular Wages2]],Table1[[#This Row],[OvertimeWages4]],Table1[[#This Row],[Holiday Wages6]],Table1[[#This Row],[Incentive Payments8]])</f>
        <v>0</v>
      </c>
      <c r="T301" s="41">
        <f>SUM(Table1[[#This Row],[Total Pre Min Wage Wages]],Table1[[#This Row],[Total After Min Wage Wages]])</f>
        <v>0</v>
      </c>
      <c r="U301" s="41">
        <f>IFERROR(IF(OR(Table1[[#This Row],[Regular Hours]]=0,Table1[[#This Row],[Regular Hours]]=""),VLOOKUP(Table1[[#This Row],[Position Title]],startingWages!$A$2:$D$200,2, FALSE),Table1[[#This Row],[Regular Wages]]/Table1[[#This Row],[Regular Hours]]),0)</f>
        <v>0</v>
      </c>
      <c r="V301" s="41">
        <f>IF(OR(Table1[[#This Row],[OvertimeHours]]="",Table1[[#This Row],[OvertimeHours]]=0),Table1[[#This Row],[Regular Hourly Wage]]*1.5,Table1[[#This Row],[OvertimeWages]]/Table1[[#This Row],[OvertimeHours]])</f>
        <v>0</v>
      </c>
      <c r="W301" s="41">
        <f>IF(OR(Table1[[#This Row],[Holiday Hours]]="",Table1[[#This Row],[Holiday Hours]]=0),Table1[[#This Row],[Regular Hourly Wage]],Table1[[#This Row],[Holiday Wages]]/Table1[[#This Row],[Holiday Hours]])</f>
        <v>0</v>
      </c>
      <c r="X301" s="41" t="str">
        <f>IF(Table1[[#This Row],[Regular Hourly Wage]]&lt;14.05,"$14.75",IF(Table1[[#This Row],[Regular Hourly Wage]]&lt;30,"5%","None"))</f>
        <v>$14.75</v>
      </c>
      <c r="Y301" s="41">
        <f>IF(Table1[[#This Row],[Wage Category]]="5%",Table1[[#This Row],[Regular Hourly Wage]]*1.05,IF(Table1[[#This Row],[Wage Category]]="$14.75",14.75,Table1[[#This Row],[Regular Hourly Wage]]))</f>
        <v>14.75</v>
      </c>
      <c r="Z301" s="41">
        <f>(1+IF(Table1[[#This Row],[Regular Hourly Wage]]=0,0.5,(Table1[[#This Row],[Overtime Hourly Wage]]-Table1[[#This Row],[Regular Hourly Wage]])/Table1[[#This Row],[Regular Hourly Wage]]))*Table1[[#This Row],[Regular Wage Cap]]</f>
        <v>22.125</v>
      </c>
      <c r="AA301" s="41">
        <f>(1+IF(Table1[[#This Row],[Regular Hourly Wage]]=0,0,(Table1[[#This Row],[Holiday Hourly Wage]]-Table1[[#This Row],[Regular Hourly Wage]])/Table1[[#This Row],[Regular Hourly Wage]]))*Table1[[#This Row],[Regular Wage Cap]]</f>
        <v>14.75</v>
      </c>
      <c r="AB301" s="41">
        <f>Table1[[#This Row],[Regular Hours3]]*Table1[[#This Row],[Regular Hourly Wage]]</f>
        <v>0</v>
      </c>
      <c r="AC301" s="41">
        <f>Table1[[#This Row],[OvertimeHours5]]*Table1[[#This Row],[Overtime Hourly Wage]]</f>
        <v>0</v>
      </c>
      <c r="AD301" s="41">
        <f>Table1[[#This Row],[Holiday Hours7]]*Table1[[#This Row],[Holiday Hourly Wage]]</f>
        <v>0</v>
      </c>
      <c r="AE301" s="41">
        <f>SUM(Table1[[#This Row],[Regular10]:[Holiday12]])</f>
        <v>0</v>
      </c>
      <c r="AF301" s="41">
        <f>Table1[[#This Row],[Regular Hours3]]*Table1[[#This Row],[Regular Wage Cap]]</f>
        <v>0</v>
      </c>
      <c r="AG301" s="41">
        <f>Table1[[#This Row],[OvertimeHours5]]*Table1[[#This Row],[Overtime Wage Cap]]</f>
        <v>0</v>
      </c>
      <c r="AH301" s="41">
        <f>Table1[[#This Row],[Holiday Hours7]]*Table1[[#This Row],[Holiday Wage Cap]]</f>
        <v>0</v>
      </c>
      <c r="AI301" s="41">
        <f>SUM(Table1[[#This Row],[Regular]:[Holiday]])</f>
        <v>0</v>
      </c>
      <c r="AJ301" s="41">
        <f>IF(Table1[[#This Row],[Total]]=0,0,Table1[[#This Row],[Total2]]-Table1[[#This Row],[Total]])</f>
        <v>0</v>
      </c>
      <c r="AK301" s="41">
        <f>Table1[[#This Row],[Difference]]*Table1[[#This Row],[DDS Funding Percent]]</f>
        <v>0</v>
      </c>
      <c r="AL301" s="41">
        <f>IF(Table1[[#This Row],[Regular Hourly Wage]]&lt;&gt;0,Table1[[#This Row],[Regular Wage Cap]]-Table1[[#This Row],[Regular Hourly Wage]],0)</f>
        <v>0</v>
      </c>
      <c r="AM301" s="38"/>
      <c r="AN301" s="41">
        <f>Table1[[#This Row],[Wage Difference]]*Table1[[#This Row],[Post Wage Increase Time Off Accruals (Hours)]]</f>
        <v>0</v>
      </c>
      <c r="AO301" s="41">
        <f>Table1[[#This Row],[Min Wage Time Off Accrual Expense]]*Table1[[#This Row],[DDS Funding Percent]]</f>
        <v>0</v>
      </c>
      <c r="AP301" s="1"/>
      <c r="AQ301" s="18"/>
    </row>
    <row r="302" spans="3:43" x14ac:dyDescent="0.25">
      <c r="C302" s="58"/>
      <c r="D302" s="57"/>
      <c r="K302" s="41">
        <f>SUM(Table1[[#This Row],[Regular Wages]],Table1[[#This Row],[OvertimeWages]],Table1[[#This Row],[Holiday Wages]],Table1[[#This Row],[Incentive Payments]])</f>
        <v>0</v>
      </c>
      <c r="L302" s="38"/>
      <c r="M302" s="38"/>
      <c r="N302" s="38"/>
      <c r="O302" s="38"/>
      <c r="P302" s="38"/>
      <c r="Q302" s="38"/>
      <c r="R302" s="38"/>
      <c r="S302" s="41">
        <f>SUM(Table1[[#This Row],[Regular Wages2]],Table1[[#This Row],[OvertimeWages4]],Table1[[#This Row],[Holiday Wages6]],Table1[[#This Row],[Incentive Payments8]])</f>
        <v>0</v>
      </c>
      <c r="T302" s="41">
        <f>SUM(Table1[[#This Row],[Total Pre Min Wage Wages]],Table1[[#This Row],[Total After Min Wage Wages]])</f>
        <v>0</v>
      </c>
      <c r="U302" s="41">
        <f>IFERROR(IF(OR(Table1[[#This Row],[Regular Hours]]=0,Table1[[#This Row],[Regular Hours]]=""),VLOOKUP(Table1[[#This Row],[Position Title]],startingWages!$A$2:$D$200,2, FALSE),Table1[[#This Row],[Regular Wages]]/Table1[[#This Row],[Regular Hours]]),0)</f>
        <v>0</v>
      </c>
      <c r="V302" s="41">
        <f>IF(OR(Table1[[#This Row],[OvertimeHours]]="",Table1[[#This Row],[OvertimeHours]]=0),Table1[[#This Row],[Regular Hourly Wage]]*1.5,Table1[[#This Row],[OvertimeWages]]/Table1[[#This Row],[OvertimeHours]])</f>
        <v>0</v>
      </c>
      <c r="W302" s="41">
        <f>IF(OR(Table1[[#This Row],[Holiday Hours]]="",Table1[[#This Row],[Holiday Hours]]=0),Table1[[#This Row],[Regular Hourly Wage]],Table1[[#This Row],[Holiday Wages]]/Table1[[#This Row],[Holiday Hours]])</f>
        <v>0</v>
      </c>
      <c r="X302" s="41" t="str">
        <f>IF(Table1[[#This Row],[Regular Hourly Wage]]&lt;14.05,"$14.75",IF(Table1[[#This Row],[Regular Hourly Wage]]&lt;30,"5%","None"))</f>
        <v>$14.75</v>
      </c>
      <c r="Y302" s="41">
        <f>IF(Table1[[#This Row],[Wage Category]]="5%",Table1[[#This Row],[Regular Hourly Wage]]*1.05,IF(Table1[[#This Row],[Wage Category]]="$14.75",14.75,Table1[[#This Row],[Regular Hourly Wage]]))</f>
        <v>14.75</v>
      </c>
      <c r="Z302" s="41">
        <f>(1+IF(Table1[[#This Row],[Regular Hourly Wage]]=0,0.5,(Table1[[#This Row],[Overtime Hourly Wage]]-Table1[[#This Row],[Regular Hourly Wage]])/Table1[[#This Row],[Regular Hourly Wage]]))*Table1[[#This Row],[Regular Wage Cap]]</f>
        <v>22.125</v>
      </c>
      <c r="AA302" s="41">
        <f>(1+IF(Table1[[#This Row],[Regular Hourly Wage]]=0,0,(Table1[[#This Row],[Holiday Hourly Wage]]-Table1[[#This Row],[Regular Hourly Wage]])/Table1[[#This Row],[Regular Hourly Wage]]))*Table1[[#This Row],[Regular Wage Cap]]</f>
        <v>14.75</v>
      </c>
      <c r="AB302" s="41">
        <f>Table1[[#This Row],[Regular Hours3]]*Table1[[#This Row],[Regular Hourly Wage]]</f>
        <v>0</v>
      </c>
      <c r="AC302" s="41">
        <f>Table1[[#This Row],[OvertimeHours5]]*Table1[[#This Row],[Overtime Hourly Wage]]</f>
        <v>0</v>
      </c>
      <c r="AD302" s="41">
        <f>Table1[[#This Row],[Holiday Hours7]]*Table1[[#This Row],[Holiday Hourly Wage]]</f>
        <v>0</v>
      </c>
      <c r="AE302" s="41">
        <f>SUM(Table1[[#This Row],[Regular10]:[Holiday12]])</f>
        <v>0</v>
      </c>
      <c r="AF302" s="41">
        <f>Table1[[#This Row],[Regular Hours3]]*Table1[[#This Row],[Regular Wage Cap]]</f>
        <v>0</v>
      </c>
      <c r="AG302" s="41">
        <f>Table1[[#This Row],[OvertimeHours5]]*Table1[[#This Row],[Overtime Wage Cap]]</f>
        <v>0</v>
      </c>
      <c r="AH302" s="41">
        <f>Table1[[#This Row],[Holiday Hours7]]*Table1[[#This Row],[Holiday Wage Cap]]</f>
        <v>0</v>
      </c>
      <c r="AI302" s="41">
        <f>SUM(Table1[[#This Row],[Regular]:[Holiday]])</f>
        <v>0</v>
      </c>
      <c r="AJ302" s="41">
        <f>IF(Table1[[#This Row],[Total]]=0,0,Table1[[#This Row],[Total2]]-Table1[[#This Row],[Total]])</f>
        <v>0</v>
      </c>
      <c r="AK302" s="41">
        <f>Table1[[#This Row],[Difference]]*Table1[[#This Row],[DDS Funding Percent]]</f>
        <v>0</v>
      </c>
      <c r="AL302" s="41">
        <f>IF(Table1[[#This Row],[Regular Hourly Wage]]&lt;&gt;0,Table1[[#This Row],[Regular Wage Cap]]-Table1[[#This Row],[Regular Hourly Wage]],0)</f>
        <v>0</v>
      </c>
      <c r="AM302" s="38"/>
      <c r="AN302" s="41">
        <f>Table1[[#This Row],[Wage Difference]]*Table1[[#This Row],[Post Wage Increase Time Off Accruals (Hours)]]</f>
        <v>0</v>
      </c>
      <c r="AO302" s="41">
        <f>Table1[[#This Row],[Min Wage Time Off Accrual Expense]]*Table1[[#This Row],[DDS Funding Percent]]</f>
        <v>0</v>
      </c>
      <c r="AP302" s="1"/>
      <c r="AQ302" s="18"/>
    </row>
    <row r="303" spans="3:43" x14ac:dyDescent="0.25">
      <c r="C303" s="58"/>
      <c r="D303" s="57"/>
      <c r="K303" s="41">
        <f>SUM(Table1[[#This Row],[Regular Wages]],Table1[[#This Row],[OvertimeWages]],Table1[[#This Row],[Holiday Wages]],Table1[[#This Row],[Incentive Payments]])</f>
        <v>0</v>
      </c>
      <c r="L303" s="38"/>
      <c r="M303" s="38"/>
      <c r="N303" s="38"/>
      <c r="O303" s="38"/>
      <c r="P303" s="38"/>
      <c r="Q303" s="38"/>
      <c r="R303" s="38"/>
      <c r="S303" s="41">
        <f>SUM(Table1[[#This Row],[Regular Wages2]],Table1[[#This Row],[OvertimeWages4]],Table1[[#This Row],[Holiday Wages6]],Table1[[#This Row],[Incentive Payments8]])</f>
        <v>0</v>
      </c>
      <c r="T303" s="41">
        <f>SUM(Table1[[#This Row],[Total Pre Min Wage Wages]],Table1[[#This Row],[Total After Min Wage Wages]])</f>
        <v>0</v>
      </c>
      <c r="U303" s="41">
        <f>IFERROR(IF(OR(Table1[[#This Row],[Regular Hours]]=0,Table1[[#This Row],[Regular Hours]]=""),VLOOKUP(Table1[[#This Row],[Position Title]],startingWages!$A$2:$D$200,2, FALSE),Table1[[#This Row],[Regular Wages]]/Table1[[#This Row],[Regular Hours]]),0)</f>
        <v>0</v>
      </c>
      <c r="V303" s="41">
        <f>IF(OR(Table1[[#This Row],[OvertimeHours]]="",Table1[[#This Row],[OvertimeHours]]=0),Table1[[#This Row],[Regular Hourly Wage]]*1.5,Table1[[#This Row],[OvertimeWages]]/Table1[[#This Row],[OvertimeHours]])</f>
        <v>0</v>
      </c>
      <c r="W303" s="41">
        <f>IF(OR(Table1[[#This Row],[Holiday Hours]]="",Table1[[#This Row],[Holiday Hours]]=0),Table1[[#This Row],[Regular Hourly Wage]],Table1[[#This Row],[Holiday Wages]]/Table1[[#This Row],[Holiday Hours]])</f>
        <v>0</v>
      </c>
      <c r="X303" s="41" t="str">
        <f>IF(Table1[[#This Row],[Regular Hourly Wage]]&lt;14.05,"$14.75",IF(Table1[[#This Row],[Regular Hourly Wage]]&lt;30,"5%","None"))</f>
        <v>$14.75</v>
      </c>
      <c r="Y303" s="41">
        <f>IF(Table1[[#This Row],[Wage Category]]="5%",Table1[[#This Row],[Regular Hourly Wage]]*1.05,IF(Table1[[#This Row],[Wage Category]]="$14.75",14.75,Table1[[#This Row],[Regular Hourly Wage]]))</f>
        <v>14.75</v>
      </c>
      <c r="Z303" s="41">
        <f>(1+IF(Table1[[#This Row],[Regular Hourly Wage]]=0,0.5,(Table1[[#This Row],[Overtime Hourly Wage]]-Table1[[#This Row],[Regular Hourly Wage]])/Table1[[#This Row],[Regular Hourly Wage]]))*Table1[[#This Row],[Regular Wage Cap]]</f>
        <v>22.125</v>
      </c>
      <c r="AA303" s="41">
        <f>(1+IF(Table1[[#This Row],[Regular Hourly Wage]]=0,0,(Table1[[#This Row],[Holiday Hourly Wage]]-Table1[[#This Row],[Regular Hourly Wage]])/Table1[[#This Row],[Regular Hourly Wage]]))*Table1[[#This Row],[Regular Wage Cap]]</f>
        <v>14.75</v>
      </c>
      <c r="AB303" s="41">
        <f>Table1[[#This Row],[Regular Hours3]]*Table1[[#This Row],[Regular Hourly Wage]]</f>
        <v>0</v>
      </c>
      <c r="AC303" s="41">
        <f>Table1[[#This Row],[OvertimeHours5]]*Table1[[#This Row],[Overtime Hourly Wage]]</f>
        <v>0</v>
      </c>
      <c r="AD303" s="41">
        <f>Table1[[#This Row],[Holiday Hours7]]*Table1[[#This Row],[Holiday Hourly Wage]]</f>
        <v>0</v>
      </c>
      <c r="AE303" s="41">
        <f>SUM(Table1[[#This Row],[Regular10]:[Holiday12]])</f>
        <v>0</v>
      </c>
      <c r="AF303" s="41">
        <f>Table1[[#This Row],[Regular Hours3]]*Table1[[#This Row],[Regular Wage Cap]]</f>
        <v>0</v>
      </c>
      <c r="AG303" s="41">
        <f>Table1[[#This Row],[OvertimeHours5]]*Table1[[#This Row],[Overtime Wage Cap]]</f>
        <v>0</v>
      </c>
      <c r="AH303" s="41">
        <f>Table1[[#This Row],[Holiday Hours7]]*Table1[[#This Row],[Holiday Wage Cap]]</f>
        <v>0</v>
      </c>
      <c r="AI303" s="41">
        <f>SUM(Table1[[#This Row],[Regular]:[Holiday]])</f>
        <v>0</v>
      </c>
      <c r="AJ303" s="41">
        <f>IF(Table1[[#This Row],[Total]]=0,0,Table1[[#This Row],[Total2]]-Table1[[#This Row],[Total]])</f>
        <v>0</v>
      </c>
      <c r="AK303" s="41">
        <f>Table1[[#This Row],[Difference]]*Table1[[#This Row],[DDS Funding Percent]]</f>
        <v>0</v>
      </c>
      <c r="AL303" s="41">
        <f>IF(Table1[[#This Row],[Regular Hourly Wage]]&lt;&gt;0,Table1[[#This Row],[Regular Wage Cap]]-Table1[[#This Row],[Regular Hourly Wage]],0)</f>
        <v>0</v>
      </c>
      <c r="AM303" s="38"/>
      <c r="AN303" s="41">
        <f>Table1[[#This Row],[Wage Difference]]*Table1[[#This Row],[Post Wage Increase Time Off Accruals (Hours)]]</f>
        <v>0</v>
      </c>
      <c r="AO303" s="41">
        <f>Table1[[#This Row],[Min Wage Time Off Accrual Expense]]*Table1[[#This Row],[DDS Funding Percent]]</f>
        <v>0</v>
      </c>
      <c r="AP303" s="1"/>
      <c r="AQ303" s="18"/>
    </row>
    <row r="304" spans="3:43" x14ac:dyDescent="0.25">
      <c r="C304" s="58"/>
      <c r="D304" s="57"/>
      <c r="K304" s="41">
        <f>SUM(Table1[[#This Row],[Regular Wages]],Table1[[#This Row],[OvertimeWages]],Table1[[#This Row],[Holiday Wages]],Table1[[#This Row],[Incentive Payments]])</f>
        <v>0</v>
      </c>
      <c r="L304" s="38"/>
      <c r="M304" s="38"/>
      <c r="N304" s="38"/>
      <c r="O304" s="38"/>
      <c r="P304" s="38"/>
      <c r="Q304" s="38"/>
      <c r="R304" s="38"/>
      <c r="S304" s="41">
        <f>SUM(Table1[[#This Row],[Regular Wages2]],Table1[[#This Row],[OvertimeWages4]],Table1[[#This Row],[Holiday Wages6]],Table1[[#This Row],[Incentive Payments8]])</f>
        <v>0</v>
      </c>
      <c r="T304" s="41">
        <f>SUM(Table1[[#This Row],[Total Pre Min Wage Wages]],Table1[[#This Row],[Total After Min Wage Wages]])</f>
        <v>0</v>
      </c>
      <c r="U304" s="41">
        <f>IFERROR(IF(OR(Table1[[#This Row],[Regular Hours]]=0,Table1[[#This Row],[Regular Hours]]=""),VLOOKUP(Table1[[#This Row],[Position Title]],startingWages!$A$2:$D$200,2, FALSE),Table1[[#This Row],[Regular Wages]]/Table1[[#This Row],[Regular Hours]]),0)</f>
        <v>0</v>
      </c>
      <c r="V304" s="41">
        <f>IF(OR(Table1[[#This Row],[OvertimeHours]]="",Table1[[#This Row],[OvertimeHours]]=0),Table1[[#This Row],[Regular Hourly Wage]]*1.5,Table1[[#This Row],[OvertimeWages]]/Table1[[#This Row],[OvertimeHours]])</f>
        <v>0</v>
      </c>
      <c r="W304" s="41">
        <f>IF(OR(Table1[[#This Row],[Holiday Hours]]="",Table1[[#This Row],[Holiday Hours]]=0),Table1[[#This Row],[Regular Hourly Wage]],Table1[[#This Row],[Holiday Wages]]/Table1[[#This Row],[Holiday Hours]])</f>
        <v>0</v>
      </c>
      <c r="X304" s="41" t="str">
        <f>IF(Table1[[#This Row],[Regular Hourly Wage]]&lt;14.05,"$14.75",IF(Table1[[#This Row],[Regular Hourly Wage]]&lt;30,"5%","None"))</f>
        <v>$14.75</v>
      </c>
      <c r="Y304" s="41">
        <f>IF(Table1[[#This Row],[Wage Category]]="5%",Table1[[#This Row],[Regular Hourly Wage]]*1.05,IF(Table1[[#This Row],[Wage Category]]="$14.75",14.75,Table1[[#This Row],[Regular Hourly Wage]]))</f>
        <v>14.75</v>
      </c>
      <c r="Z304" s="41">
        <f>(1+IF(Table1[[#This Row],[Regular Hourly Wage]]=0,0.5,(Table1[[#This Row],[Overtime Hourly Wage]]-Table1[[#This Row],[Regular Hourly Wage]])/Table1[[#This Row],[Regular Hourly Wage]]))*Table1[[#This Row],[Regular Wage Cap]]</f>
        <v>22.125</v>
      </c>
      <c r="AA304" s="41">
        <f>(1+IF(Table1[[#This Row],[Regular Hourly Wage]]=0,0,(Table1[[#This Row],[Holiday Hourly Wage]]-Table1[[#This Row],[Regular Hourly Wage]])/Table1[[#This Row],[Regular Hourly Wage]]))*Table1[[#This Row],[Regular Wage Cap]]</f>
        <v>14.75</v>
      </c>
      <c r="AB304" s="41">
        <f>Table1[[#This Row],[Regular Hours3]]*Table1[[#This Row],[Regular Hourly Wage]]</f>
        <v>0</v>
      </c>
      <c r="AC304" s="41">
        <f>Table1[[#This Row],[OvertimeHours5]]*Table1[[#This Row],[Overtime Hourly Wage]]</f>
        <v>0</v>
      </c>
      <c r="AD304" s="41">
        <f>Table1[[#This Row],[Holiday Hours7]]*Table1[[#This Row],[Holiday Hourly Wage]]</f>
        <v>0</v>
      </c>
      <c r="AE304" s="41">
        <f>SUM(Table1[[#This Row],[Regular10]:[Holiday12]])</f>
        <v>0</v>
      </c>
      <c r="AF304" s="41">
        <f>Table1[[#This Row],[Regular Hours3]]*Table1[[#This Row],[Regular Wage Cap]]</f>
        <v>0</v>
      </c>
      <c r="AG304" s="41">
        <f>Table1[[#This Row],[OvertimeHours5]]*Table1[[#This Row],[Overtime Wage Cap]]</f>
        <v>0</v>
      </c>
      <c r="AH304" s="41">
        <f>Table1[[#This Row],[Holiday Hours7]]*Table1[[#This Row],[Holiday Wage Cap]]</f>
        <v>0</v>
      </c>
      <c r="AI304" s="41">
        <f>SUM(Table1[[#This Row],[Regular]:[Holiday]])</f>
        <v>0</v>
      </c>
      <c r="AJ304" s="41">
        <f>IF(Table1[[#This Row],[Total]]=0,0,Table1[[#This Row],[Total2]]-Table1[[#This Row],[Total]])</f>
        <v>0</v>
      </c>
      <c r="AK304" s="41">
        <f>Table1[[#This Row],[Difference]]*Table1[[#This Row],[DDS Funding Percent]]</f>
        <v>0</v>
      </c>
      <c r="AL304" s="41">
        <f>IF(Table1[[#This Row],[Regular Hourly Wage]]&lt;&gt;0,Table1[[#This Row],[Regular Wage Cap]]-Table1[[#This Row],[Regular Hourly Wage]],0)</f>
        <v>0</v>
      </c>
      <c r="AM304" s="38"/>
      <c r="AN304" s="41">
        <f>Table1[[#This Row],[Wage Difference]]*Table1[[#This Row],[Post Wage Increase Time Off Accruals (Hours)]]</f>
        <v>0</v>
      </c>
      <c r="AO304" s="41">
        <f>Table1[[#This Row],[Min Wage Time Off Accrual Expense]]*Table1[[#This Row],[DDS Funding Percent]]</f>
        <v>0</v>
      </c>
      <c r="AP304" s="1"/>
      <c r="AQ304" s="18"/>
    </row>
    <row r="305" spans="3:43" x14ac:dyDescent="0.25">
      <c r="C305" s="58"/>
      <c r="D305" s="57"/>
      <c r="K305" s="41">
        <f>SUM(Table1[[#This Row],[Regular Wages]],Table1[[#This Row],[OvertimeWages]],Table1[[#This Row],[Holiday Wages]],Table1[[#This Row],[Incentive Payments]])</f>
        <v>0</v>
      </c>
      <c r="L305" s="38"/>
      <c r="M305" s="38"/>
      <c r="N305" s="38"/>
      <c r="O305" s="38"/>
      <c r="P305" s="38"/>
      <c r="Q305" s="38"/>
      <c r="R305" s="38"/>
      <c r="S305" s="41">
        <f>SUM(Table1[[#This Row],[Regular Wages2]],Table1[[#This Row],[OvertimeWages4]],Table1[[#This Row],[Holiday Wages6]],Table1[[#This Row],[Incentive Payments8]])</f>
        <v>0</v>
      </c>
      <c r="T305" s="41">
        <f>SUM(Table1[[#This Row],[Total Pre Min Wage Wages]],Table1[[#This Row],[Total After Min Wage Wages]])</f>
        <v>0</v>
      </c>
      <c r="U305" s="41">
        <f>IFERROR(IF(OR(Table1[[#This Row],[Regular Hours]]=0,Table1[[#This Row],[Regular Hours]]=""),VLOOKUP(Table1[[#This Row],[Position Title]],startingWages!$A$2:$D$200,2, FALSE),Table1[[#This Row],[Regular Wages]]/Table1[[#This Row],[Regular Hours]]),0)</f>
        <v>0</v>
      </c>
      <c r="V305" s="41">
        <f>IF(OR(Table1[[#This Row],[OvertimeHours]]="",Table1[[#This Row],[OvertimeHours]]=0),Table1[[#This Row],[Regular Hourly Wage]]*1.5,Table1[[#This Row],[OvertimeWages]]/Table1[[#This Row],[OvertimeHours]])</f>
        <v>0</v>
      </c>
      <c r="W305" s="41">
        <f>IF(OR(Table1[[#This Row],[Holiday Hours]]="",Table1[[#This Row],[Holiday Hours]]=0),Table1[[#This Row],[Regular Hourly Wage]],Table1[[#This Row],[Holiday Wages]]/Table1[[#This Row],[Holiday Hours]])</f>
        <v>0</v>
      </c>
      <c r="X305" s="41" t="str">
        <f>IF(Table1[[#This Row],[Regular Hourly Wage]]&lt;14.05,"$14.75",IF(Table1[[#This Row],[Regular Hourly Wage]]&lt;30,"5%","None"))</f>
        <v>$14.75</v>
      </c>
      <c r="Y305" s="41">
        <f>IF(Table1[[#This Row],[Wage Category]]="5%",Table1[[#This Row],[Regular Hourly Wage]]*1.05,IF(Table1[[#This Row],[Wage Category]]="$14.75",14.75,Table1[[#This Row],[Regular Hourly Wage]]))</f>
        <v>14.75</v>
      </c>
      <c r="Z305" s="41">
        <f>(1+IF(Table1[[#This Row],[Regular Hourly Wage]]=0,0.5,(Table1[[#This Row],[Overtime Hourly Wage]]-Table1[[#This Row],[Regular Hourly Wage]])/Table1[[#This Row],[Regular Hourly Wage]]))*Table1[[#This Row],[Regular Wage Cap]]</f>
        <v>22.125</v>
      </c>
      <c r="AA305" s="41">
        <f>(1+IF(Table1[[#This Row],[Regular Hourly Wage]]=0,0,(Table1[[#This Row],[Holiday Hourly Wage]]-Table1[[#This Row],[Regular Hourly Wage]])/Table1[[#This Row],[Regular Hourly Wage]]))*Table1[[#This Row],[Regular Wage Cap]]</f>
        <v>14.75</v>
      </c>
      <c r="AB305" s="41">
        <f>Table1[[#This Row],[Regular Hours3]]*Table1[[#This Row],[Regular Hourly Wage]]</f>
        <v>0</v>
      </c>
      <c r="AC305" s="41">
        <f>Table1[[#This Row],[OvertimeHours5]]*Table1[[#This Row],[Overtime Hourly Wage]]</f>
        <v>0</v>
      </c>
      <c r="AD305" s="41">
        <f>Table1[[#This Row],[Holiday Hours7]]*Table1[[#This Row],[Holiday Hourly Wage]]</f>
        <v>0</v>
      </c>
      <c r="AE305" s="41">
        <f>SUM(Table1[[#This Row],[Regular10]:[Holiday12]])</f>
        <v>0</v>
      </c>
      <c r="AF305" s="41">
        <f>Table1[[#This Row],[Regular Hours3]]*Table1[[#This Row],[Regular Wage Cap]]</f>
        <v>0</v>
      </c>
      <c r="AG305" s="41">
        <f>Table1[[#This Row],[OvertimeHours5]]*Table1[[#This Row],[Overtime Wage Cap]]</f>
        <v>0</v>
      </c>
      <c r="AH305" s="41">
        <f>Table1[[#This Row],[Holiday Hours7]]*Table1[[#This Row],[Holiday Wage Cap]]</f>
        <v>0</v>
      </c>
      <c r="AI305" s="41">
        <f>SUM(Table1[[#This Row],[Regular]:[Holiday]])</f>
        <v>0</v>
      </c>
      <c r="AJ305" s="41">
        <f>IF(Table1[[#This Row],[Total]]=0,0,Table1[[#This Row],[Total2]]-Table1[[#This Row],[Total]])</f>
        <v>0</v>
      </c>
      <c r="AK305" s="41">
        <f>Table1[[#This Row],[Difference]]*Table1[[#This Row],[DDS Funding Percent]]</f>
        <v>0</v>
      </c>
      <c r="AL305" s="41">
        <f>IF(Table1[[#This Row],[Regular Hourly Wage]]&lt;&gt;0,Table1[[#This Row],[Regular Wage Cap]]-Table1[[#This Row],[Regular Hourly Wage]],0)</f>
        <v>0</v>
      </c>
      <c r="AM305" s="38"/>
      <c r="AN305" s="41">
        <f>Table1[[#This Row],[Wage Difference]]*Table1[[#This Row],[Post Wage Increase Time Off Accruals (Hours)]]</f>
        <v>0</v>
      </c>
      <c r="AO305" s="41">
        <f>Table1[[#This Row],[Min Wage Time Off Accrual Expense]]*Table1[[#This Row],[DDS Funding Percent]]</f>
        <v>0</v>
      </c>
      <c r="AP305" s="1"/>
      <c r="AQ305" s="18"/>
    </row>
    <row r="306" spans="3:43" x14ac:dyDescent="0.25">
      <c r="C306" s="58"/>
      <c r="D306" s="57"/>
      <c r="K306" s="41">
        <f>SUM(Table1[[#This Row],[Regular Wages]],Table1[[#This Row],[OvertimeWages]],Table1[[#This Row],[Holiday Wages]],Table1[[#This Row],[Incentive Payments]])</f>
        <v>0</v>
      </c>
      <c r="L306" s="38"/>
      <c r="M306" s="38"/>
      <c r="N306" s="38"/>
      <c r="O306" s="38"/>
      <c r="P306" s="38"/>
      <c r="Q306" s="38"/>
      <c r="R306" s="38"/>
      <c r="S306" s="41">
        <f>SUM(Table1[[#This Row],[Regular Wages2]],Table1[[#This Row],[OvertimeWages4]],Table1[[#This Row],[Holiday Wages6]],Table1[[#This Row],[Incentive Payments8]])</f>
        <v>0</v>
      </c>
      <c r="T306" s="41">
        <f>SUM(Table1[[#This Row],[Total Pre Min Wage Wages]],Table1[[#This Row],[Total After Min Wage Wages]])</f>
        <v>0</v>
      </c>
      <c r="U306" s="41">
        <f>IFERROR(IF(OR(Table1[[#This Row],[Regular Hours]]=0,Table1[[#This Row],[Regular Hours]]=""),VLOOKUP(Table1[[#This Row],[Position Title]],startingWages!$A$2:$D$200,2, FALSE),Table1[[#This Row],[Regular Wages]]/Table1[[#This Row],[Regular Hours]]),0)</f>
        <v>0</v>
      </c>
      <c r="V306" s="41">
        <f>IF(OR(Table1[[#This Row],[OvertimeHours]]="",Table1[[#This Row],[OvertimeHours]]=0),Table1[[#This Row],[Regular Hourly Wage]]*1.5,Table1[[#This Row],[OvertimeWages]]/Table1[[#This Row],[OvertimeHours]])</f>
        <v>0</v>
      </c>
      <c r="W306" s="41">
        <f>IF(OR(Table1[[#This Row],[Holiday Hours]]="",Table1[[#This Row],[Holiday Hours]]=0),Table1[[#This Row],[Regular Hourly Wage]],Table1[[#This Row],[Holiday Wages]]/Table1[[#This Row],[Holiday Hours]])</f>
        <v>0</v>
      </c>
      <c r="X306" s="41" t="str">
        <f>IF(Table1[[#This Row],[Regular Hourly Wage]]&lt;14.05,"$14.75",IF(Table1[[#This Row],[Regular Hourly Wage]]&lt;30,"5%","None"))</f>
        <v>$14.75</v>
      </c>
      <c r="Y306" s="41">
        <f>IF(Table1[[#This Row],[Wage Category]]="5%",Table1[[#This Row],[Regular Hourly Wage]]*1.05,IF(Table1[[#This Row],[Wage Category]]="$14.75",14.75,Table1[[#This Row],[Regular Hourly Wage]]))</f>
        <v>14.75</v>
      </c>
      <c r="Z306" s="41">
        <f>(1+IF(Table1[[#This Row],[Regular Hourly Wage]]=0,0.5,(Table1[[#This Row],[Overtime Hourly Wage]]-Table1[[#This Row],[Regular Hourly Wage]])/Table1[[#This Row],[Regular Hourly Wage]]))*Table1[[#This Row],[Regular Wage Cap]]</f>
        <v>22.125</v>
      </c>
      <c r="AA306" s="41">
        <f>(1+IF(Table1[[#This Row],[Regular Hourly Wage]]=0,0,(Table1[[#This Row],[Holiday Hourly Wage]]-Table1[[#This Row],[Regular Hourly Wage]])/Table1[[#This Row],[Regular Hourly Wage]]))*Table1[[#This Row],[Regular Wage Cap]]</f>
        <v>14.75</v>
      </c>
      <c r="AB306" s="41">
        <f>Table1[[#This Row],[Regular Hours3]]*Table1[[#This Row],[Regular Hourly Wage]]</f>
        <v>0</v>
      </c>
      <c r="AC306" s="41">
        <f>Table1[[#This Row],[OvertimeHours5]]*Table1[[#This Row],[Overtime Hourly Wage]]</f>
        <v>0</v>
      </c>
      <c r="AD306" s="41">
        <f>Table1[[#This Row],[Holiday Hours7]]*Table1[[#This Row],[Holiday Hourly Wage]]</f>
        <v>0</v>
      </c>
      <c r="AE306" s="41">
        <f>SUM(Table1[[#This Row],[Regular10]:[Holiday12]])</f>
        <v>0</v>
      </c>
      <c r="AF306" s="41">
        <f>Table1[[#This Row],[Regular Hours3]]*Table1[[#This Row],[Regular Wage Cap]]</f>
        <v>0</v>
      </c>
      <c r="AG306" s="41">
        <f>Table1[[#This Row],[OvertimeHours5]]*Table1[[#This Row],[Overtime Wage Cap]]</f>
        <v>0</v>
      </c>
      <c r="AH306" s="41">
        <f>Table1[[#This Row],[Holiday Hours7]]*Table1[[#This Row],[Holiday Wage Cap]]</f>
        <v>0</v>
      </c>
      <c r="AI306" s="41">
        <f>SUM(Table1[[#This Row],[Regular]:[Holiday]])</f>
        <v>0</v>
      </c>
      <c r="AJ306" s="41">
        <f>IF(Table1[[#This Row],[Total]]=0,0,Table1[[#This Row],[Total2]]-Table1[[#This Row],[Total]])</f>
        <v>0</v>
      </c>
      <c r="AK306" s="41">
        <f>Table1[[#This Row],[Difference]]*Table1[[#This Row],[DDS Funding Percent]]</f>
        <v>0</v>
      </c>
      <c r="AL306" s="41">
        <f>IF(Table1[[#This Row],[Regular Hourly Wage]]&lt;&gt;0,Table1[[#This Row],[Regular Wage Cap]]-Table1[[#This Row],[Regular Hourly Wage]],0)</f>
        <v>0</v>
      </c>
      <c r="AM306" s="38"/>
      <c r="AN306" s="41">
        <f>Table1[[#This Row],[Wage Difference]]*Table1[[#This Row],[Post Wage Increase Time Off Accruals (Hours)]]</f>
        <v>0</v>
      </c>
      <c r="AO306" s="41">
        <f>Table1[[#This Row],[Min Wage Time Off Accrual Expense]]*Table1[[#This Row],[DDS Funding Percent]]</f>
        <v>0</v>
      </c>
      <c r="AP306" s="1"/>
      <c r="AQ306" s="18"/>
    </row>
    <row r="307" spans="3:43" x14ac:dyDescent="0.25">
      <c r="C307" s="58"/>
      <c r="D307" s="57"/>
      <c r="K307" s="41">
        <f>SUM(Table1[[#This Row],[Regular Wages]],Table1[[#This Row],[OvertimeWages]],Table1[[#This Row],[Holiday Wages]],Table1[[#This Row],[Incentive Payments]])</f>
        <v>0</v>
      </c>
      <c r="L307" s="38"/>
      <c r="M307" s="38"/>
      <c r="N307" s="38"/>
      <c r="O307" s="38"/>
      <c r="P307" s="38"/>
      <c r="Q307" s="38"/>
      <c r="R307" s="38"/>
      <c r="S307" s="41">
        <f>SUM(Table1[[#This Row],[Regular Wages2]],Table1[[#This Row],[OvertimeWages4]],Table1[[#This Row],[Holiday Wages6]],Table1[[#This Row],[Incentive Payments8]])</f>
        <v>0</v>
      </c>
      <c r="T307" s="41">
        <f>SUM(Table1[[#This Row],[Total Pre Min Wage Wages]],Table1[[#This Row],[Total After Min Wage Wages]])</f>
        <v>0</v>
      </c>
      <c r="U307" s="41">
        <f>IFERROR(IF(OR(Table1[[#This Row],[Regular Hours]]=0,Table1[[#This Row],[Regular Hours]]=""),VLOOKUP(Table1[[#This Row],[Position Title]],startingWages!$A$2:$D$200,2, FALSE),Table1[[#This Row],[Regular Wages]]/Table1[[#This Row],[Regular Hours]]),0)</f>
        <v>0</v>
      </c>
      <c r="V307" s="41">
        <f>IF(OR(Table1[[#This Row],[OvertimeHours]]="",Table1[[#This Row],[OvertimeHours]]=0),Table1[[#This Row],[Regular Hourly Wage]]*1.5,Table1[[#This Row],[OvertimeWages]]/Table1[[#This Row],[OvertimeHours]])</f>
        <v>0</v>
      </c>
      <c r="W307" s="41">
        <f>IF(OR(Table1[[#This Row],[Holiday Hours]]="",Table1[[#This Row],[Holiday Hours]]=0),Table1[[#This Row],[Regular Hourly Wage]],Table1[[#This Row],[Holiday Wages]]/Table1[[#This Row],[Holiday Hours]])</f>
        <v>0</v>
      </c>
      <c r="X307" s="41" t="str">
        <f>IF(Table1[[#This Row],[Regular Hourly Wage]]&lt;14.05,"$14.75",IF(Table1[[#This Row],[Regular Hourly Wage]]&lt;30,"5%","None"))</f>
        <v>$14.75</v>
      </c>
      <c r="Y307" s="41">
        <f>IF(Table1[[#This Row],[Wage Category]]="5%",Table1[[#This Row],[Regular Hourly Wage]]*1.05,IF(Table1[[#This Row],[Wage Category]]="$14.75",14.75,Table1[[#This Row],[Regular Hourly Wage]]))</f>
        <v>14.75</v>
      </c>
      <c r="Z307" s="41">
        <f>(1+IF(Table1[[#This Row],[Regular Hourly Wage]]=0,0.5,(Table1[[#This Row],[Overtime Hourly Wage]]-Table1[[#This Row],[Regular Hourly Wage]])/Table1[[#This Row],[Regular Hourly Wage]]))*Table1[[#This Row],[Regular Wage Cap]]</f>
        <v>22.125</v>
      </c>
      <c r="AA307" s="41">
        <f>(1+IF(Table1[[#This Row],[Regular Hourly Wage]]=0,0,(Table1[[#This Row],[Holiday Hourly Wage]]-Table1[[#This Row],[Regular Hourly Wage]])/Table1[[#This Row],[Regular Hourly Wage]]))*Table1[[#This Row],[Regular Wage Cap]]</f>
        <v>14.75</v>
      </c>
      <c r="AB307" s="41">
        <f>Table1[[#This Row],[Regular Hours3]]*Table1[[#This Row],[Regular Hourly Wage]]</f>
        <v>0</v>
      </c>
      <c r="AC307" s="41">
        <f>Table1[[#This Row],[OvertimeHours5]]*Table1[[#This Row],[Overtime Hourly Wage]]</f>
        <v>0</v>
      </c>
      <c r="AD307" s="41">
        <f>Table1[[#This Row],[Holiday Hours7]]*Table1[[#This Row],[Holiday Hourly Wage]]</f>
        <v>0</v>
      </c>
      <c r="AE307" s="41">
        <f>SUM(Table1[[#This Row],[Regular10]:[Holiday12]])</f>
        <v>0</v>
      </c>
      <c r="AF307" s="41">
        <f>Table1[[#This Row],[Regular Hours3]]*Table1[[#This Row],[Regular Wage Cap]]</f>
        <v>0</v>
      </c>
      <c r="AG307" s="41">
        <f>Table1[[#This Row],[OvertimeHours5]]*Table1[[#This Row],[Overtime Wage Cap]]</f>
        <v>0</v>
      </c>
      <c r="AH307" s="41">
        <f>Table1[[#This Row],[Holiday Hours7]]*Table1[[#This Row],[Holiday Wage Cap]]</f>
        <v>0</v>
      </c>
      <c r="AI307" s="41">
        <f>SUM(Table1[[#This Row],[Regular]:[Holiday]])</f>
        <v>0</v>
      </c>
      <c r="AJ307" s="41">
        <f>IF(Table1[[#This Row],[Total]]=0,0,Table1[[#This Row],[Total2]]-Table1[[#This Row],[Total]])</f>
        <v>0</v>
      </c>
      <c r="AK307" s="41">
        <f>Table1[[#This Row],[Difference]]*Table1[[#This Row],[DDS Funding Percent]]</f>
        <v>0</v>
      </c>
      <c r="AL307" s="41">
        <f>IF(Table1[[#This Row],[Regular Hourly Wage]]&lt;&gt;0,Table1[[#This Row],[Regular Wage Cap]]-Table1[[#This Row],[Regular Hourly Wage]],0)</f>
        <v>0</v>
      </c>
      <c r="AM307" s="38"/>
      <c r="AN307" s="41">
        <f>Table1[[#This Row],[Wage Difference]]*Table1[[#This Row],[Post Wage Increase Time Off Accruals (Hours)]]</f>
        <v>0</v>
      </c>
      <c r="AO307" s="41">
        <f>Table1[[#This Row],[Min Wage Time Off Accrual Expense]]*Table1[[#This Row],[DDS Funding Percent]]</f>
        <v>0</v>
      </c>
      <c r="AP307" s="1"/>
      <c r="AQ307" s="18"/>
    </row>
    <row r="308" spans="3:43" x14ac:dyDescent="0.25">
      <c r="C308" s="58"/>
      <c r="D308" s="57"/>
      <c r="K308" s="41">
        <f>SUM(Table1[[#This Row],[Regular Wages]],Table1[[#This Row],[OvertimeWages]],Table1[[#This Row],[Holiday Wages]],Table1[[#This Row],[Incentive Payments]])</f>
        <v>0</v>
      </c>
      <c r="L308" s="38"/>
      <c r="M308" s="38"/>
      <c r="N308" s="38"/>
      <c r="O308" s="38"/>
      <c r="P308" s="38"/>
      <c r="Q308" s="38"/>
      <c r="R308" s="38"/>
      <c r="S308" s="41">
        <f>SUM(Table1[[#This Row],[Regular Wages2]],Table1[[#This Row],[OvertimeWages4]],Table1[[#This Row],[Holiday Wages6]],Table1[[#This Row],[Incentive Payments8]])</f>
        <v>0</v>
      </c>
      <c r="T308" s="41">
        <f>SUM(Table1[[#This Row],[Total Pre Min Wage Wages]],Table1[[#This Row],[Total After Min Wage Wages]])</f>
        <v>0</v>
      </c>
      <c r="U308" s="41">
        <f>IFERROR(IF(OR(Table1[[#This Row],[Regular Hours]]=0,Table1[[#This Row],[Regular Hours]]=""),VLOOKUP(Table1[[#This Row],[Position Title]],startingWages!$A$2:$D$200,2, FALSE),Table1[[#This Row],[Regular Wages]]/Table1[[#This Row],[Regular Hours]]),0)</f>
        <v>0</v>
      </c>
      <c r="V308" s="41">
        <f>IF(OR(Table1[[#This Row],[OvertimeHours]]="",Table1[[#This Row],[OvertimeHours]]=0),Table1[[#This Row],[Regular Hourly Wage]]*1.5,Table1[[#This Row],[OvertimeWages]]/Table1[[#This Row],[OvertimeHours]])</f>
        <v>0</v>
      </c>
      <c r="W308" s="41">
        <f>IF(OR(Table1[[#This Row],[Holiday Hours]]="",Table1[[#This Row],[Holiday Hours]]=0),Table1[[#This Row],[Regular Hourly Wage]],Table1[[#This Row],[Holiday Wages]]/Table1[[#This Row],[Holiday Hours]])</f>
        <v>0</v>
      </c>
      <c r="X308" s="41" t="str">
        <f>IF(Table1[[#This Row],[Regular Hourly Wage]]&lt;14.05,"$14.75",IF(Table1[[#This Row],[Regular Hourly Wage]]&lt;30,"5%","None"))</f>
        <v>$14.75</v>
      </c>
      <c r="Y308" s="41">
        <f>IF(Table1[[#This Row],[Wage Category]]="5%",Table1[[#This Row],[Regular Hourly Wage]]*1.05,IF(Table1[[#This Row],[Wage Category]]="$14.75",14.75,Table1[[#This Row],[Regular Hourly Wage]]))</f>
        <v>14.75</v>
      </c>
      <c r="Z308" s="41">
        <f>(1+IF(Table1[[#This Row],[Regular Hourly Wage]]=0,0.5,(Table1[[#This Row],[Overtime Hourly Wage]]-Table1[[#This Row],[Regular Hourly Wage]])/Table1[[#This Row],[Regular Hourly Wage]]))*Table1[[#This Row],[Regular Wage Cap]]</f>
        <v>22.125</v>
      </c>
      <c r="AA308" s="41">
        <f>(1+IF(Table1[[#This Row],[Regular Hourly Wage]]=0,0,(Table1[[#This Row],[Holiday Hourly Wage]]-Table1[[#This Row],[Regular Hourly Wage]])/Table1[[#This Row],[Regular Hourly Wage]]))*Table1[[#This Row],[Regular Wage Cap]]</f>
        <v>14.75</v>
      </c>
      <c r="AB308" s="41">
        <f>Table1[[#This Row],[Regular Hours3]]*Table1[[#This Row],[Regular Hourly Wage]]</f>
        <v>0</v>
      </c>
      <c r="AC308" s="41">
        <f>Table1[[#This Row],[OvertimeHours5]]*Table1[[#This Row],[Overtime Hourly Wage]]</f>
        <v>0</v>
      </c>
      <c r="AD308" s="41">
        <f>Table1[[#This Row],[Holiday Hours7]]*Table1[[#This Row],[Holiday Hourly Wage]]</f>
        <v>0</v>
      </c>
      <c r="AE308" s="41">
        <f>SUM(Table1[[#This Row],[Regular10]:[Holiday12]])</f>
        <v>0</v>
      </c>
      <c r="AF308" s="41">
        <f>Table1[[#This Row],[Regular Hours3]]*Table1[[#This Row],[Regular Wage Cap]]</f>
        <v>0</v>
      </c>
      <c r="AG308" s="41">
        <f>Table1[[#This Row],[OvertimeHours5]]*Table1[[#This Row],[Overtime Wage Cap]]</f>
        <v>0</v>
      </c>
      <c r="AH308" s="41">
        <f>Table1[[#This Row],[Holiday Hours7]]*Table1[[#This Row],[Holiday Wage Cap]]</f>
        <v>0</v>
      </c>
      <c r="AI308" s="41">
        <f>SUM(Table1[[#This Row],[Regular]:[Holiday]])</f>
        <v>0</v>
      </c>
      <c r="AJ308" s="41">
        <f>IF(Table1[[#This Row],[Total]]=0,0,Table1[[#This Row],[Total2]]-Table1[[#This Row],[Total]])</f>
        <v>0</v>
      </c>
      <c r="AK308" s="41">
        <f>Table1[[#This Row],[Difference]]*Table1[[#This Row],[DDS Funding Percent]]</f>
        <v>0</v>
      </c>
      <c r="AL308" s="41">
        <f>IF(Table1[[#This Row],[Regular Hourly Wage]]&lt;&gt;0,Table1[[#This Row],[Regular Wage Cap]]-Table1[[#This Row],[Regular Hourly Wage]],0)</f>
        <v>0</v>
      </c>
      <c r="AM308" s="38"/>
      <c r="AN308" s="41">
        <f>Table1[[#This Row],[Wage Difference]]*Table1[[#This Row],[Post Wage Increase Time Off Accruals (Hours)]]</f>
        <v>0</v>
      </c>
      <c r="AO308" s="41">
        <f>Table1[[#This Row],[Min Wage Time Off Accrual Expense]]*Table1[[#This Row],[DDS Funding Percent]]</f>
        <v>0</v>
      </c>
      <c r="AP308" s="1"/>
      <c r="AQ308" s="18"/>
    </row>
    <row r="309" spans="3:43" x14ac:dyDescent="0.25">
      <c r="C309" s="58"/>
      <c r="D309" s="57"/>
      <c r="K309" s="41">
        <f>SUM(Table1[[#This Row],[Regular Wages]],Table1[[#This Row],[OvertimeWages]],Table1[[#This Row],[Holiday Wages]],Table1[[#This Row],[Incentive Payments]])</f>
        <v>0</v>
      </c>
      <c r="L309" s="38"/>
      <c r="M309" s="38"/>
      <c r="N309" s="38"/>
      <c r="O309" s="38"/>
      <c r="P309" s="38"/>
      <c r="Q309" s="38"/>
      <c r="R309" s="38"/>
      <c r="S309" s="41">
        <f>SUM(Table1[[#This Row],[Regular Wages2]],Table1[[#This Row],[OvertimeWages4]],Table1[[#This Row],[Holiday Wages6]],Table1[[#This Row],[Incentive Payments8]])</f>
        <v>0</v>
      </c>
      <c r="T309" s="41">
        <f>SUM(Table1[[#This Row],[Total Pre Min Wage Wages]],Table1[[#This Row],[Total After Min Wage Wages]])</f>
        <v>0</v>
      </c>
      <c r="U309" s="41">
        <f>IFERROR(IF(OR(Table1[[#This Row],[Regular Hours]]=0,Table1[[#This Row],[Regular Hours]]=""),VLOOKUP(Table1[[#This Row],[Position Title]],startingWages!$A$2:$D$200,2, FALSE),Table1[[#This Row],[Regular Wages]]/Table1[[#This Row],[Regular Hours]]),0)</f>
        <v>0</v>
      </c>
      <c r="V309" s="41">
        <f>IF(OR(Table1[[#This Row],[OvertimeHours]]="",Table1[[#This Row],[OvertimeHours]]=0),Table1[[#This Row],[Regular Hourly Wage]]*1.5,Table1[[#This Row],[OvertimeWages]]/Table1[[#This Row],[OvertimeHours]])</f>
        <v>0</v>
      </c>
      <c r="W309" s="41">
        <f>IF(OR(Table1[[#This Row],[Holiday Hours]]="",Table1[[#This Row],[Holiday Hours]]=0),Table1[[#This Row],[Regular Hourly Wage]],Table1[[#This Row],[Holiday Wages]]/Table1[[#This Row],[Holiday Hours]])</f>
        <v>0</v>
      </c>
      <c r="X309" s="41" t="str">
        <f>IF(Table1[[#This Row],[Regular Hourly Wage]]&lt;14.05,"$14.75",IF(Table1[[#This Row],[Regular Hourly Wage]]&lt;30,"5%","None"))</f>
        <v>$14.75</v>
      </c>
      <c r="Y309" s="41">
        <f>IF(Table1[[#This Row],[Wage Category]]="5%",Table1[[#This Row],[Regular Hourly Wage]]*1.05,IF(Table1[[#This Row],[Wage Category]]="$14.75",14.75,Table1[[#This Row],[Regular Hourly Wage]]))</f>
        <v>14.75</v>
      </c>
      <c r="Z309" s="41">
        <f>(1+IF(Table1[[#This Row],[Regular Hourly Wage]]=0,0.5,(Table1[[#This Row],[Overtime Hourly Wage]]-Table1[[#This Row],[Regular Hourly Wage]])/Table1[[#This Row],[Regular Hourly Wage]]))*Table1[[#This Row],[Regular Wage Cap]]</f>
        <v>22.125</v>
      </c>
      <c r="AA309" s="41">
        <f>(1+IF(Table1[[#This Row],[Regular Hourly Wage]]=0,0,(Table1[[#This Row],[Holiday Hourly Wage]]-Table1[[#This Row],[Regular Hourly Wage]])/Table1[[#This Row],[Regular Hourly Wage]]))*Table1[[#This Row],[Regular Wage Cap]]</f>
        <v>14.75</v>
      </c>
      <c r="AB309" s="41">
        <f>Table1[[#This Row],[Regular Hours3]]*Table1[[#This Row],[Regular Hourly Wage]]</f>
        <v>0</v>
      </c>
      <c r="AC309" s="41">
        <f>Table1[[#This Row],[OvertimeHours5]]*Table1[[#This Row],[Overtime Hourly Wage]]</f>
        <v>0</v>
      </c>
      <c r="AD309" s="41">
        <f>Table1[[#This Row],[Holiday Hours7]]*Table1[[#This Row],[Holiday Hourly Wage]]</f>
        <v>0</v>
      </c>
      <c r="AE309" s="41">
        <f>SUM(Table1[[#This Row],[Regular10]:[Holiday12]])</f>
        <v>0</v>
      </c>
      <c r="AF309" s="41">
        <f>Table1[[#This Row],[Regular Hours3]]*Table1[[#This Row],[Regular Wage Cap]]</f>
        <v>0</v>
      </c>
      <c r="AG309" s="41">
        <f>Table1[[#This Row],[OvertimeHours5]]*Table1[[#This Row],[Overtime Wage Cap]]</f>
        <v>0</v>
      </c>
      <c r="AH309" s="41">
        <f>Table1[[#This Row],[Holiday Hours7]]*Table1[[#This Row],[Holiday Wage Cap]]</f>
        <v>0</v>
      </c>
      <c r="AI309" s="41">
        <f>SUM(Table1[[#This Row],[Regular]:[Holiday]])</f>
        <v>0</v>
      </c>
      <c r="AJ309" s="41">
        <f>IF(Table1[[#This Row],[Total]]=0,0,Table1[[#This Row],[Total2]]-Table1[[#This Row],[Total]])</f>
        <v>0</v>
      </c>
      <c r="AK309" s="41">
        <f>Table1[[#This Row],[Difference]]*Table1[[#This Row],[DDS Funding Percent]]</f>
        <v>0</v>
      </c>
      <c r="AL309" s="41">
        <f>IF(Table1[[#This Row],[Regular Hourly Wage]]&lt;&gt;0,Table1[[#This Row],[Regular Wage Cap]]-Table1[[#This Row],[Regular Hourly Wage]],0)</f>
        <v>0</v>
      </c>
      <c r="AM309" s="38"/>
      <c r="AN309" s="41">
        <f>Table1[[#This Row],[Wage Difference]]*Table1[[#This Row],[Post Wage Increase Time Off Accruals (Hours)]]</f>
        <v>0</v>
      </c>
      <c r="AO309" s="41">
        <f>Table1[[#This Row],[Min Wage Time Off Accrual Expense]]*Table1[[#This Row],[DDS Funding Percent]]</f>
        <v>0</v>
      </c>
      <c r="AP309" s="1"/>
      <c r="AQ309" s="18"/>
    </row>
    <row r="310" spans="3:43" x14ac:dyDescent="0.25">
      <c r="C310" s="58"/>
      <c r="D310" s="57"/>
      <c r="K310" s="41">
        <f>SUM(Table1[[#This Row],[Regular Wages]],Table1[[#This Row],[OvertimeWages]],Table1[[#This Row],[Holiday Wages]],Table1[[#This Row],[Incentive Payments]])</f>
        <v>0</v>
      </c>
      <c r="L310" s="38"/>
      <c r="M310" s="38"/>
      <c r="N310" s="38"/>
      <c r="O310" s="38"/>
      <c r="P310" s="38"/>
      <c r="Q310" s="38"/>
      <c r="R310" s="38"/>
      <c r="S310" s="41">
        <f>SUM(Table1[[#This Row],[Regular Wages2]],Table1[[#This Row],[OvertimeWages4]],Table1[[#This Row],[Holiday Wages6]],Table1[[#This Row],[Incentive Payments8]])</f>
        <v>0</v>
      </c>
      <c r="T310" s="41">
        <f>SUM(Table1[[#This Row],[Total Pre Min Wage Wages]],Table1[[#This Row],[Total After Min Wage Wages]])</f>
        <v>0</v>
      </c>
      <c r="U310" s="41">
        <f>IFERROR(IF(OR(Table1[[#This Row],[Regular Hours]]=0,Table1[[#This Row],[Regular Hours]]=""),VLOOKUP(Table1[[#This Row],[Position Title]],startingWages!$A$2:$D$200,2, FALSE),Table1[[#This Row],[Regular Wages]]/Table1[[#This Row],[Regular Hours]]),0)</f>
        <v>0</v>
      </c>
      <c r="V310" s="41">
        <f>IF(OR(Table1[[#This Row],[OvertimeHours]]="",Table1[[#This Row],[OvertimeHours]]=0),Table1[[#This Row],[Regular Hourly Wage]]*1.5,Table1[[#This Row],[OvertimeWages]]/Table1[[#This Row],[OvertimeHours]])</f>
        <v>0</v>
      </c>
      <c r="W310" s="41">
        <f>IF(OR(Table1[[#This Row],[Holiday Hours]]="",Table1[[#This Row],[Holiday Hours]]=0),Table1[[#This Row],[Regular Hourly Wage]],Table1[[#This Row],[Holiday Wages]]/Table1[[#This Row],[Holiday Hours]])</f>
        <v>0</v>
      </c>
      <c r="X310" s="41" t="str">
        <f>IF(Table1[[#This Row],[Regular Hourly Wage]]&lt;14.05,"$14.75",IF(Table1[[#This Row],[Regular Hourly Wage]]&lt;30,"5%","None"))</f>
        <v>$14.75</v>
      </c>
      <c r="Y310" s="41">
        <f>IF(Table1[[#This Row],[Wage Category]]="5%",Table1[[#This Row],[Regular Hourly Wage]]*1.05,IF(Table1[[#This Row],[Wage Category]]="$14.75",14.75,Table1[[#This Row],[Regular Hourly Wage]]))</f>
        <v>14.75</v>
      </c>
      <c r="Z310" s="41">
        <f>(1+IF(Table1[[#This Row],[Regular Hourly Wage]]=0,0.5,(Table1[[#This Row],[Overtime Hourly Wage]]-Table1[[#This Row],[Regular Hourly Wage]])/Table1[[#This Row],[Regular Hourly Wage]]))*Table1[[#This Row],[Regular Wage Cap]]</f>
        <v>22.125</v>
      </c>
      <c r="AA310" s="41">
        <f>(1+IF(Table1[[#This Row],[Regular Hourly Wage]]=0,0,(Table1[[#This Row],[Holiday Hourly Wage]]-Table1[[#This Row],[Regular Hourly Wage]])/Table1[[#This Row],[Regular Hourly Wage]]))*Table1[[#This Row],[Regular Wage Cap]]</f>
        <v>14.75</v>
      </c>
      <c r="AB310" s="41">
        <f>Table1[[#This Row],[Regular Hours3]]*Table1[[#This Row],[Regular Hourly Wage]]</f>
        <v>0</v>
      </c>
      <c r="AC310" s="41">
        <f>Table1[[#This Row],[OvertimeHours5]]*Table1[[#This Row],[Overtime Hourly Wage]]</f>
        <v>0</v>
      </c>
      <c r="AD310" s="41">
        <f>Table1[[#This Row],[Holiday Hours7]]*Table1[[#This Row],[Holiday Hourly Wage]]</f>
        <v>0</v>
      </c>
      <c r="AE310" s="41">
        <f>SUM(Table1[[#This Row],[Regular10]:[Holiday12]])</f>
        <v>0</v>
      </c>
      <c r="AF310" s="41">
        <f>Table1[[#This Row],[Regular Hours3]]*Table1[[#This Row],[Regular Wage Cap]]</f>
        <v>0</v>
      </c>
      <c r="AG310" s="41">
        <f>Table1[[#This Row],[OvertimeHours5]]*Table1[[#This Row],[Overtime Wage Cap]]</f>
        <v>0</v>
      </c>
      <c r="AH310" s="41">
        <f>Table1[[#This Row],[Holiday Hours7]]*Table1[[#This Row],[Holiday Wage Cap]]</f>
        <v>0</v>
      </c>
      <c r="AI310" s="41">
        <f>SUM(Table1[[#This Row],[Regular]:[Holiday]])</f>
        <v>0</v>
      </c>
      <c r="AJ310" s="41">
        <f>IF(Table1[[#This Row],[Total]]=0,0,Table1[[#This Row],[Total2]]-Table1[[#This Row],[Total]])</f>
        <v>0</v>
      </c>
      <c r="AK310" s="41">
        <f>Table1[[#This Row],[Difference]]*Table1[[#This Row],[DDS Funding Percent]]</f>
        <v>0</v>
      </c>
      <c r="AL310" s="41">
        <f>IF(Table1[[#This Row],[Regular Hourly Wage]]&lt;&gt;0,Table1[[#This Row],[Regular Wage Cap]]-Table1[[#This Row],[Regular Hourly Wage]],0)</f>
        <v>0</v>
      </c>
      <c r="AM310" s="38"/>
      <c r="AN310" s="41">
        <f>Table1[[#This Row],[Wage Difference]]*Table1[[#This Row],[Post Wage Increase Time Off Accruals (Hours)]]</f>
        <v>0</v>
      </c>
      <c r="AO310" s="41">
        <f>Table1[[#This Row],[Min Wage Time Off Accrual Expense]]*Table1[[#This Row],[DDS Funding Percent]]</f>
        <v>0</v>
      </c>
      <c r="AP310" s="1"/>
      <c r="AQ310" s="18"/>
    </row>
    <row r="311" spans="3:43" x14ac:dyDescent="0.25">
      <c r="C311" s="58"/>
      <c r="D311" s="57"/>
      <c r="K311" s="41">
        <f>SUM(Table1[[#This Row],[Regular Wages]],Table1[[#This Row],[OvertimeWages]],Table1[[#This Row],[Holiday Wages]],Table1[[#This Row],[Incentive Payments]])</f>
        <v>0</v>
      </c>
      <c r="L311" s="38"/>
      <c r="M311" s="38"/>
      <c r="N311" s="38"/>
      <c r="O311" s="38"/>
      <c r="P311" s="38"/>
      <c r="Q311" s="38"/>
      <c r="R311" s="38"/>
      <c r="S311" s="41">
        <f>SUM(Table1[[#This Row],[Regular Wages2]],Table1[[#This Row],[OvertimeWages4]],Table1[[#This Row],[Holiday Wages6]],Table1[[#This Row],[Incentive Payments8]])</f>
        <v>0</v>
      </c>
      <c r="T311" s="41">
        <f>SUM(Table1[[#This Row],[Total Pre Min Wage Wages]],Table1[[#This Row],[Total After Min Wage Wages]])</f>
        <v>0</v>
      </c>
      <c r="U311" s="41">
        <f>IFERROR(IF(OR(Table1[[#This Row],[Regular Hours]]=0,Table1[[#This Row],[Regular Hours]]=""),VLOOKUP(Table1[[#This Row],[Position Title]],startingWages!$A$2:$D$200,2, FALSE),Table1[[#This Row],[Regular Wages]]/Table1[[#This Row],[Regular Hours]]),0)</f>
        <v>0</v>
      </c>
      <c r="V311" s="41">
        <f>IF(OR(Table1[[#This Row],[OvertimeHours]]="",Table1[[#This Row],[OvertimeHours]]=0),Table1[[#This Row],[Regular Hourly Wage]]*1.5,Table1[[#This Row],[OvertimeWages]]/Table1[[#This Row],[OvertimeHours]])</f>
        <v>0</v>
      </c>
      <c r="W311" s="41">
        <f>IF(OR(Table1[[#This Row],[Holiday Hours]]="",Table1[[#This Row],[Holiday Hours]]=0),Table1[[#This Row],[Regular Hourly Wage]],Table1[[#This Row],[Holiday Wages]]/Table1[[#This Row],[Holiday Hours]])</f>
        <v>0</v>
      </c>
      <c r="X311" s="41" t="str">
        <f>IF(Table1[[#This Row],[Regular Hourly Wage]]&lt;14.05,"$14.75",IF(Table1[[#This Row],[Regular Hourly Wage]]&lt;30,"5%","None"))</f>
        <v>$14.75</v>
      </c>
      <c r="Y311" s="41">
        <f>IF(Table1[[#This Row],[Wage Category]]="5%",Table1[[#This Row],[Regular Hourly Wage]]*1.05,IF(Table1[[#This Row],[Wage Category]]="$14.75",14.75,Table1[[#This Row],[Regular Hourly Wage]]))</f>
        <v>14.75</v>
      </c>
      <c r="Z311" s="41">
        <f>(1+IF(Table1[[#This Row],[Regular Hourly Wage]]=0,0.5,(Table1[[#This Row],[Overtime Hourly Wage]]-Table1[[#This Row],[Regular Hourly Wage]])/Table1[[#This Row],[Regular Hourly Wage]]))*Table1[[#This Row],[Regular Wage Cap]]</f>
        <v>22.125</v>
      </c>
      <c r="AA311" s="41">
        <f>(1+IF(Table1[[#This Row],[Regular Hourly Wage]]=0,0,(Table1[[#This Row],[Holiday Hourly Wage]]-Table1[[#This Row],[Regular Hourly Wage]])/Table1[[#This Row],[Regular Hourly Wage]]))*Table1[[#This Row],[Regular Wage Cap]]</f>
        <v>14.75</v>
      </c>
      <c r="AB311" s="41">
        <f>Table1[[#This Row],[Regular Hours3]]*Table1[[#This Row],[Regular Hourly Wage]]</f>
        <v>0</v>
      </c>
      <c r="AC311" s="41">
        <f>Table1[[#This Row],[OvertimeHours5]]*Table1[[#This Row],[Overtime Hourly Wage]]</f>
        <v>0</v>
      </c>
      <c r="AD311" s="41">
        <f>Table1[[#This Row],[Holiday Hours7]]*Table1[[#This Row],[Holiday Hourly Wage]]</f>
        <v>0</v>
      </c>
      <c r="AE311" s="41">
        <f>SUM(Table1[[#This Row],[Regular10]:[Holiday12]])</f>
        <v>0</v>
      </c>
      <c r="AF311" s="41">
        <f>Table1[[#This Row],[Regular Hours3]]*Table1[[#This Row],[Regular Wage Cap]]</f>
        <v>0</v>
      </c>
      <c r="AG311" s="41">
        <f>Table1[[#This Row],[OvertimeHours5]]*Table1[[#This Row],[Overtime Wage Cap]]</f>
        <v>0</v>
      </c>
      <c r="AH311" s="41">
        <f>Table1[[#This Row],[Holiday Hours7]]*Table1[[#This Row],[Holiday Wage Cap]]</f>
        <v>0</v>
      </c>
      <c r="AI311" s="41">
        <f>SUM(Table1[[#This Row],[Regular]:[Holiday]])</f>
        <v>0</v>
      </c>
      <c r="AJ311" s="41">
        <f>IF(Table1[[#This Row],[Total]]=0,0,Table1[[#This Row],[Total2]]-Table1[[#This Row],[Total]])</f>
        <v>0</v>
      </c>
      <c r="AK311" s="41">
        <f>Table1[[#This Row],[Difference]]*Table1[[#This Row],[DDS Funding Percent]]</f>
        <v>0</v>
      </c>
      <c r="AL311" s="41">
        <f>IF(Table1[[#This Row],[Regular Hourly Wage]]&lt;&gt;0,Table1[[#This Row],[Regular Wage Cap]]-Table1[[#This Row],[Regular Hourly Wage]],0)</f>
        <v>0</v>
      </c>
      <c r="AM311" s="38"/>
      <c r="AN311" s="41">
        <f>Table1[[#This Row],[Wage Difference]]*Table1[[#This Row],[Post Wage Increase Time Off Accruals (Hours)]]</f>
        <v>0</v>
      </c>
      <c r="AO311" s="41">
        <f>Table1[[#This Row],[Min Wage Time Off Accrual Expense]]*Table1[[#This Row],[DDS Funding Percent]]</f>
        <v>0</v>
      </c>
      <c r="AP311" s="1"/>
      <c r="AQ311" s="18"/>
    </row>
    <row r="312" spans="3:43" x14ac:dyDescent="0.25">
      <c r="C312" s="58"/>
      <c r="D312" s="57"/>
      <c r="K312" s="41">
        <f>SUM(Table1[[#This Row],[Regular Wages]],Table1[[#This Row],[OvertimeWages]],Table1[[#This Row],[Holiday Wages]],Table1[[#This Row],[Incentive Payments]])</f>
        <v>0</v>
      </c>
      <c r="L312" s="38"/>
      <c r="M312" s="38"/>
      <c r="N312" s="38"/>
      <c r="O312" s="38"/>
      <c r="P312" s="38"/>
      <c r="Q312" s="38"/>
      <c r="R312" s="38"/>
      <c r="S312" s="41">
        <f>SUM(Table1[[#This Row],[Regular Wages2]],Table1[[#This Row],[OvertimeWages4]],Table1[[#This Row],[Holiday Wages6]],Table1[[#This Row],[Incentive Payments8]])</f>
        <v>0</v>
      </c>
      <c r="T312" s="41">
        <f>SUM(Table1[[#This Row],[Total Pre Min Wage Wages]],Table1[[#This Row],[Total After Min Wage Wages]])</f>
        <v>0</v>
      </c>
      <c r="U312" s="41">
        <f>IFERROR(IF(OR(Table1[[#This Row],[Regular Hours]]=0,Table1[[#This Row],[Regular Hours]]=""),VLOOKUP(Table1[[#This Row],[Position Title]],startingWages!$A$2:$D$200,2, FALSE),Table1[[#This Row],[Regular Wages]]/Table1[[#This Row],[Regular Hours]]),0)</f>
        <v>0</v>
      </c>
      <c r="V312" s="41">
        <f>IF(OR(Table1[[#This Row],[OvertimeHours]]="",Table1[[#This Row],[OvertimeHours]]=0),Table1[[#This Row],[Regular Hourly Wage]]*1.5,Table1[[#This Row],[OvertimeWages]]/Table1[[#This Row],[OvertimeHours]])</f>
        <v>0</v>
      </c>
      <c r="W312" s="41">
        <f>IF(OR(Table1[[#This Row],[Holiday Hours]]="",Table1[[#This Row],[Holiday Hours]]=0),Table1[[#This Row],[Regular Hourly Wage]],Table1[[#This Row],[Holiday Wages]]/Table1[[#This Row],[Holiday Hours]])</f>
        <v>0</v>
      </c>
      <c r="X312" s="41" t="str">
        <f>IF(Table1[[#This Row],[Regular Hourly Wage]]&lt;14.05,"$14.75",IF(Table1[[#This Row],[Regular Hourly Wage]]&lt;30,"5%","None"))</f>
        <v>$14.75</v>
      </c>
      <c r="Y312" s="41">
        <f>IF(Table1[[#This Row],[Wage Category]]="5%",Table1[[#This Row],[Regular Hourly Wage]]*1.05,IF(Table1[[#This Row],[Wage Category]]="$14.75",14.75,Table1[[#This Row],[Regular Hourly Wage]]))</f>
        <v>14.75</v>
      </c>
      <c r="Z312" s="41">
        <f>(1+IF(Table1[[#This Row],[Regular Hourly Wage]]=0,0.5,(Table1[[#This Row],[Overtime Hourly Wage]]-Table1[[#This Row],[Regular Hourly Wage]])/Table1[[#This Row],[Regular Hourly Wage]]))*Table1[[#This Row],[Regular Wage Cap]]</f>
        <v>22.125</v>
      </c>
      <c r="AA312" s="41">
        <f>(1+IF(Table1[[#This Row],[Regular Hourly Wage]]=0,0,(Table1[[#This Row],[Holiday Hourly Wage]]-Table1[[#This Row],[Regular Hourly Wage]])/Table1[[#This Row],[Regular Hourly Wage]]))*Table1[[#This Row],[Regular Wage Cap]]</f>
        <v>14.75</v>
      </c>
      <c r="AB312" s="41">
        <f>Table1[[#This Row],[Regular Hours3]]*Table1[[#This Row],[Regular Hourly Wage]]</f>
        <v>0</v>
      </c>
      <c r="AC312" s="41">
        <f>Table1[[#This Row],[OvertimeHours5]]*Table1[[#This Row],[Overtime Hourly Wage]]</f>
        <v>0</v>
      </c>
      <c r="AD312" s="41">
        <f>Table1[[#This Row],[Holiday Hours7]]*Table1[[#This Row],[Holiday Hourly Wage]]</f>
        <v>0</v>
      </c>
      <c r="AE312" s="41">
        <f>SUM(Table1[[#This Row],[Regular10]:[Holiday12]])</f>
        <v>0</v>
      </c>
      <c r="AF312" s="41">
        <f>Table1[[#This Row],[Regular Hours3]]*Table1[[#This Row],[Regular Wage Cap]]</f>
        <v>0</v>
      </c>
      <c r="AG312" s="41">
        <f>Table1[[#This Row],[OvertimeHours5]]*Table1[[#This Row],[Overtime Wage Cap]]</f>
        <v>0</v>
      </c>
      <c r="AH312" s="41">
        <f>Table1[[#This Row],[Holiday Hours7]]*Table1[[#This Row],[Holiday Wage Cap]]</f>
        <v>0</v>
      </c>
      <c r="AI312" s="41">
        <f>SUM(Table1[[#This Row],[Regular]:[Holiday]])</f>
        <v>0</v>
      </c>
      <c r="AJ312" s="41">
        <f>IF(Table1[[#This Row],[Total]]=0,0,Table1[[#This Row],[Total2]]-Table1[[#This Row],[Total]])</f>
        <v>0</v>
      </c>
      <c r="AK312" s="41">
        <f>Table1[[#This Row],[Difference]]*Table1[[#This Row],[DDS Funding Percent]]</f>
        <v>0</v>
      </c>
      <c r="AL312" s="41">
        <f>IF(Table1[[#This Row],[Regular Hourly Wage]]&lt;&gt;0,Table1[[#This Row],[Regular Wage Cap]]-Table1[[#This Row],[Regular Hourly Wage]],0)</f>
        <v>0</v>
      </c>
      <c r="AM312" s="38"/>
      <c r="AN312" s="41">
        <f>Table1[[#This Row],[Wage Difference]]*Table1[[#This Row],[Post Wage Increase Time Off Accruals (Hours)]]</f>
        <v>0</v>
      </c>
      <c r="AO312" s="41">
        <f>Table1[[#This Row],[Min Wage Time Off Accrual Expense]]*Table1[[#This Row],[DDS Funding Percent]]</f>
        <v>0</v>
      </c>
      <c r="AP312" s="1"/>
      <c r="AQ312" s="18"/>
    </row>
    <row r="313" spans="3:43" x14ac:dyDescent="0.25">
      <c r="C313" s="58"/>
      <c r="D313" s="57"/>
      <c r="K313" s="41">
        <f>SUM(Table1[[#This Row],[Regular Wages]],Table1[[#This Row],[OvertimeWages]],Table1[[#This Row],[Holiday Wages]],Table1[[#This Row],[Incentive Payments]])</f>
        <v>0</v>
      </c>
      <c r="L313" s="38"/>
      <c r="M313" s="38"/>
      <c r="N313" s="38"/>
      <c r="O313" s="38"/>
      <c r="P313" s="38"/>
      <c r="Q313" s="38"/>
      <c r="R313" s="38"/>
      <c r="S313" s="41">
        <f>SUM(Table1[[#This Row],[Regular Wages2]],Table1[[#This Row],[OvertimeWages4]],Table1[[#This Row],[Holiday Wages6]],Table1[[#This Row],[Incentive Payments8]])</f>
        <v>0</v>
      </c>
      <c r="T313" s="41">
        <f>SUM(Table1[[#This Row],[Total Pre Min Wage Wages]],Table1[[#This Row],[Total After Min Wage Wages]])</f>
        <v>0</v>
      </c>
      <c r="U313" s="41">
        <f>IFERROR(IF(OR(Table1[[#This Row],[Regular Hours]]=0,Table1[[#This Row],[Regular Hours]]=""),VLOOKUP(Table1[[#This Row],[Position Title]],startingWages!$A$2:$D$200,2, FALSE),Table1[[#This Row],[Regular Wages]]/Table1[[#This Row],[Regular Hours]]),0)</f>
        <v>0</v>
      </c>
      <c r="V313" s="41">
        <f>IF(OR(Table1[[#This Row],[OvertimeHours]]="",Table1[[#This Row],[OvertimeHours]]=0),Table1[[#This Row],[Regular Hourly Wage]]*1.5,Table1[[#This Row],[OvertimeWages]]/Table1[[#This Row],[OvertimeHours]])</f>
        <v>0</v>
      </c>
      <c r="W313" s="41">
        <f>IF(OR(Table1[[#This Row],[Holiday Hours]]="",Table1[[#This Row],[Holiday Hours]]=0),Table1[[#This Row],[Regular Hourly Wage]],Table1[[#This Row],[Holiday Wages]]/Table1[[#This Row],[Holiday Hours]])</f>
        <v>0</v>
      </c>
      <c r="X313" s="41" t="str">
        <f>IF(Table1[[#This Row],[Regular Hourly Wage]]&lt;14.05,"$14.75",IF(Table1[[#This Row],[Regular Hourly Wage]]&lt;30,"5%","None"))</f>
        <v>$14.75</v>
      </c>
      <c r="Y313" s="41">
        <f>IF(Table1[[#This Row],[Wage Category]]="5%",Table1[[#This Row],[Regular Hourly Wage]]*1.05,IF(Table1[[#This Row],[Wage Category]]="$14.75",14.75,Table1[[#This Row],[Regular Hourly Wage]]))</f>
        <v>14.75</v>
      </c>
      <c r="Z313" s="41">
        <f>(1+IF(Table1[[#This Row],[Regular Hourly Wage]]=0,0.5,(Table1[[#This Row],[Overtime Hourly Wage]]-Table1[[#This Row],[Regular Hourly Wage]])/Table1[[#This Row],[Regular Hourly Wage]]))*Table1[[#This Row],[Regular Wage Cap]]</f>
        <v>22.125</v>
      </c>
      <c r="AA313" s="41">
        <f>(1+IF(Table1[[#This Row],[Regular Hourly Wage]]=0,0,(Table1[[#This Row],[Holiday Hourly Wage]]-Table1[[#This Row],[Regular Hourly Wage]])/Table1[[#This Row],[Regular Hourly Wage]]))*Table1[[#This Row],[Regular Wage Cap]]</f>
        <v>14.75</v>
      </c>
      <c r="AB313" s="41">
        <f>Table1[[#This Row],[Regular Hours3]]*Table1[[#This Row],[Regular Hourly Wage]]</f>
        <v>0</v>
      </c>
      <c r="AC313" s="41">
        <f>Table1[[#This Row],[OvertimeHours5]]*Table1[[#This Row],[Overtime Hourly Wage]]</f>
        <v>0</v>
      </c>
      <c r="AD313" s="41">
        <f>Table1[[#This Row],[Holiday Hours7]]*Table1[[#This Row],[Holiday Hourly Wage]]</f>
        <v>0</v>
      </c>
      <c r="AE313" s="41">
        <f>SUM(Table1[[#This Row],[Regular10]:[Holiday12]])</f>
        <v>0</v>
      </c>
      <c r="AF313" s="41">
        <f>Table1[[#This Row],[Regular Hours3]]*Table1[[#This Row],[Regular Wage Cap]]</f>
        <v>0</v>
      </c>
      <c r="AG313" s="41">
        <f>Table1[[#This Row],[OvertimeHours5]]*Table1[[#This Row],[Overtime Wage Cap]]</f>
        <v>0</v>
      </c>
      <c r="AH313" s="41">
        <f>Table1[[#This Row],[Holiday Hours7]]*Table1[[#This Row],[Holiday Wage Cap]]</f>
        <v>0</v>
      </c>
      <c r="AI313" s="41">
        <f>SUM(Table1[[#This Row],[Regular]:[Holiday]])</f>
        <v>0</v>
      </c>
      <c r="AJ313" s="41">
        <f>IF(Table1[[#This Row],[Total]]=0,0,Table1[[#This Row],[Total2]]-Table1[[#This Row],[Total]])</f>
        <v>0</v>
      </c>
      <c r="AK313" s="41">
        <f>Table1[[#This Row],[Difference]]*Table1[[#This Row],[DDS Funding Percent]]</f>
        <v>0</v>
      </c>
      <c r="AL313" s="41">
        <f>IF(Table1[[#This Row],[Regular Hourly Wage]]&lt;&gt;0,Table1[[#This Row],[Regular Wage Cap]]-Table1[[#This Row],[Regular Hourly Wage]],0)</f>
        <v>0</v>
      </c>
      <c r="AM313" s="38"/>
      <c r="AN313" s="41">
        <f>Table1[[#This Row],[Wage Difference]]*Table1[[#This Row],[Post Wage Increase Time Off Accruals (Hours)]]</f>
        <v>0</v>
      </c>
      <c r="AO313" s="41">
        <f>Table1[[#This Row],[Min Wage Time Off Accrual Expense]]*Table1[[#This Row],[DDS Funding Percent]]</f>
        <v>0</v>
      </c>
      <c r="AP313" s="1"/>
      <c r="AQ313" s="18"/>
    </row>
    <row r="314" spans="3:43" x14ac:dyDescent="0.25">
      <c r="C314" s="58"/>
      <c r="D314" s="57"/>
      <c r="K314" s="41">
        <f>SUM(Table1[[#This Row],[Regular Wages]],Table1[[#This Row],[OvertimeWages]],Table1[[#This Row],[Holiday Wages]],Table1[[#This Row],[Incentive Payments]])</f>
        <v>0</v>
      </c>
      <c r="L314" s="38"/>
      <c r="M314" s="38"/>
      <c r="N314" s="38"/>
      <c r="O314" s="38"/>
      <c r="P314" s="38"/>
      <c r="Q314" s="38"/>
      <c r="R314" s="38"/>
      <c r="S314" s="41">
        <f>SUM(Table1[[#This Row],[Regular Wages2]],Table1[[#This Row],[OvertimeWages4]],Table1[[#This Row],[Holiday Wages6]],Table1[[#This Row],[Incentive Payments8]])</f>
        <v>0</v>
      </c>
      <c r="T314" s="41">
        <f>SUM(Table1[[#This Row],[Total Pre Min Wage Wages]],Table1[[#This Row],[Total After Min Wage Wages]])</f>
        <v>0</v>
      </c>
      <c r="U314" s="41">
        <f>IFERROR(IF(OR(Table1[[#This Row],[Regular Hours]]=0,Table1[[#This Row],[Regular Hours]]=""),VLOOKUP(Table1[[#This Row],[Position Title]],startingWages!$A$2:$D$200,2, FALSE),Table1[[#This Row],[Regular Wages]]/Table1[[#This Row],[Regular Hours]]),0)</f>
        <v>0</v>
      </c>
      <c r="V314" s="41">
        <f>IF(OR(Table1[[#This Row],[OvertimeHours]]="",Table1[[#This Row],[OvertimeHours]]=0),Table1[[#This Row],[Regular Hourly Wage]]*1.5,Table1[[#This Row],[OvertimeWages]]/Table1[[#This Row],[OvertimeHours]])</f>
        <v>0</v>
      </c>
      <c r="W314" s="41">
        <f>IF(OR(Table1[[#This Row],[Holiday Hours]]="",Table1[[#This Row],[Holiday Hours]]=0),Table1[[#This Row],[Regular Hourly Wage]],Table1[[#This Row],[Holiday Wages]]/Table1[[#This Row],[Holiday Hours]])</f>
        <v>0</v>
      </c>
      <c r="X314" s="41" t="str">
        <f>IF(Table1[[#This Row],[Regular Hourly Wage]]&lt;14.05,"$14.75",IF(Table1[[#This Row],[Regular Hourly Wage]]&lt;30,"5%","None"))</f>
        <v>$14.75</v>
      </c>
      <c r="Y314" s="41">
        <f>IF(Table1[[#This Row],[Wage Category]]="5%",Table1[[#This Row],[Regular Hourly Wage]]*1.05,IF(Table1[[#This Row],[Wage Category]]="$14.75",14.75,Table1[[#This Row],[Regular Hourly Wage]]))</f>
        <v>14.75</v>
      </c>
      <c r="Z314" s="41">
        <f>(1+IF(Table1[[#This Row],[Regular Hourly Wage]]=0,0.5,(Table1[[#This Row],[Overtime Hourly Wage]]-Table1[[#This Row],[Regular Hourly Wage]])/Table1[[#This Row],[Regular Hourly Wage]]))*Table1[[#This Row],[Regular Wage Cap]]</f>
        <v>22.125</v>
      </c>
      <c r="AA314" s="41">
        <f>(1+IF(Table1[[#This Row],[Regular Hourly Wage]]=0,0,(Table1[[#This Row],[Holiday Hourly Wage]]-Table1[[#This Row],[Regular Hourly Wage]])/Table1[[#This Row],[Regular Hourly Wage]]))*Table1[[#This Row],[Regular Wage Cap]]</f>
        <v>14.75</v>
      </c>
      <c r="AB314" s="41">
        <f>Table1[[#This Row],[Regular Hours3]]*Table1[[#This Row],[Regular Hourly Wage]]</f>
        <v>0</v>
      </c>
      <c r="AC314" s="41">
        <f>Table1[[#This Row],[OvertimeHours5]]*Table1[[#This Row],[Overtime Hourly Wage]]</f>
        <v>0</v>
      </c>
      <c r="AD314" s="41">
        <f>Table1[[#This Row],[Holiday Hours7]]*Table1[[#This Row],[Holiday Hourly Wage]]</f>
        <v>0</v>
      </c>
      <c r="AE314" s="41">
        <f>SUM(Table1[[#This Row],[Regular10]:[Holiday12]])</f>
        <v>0</v>
      </c>
      <c r="AF314" s="41">
        <f>Table1[[#This Row],[Regular Hours3]]*Table1[[#This Row],[Regular Wage Cap]]</f>
        <v>0</v>
      </c>
      <c r="AG314" s="41">
        <f>Table1[[#This Row],[OvertimeHours5]]*Table1[[#This Row],[Overtime Wage Cap]]</f>
        <v>0</v>
      </c>
      <c r="AH314" s="41">
        <f>Table1[[#This Row],[Holiday Hours7]]*Table1[[#This Row],[Holiday Wage Cap]]</f>
        <v>0</v>
      </c>
      <c r="AI314" s="41">
        <f>SUM(Table1[[#This Row],[Regular]:[Holiday]])</f>
        <v>0</v>
      </c>
      <c r="AJ314" s="41">
        <f>IF(Table1[[#This Row],[Total]]=0,0,Table1[[#This Row],[Total2]]-Table1[[#This Row],[Total]])</f>
        <v>0</v>
      </c>
      <c r="AK314" s="41">
        <f>Table1[[#This Row],[Difference]]*Table1[[#This Row],[DDS Funding Percent]]</f>
        <v>0</v>
      </c>
      <c r="AL314" s="41">
        <f>IF(Table1[[#This Row],[Regular Hourly Wage]]&lt;&gt;0,Table1[[#This Row],[Regular Wage Cap]]-Table1[[#This Row],[Regular Hourly Wage]],0)</f>
        <v>0</v>
      </c>
      <c r="AM314" s="38"/>
      <c r="AN314" s="41">
        <f>Table1[[#This Row],[Wage Difference]]*Table1[[#This Row],[Post Wage Increase Time Off Accruals (Hours)]]</f>
        <v>0</v>
      </c>
      <c r="AO314" s="41">
        <f>Table1[[#This Row],[Min Wage Time Off Accrual Expense]]*Table1[[#This Row],[DDS Funding Percent]]</f>
        <v>0</v>
      </c>
      <c r="AP314" s="1"/>
      <c r="AQ314" s="18"/>
    </row>
    <row r="315" spans="3:43" x14ac:dyDescent="0.25">
      <c r="C315" s="58"/>
      <c r="D315" s="57"/>
      <c r="K315" s="41">
        <f>SUM(Table1[[#This Row],[Regular Wages]],Table1[[#This Row],[OvertimeWages]],Table1[[#This Row],[Holiday Wages]],Table1[[#This Row],[Incentive Payments]])</f>
        <v>0</v>
      </c>
      <c r="L315" s="38"/>
      <c r="M315" s="38"/>
      <c r="N315" s="38"/>
      <c r="O315" s="38"/>
      <c r="P315" s="38"/>
      <c r="Q315" s="38"/>
      <c r="R315" s="38"/>
      <c r="S315" s="41">
        <f>SUM(Table1[[#This Row],[Regular Wages2]],Table1[[#This Row],[OvertimeWages4]],Table1[[#This Row],[Holiday Wages6]],Table1[[#This Row],[Incentive Payments8]])</f>
        <v>0</v>
      </c>
      <c r="T315" s="41">
        <f>SUM(Table1[[#This Row],[Total Pre Min Wage Wages]],Table1[[#This Row],[Total After Min Wage Wages]])</f>
        <v>0</v>
      </c>
      <c r="U315" s="41">
        <f>IFERROR(IF(OR(Table1[[#This Row],[Regular Hours]]=0,Table1[[#This Row],[Regular Hours]]=""),VLOOKUP(Table1[[#This Row],[Position Title]],startingWages!$A$2:$D$200,2, FALSE),Table1[[#This Row],[Regular Wages]]/Table1[[#This Row],[Regular Hours]]),0)</f>
        <v>0</v>
      </c>
      <c r="V315" s="41">
        <f>IF(OR(Table1[[#This Row],[OvertimeHours]]="",Table1[[#This Row],[OvertimeHours]]=0),Table1[[#This Row],[Regular Hourly Wage]]*1.5,Table1[[#This Row],[OvertimeWages]]/Table1[[#This Row],[OvertimeHours]])</f>
        <v>0</v>
      </c>
      <c r="W315" s="41">
        <f>IF(OR(Table1[[#This Row],[Holiday Hours]]="",Table1[[#This Row],[Holiday Hours]]=0),Table1[[#This Row],[Regular Hourly Wage]],Table1[[#This Row],[Holiday Wages]]/Table1[[#This Row],[Holiday Hours]])</f>
        <v>0</v>
      </c>
      <c r="X315" s="41" t="str">
        <f>IF(Table1[[#This Row],[Regular Hourly Wage]]&lt;14.05,"$14.75",IF(Table1[[#This Row],[Regular Hourly Wage]]&lt;30,"5%","None"))</f>
        <v>$14.75</v>
      </c>
      <c r="Y315" s="41">
        <f>IF(Table1[[#This Row],[Wage Category]]="5%",Table1[[#This Row],[Regular Hourly Wage]]*1.05,IF(Table1[[#This Row],[Wage Category]]="$14.75",14.75,Table1[[#This Row],[Regular Hourly Wage]]))</f>
        <v>14.75</v>
      </c>
      <c r="Z315" s="41">
        <f>(1+IF(Table1[[#This Row],[Regular Hourly Wage]]=0,0.5,(Table1[[#This Row],[Overtime Hourly Wage]]-Table1[[#This Row],[Regular Hourly Wage]])/Table1[[#This Row],[Regular Hourly Wage]]))*Table1[[#This Row],[Regular Wage Cap]]</f>
        <v>22.125</v>
      </c>
      <c r="AA315" s="41">
        <f>(1+IF(Table1[[#This Row],[Regular Hourly Wage]]=0,0,(Table1[[#This Row],[Holiday Hourly Wage]]-Table1[[#This Row],[Regular Hourly Wage]])/Table1[[#This Row],[Regular Hourly Wage]]))*Table1[[#This Row],[Regular Wage Cap]]</f>
        <v>14.75</v>
      </c>
      <c r="AB315" s="41">
        <f>Table1[[#This Row],[Regular Hours3]]*Table1[[#This Row],[Regular Hourly Wage]]</f>
        <v>0</v>
      </c>
      <c r="AC315" s="41">
        <f>Table1[[#This Row],[OvertimeHours5]]*Table1[[#This Row],[Overtime Hourly Wage]]</f>
        <v>0</v>
      </c>
      <c r="AD315" s="41">
        <f>Table1[[#This Row],[Holiday Hours7]]*Table1[[#This Row],[Holiday Hourly Wage]]</f>
        <v>0</v>
      </c>
      <c r="AE315" s="41">
        <f>SUM(Table1[[#This Row],[Regular10]:[Holiday12]])</f>
        <v>0</v>
      </c>
      <c r="AF315" s="41">
        <f>Table1[[#This Row],[Regular Hours3]]*Table1[[#This Row],[Regular Wage Cap]]</f>
        <v>0</v>
      </c>
      <c r="AG315" s="41">
        <f>Table1[[#This Row],[OvertimeHours5]]*Table1[[#This Row],[Overtime Wage Cap]]</f>
        <v>0</v>
      </c>
      <c r="AH315" s="41">
        <f>Table1[[#This Row],[Holiday Hours7]]*Table1[[#This Row],[Holiday Wage Cap]]</f>
        <v>0</v>
      </c>
      <c r="AI315" s="41">
        <f>SUM(Table1[[#This Row],[Regular]:[Holiday]])</f>
        <v>0</v>
      </c>
      <c r="AJ315" s="41">
        <f>IF(Table1[[#This Row],[Total]]=0,0,Table1[[#This Row],[Total2]]-Table1[[#This Row],[Total]])</f>
        <v>0</v>
      </c>
      <c r="AK315" s="41">
        <f>Table1[[#This Row],[Difference]]*Table1[[#This Row],[DDS Funding Percent]]</f>
        <v>0</v>
      </c>
      <c r="AL315" s="41">
        <f>IF(Table1[[#This Row],[Regular Hourly Wage]]&lt;&gt;0,Table1[[#This Row],[Regular Wage Cap]]-Table1[[#This Row],[Regular Hourly Wage]],0)</f>
        <v>0</v>
      </c>
      <c r="AM315" s="38"/>
      <c r="AN315" s="41">
        <f>Table1[[#This Row],[Wage Difference]]*Table1[[#This Row],[Post Wage Increase Time Off Accruals (Hours)]]</f>
        <v>0</v>
      </c>
      <c r="AO315" s="41">
        <f>Table1[[#This Row],[Min Wage Time Off Accrual Expense]]*Table1[[#This Row],[DDS Funding Percent]]</f>
        <v>0</v>
      </c>
      <c r="AP315" s="1"/>
      <c r="AQ315" s="18"/>
    </row>
    <row r="316" spans="3:43" x14ac:dyDescent="0.25">
      <c r="C316" s="58"/>
      <c r="D316" s="57"/>
      <c r="K316" s="41">
        <f>SUM(Table1[[#This Row],[Regular Wages]],Table1[[#This Row],[OvertimeWages]],Table1[[#This Row],[Holiday Wages]],Table1[[#This Row],[Incentive Payments]])</f>
        <v>0</v>
      </c>
      <c r="L316" s="38"/>
      <c r="M316" s="38"/>
      <c r="N316" s="38"/>
      <c r="O316" s="38"/>
      <c r="P316" s="38"/>
      <c r="Q316" s="38"/>
      <c r="R316" s="38"/>
      <c r="S316" s="41">
        <f>SUM(Table1[[#This Row],[Regular Wages2]],Table1[[#This Row],[OvertimeWages4]],Table1[[#This Row],[Holiday Wages6]],Table1[[#This Row],[Incentive Payments8]])</f>
        <v>0</v>
      </c>
      <c r="T316" s="41">
        <f>SUM(Table1[[#This Row],[Total Pre Min Wage Wages]],Table1[[#This Row],[Total After Min Wage Wages]])</f>
        <v>0</v>
      </c>
      <c r="U316" s="41">
        <f>IFERROR(IF(OR(Table1[[#This Row],[Regular Hours]]=0,Table1[[#This Row],[Regular Hours]]=""),VLOOKUP(Table1[[#This Row],[Position Title]],startingWages!$A$2:$D$200,2, FALSE),Table1[[#This Row],[Regular Wages]]/Table1[[#This Row],[Regular Hours]]),0)</f>
        <v>0</v>
      </c>
      <c r="V316" s="41">
        <f>IF(OR(Table1[[#This Row],[OvertimeHours]]="",Table1[[#This Row],[OvertimeHours]]=0),Table1[[#This Row],[Regular Hourly Wage]]*1.5,Table1[[#This Row],[OvertimeWages]]/Table1[[#This Row],[OvertimeHours]])</f>
        <v>0</v>
      </c>
      <c r="W316" s="41">
        <f>IF(OR(Table1[[#This Row],[Holiday Hours]]="",Table1[[#This Row],[Holiday Hours]]=0),Table1[[#This Row],[Regular Hourly Wage]],Table1[[#This Row],[Holiday Wages]]/Table1[[#This Row],[Holiday Hours]])</f>
        <v>0</v>
      </c>
      <c r="X316" s="41" t="str">
        <f>IF(Table1[[#This Row],[Regular Hourly Wage]]&lt;14.05,"$14.75",IF(Table1[[#This Row],[Regular Hourly Wage]]&lt;30,"5%","None"))</f>
        <v>$14.75</v>
      </c>
      <c r="Y316" s="41">
        <f>IF(Table1[[#This Row],[Wage Category]]="5%",Table1[[#This Row],[Regular Hourly Wage]]*1.05,IF(Table1[[#This Row],[Wage Category]]="$14.75",14.75,Table1[[#This Row],[Regular Hourly Wage]]))</f>
        <v>14.75</v>
      </c>
      <c r="Z316" s="41">
        <f>(1+IF(Table1[[#This Row],[Regular Hourly Wage]]=0,0.5,(Table1[[#This Row],[Overtime Hourly Wage]]-Table1[[#This Row],[Regular Hourly Wage]])/Table1[[#This Row],[Regular Hourly Wage]]))*Table1[[#This Row],[Regular Wage Cap]]</f>
        <v>22.125</v>
      </c>
      <c r="AA316" s="41">
        <f>(1+IF(Table1[[#This Row],[Regular Hourly Wage]]=0,0,(Table1[[#This Row],[Holiday Hourly Wage]]-Table1[[#This Row],[Regular Hourly Wage]])/Table1[[#This Row],[Regular Hourly Wage]]))*Table1[[#This Row],[Regular Wage Cap]]</f>
        <v>14.75</v>
      </c>
      <c r="AB316" s="41">
        <f>Table1[[#This Row],[Regular Hours3]]*Table1[[#This Row],[Regular Hourly Wage]]</f>
        <v>0</v>
      </c>
      <c r="AC316" s="41">
        <f>Table1[[#This Row],[OvertimeHours5]]*Table1[[#This Row],[Overtime Hourly Wage]]</f>
        <v>0</v>
      </c>
      <c r="AD316" s="41">
        <f>Table1[[#This Row],[Holiday Hours7]]*Table1[[#This Row],[Holiday Hourly Wage]]</f>
        <v>0</v>
      </c>
      <c r="AE316" s="41">
        <f>SUM(Table1[[#This Row],[Regular10]:[Holiday12]])</f>
        <v>0</v>
      </c>
      <c r="AF316" s="41">
        <f>Table1[[#This Row],[Regular Hours3]]*Table1[[#This Row],[Regular Wage Cap]]</f>
        <v>0</v>
      </c>
      <c r="AG316" s="41">
        <f>Table1[[#This Row],[OvertimeHours5]]*Table1[[#This Row],[Overtime Wage Cap]]</f>
        <v>0</v>
      </c>
      <c r="AH316" s="41">
        <f>Table1[[#This Row],[Holiday Hours7]]*Table1[[#This Row],[Holiday Wage Cap]]</f>
        <v>0</v>
      </c>
      <c r="AI316" s="41">
        <f>SUM(Table1[[#This Row],[Regular]:[Holiday]])</f>
        <v>0</v>
      </c>
      <c r="AJ316" s="41">
        <f>IF(Table1[[#This Row],[Total]]=0,0,Table1[[#This Row],[Total2]]-Table1[[#This Row],[Total]])</f>
        <v>0</v>
      </c>
      <c r="AK316" s="41">
        <f>Table1[[#This Row],[Difference]]*Table1[[#This Row],[DDS Funding Percent]]</f>
        <v>0</v>
      </c>
      <c r="AL316" s="41">
        <f>IF(Table1[[#This Row],[Regular Hourly Wage]]&lt;&gt;0,Table1[[#This Row],[Regular Wage Cap]]-Table1[[#This Row],[Regular Hourly Wage]],0)</f>
        <v>0</v>
      </c>
      <c r="AM316" s="38"/>
      <c r="AN316" s="41">
        <f>Table1[[#This Row],[Wage Difference]]*Table1[[#This Row],[Post Wage Increase Time Off Accruals (Hours)]]</f>
        <v>0</v>
      </c>
      <c r="AO316" s="41">
        <f>Table1[[#This Row],[Min Wage Time Off Accrual Expense]]*Table1[[#This Row],[DDS Funding Percent]]</f>
        <v>0</v>
      </c>
      <c r="AP316" s="1"/>
      <c r="AQ316" s="18"/>
    </row>
    <row r="317" spans="3:43" x14ac:dyDescent="0.25">
      <c r="C317" s="58"/>
      <c r="D317" s="57"/>
      <c r="K317" s="41">
        <f>SUM(Table1[[#This Row],[Regular Wages]],Table1[[#This Row],[OvertimeWages]],Table1[[#This Row],[Holiday Wages]],Table1[[#This Row],[Incentive Payments]])</f>
        <v>0</v>
      </c>
      <c r="L317" s="38"/>
      <c r="M317" s="38"/>
      <c r="N317" s="38"/>
      <c r="O317" s="38"/>
      <c r="P317" s="38"/>
      <c r="Q317" s="38"/>
      <c r="R317" s="38"/>
      <c r="S317" s="41">
        <f>SUM(Table1[[#This Row],[Regular Wages2]],Table1[[#This Row],[OvertimeWages4]],Table1[[#This Row],[Holiday Wages6]],Table1[[#This Row],[Incentive Payments8]])</f>
        <v>0</v>
      </c>
      <c r="T317" s="41">
        <f>SUM(Table1[[#This Row],[Total Pre Min Wage Wages]],Table1[[#This Row],[Total After Min Wage Wages]])</f>
        <v>0</v>
      </c>
      <c r="U317" s="41">
        <f>IFERROR(IF(OR(Table1[[#This Row],[Regular Hours]]=0,Table1[[#This Row],[Regular Hours]]=""),VLOOKUP(Table1[[#This Row],[Position Title]],startingWages!$A$2:$D$200,2, FALSE),Table1[[#This Row],[Regular Wages]]/Table1[[#This Row],[Regular Hours]]),0)</f>
        <v>0</v>
      </c>
      <c r="V317" s="41">
        <f>IF(OR(Table1[[#This Row],[OvertimeHours]]="",Table1[[#This Row],[OvertimeHours]]=0),Table1[[#This Row],[Regular Hourly Wage]]*1.5,Table1[[#This Row],[OvertimeWages]]/Table1[[#This Row],[OvertimeHours]])</f>
        <v>0</v>
      </c>
      <c r="W317" s="41">
        <f>IF(OR(Table1[[#This Row],[Holiday Hours]]="",Table1[[#This Row],[Holiday Hours]]=0),Table1[[#This Row],[Regular Hourly Wage]],Table1[[#This Row],[Holiday Wages]]/Table1[[#This Row],[Holiday Hours]])</f>
        <v>0</v>
      </c>
      <c r="X317" s="41" t="str">
        <f>IF(Table1[[#This Row],[Regular Hourly Wage]]&lt;14.05,"$14.75",IF(Table1[[#This Row],[Regular Hourly Wage]]&lt;30,"5%","None"))</f>
        <v>$14.75</v>
      </c>
      <c r="Y317" s="41">
        <f>IF(Table1[[#This Row],[Wage Category]]="5%",Table1[[#This Row],[Regular Hourly Wage]]*1.05,IF(Table1[[#This Row],[Wage Category]]="$14.75",14.75,Table1[[#This Row],[Regular Hourly Wage]]))</f>
        <v>14.75</v>
      </c>
      <c r="Z317" s="41">
        <f>(1+IF(Table1[[#This Row],[Regular Hourly Wage]]=0,0.5,(Table1[[#This Row],[Overtime Hourly Wage]]-Table1[[#This Row],[Regular Hourly Wage]])/Table1[[#This Row],[Regular Hourly Wage]]))*Table1[[#This Row],[Regular Wage Cap]]</f>
        <v>22.125</v>
      </c>
      <c r="AA317" s="41">
        <f>(1+IF(Table1[[#This Row],[Regular Hourly Wage]]=0,0,(Table1[[#This Row],[Holiday Hourly Wage]]-Table1[[#This Row],[Regular Hourly Wage]])/Table1[[#This Row],[Regular Hourly Wage]]))*Table1[[#This Row],[Regular Wage Cap]]</f>
        <v>14.75</v>
      </c>
      <c r="AB317" s="41">
        <f>Table1[[#This Row],[Regular Hours3]]*Table1[[#This Row],[Regular Hourly Wage]]</f>
        <v>0</v>
      </c>
      <c r="AC317" s="41">
        <f>Table1[[#This Row],[OvertimeHours5]]*Table1[[#This Row],[Overtime Hourly Wage]]</f>
        <v>0</v>
      </c>
      <c r="AD317" s="41">
        <f>Table1[[#This Row],[Holiday Hours7]]*Table1[[#This Row],[Holiday Hourly Wage]]</f>
        <v>0</v>
      </c>
      <c r="AE317" s="41">
        <f>SUM(Table1[[#This Row],[Regular10]:[Holiday12]])</f>
        <v>0</v>
      </c>
      <c r="AF317" s="41">
        <f>Table1[[#This Row],[Regular Hours3]]*Table1[[#This Row],[Regular Wage Cap]]</f>
        <v>0</v>
      </c>
      <c r="AG317" s="41">
        <f>Table1[[#This Row],[OvertimeHours5]]*Table1[[#This Row],[Overtime Wage Cap]]</f>
        <v>0</v>
      </c>
      <c r="AH317" s="41">
        <f>Table1[[#This Row],[Holiday Hours7]]*Table1[[#This Row],[Holiday Wage Cap]]</f>
        <v>0</v>
      </c>
      <c r="AI317" s="41">
        <f>SUM(Table1[[#This Row],[Regular]:[Holiday]])</f>
        <v>0</v>
      </c>
      <c r="AJ317" s="41">
        <f>IF(Table1[[#This Row],[Total]]=0,0,Table1[[#This Row],[Total2]]-Table1[[#This Row],[Total]])</f>
        <v>0</v>
      </c>
      <c r="AK317" s="41">
        <f>Table1[[#This Row],[Difference]]*Table1[[#This Row],[DDS Funding Percent]]</f>
        <v>0</v>
      </c>
      <c r="AL317" s="41">
        <f>IF(Table1[[#This Row],[Regular Hourly Wage]]&lt;&gt;0,Table1[[#This Row],[Regular Wage Cap]]-Table1[[#This Row],[Regular Hourly Wage]],0)</f>
        <v>0</v>
      </c>
      <c r="AM317" s="38"/>
      <c r="AN317" s="41">
        <f>Table1[[#This Row],[Wage Difference]]*Table1[[#This Row],[Post Wage Increase Time Off Accruals (Hours)]]</f>
        <v>0</v>
      </c>
      <c r="AO317" s="41">
        <f>Table1[[#This Row],[Min Wage Time Off Accrual Expense]]*Table1[[#This Row],[DDS Funding Percent]]</f>
        <v>0</v>
      </c>
      <c r="AP317" s="1"/>
      <c r="AQ317" s="18"/>
    </row>
    <row r="318" spans="3:43" x14ac:dyDescent="0.25">
      <c r="C318" s="58"/>
      <c r="D318" s="57"/>
      <c r="K318" s="41">
        <f>SUM(Table1[[#This Row],[Regular Wages]],Table1[[#This Row],[OvertimeWages]],Table1[[#This Row],[Holiday Wages]],Table1[[#This Row],[Incentive Payments]])</f>
        <v>0</v>
      </c>
      <c r="L318" s="38"/>
      <c r="M318" s="38"/>
      <c r="N318" s="38"/>
      <c r="O318" s="38"/>
      <c r="P318" s="38"/>
      <c r="Q318" s="38"/>
      <c r="R318" s="38"/>
      <c r="S318" s="41">
        <f>SUM(Table1[[#This Row],[Regular Wages2]],Table1[[#This Row],[OvertimeWages4]],Table1[[#This Row],[Holiday Wages6]],Table1[[#This Row],[Incentive Payments8]])</f>
        <v>0</v>
      </c>
      <c r="T318" s="41">
        <f>SUM(Table1[[#This Row],[Total Pre Min Wage Wages]],Table1[[#This Row],[Total After Min Wage Wages]])</f>
        <v>0</v>
      </c>
      <c r="U318" s="41">
        <f>IFERROR(IF(OR(Table1[[#This Row],[Regular Hours]]=0,Table1[[#This Row],[Regular Hours]]=""),VLOOKUP(Table1[[#This Row],[Position Title]],startingWages!$A$2:$D$200,2, FALSE),Table1[[#This Row],[Regular Wages]]/Table1[[#This Row],[Regular Hours]]),0)</f>
        <v>0</v>
      </c>
      <c r="V318" s="41">
        <f>IF(OR(Table1[[#This Row],[OvertimeHours]]="",Table1[[#This Row],[OvertimeHours]]=0),Table1[[#This Row],[Regular Hourly Wage]]*1.5,Table1[[#This Row],[OvertimeWages]]/Table1[[#This Row],[OvertimeHours]])</f>
        <v>0</v>
      </c>
      <c r="W318" s="41">
        <f>IF(OR(Table1[[#This Row],[Holiday Hours]]="",Table1[[#This Row],[Holiday Hours]]=0),Table1[[#This Row],[Regular Hourly Wage]],Table1[[#This Row],[Holiday Wages]]/Table1[[#This Row],[Holiday Hours]])</f>
        <v>0</v>
      </c>
      <c r="X318" s="41" t="str">
        <f>IF(Table1[[#This Row],[Regular Hourly Wage]]&lt;14.05,"$14.75",IF(Table1[[#This Row],[Regular Hourly Wage]]&lt;30,"5%","None"))</f>
        <v>$14.75</v>
      </c>
      <c r="Y318" s="41">
        <f>IF(Table1[[#This Row],[Wage Category]]="5%",Table1[[#This Row],[Regular Hourly Wage]]*1.05,IF(Table1[[#This Row],[Wage Category]]="$14.75",14.75,Table1[[#This Row],[Regular Hourly Wage]]))</f>
        <v>14.75</v>
      </c>
      <c r="Z318" s="41">
        <f>(1+IF(Table1[[#This Row],[Regular Hourly Wage]]=0,0.5,(Table1[[#This Row],[Overtime Hourly Wage]]-Table1[[#This Row],[Regular Hourly Wage]])/Table1[[#This Row],[Regular Hourly Wage]]))*Table1[[#This Row],[Regular Wage Cap]]</f>
        <v>22.125</v>
      </c>
      <c r="AA318" s="41">
        <f>(1+IF(Table1[[#This Row],[Regular Hourly Wage]]=0,0,(Table1[[#This Row],[Holiday Hourly Wage]]-Table1[[#This Row],[Regular Hourly Wage]])/Table1[[#This Row],[Regular Hourly Wage]]))*Table1[[#This Row],[Regular Wage Cap]]</f>
        <v>14.75</v>
      </c>
      <c r="AB318" s="41">
        <f>Table1[[#This Row],[Regular Hours3]]*Table1[[#This Row],[Regular Hourly Wage]]</f>
        <v>0</v>
      </c>
      <c r="AC318" s="41">
        <f>Table1[[#This Row],[OvertimeHours5]]*Table1[[#This Row],[Overtime Hourly Wage]]</f>
        <v>0</v>
      </c>
      <c r="AD318" s="41">
        <f>Table1[[#This Row],[Holiday Hours7]]*Table1[[#This Row],[Holiday Hourly Wage]]</f>
        <v>0</v>
      </c>
      <c r="AE318" s="41">
        <f>SUM(Table1[[#This Row],[Regular10]:[Holiday12]])</f>
        <v>0</v>
      </c>
      <c r="AF318" s="41">
        <f>Table1[[#This Row],[Regular Hours3]]*Table1[[#This Row],[Regular Wage Cap]]</f>
        <v>0</v>
      </c>
      <c r="AG318" s="41">
        <f>Table1[[#This Row],[OvertimeHours5]]*Table1[[#This Row],[Overtime Wage Cap]]</f>
        <v>0</v>
      </c>
      <c r="AH318" s="41">
        <f>Table1[[#This Row],[Holiday Hours7]]*Table1[[#This Row],[Holiday Wage Cap]]</f>
        <v>0</v>
      </c>
      <c r="AI318" s="41">
        <f>SUM(Table1[[#This Row],[Regular]:[Holiday]])</f>
        <v>0</v>
      </c>
      <c r="AJ318" s="41">
        <f>IF(Table1[[#This Row],[Total]]=0,0,Table1[[#This Row],[Total2]]-Table1[[#This Row],[Total]])</f>
        <v>0</v>
      </c>
      <c r="AK318" s="41">
        <f>Table1[[#This Row],[Difference]]*Table1[[#This Row],[DDS Funding Percent]]</f>
        <v>0</v>
      </c>
      <c r="AL318" s="41">
        <f>IF(Table1[[#This Row],[Regular Hourly Wage]]&lt;&gt;0,Table1[[#This Row],[Regular Wage Cap]]-Table1[[#This Row],[Regular Hourly Wage]],0)</f>
        <v>0</v>
      </c>
      <c r="AM318" s="38"/>
      <c r="AN318" s="41">
        <f>Table1[[#This Row],[Wage Difference]]*Table1[[#This Row],[Post Wage Increase Time Off Accruals (Hours)]]</f>
        <v>0</v>
      </c>
      <c r="AO318" s="41">
        <f>Table1[[#This Row],[Min Wage Time Off Accrual Expense]]*Table1[[#This Row],[DDS Funding Percent]]</f>
        <v>0</v>
      </c>
      <c r="AP318" s="1"/>
      <c r="AQ318" s="18"/>
    </row>
    <row r="319" spans="3:43" x14ac:dyDescent="0.25">
      <c r="C319" s="58"/>
      <c r="D319" s="57"/>
      <c r="K319" s="41">
        <f>SUM(Table1[[#This Row],[Regular Wages]],Table1[[#This Row],[OvertimeWages]],Table1[[#This Row],[Holiday Wages]],Table1[[#This Row],[Incentive Payments]])</f>
        <v>0</v>
      </c>
      <c r="L319" s="38"/>
      <c r="M319" s="38"/>
      <c r="N319" s="38"/>
      <c r="O319" s="38"/>
      <c r="P319" s="38"/>
      <c r="Q319" s="38"/>
      <c r="R319" s="38"/>
      <c r="S319" s="41">
        <f>SUM(Table1[[#This Row],[Regular Wages2]],Table1[[#This Row],[OvertimeWages4]],Table1[[#This Row],[Holiday Wages6]],Table1[[#This Row],[Incentive Payments8]])</f>
        <v>0</v>
      </c>
      <c r="T319" s="41">
        <f>SUM(Table1[[#This Row],[Total Pre Min Wage Wages]],Table1[[#This Row],[Total After Min Wage Wages]])</f>
        <v>0</v>
      </c>
      <c r="U319" s="41">
        <f>IFERROR(IF(OR(Table1[[#This Row],[Regular Hours]]=0,Table1[[#This Row],[Regular Hours]]=""),VLOOKUP(Table1[[#This Row],[Position Title]],startingWages!$A$2:$D$200,2, FALSE),Table1[[#This Row],[Regular Wages]]/Table1[[#This Row],[Regular Hours]]),0)</f>
        <v>0</v>
      </c>
      <c r="V319" s="41">
        <f>IF(OR(Table1[[#This Row],[OvertimeHours]]="",Table1[[#This Row],[OvertimeHours]]=0),Table1[[#This Row],[Regular Hourly Wage]]*1.5,Table1[[#This Row],[OvertimeWages]]/Table1[[#This Row],[OvertimeHours]])</f>
        <v>0</v>
      </c>
      <c r="W319" s="41">
        <f>IF(OR(Table1[[#This Row],[Holiday Hours]]="",Table1[[#This Row],[Holiday Hours]]=0),Table1[[#This Row],[Regular Hourly Wage]],Table1[[#This Row],[Holiday Wages]]/Table1[[#This Row],[Holiday Hours]])</f>
        <v>0</v>
      </c>
      <c r="X319" s="41" t="str">
        <f>IF(Table1[[#This Row],[Regular Hourly Wage]]&lt;14.05,"$14.75",IF(Table1[[#This Row],[Regular Hourly Wage]]&lt;30,"5%","None"))</f>
        <v>$14.75</v>
      </c>
      <c r="Y319" s="41">
        <f>IF(Table1[[#This Row],[Wage Category]]="5%",Table1[[#This Row],[Regular Hourly Wage]]*1.05,IF(Table1[[#This Row],[Wage Category]]="$14.75",14.75,Table1[[#This Row],[Regular Hourly Wage]]))</f>
        <v>14.75</v>
      </c>
      <c r="Z319" s="41">
        <f>(1+IF(Table1[[#This Row],[Regular Hourly Wage]]=0,0.5,(Table1[[#This Row],[Overtime Hourly Wage]]-Table1[[#This Row],[Regular Hourly Wage]])/Table1[[#This Row],[Regular Hourly Wage]]))*Table1[[#This Row],[Regular Wage Cap]]</f>
        <v>22.125</v>
      </c>
      <c r="AA319" s="41">
        <f>(1+IF(Table1[[#This Row],[Regular Hourly Wage]]=0,0,(Table1[[#This Row],[Holiday Hourly Wage]]-Table1[[#This Row],[Regular Hourly Wage]])/Table1[[#This Row],[Regular Hourly Wage]]))*Table1[[#This Row],[Regular Wage Cap]]</f>
        <v>14.75</v>
      </c>
      <c r="AB319" s="41">
        <f>Table1[[#This Row],[Regular Hours3]]*Table1[[#This Row],[Regular Hourly Wage]]</f>
        <v>0</v>
      </c>
      <c r="AC319" s="41">
        <f>Table1[[#This Row],[OvertimeHours5]]*Table1[[#This Row],[Overtime Hourly Wage]]</f>
        <v>0</v>
      </c>
      <c r="AD319" s="41">
        <f>Table1[[#This Row],[Holiday Hours7]]*Table1[[#This Row],[Holiday Hourly Wage]]</f>
        <v>0</v>
      </c>
      <c r="AE319" s="41">
        <f>SUM(Table1[[#This Row],[Regular10]:[Holiday12]])</f>
        <v>0</v>
      </c>
      <c r="AF319" s="41">
        <f>Table1[[#This Row],[Regular Hours3]]*Table1[[#This Row],[Regular Wage Cap]]</f>
        <v>0</v>
      </c>
      <c r="AG319" s="41">
        <f>Table1[[#This Row],[OvertimeHours5]]*Table1[[#This Row],[Overtime Wage Cap]]</f>
        <v>0</v>
      </c>
      <c r="AH319" s="41">
        <f>Table1[[#This Row],[Holiday Hours7]]*Table1[[#This Row],[Holiday Wage Cap]]</f>
        <v>0</v>
      </c>
      <c r="AI319" s="41">
        <f>SUM(Table1[[#This Row],[Regular]:[Holiday]])</f>
        <v>0</v>
      </c>
      <c r="AJ319" s="41">
        <f>IF(Table1[[#This Row],[Total]]=0,0,Table1[[#This Row],[Total2]]-Table1[[#This Row],[Total]])</f>
        <v>0</v>
      </c>
      <c r="AK319" s="41">
        <f>Table1[[#This Row],[Difference]]*Table1[[#This Row],[DDS Funding Percent]]</f>
        <v>0</v>
      </c>
      <c r="AL319" s="41">
        <f>IF(Table1[[#This Row],[Regular Hourly Wage]]&lt;&gt;0,Table1[[#This Row],[Regular Wage Cap]]-Table1[[#This Row],[Regular Hourly Wage]],0)</f>
        <v>0</v>
      </c>
      <c r="AM319" s="38"/>
      <c r="AN319" s="41">
        <f>Table1[[#This Row],[Wage Difference]]*Table1[[#This Row],[Post Wage Increase Time Off Accruals (Hours)]]</f>
        <v>0</v>
      </c>
      <c r="AO319" s="41">
        <f>Table1[[#This Row],[Min Wage Time Off Accrual Expense]]*Table1[[#This Row],[DDS Funding Percent]]</f>
        <v>0</v>
      </c>
      <c r="AP319" s="1"/>
      <c r="AQ319" s="18"/>
    </row>
    <row r="320" spans="3:43" x14ac:dyDescent="0.25">
      <c r="C320" s="58"/>
      <c r="D320" s="57"/>
      <c r="K320" s="41">
        <f>SUM(Table1[[#This Row],[Regular Wages]],Table1[[#This Row],[OvertimeWages]],Table1[[#This Row],[Holiday Wages]],Table1[[#This Row],[Incentive Payments]])</f>
        <v>0</v>
      </c>
      <c r="L320" s="38"/>
      <c r="M320" s="38"/>
      <c r="N320" s="38"/>
      <c r="O320" s="38"/>
      <c r="P320" s="38"/>
      <c r="Q320" s="38"/>
      <c r="R320" s="38"/>
      <c r="S320" s="41">
        <f>SUM(Table1[[#This Row],[Regular Wages2]],Table1[[#This Row],[OvertimeWages4]],Table1[[#This Row],[Holiday Wages6]],Table1[[#This Row],[Incentive Payments8]])</f>
        <v>0</v>
      </c>
      <c r="T320" s="41">
        <f>SUM(Table1[[#This Row],[Total Pre Min Wage Wages]],Table1[[#This Row],[Total After Min Wage Wages]])</f>
        <v>0</v>
      </c>
      <c r="U320" s="41">
        <f>IFERROR(IF(OR(Table1[[#This Row],[Regular Hours]]=0,Table1[[#This Row],[Regular Hours]]=""),VLOOKUP(Table1[[#This Row],[Position Title]],startingWages!$A$2:$D$200,2, FALSE),Table1[[#This Row],[Regular Wages]]/Table1[[#This Row],[Regular Hours]]),0)</f>
        <v>0</v>
      </c>
      <c r="V320" s="41">
        <f>IF(OR(Table1[[#This Row],[OvertimeHours]]="",Table1[[#This Row],[OvertimeHours]]=0),Table1[[#This Row],[Regular Hourly Wage]]*1.5,Table1[[#This Row],[OvertimeWages]]/Table1[[#This Row],[OvertimeHours]])</f>
        <v>0</v>
      </c>
      <c r="W320" s="41">
        <f>IF(OR(Table1[[#This Row],[Holiday Hours]]="",Table1[[#This Row],[Holiday Hours]]=0),Table1[[#This Row],[Regular Hourly Wage]],Table1[[#This Row],[Holiday Wages]]/Table1[[#This Row],[Holiday Hours]])</f>
        <v>0</v>
      </c>
      <c r="X320" s="41" t="str">
        <f>IF(Table1[[#This Row],[Regular Hourly Wage]]&lt;14.05,"$14.75",IF(Table1[[#This Row],[Regular Hourly Wage]]&lt;30,"5%","None"))</f>
        <v>$14.75</v>
      </c>
      <c r="Y320" s="41">
        <f>IF(Table1[[#This Row],[Wage Category]]="5%",Table1[[#This Row],[Regular Hourly Wage]]*1.05,IF(Table1[[#This Row],[Wage Category]]="$14.75",14.75,Table1[[#This Row],[Regular Hourly Wage]]))</f>
        <v>14.75</v>
      </c>
      <c r="Z320" s="41">
        <f>(1+IF(Table1[[#This Row],[Regular Hourly Wage]]=0,0.5,(Table1[[#This Row],[Overtime Hourly Wage]]-Table1[[#This Row],[Regular Hourly Wage]])/Table1[[#This Row],[Regular Hourly Wage]]))*Table1[[#This Row],[Regular Wage Cap]]</f>
        <v>22.125</v>
      </c>
      <c r="AA320" s="41">
        <f>(1+IF(Table1[[#This Row],[Regular Hourly Wage]]=0,0,(Table1[[#This Row],[Holiday Hourly Wage]]-Table1[[#This Row],[Regular Hourly Wage]])/Table1[[#This Row],[Regular Hourly Wage]]))*Table1[[#This Row],[Regular Wage Cap]]</f>
        <v>14.75</v>
      </c>
      <c r="AB320" s="41">
        <f>Table1[[#This Row],[Regular Hours3]]*Table1[[#This Row],[Regular Hourly Wage]]</f>
        <v>0</v>
      </c>
      <c r="AC320" s="41">
        <f>Table1[[#This Row],[OvertimeHours5]]*Table1[[#This Row],[Overtime Hourly Wage]]</f>
        <v>0</v>
      </c>
      <c r="AD320" s="41">
        <f>Table1[[#This Row],[Holiday Hours7]]*Table1[[#This Row],[Holiday Hourly Wage]]</f>
        <v>0</v>
      </c>
      <c r="AE320" s="41">
        <f>SUM(Table1[[#This Row],[Regular10]:[Holiday12]])</f>
        <v>0</v>
      </c>
      <c r="AF320" s="41">
        <f>Table1[[#This Row],[Regular Hours3]]*Table1[[#This Row],[Regular Wage Cap]]</f>
        <v>0</v>
      </c>
      <c r="AG320" s="41">
        <f>Table1[[#This Row],[OvertimeHours5]]*Table1[[#This Row],[Overtime Wage Cap]]</f>
        <v>0</v>
      </c>
      <c r="AH320" s="41">
        <f>Table1[[#This Row],[Holiday Hours7]]*Table1[[#This Row],[Holiday Wage Cap]]</f>
        <v>0</v>
      </c>
      <c r="AI320" s="41">
        <f>SUM(Table1[[#This Row],[Regular]:[Holiday]])</f>
        <v>0</v>
      </c>
      <c r="AJ320" s="41">
        <f>IF(Table1[[#This Row],[Total]]=0,0,Table1[[#This Row],[Total2]]-Table1[[#This Row],[Total]])</f>
        <v>0</v>
      </c>
      <c r="AK320" s="41">
        <f>Table1[[#This Row],[Difference]]*Table1[[#This Row],[DDS Funding Percent]]</f>
        <v>0</v>
      </c>
      <c r="AL320" s="41">
        <f>IF(Table1[[#This Row],[Regular Hourly Wage]]&lt;&gt;0,Table1[[#This Row],[Regular Wage Cap]]-Table1[[#This Row],[Regular Hourly Wage]],0)</f>
        <v>0</v>
      </c>
      <c r="AM320" s="38"/>
      <c r="AN320" s="41">
        <f>Table1[[#This Row],[Wage Difference]]*Table1[[#This Row],[Post Wage Increase Time Off Accruals (Hours)]]</f>
        <v>0</v>
      </c>
      <c r="AO320" s="41">
        <f>Table1[[#This Row],[Min Wage Time Off Accrual Expense]]*Table1[[#This Row],[DDS Funding Percent]]</f>
        <v>0</v>
      </c>
      <c r="AP320" s="1"/>
      <c r="AQ320" s="18"/>
    </row>
    <row r="321" spans="3:43" x14ac:dyDescent="0.25">
      <c r="C321" s="58"/>
      <c r="D321" s="57"/>
      <c r="K321" s="41">
        <f>SUM(Table1[[#This Row],[Regular Wages]],Table1[[#This Row],[OvertimeWages]],Table1[[#This Row],[Holiday Wages]],Table1[[#This Row],[Incentive Payments]])</f>
        <v>0</v>
      </c>
      <c r="L321" s="38"/>
      <c r="M321" s="38"/>
      <c r="N321" s="38"/>
      <c r="O321" s="38"/>
      <c r="P321" s="38"/>
      <c r="Q321" s="38"/>
      <c r="R321" s="38"/>
      <c r="S321" s="41">
        <f>SUM(Table1[[#This Row],[Regular Wages2]],Table1[[#This Row],[OvertimeWages4]],Table1[[#This Row],[Holiday Wages6]],Table1[[#This Row],[Incentive Payments8]])</f>
        <v>0</v>
      </c>
      <c r="T321" s="41">
        <f>SUM(Table1[[#This Row],[Total Pre Min Wage Wages]],Table1[[#This Row],[Total After Min Wage Wages]])</f>
        <v>0</v>
      </c>
      <c r="U321" s="41">
        <f>IFERROR(IF(OR(Table1[[#This Row],[Regular Hours]]=0,Table1[[#This Row],[Regular Hours]]=""),VLOOKUP(Table1[[#This Row],[Position Title]],startingWages!$A$2:$D$200,2, FALSE),Table1[[#This Row],[Regular Wages]]/Table1[[#This Row],[Regular Hours]]),0)</f>
        <v>0</v>
      </c>
      <c r="V321" s="41">
        <f>IF(OR(Table1[[#This Row],[OvertimeHours]]="",Table1[[#This Row],[OvertimeHours]]=0),Table1[[#This Row],[Regular Hourly Wage]]*1.5,Table1[[#This Row],[OvertimeWages]]/Table1[[#This Row],[OvertimeHours]])</f>
        <v>0</v>
      </c>
      <c r="W321" s="41">
        <f>IF(OR(Table1[[#This Row],[Holiday Hours]]="",Table1[[#This Row],[Holiday Hours]]=0),Table1[[#This Row],[Regular Hourly Wage]],Table1[[#This Row],[Holiday Wages]]/Table1[[#This Row],[Holiday Hours]])</f>
        <v>0</v>
      </c>
      <c r="X321" s="41" t="str">
        <f>IF(Table1[[#This Row],[Regular Hourly Wage]]&lt;14.05,"$14.75",IF(Table1[[#This Row],[Regular Hourly Wage]]&lt;30,"5%","None"))</f>
        <v>$14.75</v>
      </c>
      <c r="Y321" s="41">
        <f>IF(Table1[[#This Row],[Wage Category]]="5%",Table1[[#This Row],[Regular Hourly Wage]]*1.05,IF(Table1[[#This Row],[Wage Category]]="$14.75",14.75,Table1[[#This Row],[Regular Hourly Wage]]))</f>
        <v>14.75</v>
      </c>
      <c r="Z321" s="41">
        <f>(1+IF(Table1[[#This Row],[Regular Hourly Wage]]=0,0.5,(Table1[[#This Row],[Overtime Hourly Wage]]-Table1[[#This Row],[Regular Hourly Wage]])/Table1[[#This Row],[Regular Hourly Wage]]))*Table1[[#This Row],[Regular Wage Cap]]</f>
        <v>22.125</v>
      </c>
      <c r="AA321" s="41">
        <f>(1+IF(Table1[[#This Row],[Regular Hourly Wage]]=0,0,(Table1[[#This Row],[Holiday Hourly Wage]]-Table1[[#This Row],[Regular Hourly Wage]])/Table1[[#This Row],[Regular Hourly Wage]]))*Table1[[#This Row],[Regular Wage Cap]]</f>
        <v>14.75</v>
      </c>
      <c r="AB321" s="41">
        <f>Table1[[#This Row],[Regular Hours3]]*Table1[[#This Row],[Regular Hourly Wage]]</f>
        <v>0</v>
      </c>
      <c r="AC321" s="41">
        <f>Table1[[#This Row],[OvertimeHours5]]*Table1[[#This Row],[Overtime Hourly Wage]]</f>
        <v>0</v>
      </c>
      <c r="AD321" s="41">
        <f>Table1[[#This Row],[Holiday Hours7]]*Table1[[#This Row],[Holiday Hourly Wage]]</f>
        <v>0</v>
      </c>
      <c r="AE321" s="41">
        <f>SUM(Table1[[#This Row],[Regular10]:[Holiday12]])</f>
        <v>0</v>
      </c>
      <c r="AF321" s="41">
        <f>Table1[[#This Row],[Regular Hours3]]*Table1[[#This Row],[Regular Wage Cap]]</f>
        <v>0</v>
      </c>
      <c r="AG321" s="41">
        <f>Table1[[#This Row],[OvertimeHours5]]*Table1[[#This Row],[Overtime Wage Cap]]</f>
        <v>0</v>
      </c>
      <c r="AH321" s="41">
        <f>Table1[[#This Row],[Holiday Hours7]]*Table1[[#This Row],[Holiday Wage Cap]]</f>
        <v>0</v>
      </c>
      <c r="AI321" s="41">
        <f>SUM(Table1[[#This Row],[Regular]:[Holiday]])</f>
        <v>0</v>
      </c>
      <c r="AJ321" s="41">
        <f>IF(Table1[[#This Row],[Total]]=0,0,Table1[[#This Row],[Total2]]-Table1[[#This Row],[Total]])</f>
        <v>0</v>
      </c>
      <c r="AK321" s="41">
        <f>Table1[[#This Row],[Difference]]*Table1[[#This Row],[DDS Funding Percent]]</f>
        <v>0</v>
      </c>
      <c r="AL321" s="41">
        <f>IF(Table1[[#This Row],[Regular Hourly Wage]]&lt;&gt;0,Table1[[#This Row],[Regular Wage Cap]]-Table1[[#This Row],[Regular Hourly Wage]],0)</f>
        <v>0</v>
      </c>
      <c r="AM321" s="38"/>
      <c r="AN321" s="41">
        <f>Table1[[#This Row],[Wage Difference]]*Table1[[#This Row],[Post Wage Increase Time Off Accruals (Hours)]]</f>
        <v>0</v>
      </c>
      <c r="AO321" s="41">
        <f>Table1[[#This Row],[Min Wage Time Off Accrual Expense]]*Table1[[#This Row],[DDS Funding Percent]]</f>
        <v>0</v>
      </c>
      <c r="AP321" s="1"/>
      <c r="AQ321" s="18"/>
    </row>
    <row r="322" spans="3:43" x14ac:dyDescent="0.25">
      <c r="C322" s="58"/>
      <c r="D322" s="57"/>
      <c r="K322" s="41">
        <f>SUM(Table1[[#This Row],[Regular Wages]],Table1[[#This Row],[OvertimeWages]],Table1[[#This Row],[Holiday Wages]],Table1[[#This Row],[Incentive Payments]])</f>
        <v>0</v>
      </c>
      <c r="L322" s="38"/>
      <c r="M322" s="38"/>
      <c r="N322" s="38"/>
      <c r="O322" s="38"/>
      <c r="P322" s="38"/>
      <c r="Q322" s="38"/>
      <c r="R322" s="38"/>
      <c r="S322" s="41">
        <f>SUM(Table1[[#This Row],[Regular Wages2]],Table1[[#This Row],[OvertimeWages4]],Table1[[#This Row],[Holiday Wages6]],Table1[[#This Row],[Incentive Payments8]])</f>
        <v>0</v>
      </c>
      <c r="T322" s="41">
        <f>SUM(Table1[[#This Row],[Total Pre Min Wage Wages]],Table1[[#This Row],[Total After Min Wage Wages]])</f>
        <v>0</v>
      </c>
      <c r="U322" s="41">
        <f>IFERROR(IF(OR(Table1[[#This Row],[Regular Hours]]=0,Table1[[#This Row],[Regular Hours]]=""),VLOOKUP(Table1[[#This Row],[Position Title]],startingWages!$A$2:$D$200,2, FALSE),Table1[[#This Row],[Regular Wages]]/Table1[[#This Row],[Regular Hours]]),0)</f>
        <v>0</v>
      </c>
      <c r="V322" s="41">
        <f>IF(OR(Table1[[#This Row],[OvertimeHours]]="",Table1[[#This Row],[OvertimeHours]]=0),Table1[[#This Row],[Regular Hourly Wage]]*1.5,Table1[[#This Row],[OvertimeWages]]/Table1[[#This Row],[OvertimeHours]])</f>
        <v>0</v>
      </c>
      <c r="W322" s="41">
        <f>IF(OR(Table1[[#This Row],[Holiday Hours]]="",Table1[[#This Row],[Holiday Hours]]=0),Table1[[#This Row],[Regular Hourly Wage]],Table1[[#This Row],[Holiday Wages]]/Table1[[#This Row],[Holiday Hours]])</f>
        <v>0</v>
      </c>
      <c r="X322" s="41" t="str">
        <f>IF(Table1[[#This Row],[Regular Hourly Wage]]&lt;14.05,"$14.75",IF(Table1[[#This Row],[Regular Hourly Wage]]&lt;30,"5%","None"))</f>
        <v>$14.75</v>
      </c>
      <c r="Y322" s="41">
        <f>IF(Table1[[#This Row],[Wage Category]]="5%",Table1[[#This Row],[Regular Hourly Wage]]*1.05,IF(Table1[[#This Row],[Wage Category]]="$14.75",14.75,Table1[[#This Row],[Regular Hourly Wage]]))</f>
        <v>14.75</v>
      </c>
      <c r="Z322" s="41">
        <f>(1+IF(Table1[[#This Row],[Regular Hourly Wage]]=0,0.5,(Table1[[#This Row],[Overtime Hourly Wage]]-Table1[[#This Row],[Regular Hourly Wage]])/Table1[[#This Row],[Regular Hourly Wage]]))*Table1[[#This Row],[Regular Wage Cap]]</f>
        <v>22.125</v>
      </c>
      <c r="AA322" s="41">
        <f>(1+IF(Table1[[#This Row],[Regular Hourly Wage]]=0,0,(Table1[[#This Row],[Holiday Hourly Wage]]-Table1[[#This Row],[Regular Hourly Wage]])/Table1[[#This Row],[Regular Hourly Wage]]))*Table1[[#This Row],[Regular Wage Cap]]</f>
        <v>14.75</v>
      </c>
      <c r="AB322" s="41">
        <f>Table1[[#This Row],[Regular Hours3]]*Table1[[#This Row],[Regular Hourly Wage]]</f>
        <v>0</v>
      </c>
      <c r="AC322" s="41">
        <f>Table1[[#This Row],[OvertimeHours5]]*Table1[[#This Row],[Overtime Hourly Wage]]</f>
        <v>0</v>
      </c>
      <c r="AD322" s="41">
        <f>Table1[[#This Row],[Holiday Hours7]]*Table1[[#This Row],[Holiday Hourly Wage]]</f>
        <v>0</v>
      </c>
      <c r="AE322" s="41">
        <f>SUM(Table1[[#This Row],[Regular10]:[Holiday12]])</f>
        <v>0</v>
      </c>
      <c r="AF322" s="41">
        <f>Table1[[#This Row],[Regular Hours3]]*Table1[[#This Row],[Regular Wage Cap]]</f>
        <v>0</v>
      </c>
      <c r="AG322" s="41">
        <f>Table1[[#This Row],[OvertimeHours5]]*Table1[[#This Row],[Overtime Wage Cap]]</f>
        <v>0</v>
      </c>
      <c r="AH322" s="41">
        <f>Table1[[#This Row],[Holiday Hours7]]*Table1[[#This Row],[Holiday Wage Cap]]</f>
        <v>0</v>
      </c>
      <c r="AI322" s="41">
        <f>SUM(Table1[[#This Row],[Regular]:[Holiday]])</f>
        <v>0</v>
      </c>
      <c r="AJ322" s="41">
        <f>IF(Table1[[#This Row],[Total]]=0,0,Table1[[#This Row],[Total2]]-Table1[[#This Row],[Total]])</f>
        <v>0</v>
      </c>
      <c r="AK322" s="41">
        <f>Table1[[#This Row],[Difference]]*Table1[[#This Row],[DDS Funding Percent]]</f>
        <v>0</v>
      </c>
      <c r="AL322" s="41">
        <f>IF(Table1[[#This Row],[Regular Hourly Wage]]&lt;&gt;0,Table1[[#This Row],[Regular Wage Cap]]-Table1[[#This Row],[Regular Hourly Wage]],0)</f>
        <v>0</v>
      </c>
      <c r="AM322" s="38"/>
      <c r="AN322" s="41">
        <f>Table1[[#This Row],[Wage Difference]]*Table1[[#This Row],[Post Wage Increase Time Off Accruals (Hours)]]</f>
        <v>0</v>
      </c>
      <c r="AO322" s="41">
        <f>Table1[[#This Row],[Min Wage Time Off Accrual Expense]]*Table1[[#This Row],[DDS Funding Percent]]</f>
        <v>0</v>
      </c>
      <c r="AP322" s="1"/>
      <c r="AQ322" s="18"/>
    </row>
    <row r="323" spans="3:43" x14ac:dyDescent="0.25">
      <c r="C323" s="58"/>
      <c r="D323" s="57"/>
      <c r="K323" s="41">
        <f>SUM(Table1[[#This Row],[Regular Wages]],Table1[[#This Row],[OvertimeWages]],Table1[[#This Row],[Holiday Wages]],Table1[[#This Row],[Incentive Payments]])</f>
        <v>0</v>
      </c>
      <c r="L323" s="38"/>
      <c r="M323" s="38"/>
      <c r="N323" s="38"/>
      <c r="O323" s="38"/>
      <c r="P323" s="38"/>
      <c r="Q323" s="38"/>
      <c r="R323" s="38"/>
      <c r="S323" s="41">
        <f>SUM(Table1[[#This Row],[Regular Wages2]],Table1[[#This Row],[OvertimeWages4]],Table1[[#This Row],[Holiday Wages6]],Table1[[#This Row],[Incentive Payments8]])</f>
        <v>0</v>
      </c>
      <c r="T323" s="41">
        <f>SUM(Table1[[#This Row],[Total Pre Min Wage Wages]],Table1[[#This Row],[Total After Min Wage Wages]])</f>
        <v>0</v>
      </c>
      <c r="U323" s="41">
        <f>IFERROR(IF(OR(Table1[[#This Row],[Regular Hours]]=0,Table1[[#This Row],[Regular Hours]]=""),VLOOKUP(Table1[[#This Row],[Position Title]],startingWages!$A$2:$D$200,2, FALSE),Table1[[#This Row],[Regular Wages]]/Table1[[#This Row],[Regular Hours]]),0)</f>
        <v>0</v>
      </c>
      <c r="V323" s="41">
        <f>IF(OR(Table1[[#This Row],[OvertimeHours]]="",Table1[[#This Row],[OvertimeHours]]=0),Table1[[#This Row],[Regular Hourly Wage]]*1.5,Table1[[#This Row],[OvertimeWages]]/Table1[[#This Row],[OvertimeHours]])</f>
        <v>0</v>
      </c>
      <c r="W323" s="41">
        <f>IF(OR(Table1[[#This Row],[Holiday Hours]]="",Table1[[#This Row],[Holiday Hours]]=0),Table1[[#This Row],[Regular Hourly Wage]],Table1[[#This Row],[Holiday Wages]]/Table1[[#This Row],[Holiday Hours]])</f>
        <v>0</v>
      </c>
      <c r="X323" s="41" t="str">
        <f>IF(Table1[[#This Row],[Regular Hourly Wage]]&lt;14.05,"$14.75",IF(Table1[[#This Row],[Regular Hourly Wage]]&lt;30,"5%","None"))</f>
        <v>$14.75</v>
      </c>
      <c r="Y323" s="41">
        <f>IF(Table1[[#This Row],[Wage Category]]="5%",Table1[[#This Row],[Regular Hourly Wage]]*1.05,IF(Table1[[#This Row],[Wage Category]]="$14.75",14.75,Table1[[#This Row],[Regular Hourly Wage]]))</f>
        <v>14.75</v>
      </c>
      <c r="Z323" s="41">
        <f>(1+IF(Table1[[#This Row],[Regular Hourly Wage]]=0,0.5,(Table1[[#This Row],[Overtime Hourly Wage]]-Table1[[#This Row],[Regular Hourly Wage]])/Table1[[#This Row],[Regular Hourly Wage]]))*Table1[[#This Row],[Regular Wage Cap]]</f>
        <v>22.125</v>
      </c>
      <c r="AA323" s="41">
        <f>(1+IF(Table1[[#This Row],[Regular Hourly Wage]]=0,0,(Table1[[#This Row],[Holiday Hourly Wage]]-Table1[[#This Row],[Regular Hourly Wage]])/Table1[[#This Row],[Regular Hourly Wage]]))*Table1[[#This Row],[Regular Wage Cap]]</f>
        <v>14.75</v>
      </c>
      <c r="AB323" s="41">
        <f>Table1[[#This Row],[Regular Hours3]]*Table1[[#This Row],[Regular Hourly Wage]]</f>
        <v>0</v>
      </c>
      <c r="AC323" s="41">
        <f>Table1[[#This Row],[OvertimeHours5]]*Table1[[#This Row],[Overtime Hourly Wage]]</f>
        <v>0</v>
      </c>
      <c r="AD323" s="41">
        <f>Table1[[#This Row],[Holiday Hours7]]*Table1[[#This Row],[Holiday Hourly Wage]]</f>
        <v>0</v>
      </c>
      <c r="AE323" s="41">
        <f>SUM(Table1[[#This Row],[Regular10]:[Holiday12]])</f>
        <v>0</v>
      </c>
      <c r="AF323" s="41">
        <f>Table1[[#This Row],[Regular Hours3]]*Table1[[#This Row],[Regular Wage Cap]]</f>
        <v>0</v>
      </c>
      <c r="AG323" s="41">
        <f>Table1[[#This Row],[OvertimeHours5]]*Table1[[#This Row],[Overtime Wage Cap]]</f>
        <v>0</v>
      </c>
      <c r="AH323" s="41">
        <f>Table1[[#This Row],[Holiday Hours7]]*Table1[[#This Row],[Holiday Wage Cap]]</f>
        <v>0</v>
      </c>
      <c r="AI323" s="41">
        <f>SUM(Table1[[#This Row],[Regular]:[Holiday]])</f>
        <v>0</v>
      </c>
      <c r="AJ323" s="41">
        <f>IF(Table1[[#This Row],[Total]]=0,0,Table1[[#This Row],[Total2]]-Table1[[#This Row],[Total]])</f>
        <v>0</v>
      </c>
      <c r="AK323" s="41">
        <f>Table1[[#This Row],[Difference]]*Table1[[#This Row],[DDS Funding Percent]]</f>
        <v>0</v>
      </c>
      <c r="AL323" s="41">
        <f>IF(Table1[[#This Row],[Regular Hourly Wage]]&lt;&gt;0,Table1[[#This Row],[Regular Wage Cap]]-Table1[[#This Row],[Regular Hourly Wage]],0)</f>
        <v>0</v>
      </c>
      <c r="AM323" s="38"/>
      <c r="AN323" s="41">
        <f>Table1[[#This Row],[Wage Difference]]*Table1[[#This Row],[Post Wage Increase Time Off Accruals (Hours)]]</f>
        <v>0</v>
      </c>
      <c r="AO323" s="41">
        <f>Table1[[#This Row],[Min Wage Time Off Accrual Expense]]*Table1[[#This Row],[DDS Funding Percent]]</f>
        <v>0</v>
      </c>
      <c r="AP323" s="1"/>
      <c r="AQ323" s="18"/>
    </row>
    <row r="324" spans="3:43" x14ac:dyDescent="0.25">
      <c r="C324" s="58"/>
      <c r="D324" s="57"/>
      <c r="K324" s="41">
        <f>SUM(Table1[[#This Row],[Regular Wages]],Table1[[#This Row],[OvertimeWages]],Table1[[#This Row],[Holiday Wages]],Table1[[#This Row],[Incentive Payments]])</f>
        <v>0</v>
      </c>
      <c r="L324" s="38"/>
      <c r="M324" s="38"/>
      <c r="N324" s="38"/>
      <c r="O324" s="38"/>
      <c r="P324" s="38"/>
      <c r="Q324" s="38"/>
      <c r="R324" s="38"/>
      <c r="S324" s="41">
        <f>SUM(Table1[[#This Row],[Regular Wages2]],Table1[[#This Row],[OvertimeWages4]],Table1[[#This Row],[Holiday Wages6]],Table1[[#This Row],[Incentive Payments8]])</f>
        <v>0</v>
      </c>
      <c r="T324" s="41">
        <f>SUM(Table1[[#This Row],[Total Pre Min Wage Wages]],Table1[[#This Row],[Total After Min Wage Wages]])</f>
        <v>0</v>
      </c>
      <c r="U324" s="41">
        <f>IFERROR(IF(OR(Table1[[#This Row],[Regular Hours]]=0,Table1[[#This Row],[Regular Hours]]=""),VLOOKUP(Table1[[#This Row],[Position Title]],startingWages!$A$2:$D$200,2, FALSE),Table1[[#This Row],[Regular Wages]]/Table1[[#This Row],[Regular Hours]]),0)</f>
        <v>0</v>
      </c>
      <c r="V324" s="41">
        <f>IF(OR(Table1[[#This Row],[OvertimeHours]]="",Table1[[#This Row],[OvertimeHours]]=0),Table1[[#This Row],[Regular Hourly Wage]]*1.5,Table1[[#This Row],[OvertimeWages]]/Table1[[#This Row],[OvertimeHours]])</f>
        <v>0</v>
      </c>
      <c r="W324" s="41">
        <f>IF(OR(Table1[[#This Row],[Holiday Hours]]="",Table1[[#This Row],[Holiday Hours]]=0),Table1[[#This Row],[Regular Hourly Wage]],Table1[[#This Row],[Holiday Wages]]/Table1[[#This Row],[Holiday Hours]])</f>
        <v>0</v>
      </c>
      <c r="X324" s="41" t="str">
        <f>IF(Table1[[#This Row],[Regular Hourly Wage]]&lt;14.05,"$14.75",IF(Table1[[#This Row],[Regular Hourly Wage]]&lt;30,"5%","None"))</f>
        <v>$14.75</v>
      </c>
      <c r="Y324" s="41">
        <f>IF(Table1[[#This Row],[Wage Category]]="5%",Table1[[#This Row],[Regular Hourly Wage]]*1.05,IF(Table1[[#This Row],[Wage Category]]="$14.75",14.75,Table1[[#This Row],[Regular Hourly Wage]]))</f>
        <v>14.75</v>
      </c>
      <c r="Z324" s="41">
        <f>(1+IF(Table1[[#This Row],[Regular Hourly Wage]]=0,0.5,(Table1[[#This Row],[Overtime Hourly Wage]]-Table1[[#This Row],[Regular Hourly Wage]])/Table1[[#This Row],[Regular Hourly Wage]]))*Table1[[#This Row],[Regular Wage Cap]]</f>
        <v>22.125</v>
      </c>
      <c r="AA324" s="41">
        <f>(1+IF(Table1[[#This Row],[Regular Hourly Wage]]=0,0,(Table1[[#This Row],[Holiday Hourly Wage]]-Table1[[#This Row],[Regular Hourly Wage]])/Table1[[#This Row],[Regular Hourly Wage]]))*Table1[[#This Row],[Regular Wage Cap]]</f>
        <v>14.75</v>
      </c>
      <c r="AB324" s="41">
        <f>Table1[[#This Row],[Regular Hours3]]*Table1[[#This Row],[Regular Hourly Wage]]</f>
        <v>0</v>
      </c>
      <c r="AC324" s="41">
        <f>Table1[[#This Row],[OvertimeHours5]]*Table1[[#This Row],[Overtime Hourly Wage]]</f>
        <v>0</v>
      </c>
      <c r="AD324" s="41">
        <f>Table1[[#This Row],[Holiday Hours7]]*Table1[[#This Row],[Holiday Hourly Wage]]</f>
        <v>0</v>
      </c>
      <c r="AE324" s="41">
        <f>SUM(Table1[[#This Row],[Regular10]:[Holiday12]])</f>
        <v>0</v>
      </c>
      <c r="AF324" s="41">
        <f>Table1[[#This Row],[Regular Hours3]]*Table1[[#This Row],[Regular Wage Cap]]</f>
        <v>0</v>
      </c>
      <c r="AG324" s="41">
        <f>Table1[[#This Row],[OvertimeHours5]]*Table1[[#This Row],[Overtime Wage Cap]]</f>
        <v>0</v>
      </c>
      <c r="AH324" s="41">
        <f>Table1[[#This Row],[Holiday Hours7]]*Table1[[#This Row],[Holiday Wage Cap]]</f>
        <v>0</v>
      </c>
      <c r="AI324" s="41">
        <f>SUM(Table1[[#This Row],[Regular]:[Holiday]])</f>
        <v>0</v>
      </c>
      <c r="AJ324" s="41">
        <f>IF(Table1[[#This Row],[Total]]=0,0,Table1[[#This Row],[Total2]]-Table1[[#This Row],[Total]])</f>
        <v>0</v>
      </c>
      <c r="AK324" s="41">
        <f>Table1[[#This Row],[Difference]]*Table1[[#This Row],[DDS Funding Percent]]</f>
        <v>0</v>
      </c>
      <c r="AL324" s="41">
        <f>IF(Table1[[#This Row],[Regular Hourly Wage]]&lt;&gt;0,Table1[[#This Row],[Regular Wage Cap]]-Table1[[#This Row],[Regular Hourly Wage]],0)</f>
        <v>0</v>
      </c>
      <c r="AM324" s="38"/>
      <c r="AN324" s="41">
        <f>Table1[[#This Row],[Wage Difference]]*Table1[[#This Row],[Post Wage Increase Time Off Accruals (Hours)]]</f>
        <v>0</v>
      </c>
      <c r="AO324" s="41">
        <f>Table1[[#This Row],[Min Wage Time Off Accrual Expense]]*Table1[[#This Row],[DDS Funding Percent]]</f>
        <v>0</v>
      </c>
      <c r="AP324" s="1"/>
      <c r="AQ324" s="18"/>
    </row>
    <row r="325" spans="3:43" x14ac:dyDescent="0.25">
      <c r="C325" s="58"/>
      <c r="D325" s="57"/>
      <c r="K325" s="41">
        <f>SUM(Table1[[#This Row],[Regular Wages]],Table1[[#This Row],[OvertimeWages]],Table1[[#This Row],[Holiday Wages]],Table1[[#This Row],[Incentive Payments]])</f>
        <v>0</v>
      </c>
      <c r="L325" s="38"/>
      <c r="M325" s="38"/>
      <c r="N325" s="38"/>
      <c r="O325" s="38"/>
      <c r="P325" s="38"/>
      <c r="Q325" s="38"/>
      <c r="R325" s="38"/>
      <c r="S325" s="41">
        <f>SUM(Table1[[#This Row],[Regular Wages2]],Table1[[#This Row],[OvertimeWages4]],Table1[[#This Row],[Holiday Wages6]],Table1[[#This Row],[Incentive Payments8]])</f>
        <v>0</v>
      </c>
      <c r="T325" s="41">
        <f>SUM(Table1[[#This Row],[Total Pre Min Wage Wages]],Table1[[#This Row],[Total After Min Wage Wages]])</f>
        <v>0</v>
      </c>
      <c r="U325" s="41">
        <f>IFERROR(IF(OR(Table1[[#This Row],[Regular Hours]]=0,Table1[[#This Row],[Regular Hours]]=""),VLOOKUP(Table1[[#This Row],[Position Title]],startingWages!$A$2:$D$200,2, FALSE),Table1[[#This Row],[Regular Wages]]/Table1[[#This Row],[Regular Hours]]),0)</f>
        <v>0</v>
      </c>
      <c r="V325" s="41">
        <f>IF(OR(Table1[[#This Row],[OvertimeHours]]="",Table1[[#This Row],[OvertimeHours]]=0),Table1[[#This Row],[Regular Hourly Wage]]*1.5,Table1[[#This Row],[OvertimeWages]]/Table1[[#This Row],[OvertimeHours]])</f>
        <v>0</v>
      </c>
      <c r="W325" s="41">
        <f>IF(OR(Table1[[#This Row],[Holiday Hours]]="",Table1[[#This Row],[Holiday Hours]]=0),Table1[[#This Row],[Regular Hourly Wage]],Table1[[#This Row],[Holiday Wages]]/Table1[[#This Row],[Holiday Hours]])</f>
        <v>0</v>
      </c>
      <c r="X325" s="41" t="str">
        <f>IF(Table1[[#This Row],[Regular Hourly Wage]]&lt;14.05,"$14.75",IF(Table1[[#This Row],[Regular Hourly Wage]]&lt;30,"5%","None"))</f>
        <v>$14.75</v>
      </c>
      <c r="Y325" s="41">
        <f>IF(Table1[[#This Row],[Wage Category]]="5%",Table1[[#This Row],[Regular Hourly Wage]]*1.05,IF(Table1[[#This Row],[Wage Category]]="$14.75",14.75,Table1[[#This Row],[Regular Hourly Wage]]))</f>
        <v>14.75</v>
      </c>
      <c r="Z325" s="41">
        <f>(1+IF(Table1[[#This Row],[Regular Hourly Wage]]=0,0.5,(Table1[[#This Row],[Overtime Hourly Wage]]-Table1[[#This Row],[Regular Hourly Wage]])/Table1[[#This Row],[Regular Hourly Wage]]))*Table1[[#This Row],[Regular Wage Cap]]</f>
        <v>22.125</v>
      </c>
      <c r="AA325" s="41">
        <f>(1+IF(Table1[[#This Row],[Regular Hourly Wage]]=0,0,(Table1[[#This Row],[Holiday Hourly Wage]]-Table1[[#This Row],[Regular Hourly Wage]])/Table1[[#This Row],[Regular Hourly Wage]]))*Table1[[#This Row],[Regular Wage Cap]]</f>
        <v>14.75</v>
      </c>
      <c r="AB325" s="41">
        <f>Table1[[#This Row],[Regular Hours3]]*Table1[[#This Row],[Regular Hourly Wage]]</f>
        <v>0</v>
      </c>
      <c r="AC325" s="41">
        <f>Table1[[#This Row],[OvertimeHours5]]*Table1[[#This Row],[Overtime Hourly Wage]]</f>
        <v>0</v>
      </c>
      <c r="AD325" s="41">
        <f>Table1[[#This Row],[Holiday Hours7]]*Table1[[#This Row],[Holiday Hourly Wage]]</f>
        <v>0</v>
      </c>
      <c r="AE325" s="41">
        <f>SUM(Table1[[#This Row],[Regular10]:[Holiday12]])</f>
        <v>0</v>
      </c>
      <c r="AF325" s="41">
        <f>Table1[[#This Row],[Regular Hours3]]*Table1[[#This Row],[Regular Wage Cap]]</f>
        <v>0</v>
      </c>
      <c r="AG325" s="41">
        <f>Table1[[#This Row],[OvertimeHours5]]*Table1[[#This Row],[Overtime Wage Cap]]</f>
        <v>0</v>
      </c>
      <c r="AH325" s="41">
        <f>Table1[[#This Row],[Holiday Hours7]]*Table1[[#This Row],[Holiday Wage Cap]]</f>
        <v>0</v>
      </c>
      <c r="AI325" s="41">
        <f>SUM(Table1[[#This Row],[Regular]:[Holiday]])</f>
        <v>0</v>
      </c>
      <c r="AJ325" s="41">
        <f>IF(Table1[[#This Row],[Total]]=0,0,Table1[[#This Row],[Total2]]-Table1[[#This Row],[Total]])</f>
        <v>0</v>
      </c>
      <c r="AK325" s="41">
        <f>Table1[[#This Row],[Difference]]*Table1[[#This Row],[DDS Funding Percent]]</f>
        <v>0</v>
      </c>
      <c r="AL325" s="41">
        <f>IF(Table1[[#This Row],[Regular Hourly Wage]]&lt;&gt;0,Table1[[#This Row],[Regular Wage Cap]]-Table1[[#This Row],[Regular Hourly Wage]],0)</f>
        <v>0</v>
      </c>
      <c r="AM325" s="38"/>
      <c r="AN325" s="41">
        <f>Table1[[#This Row],[Wage Difference]]*Table1[[#This Row],[Post Wage Increase Time Off Accruals (Hours)]]</f>
        <v>0</v>
      </c>
      <c r="AO325" s="41">
        <f>Table1[[#This Row],[Min Wage Time Off Accrual Expense]]*Table1[[#This Row],[DDS Funding Percent]]</f>
        <v>0</v>
      </c>
      <c r="AP325" s="1"/>
      <c r="AQ325" s="18"/>
    </row>
    <row r="326" spans="3:43" x14ac:dyDescent="0.25">
      <c r="C326" s="58"/>
      <c r="D326" s="57"/>
      <c r="K326" s="41">
        <f>SUM(Table1[[#This Row],[Regular Wages]],Table1[[#This Row],[OvertimeWages]],Table1[[#This Row],[Holiday Wages]],Table1[[#This Row],[Incentive Payments]])</f>
        <v>0</v>
      </c>
      <c r="L326" s="38"/>
      <c r="M326" s="38"/>
      <c r="N326" s="38"/>
      <c r="O326" s="38"/>
      <c r="P326" s="38"/>
      <c r="Q326" s="38"/>
      <c r="R326" s="38"/>
      <c r="S326" s="41">
        <f>SUM(Table1[[#This Row],[Regular Wages2]],Table1[[#This Row],[OvertimeWages4]],Table1[[#This Row],[Holiday Wages6]],Table1[[#This Row],[Incentive Payments8]])</f>
        <v>0</v>
      </c>
      <c r="T326" s="41">
        <f>SUM(Table1[[#This Row],[Total Pre Min Wage Wages]],Table1[[#This Row],[Total After Min Wage Wages]])</f>
        <v>0</v>
      </c>
      <c r="U326" s="41">
        <f>IFERROR(IF(OR(Table1[[#This Row],[Regular Hours]]=0,Table1[[#This Row],[Regular Hours]]=""),VLOOKUP(Table1[[#This Row],[Position Title]],startingWages!$A$2:$D$200,2, FALSE),Table1[[#This Row],[Regular Wages]]/Table1[[#This Row],[Regular Hours]]),0)</f>
        <v>0</v>
      </c>
      <c r="V326" s="41">
        <f>IF(OR(Table1[[#This Row],[OvertimeHours]]="",Table1[[#This Row],[OvertimeHours]]=0),Table1[[#This Row],[Regular Hourly Wage]]*1.5,Table1[[#This Row],[OvertimeWages]]/Table1[[#This Row],[OvertimeHours]])</f>
        <v>0</v>
      </c>
      <c r="W326" s="41">
        <f>IF(OR(Table1[[#This Row],[Holiday Hours]]="",Table1[[#This Row],[Holiday Hours]]=0),Table1[[#This Row],[Regular Hourly Wage]],Table1[[#This Row],[Holiday Wages]]/Table1[[#This Row],[Holiday Hours]])</f>
        <v>0</v>
      </c>
      <c r="X326" s="41" t="str">
        <f>IF(Table1[[#This Row],[Regular Hourly Wage]]&lt;14.05,"$14.75",IF(Table1[[#This Row],[Regular Hourly Wage]]&lt;30,"5%","None"))</f>
        <v>$14.75</v>
      </c>
      <c r="Y326" s="41">
        <f>IF(Table1[[#This Row],[Wage Category]]="5%",Table1[[#This Row],[Regular Hourly Wage]]*1.05,IF(Table1[[#This Row],[Wage Category]]="$14.75",14.75,Table1[[#This Row],[Regular Hourly Wage]]))</f>
        <v>14.75</v>
      </c>
      <c r="Z326" s="41">
        <f>(1+IF(Table1[[#This Row],[Regular Hourly Wage]]=0,0.5,(Table1[[#This Row],[Overtime Hourly Wage]]-Table1[[#This Row],[Regular Hourly Wage]])/Table1[[#This Row],[Regular Hourly Wage]]))*Table1[[#This Row],[Regular Wage Cap]]</f>
        <v>22.125</v>
      </c>
      <c r="AA326" s="41">
        <f>(1+IF(Table1[[#This Row],[Regular Hourly Wage]]=0,0,(Table1[[#This Row],[Holiday Hourly Wage]]-Table1[[#This Row],[Regular Hourly Wage]])/Table1[[#This Row],[Regular Hourly Wage]]))*Table1[[#This Row],[Regular Wage Cap]]</f>
        <v>14.75</v>
      </c>
      <c r="AB326" s="41">
        <f>Table1[[#This Row],[Regular Hours3]]*Table1[[#This Row],[Regular Hourly Wage]]</f>
        <v>0</v>
      </c>
      <c r="AC326" s="41">
        <f>Table1[[#This Row],[OvertimeHours5]]*Table1[[#This Row],[Overtime Hourly Wage]]</f>
        <v>0</v>
      </c>
      <c r="AD326" s="41">
        <f>Table1[[#This Row],[Holiday Hours7]]*Table1[[#This Row],[Holiday Hourly Wage]]</f>
        <v>0</v>
      </c>
      <c r="AE326" s="41">
        <f>SUM(Table1[[#This Row],[Regular10]:[Holiday12]])</f>
        <v>0</v>
      </c>
      <c r="AF326" s="41">
        <f>Table1[[#This Row],[Regular Hours3]]*Table1[[#This Row],[Regular Wage Cap]]</f>
        <v>0</v>
      </c>
      <c r="AG326" s="41">
        <f>Table1[[#This Row],[OvertimeHours5]]*Table1[[#This Row],[Overtime Wage Cap]]</f>
        <v>0</v>
      </c>
      <c r="AH326" s="41">
        <f>Table1[[#This Row],[Holiday Hours7]]*Table1[[#This Row],[Holiday Wage Cap]]</f>
        <v>0</v>
      </c>
      <c r="AI326" s="41">
        <f>SUM(Table1[[#This Row],[Regular]:[Holiday]])</f>
        <v>0</v>
      </c>
      <c r="AJ326" s="41">
        <f>IF(Table1[[#This Row],[Total]]=0,0,Table1[[#This Row],[Total2]]-Table1[[#This Row],[Total]])</f>
        <v>0</v>
      </c>
      <c r="AK326" s="41">
        <f>Table1[[#This Row],[Difference]]*Table1[[#This Row],[DDS Funding Percent]]</f>
        <v>0</v>
      </c>
      <c r="AL326" s="41">
        <f>IF(Table1[[#This Row],[Regular Hourly Wage]]&lt;&gt;0,Table1[[#This Row],[Regular Wage Cap]]-Table1[[#This Row],[Regular Hourly Wage]],0)</f>
        <v>0</v>
      </c>
      <c r="AM326" s="38"/>
      <c r="AN326" s="41">
        <f>Table1[[#This Row],[Wage Difference]]*Table1[[#This Row],[Post Wage Increase Time Off Accruals (Hours)]]</f>
        <v>0</v>
      </c>
      <c r="AO326" s="41">
        <f>Table1[[#This Row],[Min Wage Time Off Accrual Expense]]*Table1[[#This Row],[DDS Funding Percent]]</f>
        <v>0</v>
      </c>
      <c r="AP326" s="1"/>
      <c r="AQ326" s="18"/>
    </row>
    <row r="327" spans="3:43" x14ac:dyDescent="0.25">
      <c r="C327" s="58"/>
      <c r="D327" s="57"/>
      <c r="K327" s="41">
        <f>SUM(Table1[[#This Row],[Regular Wages]],Table1[[#This Row],[OvertimeWages]],Table1[[#This Row],[Holiday Wages]],Table1[[#This Row],[Incentive Payments]])</f>
        <v>0</v>
      </c>
      <c r="L327" s="38"/>
      <c r="M327" s="38"/>
      <c r="N327" s="38"/>
      <c r="O327" s="38"/>
      <c r="P327" s="38"/>
      <c r="Q327" s="38"/>
      <c r="R327" s="38"/>
      <c r="S327" s="41">
        <f>SUM(Table1[[#This Row],[Regular Wages2]],Table1[[#This Row],[OvertimeWages4]],Table1[[#This Row],[Holiday Wages6]],Table1[[#This Row],[Incentive Payments8]])</f>
        <v>0</v>
      </c>
      <c r="T327" s="41">
        <f>SUM(Table1[[#This Row],[Total Pre Min Wage Wages]],Table1[[#This Row],[Total After Min Wage Wages]])</f>
        <v>0</v>
      </c>
      <c r="U327" s="41">
        <f>IFERROR(IF(OR(Table1[[#This Row],[Regular Hours]]=0,Table1[[#This Row],[Regular Hours]]=""),VLOOKUP(Table1[[#This Row],[Position Title]],startingWages!$A$2:$D$200,2, FALSE),Table1[[#This Row],[Regular Wages]]/Table1[[#This Row],[Regular Hours]]),0)</f>
        <v>0</v>
      </c>
      <c r="V327" s="41">
        <f>IF(OR(Table1[[#This Row],[OvertimeHours]]="",Table1[[#This Row],[OvertimeHours]]=0),Table1[[#This Row],[Regular Hourly Wage]]*1.5,Table1[[#This Row],[OvertimeWages]]/Table1[[#This Row],[OvertimeHours]])</f>
        <v>0</v>
      </c>
      <c r="W327" s="41">
        <f>IF(OR(Table1[[#This Row],[Holiday Hours]]="",Table1[[#This Row],[Holiday Hours]]=0),Table1[[#This Row],[Regular Hourly Wage]],Table1[[#This Row],[Holiday Wages]]/Table1[[#This Row],[Holiday Hours]])</f>
        <v>0</v>
      </c>
      <c r="X327" s="41" t="str">
        <f>IF(Table1[[#This Row],[Regular Hourly Wage]]&lt;14.05,"$14.75",IF(Table1[[#This Row],[Regular Hourly Wage]]&lt;30,"5%","None"))</f>
        <v>$14.75</v>
      </c>
      <c r="Y327" s="41">
        <f>IF(Table1[[#This Row],[Wage Category]]="5%",Table1[[#This Row],[Regular Hourly Wage]]*1.05,IF(Table1[[#This Row],[Wage Category]]="$14.75",14.75,Table1[[#This Row],[Regular Hourly Wage]]))</f>
        <v>14.75</v>
      </c>
      <c r="Z327" s="41">
        <f>(1+IF(Table1[[#This Row],[Regular Hourly Wage]]=0,0.5,(Table1[[#This Row],[Overtime Hourly Wage]]-Table1[[#This Row],[Regular Hourly Wage]])/Table1[[#This Row],[Regular Hourly Wage]]))*Table1[[#This Row],[Regular Wage Cap]]</f>
        <v>22.125</v>
      </c>
      <c r="AA327" s="41">
        <f>(1+IF(Table1[[#This Row],[Regular Hourly Wage]]=0,0,(Table1[[#This Row],[Holiday Hourly Wage]]-Table1[[#This Row],[Regular Hourly Wage]])/Table1[[#This Row],[Regular Hourly Wage]]))*Table1[[#This Row],[Regular Wage Cap]]</f>
        <v>14.75</v>
      </c>
      <c r="AB327" s="41">
        <f>Table1[[#This Row],[Regular Hours3]]*Table1[[#This Row],[Regular Hourly Wage]]</f>
        <v>0</v>
      </c>
      <c r="AC327" s="41">
        <f>Table1[[#This Row],[OvertimeHours5]]*Table1[[#This Row],[Overtime Hourly Wage]]</f>
        <v>0</v>
      </c>
      <c r="AD327" s="41">
        <f>Table1[[#This Row],[Holiday Hours7]]*Table1[[#This Row],[Holiday Hourly Wage]]</f>
        <v>0</v>
      </c>
      <c r="AE327" s="41">
        <f>SUM(Table1[[#This Row],[Regular10]:[Holiday12]])</f>
        <v>0</v>
      </c>
      <c r="AF327" s="41">
        <f>Table1[[#This Row],[Regular Hours3]]*Table1[[#This Row],[Regular Wage Cap]]</f>
        <v>0</v>
      </c>
      <c r="AG327" s="41">
        <f>Table1[[#This Row],[OvertimeHours5]]*Table1[[#This Row],[Overtime Wage Cap]]</f>
        <v>0</v>
      </c>
      <c r="AH327" s="41">
        <f>Table1[[#This Row],[Holiday Hours7]]*Table1[[#This Row],[Holiday Wage Cap]]</f>
        <v>0</v>
      </c>
      <c r="AI327" s="41">
        <f>SUM(Table1[[#This Row],[Regular]:[Holiday]])</f>
        <v>0</v>
      </c>
      <c r="AJ327" s="41">
        <f>IF(Table1[[#This Row],[Total]]=0,0,Table1[[#This Row],[Total2]]-Table1[[#This Row],[Total]])</f>
        <v>0</v>
      </c>
      <c r="AK327" s="41">
        <f>Table1[[#This Row],[Difference]]*Table1[[#This Row],[DDS Funding Percent]]</f>
        <v>0</v>
      </c>
      <c r="AL327" s="41">
        <f>IF(Table1[[#This Row],[Regular Hourly Wage]]&lt;&gt;0,Table1[[#This Row],[Regular Wage Cap]]-Table1[[#This Row],[Regular Hourly Wage]],0)</f>
        <v>0</v>
      </c>
      <c r="AM327" s="38"/>
      <c r="AN327" s="41">
        <f>Table1[[#This Row],[Wage Difference]]*Table1[[#This Row],[Post Wage Increase Time Off Accruals (Hours)]]</f>
        <v>0</v>
      </c>
      <c r="AO327" s="41">
        <f>Table1[[#This Row],[Min Wage Time Off Accrual Expense]]*Table1[[#This Row],[DDS Funding Percent]]</f>
        <v>0</v>
      </c>
      <c r="AP327" s="1"/>
      <c r="AQ327" s="18"/>
    </row>
    <row r="328" spans="3:43" x14ac:dyDescent="0.25">
      <c r="C328" s="58"/>
      <c r="D328" s="57"/>
      <c r="K328" s="41">
        <f>SUM(Table1[[#This Row],[Regular Wages]],Table1[[#This Row],[OvertimeWages]],Table1[[#This Row],[Holiday Wages]],Table1[[#This Row],[Incentive Payments]])</f>
        <v>0</v>
      </c>
      <c r="L328" s="38"/>
      <c r="M328" s="38"/>
      <c r="N328" s="38"/>
      <c r="O328" s="38"/>
      <c r="P328" s="38"/>
      <c r="Q328" s="38"/>
      <c r="R328" s="38"/>
      <c r="S328" s="41">
        <f>SUM(Table1[[#This Row],[Regular Wages2]],Table1[[#This Row],[OvertimeWages4]],Table1[[#This Row],[Holiday Wages6]],Table1[[#This Row],[Incentive Payments8]])</f>
        <v>0</v>
      </c>
      <c r="T328" s="41">
        <f>SUM(Table1[[#This Row],[Total Pre Min Wage Wages]],Table1[[#This Row],[Total After Min Wage Wages]])</f>
        <v>0</v>
      </c>
      <c r="U328" s="41">
        <f>IFERROR(IF(OR(Table1[[#This Row],[Regular Hours]]=0,Table1[[#This Row],[Regular Hours]]=""),VLOOKUP(Table1[[#This Row],[Position Title]],startingWages!$A$2:$D$200,2, FALSE),Table1[[#This Row],[Regular Wages]]/Table1[[#This Row],[Regular Hours]]),0)</f>
        <v>0</v>
      </c>
      <c r="V328" s="41">
        <f>IF(OR(Table1[[#This Row],[OvertimeHours]]="",Table1[[#This Row],[OvertimeHours]]=0),Table1[[#This Row],[Regular Hourly Wage]]*1.5,Table1[[#This Row],[OvertimeWages]]/Table1[[#This Row],[OvertimeHours]])</f>
        <v>0</v>
      </c>
      <c r="W328" s="41">
        <f>IF(OR(Table1[[#This Row],[Holiday Hours]]="",Table1[[#This Row],[Holiday Hours]]=0),Table1[[#This Row],[Regular Hourly Wage]],Table1[[#This Row],[Holiday Wages]]/Table1[[#This Row],[Holiday Hours]])</f>
        <v>0</v>
      </c>
      <c r="X328" s="41" t="str">
        <f>IF(Table1[[#This Row],[Regular Hourly Wage]]&lt;14.05,"$14.75",IF(Table1[[#This Row],[Regular Hourly Wage]]&lt;30,"5%","None"))</f>
        <v>$14.75</v>
      </c>
      <c r="Y328" s="41">
        <f>IF(Table1[[#This Row],[Wage Category]]="5%",Table1[[#This Row],[Regular Hourly Wage]]*1.05,IF(Table1[[#This Row],[Wage Category]]="$14.75",14.75,Table1[[#This Row],[Regular Hourly Wage]]))</f>
        <v>14.75</v>
      </c>
      <c r="Z328" s="41">
        <f>(1+IF(Table1[[#This Row],[Regular Hourly Wage]]=0,0.5,(Table1[[#This Row],[Overtime Hourly Wage]]-Table1[[#This Row],[Regular Hourly Wage]])/Table1[[#This Row],[Regular Hourly Wage]]))*Table1[[#This Row],[Regular Wage Cap]]</f>
        <v>22.125</v>
      </c>
      <c r="AA328" s="41">
        <f>(1+IF(Table1[[#This Row],[Regular Hourly Wage]]=0,0,(Table1[[#This Row],[Holiday Hourly Wage]]-Table1[[#This Row],[Regular Hourly Wage]])/Table1[[#This Row],[Regular Hourly Wage]]))*Table1[[#This Row],[Regular Wage Cap]]</f>
        <v>14.75</v>
      </c>
      <c r="AB328" s="41">
        <f>Table1[[#This Row],[Regular Hours3]]*Table1[[#This Row],[Regular Hourly Wage]]</f>
        <v>0</v>
      </c>
      <c r="AC328" s="41">
        <f>Table1[[#This Row],[OvertimeHours5]]*Table1[[#This Row],[Overtime Hourly Wage]]</f>
        <v>0</v>
      </c>
      <c r="AD328" s="41">
        <f>Table1[[#This Row],[Holiday Hours7]]*Table1[[#This Row],[Holiday Hourly Wage]]</f>
        <v>0</v>
      </c>
      <c r="AE328" s="41">
        <f>SUM(Table1[[#This Row],[Regular10]:[Holiday12]])</f>
        <v>0</v>
      </c>
      <c r="AF328" s="41">
        <f>Table1[[#This Row],[Regular Hours3]]*Table1[[#This Row],[Regular Wage Cap]]</f>
        <v>0</v>
      </c>
      <c r="AG328" s="41">
        <f>Table1[[#This Row],[OvertimeHours5]]*Table1[[#This Row],[Overtime Wage Cap]]</f>
        <v>0</v>
      </c>
      <c r="AH328" s="41">
        <f>Table1[[#This Row],[Holiday Hours7]]*Table1[[#This Row],[Holiday Wage Cap]]</f>
        <v>0</v>
      </c>
      <c r="AI328" s="41">
        <f>SUM(Table1[[#This Row],[Regular]:[Holiday]])</f>
        <v>0</v>
      </c>
      <c r="AJ328" s="41">
        <f>IF(Table1[[#This Row],[Total]]=0,0,Table1[[#This Row],[Total2]]-Table1[[#This Row],[Total]])</f>
        <v>0</v>
      </c>
      <c r="AK328" s="41">
        <f>Table1[[#This Row],[Difference]]*Table1[[#This Row],[DDS Funding Percent]]</f>
        <v>0</v>
      </c>
      <c r="AL328" s="41">
        <f>IF(Table1[[#This Row],[Regular Hourly Wage]]&lt;&gt;0,Table1[[#This Row],[Regular Wage Cap]]-Table1[[#This Row],[Regular Hourly Wage]],0)</f>
        <v>0</v>
      </c>
      <c r="AM328" s="38"/>
      <c r="AN328" s="41">
        <f>Table1[[#This Row],[Wage Difference]]*Table1[[#This Row],[Post Wage Increase Time Off Accruals (Hours)]]</f>
        <v>0</v>
      </c>
      <c r="AO328" s="41">
        <f>Table1[[#This Row],[Min Wage Time Off Accrual Expense]]*Table1[[#This Row],[DDS Funding Percent]]</f>
        <v>0</v>
      </c>
      <c r="AP328" s="1"/>
      <c r="AQ328" s="18"/>
    </row>
    <row r="329" spans="3:43" x14ac:dyDescent="0.25">
      <c r="C329" s="58"/>
      <c r="D329" s="57"/>
      <c r="K329" s="41">
        <f>SUM(Table1[[#This Row],[Regular Wages]],Table1[[#This Row],[OvertimeWages]],Table1[[#This Row],[Holiday Wages]],Table1[[#This Row],[Incentive Payments]])</f>
        <v>0</v>
      </c>
      <c r="L329" s="38"/>
      <c r="M329" s="38"/>
      <c r="N329" s="38"/>
      <c r="O329" s="38"/>
      <c r="P329" s="38"/>
      <c r="Q329" s="38"/>
      <c r="R329" s="38"/>
      <c r="S329" s="41">
        <f>SUM(Table1[[#This Row],[Regular Wages2]],Table1[[#This Row],[OvertimeWages4]],Table1[[#This Row],[Holiday Wages6]],Table1[[#This Row],[Incentive Payments8]])</f>
        <v>0</v>
      </c>
      <c r="T329" s="41">
        <f>SUM(Table1[[#This Row],[Total Pre Min Wage Wages]],Table1[[#This Row],[Total After Min Wage Wages]])</f>
        <v>0</v>
      </c>
      <c r="U329" s="41">
        <f>IFERROR(IF(OR(Table1[[#This Row],[Regular Hours]]=0,Table1[[#This Row],[Regular Hours]]=""),VLOOKUP(Table1[[#This Row],[Position Title]],startingWages!$A$2:$D$200,2, FALSE),Table1[[#This Row],[Regular Wages]]/Table1[[#This Row],[Regular Hours]]),0)</f>
        <v>0</v>
      </c>
      <c r="V329" s="41">
        <f>IF(OR(Table1[[#This Row],[OvertimeHours]]="",Table1[[#This Row],[OvertimeHours]]=0),Table1[[#This Row],[Regular Hourly Wage]]*1.5,Table1[[#This Row],[OvertimeWages]]/Table1[[#This Row],[OvertimeHours]])</f>
        <v>0</v>
      </c>
      <c r="W329" s="41">
        <f>IF(OR(Table1[[#This Row],[Holiday Hours]]="",Table1[[#This Row],[Holiday Hours]]=0),Table1[[#This Row],[Regular Hourly Wage]],Table1[[#This Row],[Holiday Wages]]/Table1[[#This Row],[Holiday Hours]])</f>
        <v>0</v>
      </c>
      <c r="X329" s="41" t="str">
        <f>IF(Table1[[#This Row],[Regular Hourly Wage]]&lt;14.05,"$14.75",IF(Table1[[#This Row],[Regular Hourly Wage]]&lt;30,"5%","None"))</f>
        <v>$14.75</v>
      </c>
      <c r="Y329" s="41">
        <f>IF(Table1[[#This Row],[Wage Category]]="5%",Table1[[#This Row],[Regular Hourly Wage]]*1.05,IF(Table1[[#This Row],[Wage Category]]="$14.75",14.75,Table1[[#This Row],[Regular Hourly Wage]]))</f>
        <v>14.75</v>
      </c>
      <c r="Z329" s="41">
        <f>(1+IF(Table1[[#This Row],[Regular Hourly Wage]]=0,0.5,(Table1[[#This Row],[Overtime Hourly Wage]]-Table1[[#This Row],[Regular Hourly Wage]])/Table1[[#This Row],[Regular Hourly Wage]]))*Table1[[#This Row],[Regular Wage Cap]]</f>
        <v>22.125</v>
      </c>
      <c r="AA329" s="41">
        <f>(1+IF(Table1[[#This Row],[Regular Hourly Wage]]=0,0,(Table1[[#This Row],[Holiday Hourly Wage]]-Table1[[#This Row],[Regular Hourly Wage]])/Table1[[#This Row],[Regular Hourly Wage]]))*Table1[[#This Row],[Regular Wage Cap]]</f>
        <v>14.75</v>
      </c>
      <c r="AB329" s="41">
        <f>Table1[[#This Row],[Regular Hours3]]*Table1[[#This Row],[Regular Hourly Wage]]</f>
        <v>0</v>
      </c>
      <c r="AC329" s="41">
        <f>Table1[[#This Row],[OvertimeHours5]]*Table1[[#This Row],[Overtime Hourly Wage]]</f>
        <v>0</v>
      </c>
      <c r="AD329" s="41">
        <f>Table1[[#This Row],[Holiday Hours7]]*Table1[[#This Row],[Holiday Hourly Wage]]</f>
        <v>0</v>
      </c>
      <c r="AE329" s="41">
        <f>SUM(Table1[[#This Row],[Regular10]:[Holiday12]])</f>
        <v>0</v>
      </c>
      <c r="AF329" s="41">
        <f>Table1[[#This Row],[Regular Hours3]]*Table1[[#This Row],[Regular Wage Cap]]</f>
        <v>0</v>
      </c>
      <c r="AG329" s="41">
        <f>Table1[[#This Row],[OvertimeHours5]]*Table1[[#This Row],[Overtime Wage Cap]]</f>
        <v>0</v>
      </c>
      <c r="AH329" s="41">
        <f>Table1[[#This Row],[Holiday Hours7]]*Table1[[#This Row],[Holiday Wage Cap]]</f>
        <v>0</v>
      </c>
      <c r="AI329" s="41">
        <f>SUM(Table1[[#This Row],[Regular]:[Holiday]])</f>
        <v>0</v>
      </c>
      <c r="AJ329" s="41">
        <f>IF(Table1[[#This Row],[Total]]=0,0,Table1[[#This Row],[Total2]]-Table1[[#This Row],[Total]])</f>
        <v>0</v>
      </c>
      <c r="AK329" s="41">
        <f>Table1[[#This Row],[Difference]]*Table1[[#This Row],[DDS Funding Percent]]</f>
        <v>0</v>
      </c>
      <c r="AL329" s="41">
        <f>IF(Table1[[#This Row],[Regular Hourly Wage]]&lt;&gt;0,Table1[[#This Row],[Regular Wage Cap]]-Table1[[#This Row],[Regular Hourly Wage]],0)</f>
        <v>0</v>
      </c>
      <c r="AM329" s="38"/>
      <c r="AN329" s="41">
        <f>Table1[[#This Row],[Wage Difference]]*Table1[[#This Row],[Post Wage Increase Time Off Accruals (Hours)]]</f>
        <v>0</v>
      </c>
      <c r="AO329" s="41">
        <f>Table1[[#This Row],[Min Wage Time Off Accrual Expense]]*Table1[[#This Row],[DDS Funding Percent]]</f>
        <v>0</v>
      </c>
      <c r="AP329" s="1"/>
      <c r="AQ329" s="18"/>
    </row>
    <row r="330" spans="3:43" x14ac:dyDescent="0.25">
      <c r="C330" s="58"/>
      <c r="D330" s="57"/>
      <c r="K330" s="41">
        <f>SUM(Table1[[#This Row],[Regular Wages]],Table1[[#This Row],[OvertimeWages]],Table1[[#This Row],[Holiday Wages]],Table1[[#This Row],[Incentive Payments]])</f>
        <v>0</v>
      </c>
      <c r="L330" s="38"/>
      <c r="M330" s="38"/>
      <c r="N330" s="38"/>
      <c r="O330" s="38"/>
      <c r="P330" s="38"/>
      <c r="Q330" s="38"/>
      <c r="R330" s="38"/>
      <c r="S330" s="41">
        <f>SUM(Table1[[#This Row],[Regular Wages2]],Table1[[#This Row],[OvertimeWages4]],Table1[[#This Row],[Holiday Wages6]],Table1[[#This Row],[Incentive Payments8]])</f>
        <v>0</v>
      </c>
      <c r="T330" s="41">
        <f>SUM(Table1[[#This Row],[Total Pre Min Wage Wages]],Table1[[#This Row],[Total After Min Wage Wages]])</f>
        <v>0</v>
      </c>
      <c r="U330" s="41">
        <f>IFERROR(IF(OR(Table1[[#This Row],[Regular Hours]]=0,Table1[[#This Row],[Regular Hours]]=""),VLOOKUP(Table1[[#This Row],[Position Title]],startingWages!$A$2:$D$200,2, FALSE),Table1[[#This Row],[Regular Wages]]/Table1[[#This Row],[Regular Hours]]),0)</f>
        <v>0</v>
      </c>
      <c r="V330" s="41">
        <f>IF(OR(Table1[[#This Row],[OvertimeHours]]="",Table1[[#This Row],[OvertimeHours]]=0),Table1[[#This Row],[Regular Hourly Wage]]*1.5,Table1[[#This Row],[OvertimeWages]]/Table1[[#This Row],[OvertimeHours]])</f>
        <v>0</v>
      </c>
      <c r="W330" s="41">
        <f>IF(OR(Table1[[#This Row],[Holiday Hours]]="",Table1[[#This Row],[Holiday Hours]]=0),Table1[[#This Row],[Regular Hourly Wage]],Table1[[#This Row],[Holiday Wages]]/Table1[[#This Row],[Holiday Hours]])</f>
        <v>0</v>
      </c>
      <c r="X330" s="41" t="str">
        <f>IF(Table1[[#This Row],[Regular Hourly Wage]]&lt;14.05,"$14.75",IF(Table1[[#This Row],[Regular Hourly Wage]]&lt;30,"5%","None"))</f>
        <v>$14.75</v>
      </c>
      <c r="Y330" s="41">
        <f>IF(Table1[[#This Row],[Wage Category]]="5%",Table1[[#This Row],[Regular Hourly Wage]]*1.05,IF(Table1[[#This Row],[Wage Category]]="$14.75",14.75,Table1[[#This Row],[Regular Hourly Wage]]))</f>
        <v>14.75</v>
      </c>
      <c r="Z330" s="41">
        <f>(1+IF(Table1[[#This Row],[Regular Hourly Wage]]=0,0.5,(Table1[[#This Row],[Overtime Hourly Wage]]-Table1[[#This Row],[Regular Hourly Wage]])/Table1[[#This Row],[Regular Hourly Wage]]))*Table1[[#This Row],[Regular Wage Cap]]</f>
        <v>22.125</v>
      </c>
      <c r="AA330" s="41">
        <f>(1+IF(Table1[[#This Row],[Regular Hourly Wage]]=0,0,(Table1[[#This Row],[Holiday Hourly Wage]]-Table1[[#This Row],[Regular Hourly Wage]])/Table1[[#This Row],[Regular Hourly Wage]]))*Table1[[#This Row],[Regular Wage Cap]]</f>
        <v>14.75</v>
      </c>
      <c r="AB330" s="41">
        <f>Table1[[#This Row],[Regular Hours3]]*Table1[[#This Row],[Regular Hourly Wage]]</f>
        <v>0</v>
      </c>
      <c r="AC330" s="41">
        <f>Table1[[#This Row],[OvertimeHours5]]*Table1[[#This Row],[Overtime Hourly Wage]]</f>
        <v>0</v>
      </c>
      <c r="AD330" s="41">
        <f>Table1[[#This Row],[Holiday Hours7]]*Table1[[#This Row],[Holiday Hourly Wage]]</f>
        <v>0</v>
      </c>
      <c r="AE330" s="41">
        <f>SUM(Table1[[#This Row],[Regular10]:[Holiday12]])</f>
        <v>0</v>
      </c>
      <c r="AF330" s="41">
        <f>Table1[[#This Row],[Regular Hours3]]*Table1[[#This Row],[Regular Wage Cap]]</f>
        <v>0</v>
      </c>
      <c r="AG330" s="41">
        <f>Table1[[#This Row],[OvertimeHours5]]*Table1[[#This Row],[Overtime Wage Cap]]</f>
        <v>0</v>
      </c>
      <c r="AH330" s="41">
        <f>Table1[[#This Row],[Holiday Hours7]]*Table1[[#This Row],[Holiday Wage Cap]]</f>
        <v>0</v>
      </c>
      <c r="AI330" s="41">
        <f>SUM(Table1[[#This Row],[Regular]:[Holiday]])</f>
        <v>0</v>
      </c>
      <c r="AJ330" s="41">
        <f>IF(Table1[[#This Row],[Total]]=0,0,Table1[[#This Row],[Total2]]-Table1[[#This Row],[Total]])</f>
        <v>0</v>
      </c>
      <c r="AK330" s="41">
        <f>Table1[[#This Row],[Difference]]*Table1[[#This Row],[DDS Funding Percent]]</f>
        <v>0</v>
      </c>
      <c r="AL330" s="41">
        <f>IF(Table1[[#This Row],[Regular Hourly Wage]]&lt;&gt;0,Table1[[#This Row],[Regular Wage Cap]]-Table1[[#This Row],[Regular Hourly Wage]],0)</f>
        <v>0</v>
      </c>
      <c r="AM330" s="38"/>
      <c r="AN330" s="41">
        <f>Table1[[#This Row],[Wage Difference]]*Table1[[#This Row],[Post Wage Increase Time Off Accruals (Hours)]]</f>
        <v>0</v>
      </c>
      <c r="AO330" s="41">
        <f>Table1[[#This Row],[Min Wage Time Off Accrual Expense]]*Table1[[#This Row],[DDS Funding Percent]]</f>
        <v>0</v>
      </c>
      <c r="AP330" s="1"/>
      <c r="AQ330" s="18"/>
    </row>
    <row r="331" spans="3:43" x14ac:dyDescent="0.25">
      <c r="C331" s="58"/>
      <c r="D331" s="57"/>
      <c r="K331" s="41">
        <f>SUM(Table1[[#This Row],[Regular Wages]],Table1[[#This Row],[OvertimeWages]],Table1[[#This Row],[Holiday Wages]],Table1[[#This Row],[Incentive Payments]])</f>
        <v>0</v>
      </c>
      <c r="L331" s="38"/>
      <c r="M331" s="38"/>
      <c r="N331" s="38"/>
      <c r="O331" s="38"/>
      <c r="P331" s="38"/>
      <c r="Q331" s="38"/>
      <c r="R331" s="38"/>
      <c r="S331" s="41">
        <f>SUM(Table1[[#This Row],[Regular Wages2]],Table1[[#This Row],[OvertimeWages4]],Table1[[#This Row],[Holiday Wages6]],Table1[[#This Row],[Incentive Payments8]])</f>
        <v>0</v>
      </c>
      <c r="T331" s="41">
        <f>SUM(Table1[[#This Row],[Total Pre Min Wage Wages]],Table1[[#This Row],[Total After Min Wage Wages]])</f>
        <v>0</v>
      </c>
      <c r="U331" s="41">
        <f>IFERROR(IF(OR(Table1[[#This Row],[Regular Hours]]=0,Table1[[#This Row],[Regular Hours]]=""),VLOOKUP(Table1[[#This Row],[Position Title]],startingWages!$A$2:$D$200,2, FALSE),Table1[[#This Row],[Regular Wages]]/Table1[[#This Row],[Regular Hours]]),0)</f>
        <v>0</v>
      </c>
      <c r="V331" s="41">
        <f>IF(OR(Table1[[#This Row],[OvertimeHours]]="",Table1[[#This Row],[OvertimeHours]]=0),Table1[[#This Row],[Regular Hourly Wage]]*1.5,Table1[[#This Row],[OvertimeWages]]/Table1[[#This Row],[OvertimeHours]])</f>
        <v>0</v>
      </c>
      <c r="W331" s="41">
        <f>IF(OR(Table1[[#This Row],[Holiday Hours]]="",Table1[[#This Row],[Holiday Hours]]=0),Table1[[#This Row],[Regular Hourly Wage]],Table1[[#This Row],[Holiday Wages]]/Table1[[#This Row],[Holiday Hours]])</f>
        <v>0</v>
      </c>
      <c r="X331" s="41" t="str">
        <f>IF(Table1[[#This Row],[Regular Hourly Wage]]&lt;14.05,"$14.75",IF(Table1[[#This Row],[Regular Hourly Wage]]&lt;30,"5%","None"))</f>
        <v>$14.75</v>
      </c>
      <c r="Y331" s="41">
        <f>IF(Table1[[#This Row],[Wage Category]]="5%",Table1[[#This Row],[Regular Hourly Wage]]*1.05,IF(Table1[[#This Row],[Wage Category]]="$14.75",14.75,Table1[[#This Row],[Regular Hourly Wage]]))</f>
        <v>14.75</v>
      </c>
      <c r="Z331" s="41">
        <f>(1+IF(Table1[[#This Row],[Regular Hourly Wage]]=0,0.5,(Table1[[#This Row],[Overtime Hourly Wage]]-Table1[[#This Row],[Regular Hourly Wage]])/Table1[[#This Row],[Regular Hourly Wage]]))*Table1[[#This Row],[Regular Wage Cap]]</f>
        <v>22.125</v>
      </c>
      <c r="AA331" s="41">
        <f>(1+IF(Table1[[#This Row],[Regular Hourly Wage]]=0,0,(Table1[[#This Row],[Holiday Hourly Wage]]-Table1[[#This Row],[Regular Hourly Wage]])/Table1[[#This Row],[Regular Hourly Wage]]))*Table1[[#This Row],[Regular Wage Cap]]</f>
        <v>14.75</v>
      </c>
      <c r="AB331" s="41">
        <f>Table1[[#This Row],[Regular Hours3]]*Table1[[#This Row],[Regular Hourly Wage]]</f>
        <v>0</v>
      </c>
      <c r="AC331" s="41">
        <f>Table1[[#This Row],[OvertimeHours5]]*Table1[[#This Row],[Overtime Hourly Wage]]</f>
        <v>0</v>
      </c>
      <c r="AD331" s="41">
        <f>Table1[[#This Row],[Holiday Hours7]]*Table1[[#This Row],[Holiday Hourly Wage]]</f>
        <v>0</v>
      </c>
      <c r="AE331" s="41">
        <f>SUM(Table1[[#This Row],[Regular10]:[Holiday12]])</f>
        <v>0</v>
      </c>
      <c r="AF331" s="41">
        <f>Table1[[#This Row],[Regular Hours3]]*Table1[[#This Row],[Regular Wage Cap]]</f>
        <v>0</v>
      </c>
      <c r="AG331" s="41">
        <f>Table1[[#This Row],[OvertimeHours5]]*Table1[[#This Row],[Overtime Wage Cap]]</f>
        <v>0</v>
      </c>
      <c r="AH331" s="41">
        <f>Table1[[#This Row],[Holiday Hours7]]*Table1[[#This Row],[Holiday Wage Cap]]</f>
        <v>0</v>
      </c>
      <c r="AI331" s="41">
        <f>SUM(Table1[[#This Row],[Regular]:[Holiday]])</f>
        <v>0</v>
      </c>
      <c r="AJ331" s="41">
        <f>IF(Table1[[#This Row],[Total]]=0,0,Table1[[#This Row],[Total2]]-Table1[[#This Row],[Total]])</f>
        <v>0</v>
      </c>
      <c r="AK331" s="41">
        <f>Table1[[#This Row],[Difference]]*Table1[[#This Row],[DDS Funding Percent]]</f>
        <v>0</v>
      </c>
      <c r="AL331" s="41">
        <f>IF(Table1[[#This Row],[Regular Hourly Wage]]&lt;&gt;0,Table1[[#This Row],[Regular Wage Cap]]-Table1[[#This Row],[Regular Hourly Wage]],0)</f>
        <v>0</v>
      </c>
      <c r="AM331" s="38"/>
      <c r="AN331" s="41">
        <f>Table1[[#This Row],[Wage Difference]]*Table1[[#This Row],[Post Wage Increase Time Off Accruals (Hours)]]</f>
        <v>0</v>
      </c>
      <c r="AO331" s="41">
        <f>Table1[[#This Row],[Min Wage Time Off Accrual Expense]]*Table1[[#This Row],[DDS Funding Percent]]</f>
        <v>0</v>
      </c>
      <c r="AP331" s="1"/>
      <c r="AQ331" s="18"/>
    </row>
    <row r="332" spans="3:43" x14ac:dyDescent="0.25">
      <c r="C332" s="58"/>
      <c r="D332" s="57"/>
      <c r="K332" s="41">
        <f>SUM(Table1[[#This Row],[Regular Wages]],Table1[[#This Row],[OvertimeWages]],Table1[[#This Row],[Holiday Wages]],Table1[[#This Row],[Incentive Payments]])</f>
        <v>0</v>
      </c>
      <c r="L332" s="38"/>
      <c r="M332" s="38"/>
      <c r="N332" s="38"/>
      <c r="O332" s="38"/>
      <c r="P332" s="38"/>
      <c r="Q332" s="38"/>
      <c r="R332" s="38"/>
      <c r="S332" s="41">
        <f>SUM(Table1[[#This Row],[Regular Wages2]],Table1[[#This Row],[OvertimeWages4]],Table1[[#This Row],[Holiday Wages6]],Table1[[#This Row],[Incentive Payments8]])</f>
        <v>0</v>
      </c>
      <c r="T332" s="41">
        <f>SUM(Table1[[#This Row],[Total Pre Min Wage Wages]],Table1[[#This Row],[Total After Min Wage Wages]])</f>
        <v>0</v>
      </c>
      <c r="U332" s="41">
        <f>IFERROR(IF(OR(Table1[[#This Row],[Regular Hours]]=0,Table1[[#This Row],[Regular Hours]]=""),VLOOKUP(Table1[[#This Row],[Position Title]],startingWages!$A$2:$D$200,2, FALSE),Table1[[#This Row],[Regular Wages]]/Table1[[#This Row],[Regular Hours]]),0)</f>
        <v>0</v>
      </c>
      <c r="V332" s="41">
        <f>IF(OR(Table1[[#This Row],[OvertimeHours]]="",Table1[[#This Row],[OvertimeHours]]=0),Table1[[#This Row],[Regular Hourly Wage]]*1.5,Table1[[#This Row],[OvertimeWages]]/Table1[[#This Row],[OvertimeHours]])</f>
        <v>0</v>
      </c>
      <c r="W332" s="41">
        <f>IF(OR(Table1[[#This Row],[Holiday Hours]]="",Table1[[#This Row],[Holiday Hours]]=0),Table1[[#This Row],[Regular Hourly Wage]],Table1[[#This Row],[Holiday Wages]]/Table1[[#This Row],[Holiday Hours]])</f>
        <v>0</v>
      </c>
      <c r="X332" s="41" t="str">
        <f>IF(Table1[[#This Row],[Regular Hourly Wage]]&lt;14.05,"$14.75",IF(Table1[[#This Row],[Regular Hourly Wage]]&lt;30,"5%","None"))</f>
        <v>$14.75</v>
      </c>
      <c r="Y332" s="41">
        <f>IF(Table1[[#This Row],[Wage Category]]="5%",Table1[[#This Row],[Regular Hourly Wage]]*1.05,IF(Table1[[#This Row],[Wage Category]]="$14.75",14.75,Table1[[#This Row],[Regular Hourly Wage]]))</f>
        <v>14.75</v>
      </c>
      <c r="Z332" s="41">
        <f>(1+IF(Table1[[#This Row],[Regular Hourly Wage]]=0,0.5,(Table1[[#This Row],[Overtime Hourly Wage]]-Table1[[#This Row],[Regular Hourly Wage]])/Table1[[#This Row],[Regular Hourly Wage]]))*Table1[[#This Row],[Regular Wage Cap]]</f>
        <v>22.125</v>
      </c>
      <c r="AA332" s="41">
        <f>(1+IF(Table1[[#This Row],[Regular Hourly Wage]]=0,0,(Table1[[#This Row],[Holiday Hourly Wage]]-Table1[[#This Row],[Regular Hourly Wage]])/Table1[[#This Row],[Regular Hourly Wage]]))*Table1[[#This Row],[Regular Wage Cap]]</f>
        <v>14.75</v>
      </c>
      <c r="AB332" s="41">
        <f>Table1[[#This Row],[Regular Hours3]]*Table1[[#This Row],[Regular Hourly Wage]]</f>
        <v>0</v>
      </c>
      <c r="AC332" s="41">
        <f>Table1[[#This Row],[OvertimeHours5]]*Table1[[#This Row],[Overtime Hourly Wage]]</f>
        <v>0</v>
      </c>
      <c r="AD332" s="41">
        <f>Table1[[#This Row],[Holiday Hours7]]*Table1[[#This Row],[Holiday Hourly Wage]]</f>
        <v>0</v>
      </c>
      <c r="AE332" s="41">
        <f>SUM(Table1[[#This Row],[Regular10]:[Holiday12]])</f>
        <v>0</v>
      </c>
      <c r="AF332" s="41">
        <f>Table1[[#This Row],[Regular Hours3]]*Table1[[#This Row],[Regular Wage Cap]]</f>
        <v>0</v>
      </c>
      <c r="AG332" s="41">
        <f>Table1[[#This Row],[OvertimeHours5]]*Table1[[#This Row],[Overtime Wage Cap]]</f>
        <v>0</v>
      </c>
      <c r="AH332" s="41">
        <f>Table1[[#This Row],[Holiday Hours7]]*Table1[[#This Row],[Holiday Wage Cap]]</f>
        <v>0</v>
      </c>
      <c r="AI332" s="41">
        <f>SUM(Table1[[#This Row],[Regular]:[Holiday]])</f>
        <v>0</v>
      </c>
      <c r="AJ332" s="41">
        <f>IF(Table1[[#This Row],[Total]]=0,0,Table1[[#This Row],[Total2]]-Table1[[#This Row],[Total]])</f>
        <v>0</v>
      </c>
      <c r="AK332" s="41">
        <f>Table1[[#This Row],[Difference]]*Table1[[#This Row],[DDS Funding Percent]]</f>
        <v>0</v>
      </c>
      <c r="AL332" s="41">
        <f>IF(Table1[[#This Row],[Regular Hourly Wage]]&lt;&gt;0,Table1[[#This Row],[Regular Wage Cap]]-Table1[[#This Row],[Regular Hourly Wage]],0)</f>
        <v>0</v>
      </c>
      <c r="AM332" s="38"/>
      <c r="AN332" s="41">
        <f>Table1[[#This Row],[Wage Difference]]*Table1[[#This Row],[Post Wage Increase Time Off Accruals (Hours)]]</f>
        <v>0</v>
      </c>
      <c r="AO332" s="41">
        <f>Table1[[#This Row],[Min Wage Time Off Accrual Expense]]*Table1[[#This Row],[DDS Funding Percent]]</f>
        <v>0</v>
      </c>
      <c r="AP332" s="1"/>
      <c r="AQ332" s="18"/>
    </row>
    <row r="333" spans="3:43" x14ac:dyDescent="0.25">
      <c r="C333" s="58"/>
      <c r="D333" s="57"/>
      <c r="K333" s="41">
        <f>SUM(Table1[[#This Row],[Regular Wages]],Table1[[#This Row],[OvertimeWages]],Table1[[#This Row],[Holiday Wages]],Table1[[#This Row],[Incentive Payments]])</f>
        <v>0</v>
      </c>
      <c r="L333" s="38"/>
      <c r="M333" s="38"/>
      <c r="N333" s="38"/>
      <c r="O333" s="38"/>
      <c r="P333" s="38"/>
      <c r="Q333" s="38"/>
      <c r="R333" s="38"/>
      <c r="S333" s="41">
        <f>SUM(Table1[[#This Row],[Regular Wages2]],Table1[[#This Row],[OvertimeWages4]],Table1[[#This Row],[Holiday Wages6]],Table1[[#This Row],[Incentive Payments8]])</f>
        <v>0</v>
      </c>
      <c r="T333" s="41">
        <f>SUM(Table1[[#This Row],[Total Pre Min Wage Wages]],Table1[[#This Row],[Total After Min Wage Wages]])</f>
        <v>0</v>
      </c>
      <c r="U333" s="41">
        <f>IFERROR(IF(OR(Table1[[#This Row],[Regular Hours]]=0,Table1[[#This Row],[Regular Hours]]=""),VLOOKUP(Table1[[#This Row],[Position Title]],startingWages!$A$2:$D$200,2, FALSE),Table1[[#This Row],[Regular Wages]]/Table1[[#This Row],[Regular Hours]]),0)</f>
        <v>0</v>
      </c>
      <c r="V333" s="41">
        <f>IF(OR(Table1[[#This Row],[OvertimeHours]]="",Table1[[#This Row],[OvertimeHours]]=0),Table1[[#This Row],[Regular Hourly Wage]]*1.5,Table1[[#This Row],[OvertimeWages]]/Table1[[#This Row],[OvertimeHours]])</f>
        <v>0</v>
      </c>
      <c r="W333" s="41">
        <f>IF(OR(Table1[[#This Row],[Holiday Hours]]="",Table1[[#This Row],[Holiday Hours]]=0),Table1[[#This Row],[Regular Hourly Wage]],Table1[[#This Row],[Holiday Wages]]/Table1[[#This Row],[Holiday Hours]])</f>
        <v>0</v>
      </c>
      <c r="X333" s="41" t="str">
        <f>IF(Table1[[#This Row],[Regular Hourly Wage]]&lt;14.05,"$14.75",IF(Table1[[#This Row],[Regular Hourly Wage]]&lt;30,"5%","None"))</f>
        <v>$14.75</v>
      </c>
      <c r="Y333" s="41">
        <f>IF(Table1[[#This Row],[Wage Category]]="5%",Table1[[#This Row],[Regular Hourly Wage]]*1.05,IF(Table1[[#This Row],[Wage Category]]="$14.75",14.75,Table1[[#This Row],[Regular Hourly Wage]]))</f>
        <v>14.75</v>
      </c>
      <c r="Z333" s="41">
        <f>(1+IF(Table1[[#This Row],[Regular Hourly Wage]]=0,0.5,(Table1[[#This Row],[Overtime Hourly Wage]]-Table1[[#This Row],[Regular Hourly Wage]])/Table1[[#This Row],[Regular Hourly Wage]]))*Table1[[#This Row],[Regular Wage Cap]]</f>
        <v>22.125</v>
      </c>
      <c r="AA333" s="41">
        <f>(1+IF(Table1[[#This Row],[Regular Hourly Wage]]=0,0,(Table1[[#This Row],[Holiday Hourly Wage]]-Table1[[#This Row],[Regular Hourly Wage]])/Table1[[#This Row],[Regular Hourly Wage]]))*Table1[[#This Row],[Regular Wage Cap]]</f>
        <v>14.75</v>
      </c>
      <c r="AB333" s="41">
        <f>Table1[[#This Row],[Regular Hours3]]*Table1[[#This Row],[Regular Hourly Wage]]</f>
        <v>0</v>
      </c>
      <c r="AC333" s="41">
        <f>Table1[[#This Row],[OvertimeHours5]]*Table1[[#This Row],[Overtime Hourly Wage]]</f>
        <v>0</v>
      </c>
      <c r="AD333" s="41">
        <f>Table1[[#This Row],[Holiday Hours7]]*Table1[[#This Row],[Holiday Hourly Wage]]</f>
        <v>0</v>
      </c>
      <c r="AE333" s="41">
        <f>SUM(Table1[[#This Row],[Regular10]:[Holiday12]])</f>
        <v>0</v>
      </c>
      <c r="AF333" s="41">
        <f>Table1[[#This Row],[Regular Hours3]]*Table1[[#This Row],[Regular Wage Cap]]</f>
        <v>0</v>
      </c>
      <c r="AG333" s="41">
        <f>Table1[[#This Row],[OvertimeHours5]]*Table1[[#This Row],[Overtime Wage Cap]]</f>
        <v>0</v>
      </c>
      <c r="AH333" s="41">
        <f>Table1[[#This Row],[Holiday Hours7]]*Table1[[#This Row],[Holiday Wage Cap]]</f>
        <v>0</v>
      </c>
      <c r="AI333" s="41">
        <f>SUM(Table1[[#This Row],[Regular]:[Holiday]])</f>
        <v>0</v>
      </c>
      <c r="AJ333" s="41">
        <f>IF(Table1[[#This Row],[Total]]=0,0,Table1[[#This Row],[Total2]]-Table1[[#This Row],[Total]])</f>
        <v>0</v>
      </c>
      <c r="AK333" s="41">
        <f>Table1[[#This Row],[Difference]]*Table1[[#This Row],[DDS Funding Percent]]</f>
        <v>0</v>
      </c>
      <c r="AL333" s="41">
        <f>IF(Table1[[#This Row],[Regular Hourly Wage]]&lt;&gt;0,Table1[[#This Row],[Regular Wage Cap]]-Table1[[#This Row],[Regular Hourly Wage]],0)</f>
        <v>0</v>
      </c>
      <c r="AM333" s="38"/>
      <c r="AN333" s="41">
        <f>Table1[[#This Row],[Wage Difference]]*Table1[[#This Row],[Post Wage Increase Time Off Accruals (Hours)]]</f>
        <v>0</v>
      </c>
      <c r="AO333" s="41">
        <f>Table1[[#This Row],[Min Wage Time Off Accrual Expense]]*Table1[[#This Row],[DDS Funding Percent]]</f>
        <v>0</v>
      </c>
      <c r="AP333" s="1"/>
      <c r="AQ333" s="18"/>
    </row>
    <row r="334" spans="3:43" x14ac:dyDescent="0.25">
      <c r="C334" s="58"/>
      <c r="D334" s="57"/>
      <c r="K334" s="41">
        <f>SUM(Table1[[#This Row],[Regular Wages]],Table1[[#This Row],[OvertimeWages]],Table1[[#This Row],[Holiday Wages]],Table1[[#This Row],[Incentive Payments]])</f>
        <v>0</v>
      </c>
      <c r="L334" s="38"/>
      <c r="M334" s="38"/>
      <c r="N334" s="38"/>
      <c r="O334" s="38"/>
      <c r="P334" s="38"/>
      <c r="Q334" s="38"/>
      <c r="R334" s="38"/>
      <c r="S334" s="41">
        <f>SUM(Table1[[#This Row],[Regular Wages2]],Table1[[#This Row],[OvertimeWages4]],Table1[[#This Row],[Holiday Wages6]],Table1[[#This Row],[Incentive Payments8]])</f>
        <v>0</v>
      </c>
      <c r="T334" s="41">
        <f>SUM(Table1[[#This Row],[Total Pre Min Wage Wages]],Table1[[#This Row],[Total After Min Wage Wages]])</f>
        <v>0</v>
      </c>
      <c r="U334" s="41">
        <f>IFERROR(IF(OR(Table1[[#This Row],[Regular Hours]]=0,Table1[[#This Row],[Regular Hours]]=""),VLOOKUP(Table1[[#This Row],[Position Title]],startingWages!$A$2:$D$200,2, FALSE),Table1[[#This Row],[Regular Wages]]/Table1[[#This Row],[Regular Hours]]),0)</f>
        <v>0</v>
      </c>
      <c r="V334" s="41">
        <f>IF(OR(Table1[[#This Row],[OvertimeHours]]="",Table1[[#This Row],[OvertimeHours]]=0),Table1[[#This Row],[Regular Hourly Wage]]*1.5,Table1[[#This Row],[OvertimeWages]]/Table1[[#This Row],[OvertimeHours]])</f>
        <v>0</v>
      </c>
      <c r="W334" s="41">
        <f>IF(OR(Table1[[#This Row],[Holiday Hours]]="",Table1[[#This Row],[Holiday Hours]]=0),Table1[[#This Row],[Regular Hourly Wage]],Table1[[#This Row],[Holiday Wages]]/Table1[[#This Row],[Holiday Hours]])</f>
        <v>0</v>
      </c>
      <c r="X334" s="41" t="str">
        <f>IF(Table1[[#This Row],[Regular Hourly Wage]]&lt;14.05,"$14.75",IF(Table1[[#This Row],[Regular Hourly Wage]]&lt;30,"5%","None"))</f>
        <v>$14.75</v>
      </c>
      <c r="Y334" s="41">
        <f>IF(Table1[[#This Row],[Wage Category]]="5%",Table1[[#This Row],[Regular Hourly Wage]]*1.05,IF(Table1[[#This Row],[Wage Category]]="$14.75",14.75,Table1[[#This Row],[Regular Hourly Wage]]))</f>
        <v>14.75</v>
      </c>
      <c r="Z334" s="41">
        <f>(1+IF(Table1[[#This Row],[Regular Hourly Wage]]=0,0.5,(Table1[[#This Row],[Overtime Hourly Wage]]-Table1[[#This Row],[Regular Hourly Wage]])/Table1[[#This Row],[Regular Hourly Wage]]))*Table1[[#This Row],[Regular Wage Cap]]</f>
        <v>22.125</v>
      </c>
      <c r="AA334" s="41">
        <f>(1+IF(Table1[[#This Row],[Regular Hourly Wage]]=0,0,(Table1[[#This Row],[Holiday Hourly Wage]]-Table1[[#This Row],[Regular Hourly Wage]])/Table1[[#This Row],[Regular Hourly Wage]]))*Table1[[#This Row],[Regular Wage Cap]]</f>
        <v>14.75</v>
      </c>
      <c r="AB334" s="41">
        <f>Table1[[#This Row],[Regular Hours3]]*Table1[[#This Row],[Regular Hourly Wage]]</f>
        <v>0</v>
      </c>
      <c r="AC334" s="41">
        <f>Table1[[#This Row],[OvertimeHours5]]*Table1[[#This Row],[Overtime Hourly Wage]]</f>
        <v>0</v>
      </c>
      <c r="AD334" s="41">
        <f>Table1[[#This Row],[Holiday Hours7]]*Table1[[#This Row],[Holiday Hourly Wage]]</f>
        <v>0</v>
      </c>
      <c r="AE334" s="41">
        <f>SUM(Table1[[#This Row],[Regular10]:[Holiday12]])</f>
        <v>0</v>
      </c>
      <c r="AF334" s="41">
        <f>Table1[[#This Row],[Regular Hours3]]*Table1[[#This Row],[Regular Wage Cap]]</f>
        <v>0</v>
      </c>
      <c r="AG334" s="41">
        <f>Table1[[#This Row],[OvertimeHours5]]*Table1[[#This Row],[Overtime Wage Cap]]</f>
        <v>0</v>
      </c>
      <c r="AH334" s="41">
        <f>Table1[[#This Row],[Holiday Hours7]]*Table1[[#This Row],[Holiday Wage Cap]]</f>
        <v>0</v>
      </c>
      <c r="AI334" s="41">
        <f>SUM(Table1[[#This Row],[Regular]:[Holiday]])</f>
        <v>0</v>
      </c>
      <c r="AJ334" s="41">
        <f>IF(Table1[[#This Row],[Total]]=0,0,Table1[[#This Row],[Total2]]-Table1[[#This Row],[Total]])</f>
        <v>0</v>
      </c>
      <c r="AK334" s="41">
        <f>Table1[[#This Row],[Difference]]*Table1[[#This Row],[DDS Funding Percent]]</f>
        <v>0</v>
      </c>
      <c r="AL334" s="41">
        <f>IF(Table1[[#This Row],[Regular Hourly Wage]]&lt;&gt;0,Table1[[#This Row],[Regular Wage Cap]]-Table1[[#This Row],[Regular Hourly Wage]],0)</f>
        <v>0</v>
      </c>
      <c r="AM334" s="38"/>
      <c r="AN334" s="41">
        <f>Table1[[#This Row],[Wage Difference]]*Table1[[#This Row],[Post Wage Increase Time Off Accruals (Hours)]]</f>
        <v>0</v>
      </c>
      <c r="AO334" s="41">
        <f>Table1[[#This Row],[Min Wage Time Off Accrual Expense]]*Table1[[#This Row],[DDS Funding Percent]]</f>
        <v>0</v>
      </c>
      <c r="AP334" s="1"/>
      <c r="AQ334" s="18"/>
    </row>
    <row r="335" spans="3:43" x14ac:dyDescent="0.25">
      <c r="C335" s="58"/>
      <c r="D335" s="57"/>
      <c r="K335" s="41">
        <f>SUM(Table1[[#This Row],[Regular Wages]],Table1[[#This Row],[OvertimeWages]],Table1[[#This Row],[Holiday Wages]],Table1[[#This Row],[Incentive Payments]])</f>
        <v>0</v>
      </c>
      <c r="L335" s="38"/>
      <c r="M335" s="38"/>
      <c r="N335" s="38"/>
      <c r="O335" s="38"/>
      <c r="P335" s="38"/>
      <c r="Q335" s="38"/>
      <c r="R335" s="38"/>
      <c r="S335" s="41">
        <f>SUM(Table1[[#This Row],[Regular Wages2]],Table1[[#This Row],[OvertimeWages4]],Table1[[#This Row],[Holiday Wages6]],Table1[[#This Row],[Incentive Payments8]])</f>
        <v>0</v>
      </c>
      <c r="T335" s="41">
        <f>SUM(Table1[[#This Row],[Total Pre Min Wage Wages]],Table1[[#This Row],[Total After Min Wage Wages]])</f>
        <v>0</v>
      </c>
      <c r="U335" s="41">
        <f>IFERROR(IF(OR(Table1[[#This Row],[Regular Hours]]=0,Table1[[#This Row],[Regular Hours]]=""),VLOOKUP(Table1[[#This Row],[Position Title]],startingWages!$A$2:$D$200,2, FALSE),Table1[[#This Row],[Regular Wages]]/Table1[[#This Row],[Regular Hours]]),0)</f>
        <v>0</v>
      </c>
      <c r="V335" s="41">
        <f>IF(OR(Table1[[#This Row],[OvertimeHours]]="",Table1[[#This Row],[OvertimeHours]]=0),Table1[[#This Row],[Regular Hourly Wage]]*1.5,Table1[[#This Row],[OvertimeWages]]/Table1[[#This Row],[OvertimeHours]])</f>
        <v>0</v>
      </c>
      <c r="W335" s="41">
        <f>IF(OR(Table1[[#This Row],[Holiday Hours]]="",Table1[[#This Row],[Holiday Hours]]=0),Table1[[#This Row],[Regular Hourly Wage]],Table1[[#This Row],[Holiday Wages]]/Table1[[#This Row],[Holiday Hours]])</f>
        <v>0</v>
      </c>
      <c r="X335" s="41" t="str">
        <f>IF(Table1[[#This Row],[Regular Hourly Wage]]&lt;14.05,"$14.75",IF(Table1[[#This Row],[Regular Hourly Wage]]&lt;30,"5%","None"))</f>
        <v>$14.75</v>
      </c>
      <c r="Y335" s="41">
        <f>IF(Table1[[#This Row],[Wage Category]]="5%",Table1[[#This Row],[Regular Hourly Wage]]*1.05,IF(Table1[[#This Row],[Wage Category]]="$14.75",14.75,Table1[[#This Row],[Regular Hourly Wage]]))</f>
        <v>14.75</v>
      </c>
      <c r="Z335" s="41">
        <f>(1+IF(Table1[[#This Row],[Regular Hourly Wage]]=0,0.5,(Table1[[#This Row],[Overtime Hourly Wage]]-Table1[[#This Row],[Regular Hourly Wage]])/Table1[[#This Row],[Regular Hourly Wage]]))*Table1[[#This Row],[Regular Wage Cap]]</f>
        <v>22.125</v>
      </c>
      <c r="AA335" s="41">
        <f>(1+IF(Table1[[#This Row],[Regular Hourly Wage]]=0,0,(Table1[[#This Row],[Holiday Hourly Wage]]-Table1[[#This Row],[Regular Hourly Wage]])/Table1[[#This Row],[Regular Hourly Wage]]))*Table1[[#This Row],[Regular Wage Cap]]</f>
        <v>14.75</v>
      </c>
      <c r="AB335" s="41">
        <f>Table1[[#This Row],[Regular Hours3]]*Table1[[#This Row],[Regular Hourly Wage]]</f>
        <v>0</v>
      </c>
      <c r="AC335" s="41">
        <f>Table1[[#This Row],[OvertimeHours5]]*Table1[[#This Row],[Overtime Hourly Wage]]</f>
        <v>0</v>
      </c>
      <c r="AD335" s="41">
        <f>Table1[[#This Row],[Holiday Hours7]]*Table1[[#This Row],[Holiday Hourly Wage]]</f>
        <v>0</v>
      </c>
      <c r="AE335" s="41">
        <f>SUM(Table1[[#This Row],[Regular10]:[Holiday12]])</f>
        <v>0</v>
      </c>
      <c r="AF335" s="41">
        <f>Table1[[#This Row],[Regular Hours3]]*Table1[[#This Row],[Regular Wage Cap]]</f>
        <v>0</v>
      </c>
      <c r="AG335" s="41">
        <f>Table1[[#This Row],[OvertimeHours5]]*Table1[[#This Row],[Overtime Wage Cap]]</f>
        <v>0</v>
      </c>
      <c r="AH335" s="41">
        <f>Table1[[#This Row],[Holiday Hours7]]*Table1[[#This Row],[Holiday Wage Cap]]</f>
        <v>0</v>
      </c>
      <c r="AI335" s="41">
        <f>SUM(Table1[[#This Row],[Regular]:[Holiday]])</f>
        <v>0</v>
      </c>
      <c r="AJ335" s="41">
        <f>IF(Table1[[#This Row],[Total]]=0,0,Table1[[#This Row],[Total2]]-Table1[[#This Row],[Total]])</f>
        <v>0</v>
      </c>
      <c r="AK335" s="41">
        <f>Table1[[#This Row],[Difference]]*Table1[[#This Row],[DDS Funding Percent]]</f>
        <v>0</v>
      </c>
      <c r="AL335" s="41">
        <f>IF(Table1[[#This Row],[Regular Hourly Wage]]&lt;&gt;0,Table1[[#This Row],[Regular Wage Cap]]-Table1[[#This Row],[Regular Hourly Wage]],0)</f>
        <v>0</v>
      </c>
      <c r="AM335" s="38"/>
      <c r="AN335" s="41">
        <f>Table1[[#This Row],[Wage Difference]]*Table1[[#This Row],[Post Wage Increase Time Off Accruals (Hours)]]</f>
        <v>0</v>
      </c>
      <c r="AO335" s="41">
        <f>Table1[[#This Row],[Min Wage Time Off Accrual Expense]]*Table1[[#This Row],[DDS Funding Percent]]</f>
        <v>0</v>
      </c>
      <c r="AP335" s="1"/>
      <c r="AQ335" s="18"/>
    </row>
    <row r="336" spans="3:43" x14ac:dyDescent="0.25">
      <c r="C336" s="58"/>
      <c r="D336" s="57"/>
      <c r="K336" s="41">
        <f>SUM(Table1[[#This Row],[Regular Wages]],Table1[[#This Row],[OvertimeWages]],Table1[[#This Row],[Holiday Wages]],Table1[[#This Row],[Incentive Payments]])</f>
        <v>0</v>
      </c>
      <c r="L336" s="38"/>
      <c r="M336" s="38"/>
      <c r="N336" s="38"/>
      <c r="O336" s="38"/>
      <c r="P336" s="38"/>
      <c r="Q336" s="38"/>
      <c r="R336" s="38"/>
      <c r="S336" s="41">
        <f>SUM(Table1[[#This Row],[Regular Wages2]],Table1[[#This Row],[OvertimeWages4]],Table1[[#This Row],[Holiday Wages6]],Table1[[#This Row],[Incentive Payments8]])</f>
        <v>0</v>
      </c>
      <c r="T336" s="41">
        <f>SUM(Table1[[#This Row],[Total Pre Min Wage Wages]],Table1[[#This Row],[Total After Min Wage Wages]])</f>
        <v>0</v>
      </c>
      <c r="U336" s="41">
        <f>IFERROR(IF(OR(Table1[[#This Row],[Regular Hours]]=0,Table1[[#This Row],[Regular Hours]]=""),VLOOKUP(Table1[[#This Row],[Position Title]],startingWages!$A$2:$D$200,2, FALSE),Table1[[#This Row],[Regular Wages]]/Table1[[#This Row],[Regular Hours]]),0)</f>
        <v>0</v>
      </c>
      <c r="V336" s="41">
        <f>IF(OR(Table1[[#This Row],[OvertimeHours]]="",Table1[[#This Row],[OvertimeHours]]=0),Table1[[#This Row],[Regular Hourly Wage]]*1.5,Table1[[#This Row],[OvertimeWages]]/Table1[[#This Row],[OvertimeHours]])</f>
        <v>0</v>
      </c>
      <c r="W336" s="41">
        <f>IF(OR(Table1[[#This Row],[Holiday Hours]]="",Table1[[#This Row],[Holiday Hours]]=0),Table1[[#This Row],[Regular Hourly Wage]],Table1[[#This Row],[Holiday Wages]]/Table1[[#This Row],[Holiday Hours]])</f>
        <v>0</v>
      </c>
      <c r="X336" s="41" t="str">
        <f>IF(Table1[[#This Row],[Regular Hourly Wage]]&lt;14.05,"$14.75",IF(Table1[[#This Row],[Regular Hourly Wage]]&lt;30,"5%","None"))</f>
        <v>$14.75</v>
      </c>
      <c r="Y336" s="41">
        <f>IF(Table1[[#This Row],[Wage Category]]="5%",Table1[[#This Row],[Regular Hourly Wage]]*1.05,IF(Table1[[#This Row],[Wage Category]]="$14.75",14.75,Table1[[#This Row],[Regular Hourly Wage]]))</f>
        <v>14.75</v>
      </c>
      <c r="Z336" s="41">
        <f>(1+IF(Table1[[#This Row],[Regular Hourly Wage]]=0,0.5,(Table1[[#This Row],[Overtime Hourly Wage]]-Table1[[#This Row],[Regular Hourly Wage]])/Table1[[#This Row],[Regular Hourly Wage]]))*Table1[[#This Row],[Regular Wage Cap]]</f>
        <v>22.125</v>
      </c>
      <c r="AA336" s="41">
        <f>(1+IF(Table1[[#This Row],[Regular Hourly Wage]]=0,0,(Table1[[#This Row],[Holiday Hourly Wage]]-Table1[[#This Row],[Regular Hourly Wage]])/Table1[[#This Row],[Regular Hourly Wage]]))*Table1[[#This Row],[Regular Wage Cap]]</f>
        <v>14.75</v>
      </c>
      <c r="AB336" s="41">
        <f>Table1[[#This Row],[Regular Hours3]]*Table1[[#This Row],[Regular Hourly Wage]]</f>
        <v>0</v>
      </c>
      <c r="AC336" s="41">
        <f>Table1[[#This Row],[OvertimeHours5]]*Table1[[#This Row],[Overtime Hourly Wage]]</f>
        <v>0</v>
      </c>
      <c r="AD336" s="41">
        <f>Table1[[#This Row],[Holiday Hours7]]*Table1[[#This Row],[Holiday Hourly Wage]]</f>
        <v>0</v>
      </c>
      <c r="AE336" s="41">
        <f>SUM(Table1[[#This Row],[Regular10]:[Holiday12]])</f>
        <v>0</v>
      </c>
      <c r="AF336" s="41">
        <f>Table1[[#This Row],[Regular Hours3]]*Table1[[#This Row],[Regular Wage Cap]]</f>
        <v>0</v>
      </c>
      <c r="AG336" s="41">
        <f>Table1[[#This Row],[OvertimeHours5]]*Table1[[#This Row],[Overtime Wage Cap]]</f>
        <v>0</v>
      </c>
      <c r="AH336" s="41">
        <f>Table1[[#This Row],[Holiday Hours7]]*Table1[[#This Row],[Holiday Wage Cap]]</f>
        <v>0</v>
      </c>
      <c r="AI336" s="41">
        <f>SUM(Table1[[#This Row],[Regular]:[Holiday]])</f>
        <v>0</v>
      </c>
      <c r="AJ336" s="41">
        <f>IF(Table1[[#This Row],[Total]]=0,0,Table1[[#This Row],[Total2]]-Table1[[#This Row],[Total]])</f>
        <v>0</v>
      </c>
      <c r="AK336" s="41">
        <f>Table1[[#This Row],[Difference]]*Table1[[#This Row],[DDS Funding Percent]]</f>
        <v>0</v>
      </c>
      <c r="AL336" s="41">
        <f>IF(Table1[[#This Row],[Regular Hourly Wage]]&lt;&gt;0,Table1[[#This Row],[Regular Wage Cap]]-Table1[[#This Row],[Regular Hourly Wage]],0)</f>
        <v>0</v>
      </c>
      <c r="AM336" s="38"/>
      <c r="AN336" s="41">
        <f>Table1[[#This Row],[Wage Difference]]*Table1[[#This Row],[Post Wage Increase Time Off Accruals (Hours)]]</f>
        <v>0</v>
      </c>
      <c r="AO336" s="41">
        <f>Table1[[#This Row],[Min Wage Time Off Accrual Expense]]*Table1[[#This Row],[DDS Funding Percent]]</f>
        <v>0</v>
      </c>
      <c r="AP336" s="1"/>
      <c r="AQ336" s="18"/>
    </row>
    <row r="337" spans="3:43" x14ac:dyDescent="0.25">
      <c r="C337" s="58"/>
      <c r="D337" s="57"/>
      <c r="K337" s="41">
        <f>SUM(Table1[[#This Row],[Regular Wages]],Table1[[#This Row],[OvertimeWages]],Table1[[#This Row],[Holiday Wages]],Table1[[#This Row],[Incentive Payments]])</f>
        <v>0</v>
      </c>
      <c r="L337" s="38"/>
      <c r="M337" s="38"/>
      <c r="N337" s="38"/>
      <c r="O337" s="38"/>
      <c r="P337" s="38"/>
      <c r="Q337" s="38"/>
      <c r="R337" s="38"/>
      <c r="S337" s="41">
        <f>SUM(Table1[[#This Row],[Regular Wages2]],Table1[[#This Row],[OvertimeWages4]],Table1[[#This Row],[Holiday Wages6]],Table1[[#This Row],[Incentive Payments8]])</f>
        <v>0</v>
      </c>
      <c r="T337" s="41">
        <f>SUM(Table1[[#This Row],[Total Pre Min Wage Wages]],Table1[[#This Row],[Total After Min Wage Wages]])</f>
        <v>0</v>
      </c>
      <c r="U337" s="41">
        <f>IFERROR(IF(OR(Table1[[#This Row],[Regular Hours]]=0,Table1[[#This Row],[Regular Hours]]=""),VLOOKUP(Table1[[#This Row],[Position Title]],startingWages!$A$2:$D$200,2, FALSE),Table1[[#This Row],[Regular Wages]]/Table1[[#This Row],[Regular Hours]]),0)</f>
        <v>0</v>
      </c>
      <c r="V337" s="41">
        <f>IF(OR(Table1[[#This Row],[OvertimeHours]]="",Table1[[#This Row],[OvertimeHours]]=0),Table1[[#This Row],[Regular Hourly Wage]]*1.5,Table1[[#This Row],[OvertimeWages]]/Table1[[#This Row],[OvertimeHours]])</f>
        <v>0</v>
      </c>
      <c r="W337" s="41">
        <f>IF(OR(Table1[[#This Row],[Holiday Hours]]="",Table1[[#This Row],[Holiday Hours]]=0),Table1[[#This Row],[Regular Hourly Wage]],Table1[[#This Row],[Holiday Wages]]/Table1[[#This Row],[Holiday Hours]])</f>
        <v>0</v>
      </c>
      <c r="X337" s="41" t="str">
        <f>IF(Table1[[#This Row],[Regular Hourly Wage]]&lt;14.05,"$14.75",IF(Table1[[#This Row],[Regular Hourly Wage]]&lt;30,"5%","None"))</f>
        <v>$14.75</v>
      </c>
      <c r="Y337" s="41">
        <f>IF(Table1[[#This Row],[Wage Category]]="5%",Table1[[#This Row],[Regular Hourly Wage]]*1.05,IF(Table1[[#This Row],[Wage Category]]="$14.75",14.75,Table1[[#This Row],[Regular Hourly Wage]]))</f>
        <v>14.75</v>
      </c>
      <c r="Z337" s="41">
        <f>(1+IF(Table1[[#This Row],[Regular Hourly Wage]]=0,0.5,(Table1[[#This Row],[Overtime Hourly Wage]]-Table1[[#This Row],[Regular Hourly Wage]])/Table1[[#This Row],[Regular Hourly Wage]]))*Table1[[#This Row],[Regular Wage Cap]]</f>
        <v>22.125</v>
      </c>
      <c r="AA337" s="41">
        <f>(1+IF(Table1[[#This Row],[Regular Hourly Wage]]=0,0,(Table1[[#This Row],[Holiday Hourly Wage]]-Table1[[#This Row],[Regular Hourly Wage]])/Table1[[#This Row],[Regular Hourly Wage]]))*Table1[[#This Row],[Regular Wage Cap]]</f>
        <v>14.75</v>
      </c>
      <c r="AB337" s="41">
        <f>Table1[[#This Row],[Regular Hours3]]*Table1[[#This Row],[Regular Hourly Wage]]</f>
        <v>0</v>
      </c>
      <c r="AC337" s="41">
        <f>Table1[[#This Row],[OvertimeHours5]]*Table1[[#This Row],[Overtime Hourly Wage]]</f>
        <v>0</v>
      </c>
      <c r="AD337" s="41">
        <f>Table1[[#This Row],[Holiday Hours7]]*Table1[[#This Row],[Holiday Hourly Wage]]</f>
        <v>0</v>
      </c>
      <c r="AE337" s="41">
        <f>SUM(Table1[[#This Row],[Regular10]:[Holiday12]])</f>
        <v>0</v>
      </c>
      <c r="AF337" s="41">
        <f>Table1[[#This Row],[Regular Hours3]]*Table1[[#This Row],[Regular Wage Cap]]</f>
        <v>0</v>
      </c>
      <c r="AG337" s="41">
        <f>Table1[[#This Row],[OvertimeHours5]]*Table1[[#This Row],[Overtime Wage Cap]]</f>
        <v>0</v>
      </c>
      <c r="AH337" s="41">
        <f>Table1[[#This Row],[Holiday Hours7]]*Table1[[#This Row],[Holiday Wage Cap]]</f>
        <v>0</v>
      </c>
      <c r="AI337" s="41">
        <f>SUM(Table1[[#This Row],[Regular]:[Holiday]])</f>
        <v>0</v>
      </c>
      <c r="AJ337" s="41">
        <f>IF(Table1[[#This Row],[Total]]=0,0,Table1[[#This Row],[Total2]]-Table1[[#This Row],[Total]])</f>
        <v>0</v>
      </c>
      <c r="AK337" s="41">
        <f>Table1[[#This Row],[Difference]]*Table1[[#This Row],[DDS Funding Percent]]</f>
        <v>0</v>
      </c>
      <c r="AL337" s="41">
        <f>IF(Table1[[#This Row],[Regular Hourly Wage]]&lt;&gt;0,Table1[[#This Row],[Regular Wage Cap]]-Table1[[#This Row],[Regular Hourly Wage]],0)</f>
        <v>0</v>
      </c>
      <c r="AM337" s="38"/>
      <c r="AN337" s="41">
        <f>Table1[[#This Row],[Wage Difference]]*Table1[[#This Row],[Post Wage Increase Time Off Accruals (Hours)]]</f>
        <v>0</v>
      </c>
      <c r="AO337" s="41">
        <f>Table1[[#This Row],[Min Wage Time Off Accrual Expense]]*Table1[[#This Row],[DDS Funding Percent]]</f>
        <v>0</v>
      </c>
      <c r="AP337" s="1"/>
      <c r="AQ337" s="18"/>
    </row>
    <row r="338" spans="3:43" x14ac:dyDescent="0.25">
      <c r="C338" s="58"/>
      <c r="D338" s="57"/>
      <c r="K338" s="41">
        <f>SUM(Table1[[#This Row],[Regular Wages]],Table1[[#This Row],[OvertimeWages]],Table1[[#This Row],[Holiday Wages]],Table1[[#This Row],[Incentive Payments]])</f>
        <v>0</v>
      </c>
      <c r="L338" s="38"/>
      <c r="M338" s="38"/>
      <c r="N338" s="38"/>
      <c r="O338" s="38"/>
      <c r="P338" s="38"/>
      <c r="Q338" s="38"/>
      <c r="R338" s="38"/>
      <c r="S338" s="41">
        <f>SUM(Table1[[#This Row],[Regular Wages2]],Table1[[#This Row],[OvertimeWages4]],Table1[[#This Row],[Holiday Wages6]],Table1[[#This Row],[Incentive Payments8]])</f>
        <v>0</v>
      </c>
      <c r="T338" s="41">
        <f>SUM(Table1[[#This Row],[Total Pre Min Wage Wages]],Table1[[#This Row],[Total After Min Wage Wages]])</f>
        <v>0</v>
      </c>
      <c r="U338" s="41">
        <f>IFERROR(IF(OR(Table1[[#This Row],[Regular Hours]]=0,Table1[[#This Row],[Regular Hours]]=""),VLOOKUP(Table1[[#This Row],[Position Title]],startingWages!$A$2:$D$200,2, FALSE),Table1[[#This Row],[Regular Wages]]/Table1[[#This Row],[Regular Hours]]),0)</f>
        <v>0</v>
      </c>
      <c r="V338" s="41">
        <f>IF(OR(Table1[[#This Row],[OvertimeHours]]="",Table1[[#This Row],[OvertimeHours]]=0),Table1[[#This Row],[Regular Hourly Wage]]*1.5,Table1[[#This Row],[OvertimeWages]]/Table1[[#This Row],[OvertimeHours]])</f>
        <v>0</v>
      </c>
      <c r="W338" s="41">
        <f>IF(OR(Table1[[#This Row],[Holiday Hours]]="",Table1[[#This Row],[Holiday Hours]]=0),Table1[[#This Row],[Regular Hourly Wage]],Table1[[#This Row],[Holiday Wages]]/Table1[[#This Row],[Holiday Hours]])</f>
        <v>0</v>
      </c>
      <c r="X338" s="41" t="str">
        <f>IF(Table1[[#This Row],[Regular Hourly Wage]]&lt;14.05,"$14.75",IF(Table1[[#This Row],[Regular Hourly Wage]]&lt;30,"5%","None"))</f>
        <v>$14.75</v>
      </c>
      <c r="Y338" s="41">
        <f>IF(Table1[[#This Row],[Wage Category]]="5%",Table1[[#This Row],[Regular Hourly Wage]]*1.05,IF(Table1[[#This Row],[Wage Category]]="$14.75",14.75,Table1[[#This Row],[Regular Hourly Wage]]))</f>
        <v>14.75</v>
      </c>
      <c r="Z338" s="41">
        <f>(1+IF(Table1[[#This Row],[Regular Hourly Wage]]=0,0.5,(Table1[[#This Row],[Overtime Hourly Wage]]-Table1[[#This Row],[Regular Hourly Wage]])/Table1[[#This Row],[Regular Hourly Wage]]))*Table1[[#This Row],[Regular Wage Cap]]</f>
        <v>22.125</v>
      </c>
      <c r="AA338" s="41">
        <f>(1+IF(Table1[[#This Row],[Regular Hourly Wage]]=0,0,(Table1[[#This Row],[Holiday Hourly Wage]]-Table1[[#This Row],[Regular Hourly Wage]])/Table1[[#This Row],[Regular Hourly Wage]]))*Table1[[#This Row],[Regular Wage Cap]]</f>
        <v>14.75</v>
      </c>
      <c r="AB338" s="41">
        <f>Table1[[#This Row],[Regular Hours3]]*Table1[[#This Row],[Regular Hourly Wage]]</f>
        <v>0</v>
      </c>
      <c r="AC338" s="41">
        <f>Table1[[#This Row],[OvertimeHours5]]*Table1[[#This Row],[Overtime Hourly Wage]]</f>
        <v>0</v>
      </c>
      <c r="AD338" s="41">
        <f>Table1[[#This Row],[Holiday Hours7]]*Table1[[#This Row],[Holiday Hourly Wage]]</f>
        <v>0</v>
      </c>
      <c r="AE338" s="41">
        <f>SUM(Table1[[#This Row],[Regular10]:[Holiday12]])</f>
        <v>0</v>
      </c>
      <c r="AF338" s="41">
        <f>Table1[[#This Row],[Regular Hours3]]*Table1[[#This Row],[Regular Wage Cap]]</f>
        <v>0</v>
      </c>
      <c r="AG338" s="41">
        <f>Table1[[#This Row],[OvertimeHours5]]*Table1[[#This Row],[Overtime Wage Cap]]</f>
        <v>0</v>
      </c>
      <c r="AH338" s="41">
        <f>Table1[[#This Row],[Holiday Hours7]]*Table1[[#This Row],[Holiday Wage Cap]]</f>
        <v>0</v>
      </c>
      <c r="AI338" s="41">
        <f>SUM(Table1[[#This Row],[Regular]:[Holiday]])</f>
        <v>0</v>
      </c>
      <c r="AJ338" s="41">
        <f>IF(Table1[[#This Row],[Total]]=0,0,Table1[[#This Row],[Total2]]-Table1[[#This Row],[Total]])</f>
        <v>0</v>
      </c>
      <c r="AK338" s="41">
        <f>Table1[[#This Row],[Difference]]*Table1[[#This Row],[DDS Funding Percent]]</f>
        <v>0</v>
      </c>
      <c r="AL338" s="41">
        <f>IF(Table1[[#This Row],[Regular Hourly Wage]]&lt;&gt;0,Table1[[#This Row],[Regular Wage Cap]]-Table1[[#This Row],[Regular Hourly Wage]],0)</f>
        <v>0</v>
      </c>
      <c r="AM338" s="38"/>
      <c r="AN338" s="41">
        <f>Table1[[#This Row],[Wage Difference]]*Table1[[#This Row],[Post Wage Increase Time Off Accruals (Hours)]]</f>
        <v>0</v>
      </c>
      <c r="AO338" s="41">
        <f>Table1[[#This Row],[Min Wage Time Off Accrual Expense]]*Table1[[#This Row],[DDS Funding Percent]]</f>
        <v>0</v>
      </c>
      <c r="AP338" s="1"/>
      <c r="AQ338" s="18"/>
    </row>
    <row r="339" spans="3:43" x14ac:dyDescent="0.25">
      <c r="C339" s="58"/>
      <c r="D339" s="57"/>
      <c r="K339" s="41">
        <f>SUM(Table1[[#This Row],[Regular Wages]],Table1[[#This Row],[OvertimeWages]],Table1[[#This Row],[Holiday Wages]],Table1[[#This Row],[Incentive Payments]])</f>
        <v>0</v>
      </c>
      <c r="L339" s="38"/>
      <c r="M339" s="38"/>
      <c r="N339" s="38"/>
      <c r="O339" s="38"/>
      <c r="P339" s="38"/>
      <c r="Q339" s="38"/>
      <c r="R339" s="38"/>
      <c r="S339" s="41">
        <f>SUM(Table1[[#This Row],[Regular Wages2]],Table1[[#This Row],[OvertimeWages4]],Table1[[#This Row],[Holiday Wages6]],Table1[[#This Row],[Incentive Payments8]])</f>
        <v>0</v>
      </c>
      <c r="T339" s="41">
        <f>SUM(Table1[[#This Row],[Total Pre Min Wage Wages]],Table1[[#This Row],[Total After Min Wage Wages]])</f>
        <v>0</v>
      </c>
      <c r="U339" s="41">
        <f>IFERROR(IF(OR(Table1[[#This Row],[Regular Hours]]=0,Table1[[#This Row],[Regular Hours]]=""),VLOOKUP(Table1[[#This Row],[Position Title]],startingWages!$A$2:$D$200,2, FALSE),Table1[[#This Row],[Regular Wages]]/Table1[[#This Row],[Regular Hours]]),0)</f>
        <v>0</v>
      </c>
      <c r="V339" s="41">
        <f>IF(OR(Table1[[#This Row],[OvertimeHours]]="",Table1[[#This Row],[OvertimeHours]]=0),Table1[[#This Row],[Regular Hourly Wage]]*1.5,Table1[[#This Row],[OvertimeWages]]/Table1[[#This Row],[OvertimeHours]])</f>
        <v>0</v>
      </c>
      <c r="W339" s="41">
        <f>IF(OR(Table1[[#This Row],[Holiday Hours]]="",Table1[[#This Row],[Holiday Hours]]=0),Table1[[#This Row],[Regular Hourly Wage]],Table1[[#This Row],[Holiday Wages]]/Table1[[#This Row],[Holiday Hours]])</f>
        <v>0</v>
      </c>
      <c r="X339" s="41" t="str">
        <f>IF(Table1[[#This Row],[Regular Hourly Wage]]&lt;14.05,"$14.75",IF(Table1[[#This Row],[Regular Hourly Wage]]&lt;30,"5%","None"))</f>
        <v>$14.75</v>
      </c>
      <c r="Y339" s="41">
        <f>IF(Table1[[#This Row],[Wage Category]]="5%",Table1[[#This Row],[Regular Hourly Wage]]*1.05,IF(Table1[[#This Row],[Wage Category]]="$14.75",14.75,Table1[[#This Row],[Regular Hourly Wage]]))</f>
        <v>14.75</v>
      </c>
      <c r="Z339" s="41">
        <f>(1+IF(Table1[[#This Row],[Regular Hourly Wage]]=0,0.5,(Table1[[#This Row],[Overtime Hourly Wage]]-Table1[[#This Row],[Regular Hourly Wage]])/Table1[[#This Row],[Regular Hourly Wage]]))*Table1[[#This Row],[Regular Wage Cap]]</f>
        <v>22.125</v>
      </c>
      <c r="AA339" s="41">
        <f>(1+IF(Table1[[#This Row],[Regular Hourly Wage]]=0,0,(Table1[[#This Row],[Holiday Hourly Wage]]-Table1[[#This Row],[Regular Hourly Wage]])/Table1[[#This Row],[Regular Hourly Wage]]))*Table1[[#This Row],[Regular Wage Cap]]</f>
        <v>14.75</v>
      </c>
      <c r="AB339" s="41">
        <f>Table1[[#This Row],[Regular Hours3]]*Table1[[#This Row],[Regular Hourly Wage]]</f>
        <v>0</v>
      </c>
      <c r="AC339" s="41">
        <f>Table1[[#This Row],[OvertimeHours5]]*Table1[[#This Row],[Overtime Hourly Wage]]</f>
        <v>0</v>
      </c>
      <c r="AD339" s="41">
        <f>Table1[[#This Row],[Holiday Hours7]]*Table1[[#This Row],[Holiday Hourly Wage]]</f>
        <v>0</v>
      </c>
      <c r="AE339" s="41">
        <f>SUM(Table1[[#This Row],[Regular10]:[Holiday12]])</f>
        <v>0</v>
      </c>
      <c r="AF339" s="41">
        <f>Table1[[#This Row],[Regular Hours3]]*Table1[[#This Row],[Regular Wage Cap]]</f>
        <v>0</v>
      </c>
      <c r="AG339" s="41">
        <f>Table1[[#This Row],[OvertimeHours5]]*Table1[[#This Row],[Overtime Wage Cap]]</f>
        <v>0</v>
      </c>
      <c r="AH339" s="41">
        <f>Table1[[#This Row],[Holiday Hours7]]*Table1[[#This Row],[Holiday Wage Cap]]</f>
        <v>0</v>
      </c>
      <c r="AI339" s="41">
        <f>SUM(Table1[[#This Row],[Regular]:[Holiday]])</f>
        <v>0</v>
      </c>
      <c r="AJ339" s="41">
        <f>IF(Table1[[#This Row],[Total]]=0,0,Table1[[#This Row],[Total2]]-Table1[[#This Row],[Total]])</f>
        <v>0</v>
      </c>
      <c r="AK339" s="41">
        <f>Table1[[#This Row],[Difference]]*Table1[[#This Row],[DDS Funding Percent]]</f>
        <v>0</v>
      </c>
      <c r="AL339" s="41">
        <f>IF(Table1[[#This Row],[Regular Hourly Wage]]&lt;&gt;0,Table1[[#This Row],[Regular Wage Cap]]-Table1[[#This Row],[Regular Hourly Wage]],0)</f>
        <v>0</v>
      </c>
      <c r="AM339" s="38"/>
      <c r="AN339" s="41">
        <f>Table1[[#This Row],[Wage Difference]]*Table1[[#This Row],[Post Wage Increase Time Off Accruals (Hours)]]</f>
        <v>0</v>
      </c>
      <c r="AO339" s="41">
        <f>Table1[[#This Row],[Min Wage Time Off Accrual Expense]]*Table1[[#This Row],[DDS Funding Percent]]</f>
        <v>0</v>
      </c>
      <c r="AP339" s="1"/>
      <c r="AQ339" s="18"/>
    </row>
    <row r="340" spans="3:43" x14ac:dyDescent="0.25">
      <c r="C340" s="58"/>
      <c r="D340" s="57"/>
      <c r="K340" s="41">
        <f>SUM(Table1[[#This Row],[Regular Wages]],Table1[[#This Row],[OvertimeWages]],Table1[[#This Row],[Holiday Wages]],Table1[[#This Row],[Incentive Payments]])</f>
        <v>0</v>
      </c>
      <c r="L340" s="38"/>
      <c r="M340" s="38"/>
      <c r="N340" s="38"/>
      <c r="O340" s="38"/>
      <c r="P340" s="38"/>
      <c r="Q340" s="38"/>
      <c r="R340" s="38"/>
      <c r="S340" s="41">
        <f>SUM(Table1[[#This Row],[Regular Wages2]],Table1[[#This Row],[OvertimeWages4]],Table1[[#This Row],[Holiday Wages6]],Table1[[#This Row],[Incentive Payments8]])</f>
        <v>0</v>
      </c>
      <c r="T340" s="41">
        <f>SUM(Table1[[#This Row],[Total Pre Min Wage Wages]],Table1[[#This Row],[Total After Min Wage Wages]])</f>
        <v>0</v>
      </c>
      <c r="U340" s="41">
        <f>IFERROR(IF(OR(Table1[[#This Row],[Regular Hours]]=0,Table1[[#This Row],[Regular Hours]]=""),VLOOKUP(Table1[[#This Row],[Position Title]],startingWages!$A$2:$D$200,2, FALSE),Table1[[#This Row],[Regular Wages]]/Table1[[#This Row],[Regular Hours]]),0)</f>
        <v>0</v>
      </c>
      <c r="V340" s="41">
        <f>IF(OR(Table1[[#This Row],[OvertimeHours]]="",Table1[[#This Row],[OvertimeHours]]=0),Table1[[#This Row],[Regular Hourly Wage]]*1.5,Table1[[#This Row],[OvertimeWages]]/Table1[[#This Row],[OvertimeHours]])</f>
        <v>0</v>
      </c>
      <c r="W340" s="41">
        <f>IF(OR(Table1[[#This Row],[Holiday Hours]]="",Table1[[#This Row],[Holiday Hours]]=0),Table1[[#This Row],[Regular Hourly Wage]],Table1[[#This Row],[Holiday Wages]]/Table1[[#This Row],[Holiday Hours]])</f>
        <v>0</v>
      </c>
      <c r="X340" s="41" t="str">
        <f>IF(Table1[[#This Row],[Regular Hourly Wage]]&lt;14.05,"$14.75",IF(Table1[[#This Row],[Regular Hourly Wage]]&lt;30,"5%","None"))</f>
        <v>$14.75</v>
      </c>
      <c r="Y340" s="41">
        <f>IF(Table1[[#This Row],[Wage Category]]="5%",Table1[[#This Row],[Regular Hourly Wage]]*1.05,IF(Table1[[#This Row],[Wage Category]]="$14.75",14.75,Table1[[#This Row],[Regular Hourly Wage]]))</f>
        <v>14.75</v>
      </c>
      <c r="Z340" s="41">
        <f>(1+IF(Table1[[#This Row],[Regular Hourly Wage]]=0,0.5,(Table1[[#This Row],[Overtime Hourly Wage]]-Table1[[#This Row],[Regular Hourly Wage]])/Table1[[#This Row],[Regular Hourly Wage]]))*Table1[[#This Row],[Regular Wage Cap]]</f>
        <v>22.125</v>
      </c>
      <c r="AA340" s="41">
        <f>(1+IF(Table1[[#This Row],[Regular Hourly Wage]]=0,0,(Table1[[#This Row],[Holiday Hourly Wage]]-Table1[[#This Row],[Regular Hourly Wage]])/Table1[[#This Row],[Regular Hourly Wage]]))*Table1[[#This Row],[Regular Wage Cap]]</f>
        <v>14.75</v>
      </c>
      <c r="AB340" s="41">
        <f>Table1[[#This Row],[Regular Hours3]]*Table1[[#This Row],[Regular Hourly Wage]]</f>
        <v>0</v>
      </c>
      <c r="AC340" s="41">
        <f>Table1[[#This Row],[OvertimeHours5]]*Table1[[#This Row],[Overtime Hourly Wage]]</f>
        <v>0</v>
      </c>
      <c r="AD340" s="41">
        <f>Table1[[#This Row],[Holiday Hours7]]*Table1[[#This Row],[Holiday Hourly Wage]]</f>
        <v>0</v>
      </c>
      <c r="AE340" s="41">
        <f>SUM(Table1[[#This Row],[Regular10]:[Holiday12]])</f>
        <v>0</v>
      </c>
      <c r="AF340" s="41">
        <f>Table1[[#This Row],[Regular Hours3]]*Table1[[#This Row],[Regular Wage Cap]]</f>
        <v>0</v>
      </c>
      <c r="AG340" s="41">
        <f>Table1[[#This Row],[OvertimeHours5]]*Table1[[#This Row],[Overtime Wage Cap]]</f>
        <v>0</v>
      </c>
      <c r="AH340" s="41">
        <f>Table1[[#This Row],[Holiday Hours7]]*Table1[[#This Row],[Holiday Wage Cap]]</f>
        <v>0</v>
      </c>
      <c r="AI340" s="41">
        <f>SUM(Table1[[#This Row],[Regular]:[Holiday]])</f>
        <v>0</v>
      </c>
      <c r="AJ340" s="41">
        <f>IF(Table1[[#This Row],[Total]]=0,0,Table1[[#This Row],[Total2]]-Table1[[#This Row],[Total]])</f>
        <v>0</v>
      </c>
      <c r="AK340" s="41">
        <f>Table1[[#This Row],[Difference]]*Table1[[#This Row],[DDS Funding Percent]]</f>
        <v>0</v>
      </c>
      <c r="AL340" s="41">
        <f>IF(Table1[[#This Row],[Regular Hourly Wage]]&lt;&gt;0,Table1[[#This Row],[Regular Wage Cap]]-Table1[[#This Row],[Regular Hourly Wage]],0)</f>
        <v>0</v>
      </c>
      <c r="AM340" s="38"/>
      <c r="AN340" s="41">
        <f>Table1[[#This Row],[Wage Difference]]*Table1[[#This Row],[Post Wage Increase Time Off Accruals (Hours)]]</f>
        <v>0</v>
      </c>
      <c r="AO340" s="41">
        <f>Table1[[#This Row],[Min Wage Time Off Accrual Expense]]*Table1[[#This Row],[DDS Funding Percent]]</f>
        <v>0</v>
      </c>
      <c r="AP340" s="1"/>
      <c r="AQ340" s="18"/>
    </row>
    <row r="341" spans="3:43" x14ac:dyDescent="0.25">
      <c r="C341" s="58"/>
      <c r="D341" s="57"/>
      <c r="K341" s="41">
        <f>SUM(Table1[[#This Row],[Regular Wages]],Table1[[#This Row],[OvertimeWages]],Table1[[#This Row],[Holiday Wages]],Table1[[#This Row],[Incentive Payments]])</f>
        <v>0</v>
      </c>
      <c r="L341" s="38"/>
      <c r="M341" s="38"/>
      <c r="N341" s="38"/>
      <c r="O341" s="38"/>
      <c r="P341" s="38"/>
      <c r="Q341" s="38"/>
      <c r="R341" s="38"/>
      <c r="S341" s="41">
        <f>SUM(Table1[[#This Row],[Regular Wages2]],Table1[[#This Row],[OvertimeWages4]],Table1[[#This Row],[Holiday Wages6]],Table1[[#This Row],[Incentive Payments8]])</f>
        <v>0</v>
      </c>
      <c r="T341" s="41">
        <f>SUM(Table1[[#This Row],[Total Pre Min Wage Wages]],Table1[[#This Row],[Total After Min Wage Wages]])</f>
        <v>0</v>
      </c>
      <c r="U341" s="41">
        <f>IFERROR(IF(OR(Table1[[#This Row],[Regular Hours]]=0,Table1[[#This Row],[Regular Hours]]=""),VLOOKUP(Table1[[#This Row],[Position Title]],startingWages!$A$2:$D$200,2, FALSE),Table1[[#This Row],[Regular Wages]]/Table1[[#This Row],[Regular Hours]]),0)</f>
        <v>0</v>
      </c>
      <c r="V341" s="41">
        <f>IF(OR(Table1[[#This Row],[OvertimeHours]]="",Table1[[#This Row],[OvertimeHours]]=0),Table1[[#This Row],[Regular Hourly Wage]]*1.5,Table1[[#This Row],[OvertimeWages]]/Table1[[#This Row],[OvertimeHours]])</f>
        <v>0</v>
      </c>
      <c r="W341" s="41">
        <f>IF(OR(Table1[[#This Row],[Holiday Hours]]="",Table1[[#This Row],[Holiday Hours]]=0),Table1[[#This Row],[Regular Hourly Wage]],Table1[[#This Row],[Holiday Wages]]/Table1[[#This Row],[Holiday Hours]])</f>
        <v>0</v>
      </c>
      <c r="X341" s="41" t="str">
        <f>IF(Table1[[#This Row],[Regular Hourly Wage]]&lt;14.05,"$14.75",IF(Table1[[#This Row],[Regular Hourly Wage]]&lt;30,"5%","None"))</f>
        <v>$14.75</v>
      </c>
      <c r="Y341" s="41">
        <f>IF(Table1[[#This Row],[Wage Category]]="5%",Table1[[#This Row],[Regular Hourly Wage]]*1.05,IF(Table1[[#This Row],[Wage Category]]="$14.75",14.75,Table1[[#This Row],[Regular Hourly Wage]]))</f>
        <v>14.75</v>
      </c>
      <c r="Z341" s="41">
        <f>(1+IF(Table1[[#This Row],[Regular Hourly Wage]]=0,0.5,(Table1[[#This Row],[Overtime Hourly Wage]]-Table1[[#This Row],[Regular Hourly Wage]])/Table1[[#This Row],[Regular Hourly Wage]]))*Table1[[#This Row],[Regular Wage Cap]]</f>
        <v>22.125</v>
      </c>
      <c r="AA341" s="41">
        <f>(1+IF(Table1[[#This Row],[Regular Hourly Wage]]=0,0,(Table1[[#This Row],[Holiday Hourly Wage]]-Table1[[#This Row],[Regular Hourly Wage]])/Table1[[#This Row],[Regular Hourly Wage]]))*Table1[[#This Row],[Regular Wage Cap]]</f>
        <v>14.75</v>
      </c>
      <c r="AB341" s="41">
        <f>Table1[[#This Row],[Regular Hours3]]*Table1[[#This Row],[Regular Hourly Wage]]</f>
        <v>0</v>
      </c>
      <c r="AC341" s="41">
        <f>Table1[[#This Row],[OvertimeHours5]]*Table1[[#This Row],[Overtime Hourly Wage]]</f>
        <v>0</v>
      </c>
      <c r="AD341" s="41">
        <f>Table1[[#This Row],[Holiday Hours7]]*Table1[[#This Row],[Holiday Hourly Wage]]</f>
        <v>0</v>
      </c>
      <c r="AE341" s="41">
        <f>SUM(Table1[[#This Row],[Regular10]:[Holiday12]])</f>
        <v>0</v>
      </c>
      <c r="AF341" s="41">
        <f>Table1[[#This Row],[Regular Hours3]]*Table1[[#This Row],[Regular Wage Cap]]</f>
        <v>0</v>
      </c>
      <c r="AG341" s="41">
        <f>Table1[[#This Row],[OvertimeHours5]]*Table1[[#This Row],[Overtime Wage Cap]]</f>
        <v>0</v>
      </c>
      <c r="AH341" s="41">
        <f>Table1[[#This Row],[Holiday Hours7]]*Table1[[#This Row],[Holiday Wage Cap]]</f>
        <v>0</v>
      </c>
      <c r="AI341" s="41">
        <f>SUM(Table1[[#This Row],[Regular]:[Holiday]])</f>
        <v>0</v>
      </c>
      <c r="AJ341" s="41">
        <f>IF(Table1[[#This Row],[Total]]=0,0,Table1[[#This Row],[Total2]]-Table1[[#This Row],[Total]])</f>
        <v>0</v>
      </c>
      <c r="AK341" s="41">
        <f>Table1[[#This Row],[Difference]]*Table1[[#This Row],[DDS Funding Percent]]</f>
        <v>0</v>
      </c>
      <c r="AL341" s="41">
        <f>IF(Table1[[#This Row],[Regular Hourly Wage]]&lt;&gt;0,Table1[[#This Row],[Regular Wage Cap]]-Table1[[#This Row],[Regular Hourly Wage]],0)</f>
        <v>0</v>
      </c>
      <c r="AM341" s="38"/>
      <c r="AN341" s="41">
        <f>Table1[[#This Row],[Wage Difference]]*Table1[[#This Row],[Post Wage Increase Time Off Accruals (Hours)]]</f>
        <v>0</v>
      </c>
      <c r="AO341" s="41">
        <f>Table1[[#This Row],[Min Wage Time Off Accrual Expense]]*Table1[[#This Row],[DDS Funding Percent]]</f>
        <v>0</v>
      </c>
      <c r="AP341" s="1"/>
      <c r="AQ341" s="18"/>
    </row>
    <row r="342" spans="3:43" x14ac:dyDescent="0.25">
      <c r="C342" s="58"/>
      <c r="D342" s="57"/>
      <c r="K342" s="41">
        <f>SUM(Table1[[#This Row],[Regular Wages]],Table1[[#This Row],[OvertimeWages]],Table1[[#This Row],[Holiday Wages]],Table1[[#This Row],[Incentive Payments]])</f>
        <v>0</v>
      </c>
      <c r="L342" s="38"/>
      <c r="M342" s="38"/>
      <c r="N342" s="38"/>
      <c r="O342" s="38"/>
      <c r="P342" s="38"/>
      <c r="Q342" s="38"/>
      <c r="R342" s="38"/>
      <c r="S342" s="41">
        <f>SUM(Table1[[#This Row],[Regular Wages2]],Table1[[#This Row],[OvertimeWages4]],Table1[[#This Row],[Holiday Wages6]],Table1[[#This Row],[Incentive Payments8]])</f>
        <v>0</v>
      </c>
      <c r="T342" s="41">
        <f>SUM(Table1[[#This Row],[Total Pre Min Wage Wages]],Table1[[#This Row],[Total After Min Wage Wages]])</f>
        <v>0</v>
      </c>
      <c r="U342" s="41">
        <f>IFERROR(IF(OR(Table1[[#This Row],[Regular Hours]]=0,Table1[[#This Row],[Regular Hours]]=""),VLOOKUP(Table1[[#This Row],[Position Title]],startingWages!$A$2:$D$200,2, FALSE),Table1[[#This Row],[Regular Wages]]/Table1[[#This Row],[Regular Hours]]),0)</f>
        <v>0</v>
      </c>
      <c r="V342" s="41">
        <f>IF(OR(Table1[[#This Row],[OvertimeHours]]="",Table1[[#This Row],[OvertimeHours]]=0),Table1[[#This Row],[Regular Hourly Wage]]*1.5,Table1[[#This Row],[OvertimeWages]]/Table1[[#This Row],[OvertimeHours]])</f>
        <v>0</v>
      </c>
      <c r="W342" s="41">
        <f>IF(OR(Table1[[#This Row],[Holiday Hours]]="",Table1[[#This Row],[Holiday Hours]]=0),Table1[[#This Row],[Regular Hourly Wage]],Table1[[#This Row],[Holiday Wages]]/Table1[[#This Row],[Holiday Hours]])</f>
        <v>0</v>
      </c>
      <c r="X342" s="41" t="str">
        <f>IF(Table1[[#This Row],[Regular Hourly Wage]]&lt;14.05,"$14.75",IF(Table1[[#This Row],[Regular Hourly Wage]]&lt;30,"5%","None"))</f>
        <v>$14.75</v>
      </c>
      <c r="Y342" s="41">
        <f>IF(Table1[[#This Row],[Wage Category]]="5%",Table1[[#This Row],[Regular Hourly Wage]]*1.05,IF(Table1[[#This Row],[Wage Category]]="$14.75",14.75,Table1[[#This Row],[Regular Hourly Wage]]))</f>
        <v>14.75</v>
      </c>
      <c r="Z342" s="41">
        <f>(1+IF(Table1[[#This Row],[Regular Hourly Wage]]=0,0.5,(Table1[[#This Row],[Overtime Hourly Wage]]-Table1[[#This Row],[Regular Hourly Wage]])/Table1[[#This Row],[Regular Hourly Wage]]))*Table1[[#This Row],[Regular Wage Cap]]</f>
        <v>22.125</v>
      </c>
      <c r="AA342" s="41">
        <f>(1+IF(Table1[[#This Row],[Regular Hourly Wage]]=0,0,(Table1[[#This Row],[Holiday Hourly Wage]]-Table1[[#This Row],[Regular Hourly Wage]])/Table1[[#This Row],[Regular Hourly Wage]]))*Table1[[#This Row],[Regular Wage Cap]]</f>
        <v>14.75</v>
      </c>
      <c r="AB342" s="41">
        <f>Table1[[#This Row],[Regular Hours3]]*Table1[[#This Row],[Regular Hourly Wage]]</f>
        <v>0</v>
      </c>
      <c r="AC342" s="41">
        <f>Table1[[#This Row],[OvertimeHours5]]*Table1[[#This Row],[Overtime Hourly Wage]]</f>
        <v>0</v>
      </c>
      <c r="AD342" s="41">
        <f>Table1[[#This Row],[Holiday Hours7]]*Table1[[#This Row],[Holiday Hourly Wage]]</f>
        <v>0</v>
      </c>
      <c r="AE342" s="41">
        <f>SUM(Table1[[#This Row],[Regular10]:[Holiday12]])</f>
        <v>0</v>
      </c>
      <c r="AF342" s="41">
        <f>Table1[[#This Row],[Regular Hours3]]*Table1[[#This Row],[Regular Wage Cap]]</f>
        <v>0</v>
      </c>
      <c r="AG342" s="41">
        <f>Table1[[#This Row],[OvertimeHours5]]*Table1[[#This Row],[Overtime Wage Cap]]</f>
        <v>0</v>
      </c>
      <c r="AH342" s="41">
        <f>Table1[[#This Row],[Holiday Hours7]]*Table1[[#This Row],[Holiday Wage Cap]]</f>
        <v>0</v>
      </c>
      <c r="AI342" s="41">
        <f>SUM(Table1[[#This Row],[Regular]:[Holiday]])</f>
        <v>0</v>
      </c>
      <c r="AJ342" s="41">
        <f>IF(Table1[[#This Row],[Total]]=0,0,Table1[[#This Row],[Total2]]-Table1[[#This Row],[Total]])</f>
        <v>0</v>
      </c>
      <c r="AK342" s="41">
        <f>Table1[[#This Row],[Difference]]*Table1[[#This Row],[DDS Funding Percent]]</f>
        <v>0</v>
      </c>
      <c r="AL342" s="41">
        <f>IF(Table1[[#This Row],[Regular Hourly Wage]]&lt;&gt;0,Table1[[#This Row],[Regular Wage Cap]]-Table1[[#This Row],[Regular Hourly Wage]],0)</f>
        <v>0</v>
      </c>
      <c r="AM342" s="38"/>
      <c r="AN342" s="41">
        <f>Table1[[#This Row],[Wage Difference]]*Table1[[#This Row],[Post Wage Increase Time Off Accruals (Hours)]]</f>
        <v>0</v>
      </c>
      <c r="AO342" s="41">
        <f>Table1[[#This Row],[Min Wage Time Off Accrual Expense]]*Table1[[#This Row],[DDS Funding Percent]]</f>
        <v>0</v>
      </c>
      <c r="AP342" s="1"/>
      <c r="AQ342" s="18"/>
    </row>
    <row r="343" spans="3:43" x14ac:dyDescent="0.25">
      <c r="C343" s="58"/>
      <c r="D343" s="57"/>
      <c r="K343" s="41">
        <f>SUM(Table1[[#This Row],[Regular Wages]],Table1[[#This Row],[OvertimeWages]],Table1[[#This Row],[Holiday Wages]],Table1[[#This Row],[Incentive Payments]])</f>
        <v>0</v>
      </c>
      <c r="L343" s="38"/>
      <c r="M343" s="38"/>
      <c r="N343" s="38"/>
      <c r="O343" s="38"/>
      <c r="P343" s="38"/>
      <c r="Q343" s="38"/>
      <c r="R343" s="38"/>
      <c r="S343" s="41">
        <f>SUM(Table1[[#This Row],[Regular Wages2]],Table1[[#This Row],[OvertimeWages4]],Table1[[#This Row],[Holiday Wages6]],Table1[[#This Row],[Incentive Payments8]])</f>
        <v>0</v>
      </c>
      <c r="T343" s="41">
        <f>SUM(Table1[[#This Row],[Total Pre Min Wage Wages]],Table1[[#This Row],[Total After Min Wage Wages]])</f>
        <v>0</v>
      </c>
      <c r="U343" s="41">
        <f>IFERROR(IF(OR(Table1[[#This Row],[Regular Hours]]=0,Table1[[#This Row],[Regular Hours]]=""),VLOOKUP(Table1[[#This Row],[Position Title]],startingWages!$A$2:$D$200,2, FALSE),Table1[[#This Row],[Regular Wages]]/Table1[[#This Row],[Regular Hours]]),0)</f>
        <v>0</v>
      </c>
      <c r="V343" s="41">
        <f>IF(OR(Table1[[#This Row],[OvertimeHours]]="",Table1[[#This Row],[OvertimeHours]]=0),Table1[[#This Row],[Regular Hourly Wage]]*1.5,Table1[[#This Row],[OvertimeWages]]/Table1[[#This Row],[OvertimeHours]])</f>
        <v>0</v>
      </c>
      <c r="W343" s="41">
        <f>IF(OR(Table1[[#This Row],[Holiday Hours]]="",Table1[[#This Row],[Holiday Hours]]=0),Table1[[#This Row],[Regular Hourly Wage]],Table1[[#This Row],[Holiday Wages]]/Table1[[#This Row],[Holiday Hours]])</f>
        <v>0</v>
      </c>
      <c r="X343" s="41" t="str">
        <f>IF(Table1[[#This Row],[Regular Hourly Wage]]&lt;14.05,"$14.75",IF(Table1[[#This Row],[Regular Hourly Wage]]&lt;30,"5%","None"))</f>
        <v>$14.75</v>
      </c>
      <c r="Y343" s="41">
        <f>IF(Table1[[#This Row],[Wage Category]]="5%",Table1[[#This Row],[Regular Hourly Wage]]*1.05,IF(Table1[[#This Row],[Wage Category]]="$14.75",14.75,Table1[[#This Row],[Regular Hourly Wage]]))</f>
        <v>14.75</v>
      </c>
      <c r="Z343" s="41">
        <f>(1+IF(Table1[[#This Row],[Regular Hourly Wage]]=0,0.5,(Table1[[#This Row],[Overtime Hourly Wage]]-Table1[[#This Row],[Regular Hourly Wage]])/Table1[[#This Row],[Regular Hourly Wage]]))*Table1[[#This Row],[Regular Wage Cap]]</f>
        <v>22.125</v>
      </c>
      <c r="AA343" s="41">
        <f>(1+IF(Table1[[#This Row],[Regular Hourly Wage]]=0,0,(Table1[[#This Row],[Holiday Hourly Wage]]-Table1[[#This Row],[Regular Hourly Wage]])/Table1[[#This Row],[Regular Hourly Wage]]))*Table1[[#This Row],[Regular Wage Cap]]</f>
        <v>14.75</v>
      </c>
      <c r="AB343" s="41">
        <f>Table1[[#This Row],[Regular Hours3]]*Table1[[#This Row],[Regular Hourly Wage]]</f>
        <v>0</v>
      </c>
      <c r="AC343" s="41">
        <f>Table1[[#This Row],[OvertimeHours5]]*Table1[[#This Row],[Overtime Hourly Wage]]</f>
        <v>0</v>
      </c>
      <c r="AD343" s="41">
        <f>Table1[[#This Row],[Holiday Hours7]]*Table1[[#This Row],[Holiday Hourly Wage]]</f>
        <v>0</v>
      </c>
      <c r="AE343" s="41">
        <f>SUM(Table1[[#This Row],[Regular10]:[Holiday12]])</f>
        <v>0</v>
      </c>
      <c r="AF343" s="41">
        <f>Table1[[#This Row],[Regular Hours3]]*Table1[[#This Row],[Regular Wage Cap]]</f>
        <v>0</v>
      </c>
      <c r="AG343" s="41">
        <f>Table1[[#This Row],[OvertimeHours5]]*Table1[[#This Row],[Overtime Wage Cap]]</f>
        <v>0</v>
      </c>
      <c r="AH343" s="41">
        <f>Table1[[#This Row],[Holiday Hours7]]*Table1[[#This Row],[Holiday Wage Cap]]</f>
        <v>0</v>
      </c>
      <c r="AI343" s="41">
        <f>SUM(Table1[[#This Row],[Regular]:[Holiday]])</f>
        <v>0</v>
      </c>
      <c r="AJ343" s="41">
        <f>IF(Table1[[#This Row],[Total]]=0,0,Table1[[#This Row],[Total2]]-Table1[[#This Row],[Total]])</f>
        <v>0</v>
      </c>
      <c r="AK343" s="41">
        <f>Table1[[#This Row],[Difference]]*Table1[[#This Row],[DDS Funding Percent]]</f>
        <v>0</v>
      </c>
      <c r="AL343" s="41">
        <f>IF(Table1[[#This Row],[Regular Hourly Wage]]&lt;&gt;0,Table1[[#This Row],[Regular Wage Cap]]-Table1[[#This Row],[Regular Hourly Wage]],0)</f>
        <v>0</v>
      </c>
      <c r="AM343" s="38"/>
      <c r="AN343" s="41">
        <f>Table1[[#This Row],[Wage Difference]]*Table1[[#This Row],[Post Wage Increase Time Off Accruals (Hours)]]</f>
        <v>0</v>
      </c>
      <c r="AO343" s="41">
        <f>Table1[[#This Row],[Min Wage Time Off Accrual Expense]]*Table1[[#This Row],[DDS Funding Percent]]</f>
        <v>0</v>
      </c>
      <c r="AP343" s="1"/>
      <c r="AQ343" s="18"/>
    </row>
    <row r="344" spans="3:43" x14ac:dyDescent="0.25">
      <c r="C344" s="58"/>
      <c r="D344" s="57"/>
      <c r="K344" s="41">
        <f>SUM(Table1[[#This Row],[Regular Wages]],Table1[[#This Row],[OvertimeWages]],Table1[[#This Row],[Holiday Wages]],Table1[[#This Row],[Incentive Payments]])</f>
        <v>0</v>
      </c>
      <c r="L344" s="38"/>
      <c r="M344" s="38"/>
      <c r="N344" s="38"/>
      <c r="O344" s="38"/>
      <c r="P344" s="38"/>
      <c r="Q344" s="38"/>
      <c r="R344" s="38"/>
      <c r="S344" s="41">
        <f>SUM(Table1[[#This Row],[Regular Wages2]],Table1[[#This Row],[OvertimeWages4]],Table1[[#This Row],[Holiday Wages6]],Table1[[#This Row],[Incentive Payments8]])</f>
        <v>0</v>
      </c>
      <c r="T344" s="41">
        <f>SUM(Table1[[#This Row],[Total Pre Min Wage Wages]],Table1[[#This Row],[Total After Min Wage Wages]])</f>
        <v>0</v>
      </c>
      <c r="U344" s="41">
        <f>IFERROR(IF(OR(Table1[[#This Row],[Regular Hours]]=0,Table1[[#This Row],[Regular Hours]]=""),VLOOKUP(Table1[[#This Row],[Position Title]],startingWages!$A$2:$D$200,2, FALSE),Table1[[#This Row],[Regular Wages]]/Table1[[#This Row],[Regular Hours]]),0)</f>
        <v>0</v>
      </c>
      <c r="V344" s="41">
        <f>IF(OR(Table1[[#This Row],[OvertimeHours]]="",Table1[[#This Row],[OvertimeHours]]=0),Table1[[#This Row],[Regular Hourly Wage]]*1.5,Table1[[#This Row],[OvertimeWages]]/Table1[[#This Row],[OvertimeHours]])</f>
        <v>0</v>
      </c>
      <c r="W344" s="41">
        <f>IF(OR(Table1[[#This Row],[Holiday Hours]]="",Table1[[#This Row],[Holiday Hours]]=0),Table1[[#This Row],[Regular Hourly Wage]],Table1[[#This Row],[Holiday Wages]]/Table1[[#This Row],[Holiday Hours]])</f>
        <v>0</v>
      </c>
      <c r="X344" s="41" t="str">
        <f>IF(Table1[[#This Row],[Regular Hourly Wage]]&lt;14.05,"$14.75",IF(Table1[[#This Row],[Regular Hourly Wage]]&lt;30,"5%","None"))</f>
        <v>$14.75</v>
      </c>
      <c r="Y344" s="41">
        <f>IF(Table1[[#This Row],[Wage Category]]="5%",Table1[[#This Row],[Regular Hourly Wage]]*1.05,IF(Table1[[#This Row],[Wage Category]]="$14.75",14.75,Table1[[#This Row],[Regular Hourly Wage]]))</f>
        <v>14.75</v>
      </c>
      <c r="Z344" s="41">
        <f>(1+IF(Table1[[#This Row],[Regular Hourly Wage]]=0,0.5,(Table1[[#This Row],[Overtime Hourly Wage]]-Table1[[#This Row],[Regular Hourly Wage]])/Table1[[#This Row],[Regular Hourly Wage]]))*Table1[[#This Row],[Regular Wage Cap]]</f>
        <v>22.125</v>
      </c>
      <c r="AA344" s="41">
        <f>(1+IF(Table1[[#This Row],[Regular Hourly Wage]]=0,0,(Table1[[#This Row],[Holiday Hourly Wage]]-Table1[[#This Row],[Regular Hourly Wage]])/Table1[[#This Row],[Regular Hourly Wage]]))*Table1[[#This Row],[Regular Wage Cap]]</f>
        <v>14.75</v>
      </c>
      <c r="AB344" s="41">
        <f>Table1[[#This Row],[Regular Hours3]]*Table1[[#This Row],[Regular Hourly Wage]]</f>
        <v>0</v>
      </c>
      <c r="AC344" s="41">
        <f>Table1[[#This Row],[OvertimeHours5]]*Table1[[#This Row],[Overtime Hourly Wage]]</f>
        <v>0</v>
      </c>
      <c r="AD344" s="41">
        <f>Table1[[#This Row],[Holiday Hours7]]*Table1[[#This Row],[Holiday Hourly Wage]]</f>
        <v>0</v>
      </c>
      <c r="AE344" s="41">
        <f>SUM(Table1[[#This Row],[Regular10]:[Holiday12]])</f>
        <v>0</v>
      </c>
      <c r="AF344" s="41">
        <f>Table1[[#This Row],[Regular Hours3]]*Table1[[#This Row],[Regular Wage Cap]]</f>
        <v>0</v>
      </c>
      <c r="AG344" s="41">
        <f>Table1[[#This Row],[OvertimeHours5]]*Table1[[#This Row],[Overtime Wage Cap]]</f>
        <v>0</v>
      </c>
      <c r="AH344" s="41">
        <f>Table1[[#This Row],[Holiday Hours7]]*Table1[[#This Row],[Holiday Wage Cap]]</f>
        <v>0</v>
      </c>
      <c r="AI344" s="41">
        <f>SUM(Table1[[#This Row],[Regular]:[Holiday]])</f>
        <v>0</v>
      </c>
      <c r="AJ344" s="41">
        <f>IF(Table1[[#This Row],[Total]]=0,0,Table1[[#This Row],[Total2]]-Table1[[#This Row],[Total]])</f>
        <v>0</v>
      </c>
      <c r="AK344" s="41">
        <f>Table1[[#This Row],[Difference]]*Table1[[#This Row],[DDS Funding Percent]]</f>
        <v>0</v>
      </c>
      <c r="AL344" s="41">
        <f>IF(Table1[[#This Row],[Regular Hourly Wage]]&lt;&gt;0,Table1[[#This Row],[Regular Wage Cap]]-Table1[[#This Row],[Regular Hourly Wage]],0)</f>
        <v>0</v>
      </c>
      <c r="AM344" s="38"/>
      <c r="AN344" s="41">
        <f>Table1[[#This Row],[Wage Difference]]*Table1[[#This Row],[Post Wage Increase Time Off Accruals (Hours)]]</f>
        <v>0</v>
      </c>
      <c r="AO344" s="41">
        <f>Table1[[#This Row],[Min Wage Time Off Accrual Expense]]*Table1[[#This Row],[DDS Funding Percent]]</f>
        <v>0</v>
      </c>
      <c r="AP344" s="1"/>
      <c r="AQ344" s="18"/>
    </row>
    <row r="345" spans="3:43" x14ac:dyDescent="0.25">
      <c r="C345" s="58"/>
      <c r="D345" s="57"/>
      <c r="K345" s="41">
        <f>SUM(Table1[[#This Row],[Regular Wages]],Table1[[#This Row],[OvertimeWages]],Table1[[#This Row],[Holiday Wages]],Table1[[#This Row],[Incentive Payments]])</f>
        <v>0</v>
      </c>
      <c r="L345" s="38"/>
      <c r="M345" s="38"/>
      <c r="N345" s="38"/>
      <c r="O345" s="38"/>
      <c r="P345" s="38"/>
      <c r="Q345" s="38"/>
      <c r="R345" s="38"/>
      <c r="S345" s="41">
        <f>SUM(Table1[[#This Row],[Regular Wages2]],Table1[[#This Row],[OvertimeWages4]],Table1[[#This Row],[Holiday Wages6]],Table1[[#This Row],[Incentive Payments8]])</f>
        <v>0</v>
      </c>
      <c r="T345" s="41">
        <f>SUM(Table1[[#This Row],[Total Pre Min Wage Wages]],Table1[[#This Row],[Total After Min Wage Wages]])</f>
        <v>0</v>
      </c>
      <c r="U345" s="41">
        <f>IFERROR(IF(OR(Table1[[#This Row],[Regular Hours]]=0,Table1[[#This Row],[Regular Hours]]=""),VLOOKUP(Table1[[#This Row],[Position Title]],startingWages!$A$2:$D$200,2, FALSE),Table1[[#This Row],[Regular Wages]]/Table1[[#This Row],[Regular Hours]]),0)</f>
        <v>0</v>
      </c>
      <c r="V345" s="41">
        <f>IF(OR(Table1[[#This Row],[OvertimeHours]]="",Table1[[#This Row],[OvertimeHours]]=0),Table1[[#This Row],[Regular Hourly Wage]]*1.5,Table1[[#This Row],[OvertimeWages]]/Table1[[#This Row],[OvertimeHours]])</f>
        <v>0</v>
      </c>
      <c r="W345" s="41">
        <f>IF(OR(Table1[[#This Row],[Holiday Hours]]="",Table1[[#This Row],[Holiday Hours]]=0),Table1[[#This Row],[Regular Hourly Wage]],Table1[[#This Row],[Holiday Wages]]/Table1[[#This Row],[Holiday Hours]])</f>
        <v>0</v>
      </c>
      <c r="X345" s="41" t="str">
        <f>IF(Table1[[#This Row],[Regular Hourly Wage]]&lt;14.05,"$14.75",IF(Table1[[#This Row],[Regular Hourly Wage]]&lt;30,"5%","None"))</f>
        <v>$14.75</v>
      </c>
      <c r="Y345" s="41">
        <f>IF(Table1[[#This Row],[Wage Category]]="5%",Table1[[#This Row],[Regular Hourly Wage]]*1.05,IF(Table1[[#This Row],[Wage Category]]="$14.75",14.75,Table1[[#This Row],[Regular Hourly Wage]]))</f>
        <v>14.75</v>
      </c>
      <c r="Z345" s="41">
        <f>(1+IF(Table1[[#This Row],[Regular Hourly Wage]]=0,0.5,(Table1[[#This Row],[Overtime Hourly Wage]]-Table1[[#This Row],[Regular Hourly Wage]])/Table1[[#This Row],[Regular Hourly Wage]]))*Table1[[#This Row],[Regular Wage Cap]]</f>
        <v>22.125</v>
      </c>
      <c r="AA345" s="41">
        <f>(1+IF(Table1[[#This Row],[Regular Hourly Wage]]=0,0,(Table1[[#This Row],[Holiday Hourly Wage]]-Table1[[#This Row],[Regular Hourly Wage]])/Table1[[#This Row],[Regular Hourly Wage]]))*Table1[[#This Row],[Regular Wage Cap]]</f>
        <v>14.75</v>
      </c>
      <c r="AB345" s="41">
        <f>Table1[[#This Row],[Regular Hours3]]*Table1[[#This Row],[Regular Hourly Wage]]</f>
        <v>0</v>
      </c>
      <c r="AC345" s="41">
        <f>Table1[[#This Row],[OvertimeHours5]]*Table1[[#This Row],[Overtime Hourly Wage]]</f>
        <v>0</v>
      </c>
      <c r="AD345" s="41">
        <f>Table1[[#This Row],[Holiday Hours7]]*Table1[[#This Row],[Holiday Hourly Wage]]</f>
        <v>0</v>
      </c>
      <c r="AE345" s="41">
        <f>SUM(Table1[[#This Row],[Regular10]:[Holiday12]])</f>
        <v>0</v>
      </c>
      <c r="AF345" s="41">
        <f>Table1[[#This Row],[Regular Hours3]]*Table1[[#This Row],[Regular Wage Cap]]</f>
        <v>0</v>
      </c>
      <c r="AG345" s="41">
        <f>Table1[[#This Row],[OvertimeHours5]]*Table1[[#This Row],[Overtime Wage Cap]]</f>
        <v>0</v>
      </c>
      <c r="AH345" s="41">
        <f>Table1[[#This Row],[Holiday Hours7]]*Table1[[#This Row],[Holiday Wage Cap]]</f>
        <v>0</v>
      </c>
      <c r="AI345" s="41">
        <f>SUM(Table1[[#This Row],[Regular]:[Holiday]])</f>
        <v>0</v>
      </c>
      <c r="AJ345" s="41">
        <f>IF(Table1[[#This Row],[Total]]=0,0,Table1[[#This Row],[Total2]]-Table1[[#This Row],[Total]])</f>
        <v>0</v>
      </c>
      <c r="AK345" s="41">
        <f>Table1[[#This Row],[Difference]]*Table1[[#This Row],[DDS Funding Percent]]</f>
        <v>0</v>
      </c>
      <c r="AL345" s="41">
        <f>IF(Table1[[#This Row],[Regular Hourly Wage]]&lt;&gt;0,Table1[[#This Row],[Regular Wage Cap]]-Table1[[#This Row],[Regular Hourly Wage]],0)</f>
        <v>0</v>
      </c>
      <c r="AM345" s="38"/>
      <c r="AN345" s="41">
        <f>Table1[[#This Row],[Wage Difference]]*Table1[[#This Row],[Post Wage Increase Time Off Accruals (Hours)]]</f>
        <v>0</v>
      </c>
      <c r="AO345" s="41">
        <f>Table1[[#This Row],[Min Wage Time Off Accrual Expense]]*Table1[[#This Row],[DDS Funding Percent]]</f>
        <v>0</v>
      </c>
      <c r="AP345" s="1"/>
      <c r="AQ345" s="18"/>
    </row>
    <row r="346" spans="3:43" x14ac:dyDescent="0.25">
      <c r="C346" s="58"/>
      <c r="D346" s="57"/>
      <c r="K346" s="41">
        <f>SUM(Table1[[#This Row],[Regular Wages]],Table1[[#This Row],[OvertimeWages]],Table1[[#This Row],[Holiday Wages]],Table1[[#This Row],[Incentive Payments]])</f>
        <v>0</v>
      </c>
      <c r="L346" s="38"/>
      <c r="M346" s="38"/>
      <c r="N346" s="38"/>
      <c r="O346" s="38"/>
      <c r="P346" s="38"/>
      <c r="Q346" s="38"/>
      <c r="R346" s="38"/>
      <c r="S346" s="41">
        <f>SUM(Table1[[#This Row],[Regular Wages2]],Table1[[#This Row],[OvertimeWages4]],Table1[[#This Row],[Holiday Wages6]],Table1[[#This Row],[Incentive Payments8]])</f>
        <v>0</v>
      </c>
      <c r="T346" s="41">
        <f>SUM(Table1[[#This Row],[Total Pre Min Wage Wages]],Table1[[#This Row],[Total After Min Wage Wages]])</f>
        <v>0</v>
      </c>
      <c r="U346" s="41">
        <f>IFERROR(IF(OR(Table1[[#This Row],[Regular Hours]]=0,Table1[[#This Row],[Regular Hours]]=""),VLOOKUP(Table1[[#This Row],[Position Title]],startingWages!$A$2:$D$200,2, FALSE),Table1[[#This Row],[Regular Wages]]/Table1[[#This Row],[Regular Hours]]),0)</f>
        <v>0</v>
      </c>
      <c r="V346" s="41">
        <f>IF(OR(Table1[[#This Row],[OvertimeHours]]="",Table1[[#This Row],[OvertimeHours]]=0),Table1[[#This Row],[Regular Hourly Wage]]*1.5,Table1[[#This Row],[OvertimeWages]]/Table1[[#This Row],[OvertimeHours]])</f>
        <v>0</v>
      </c>
      <c r="W346" s="41">
        <f>IF(OR(Table1[[#This Row],[Holiday Hours]]="",Table1[[#This Row],[Holiday Hours]]=0),Table1[[#This Row],[Regular Hourly Wage]],Table1[[#This Row],[Holiday Wages]]/Table1[[#This Row],[Holiday Hours]])</f>
        <v>0</v>
      </c>
      <c r="X346" s="41" t="str">
        <f>IF(Table1[[#This Row],[Regular Hourly Wage]]&lt;14.05,"$14.75",IF(Table1[[#This Row],[Regular Hourly Wage]]&lt;30,"5%","None"))</f>
        <v>$14.75</v>
      </c>
      <c r="Y346" s="41">
        <f>IF(Table1[[#This Row],[Wage Category]]="5%",Table1[[#This Row],[Regular Hourly Wage]]*1.05,IF(Table1[[#This Row],[Wage Category]]="$14.75",14.75,Table1[[#This Row],[Regular Hourly Wage]]))</f>
        <v>14.75</v>
      </c>
      <c r="Z346" s="41">
        <f>(1+IF(Table1[[#This Row],[Regular Hourly Wage]]=0,0.5,(Table1[[#This Row],[Overtime Hourly Wage]]-Table1[[#This Row],[Regular Hourly Wage]])/Table1[[#This Row],[Regular Hourly Wage]]))*Table1[[#This Row],[Regular Wage Cap]]</f>
        <v>22.125</v>
      </c>
      <c r="AA346" s="41">
        <f>(1+IF(Table1[[#This Row],[Regular Hourly Wage]]=0,0,(Table1[[#This Row],[Holiday Hourly Wage]]-Table1[[#This Row],[Regular Hourly Wage]])/Table1[[#This Row],[Regular Hourly Wage]]))*Table1[[#This Row],[Regular Wage Cap]]</f>
        <v>14.75</v>
      </c>
      <c r="AB346" s="41">
        <f>Table1[[#This Row],[Regular Hours3]]*Table1[[#This Row],[Regular Hourly Wage]]</f>
        <v>0</v>
      </c>
      <c r="AC346" s="41">
        <f>Table1[[#This Row],[OvertimeHours5]]*Table1[[#This Row],[Overtime Hourly Wage]]</f>
        <v>0</v>
      </c>
      <c r="AD346" s="41">
        <f>Table1[[#This Row],[Holiday Hours7]]*Table1[[#This Row],[Holiday Hourly Wage]]</f>
        <v>0</v>
      </c>
      <c r="AE346" s="41">
        <f>SUM(Table1[[#This Row],[Regular10]:[Holiday12]])</f>
        <v>0</v>
      </c>
      <c r="AF346" s="41">
        <f>Table1[[#This Row],[Regular Hours3]]*Table1[[#This Row],[Regular Wage Cap]]</f>
        <v>0</v>
      </c>
      <c r="AG346" s="41">
        <f>Table1[[#This Row],[OvertimeHours5]]*Table1[[#This Row],[Overtime Wage Cap]]</f>
        <v>0</v>
      </c>
      <c r="AH346" s="41">
        <f>Table1[[#This Row],[Holiday Hours7]]*Table1[[#This Row],[Holiday Wage Cap]]</f>
        <v>0</v>
      </c>
      <c r="AI346" s="41">
        <f>SUM(Table1[[#This Row],[Regular]:[Holiday]])</f>
        <v>0</v>
      </c>
      <c r="AJ346" s="41">
        <f>IF(Table1[[#This Row],[Total]]=0,0,Table1[[#This Row],[Total2]]-Table1[[#This Row],[Total]])</f>
        <v>0</v>
      </c>
      <c r="AK346" s="41">
        <f>Table1[[#This Row],[Difference]]*Table1[[#This Row],[DDS Funding Percent]]</f>
        <v>0</v>
      </c>
      <c r="AL346" s="41">
        <f>IF(Table1[[#This Row],[Regular Hourly Wage]]&lt;&gt;0,Table1[[#This Row],[Regular Wage Cap]]-Table1[[#This Row],[Regular Hourly Wage]],0)</f>
        <v>0</v>
      </c>
      <c r="AM346" s="38"/>
      <c r="AN346" s="41">
        <f>Table1[[#This Row],[Wage Difference]]*Table1[[#This Row],[Post Wage Increase Time Off Accruals (Hours)]]</f>
        <v>0</v>
      </c>
      <c r="AO346" s="41">
        <f>Table1[[#This Row],[Min Wage Time Off Accrual Expense]]*Table1[[#This Row],[DDS Funding Percent]]</f>
        <v>0</v>
      </c>
      <c r="AP346" s="1"/>
      <c r="AQ346" s="18"/>
    </row>
    <row r="347" spans="3:43" x14ac:dyDescent="0.25">
      <c r="C347" s="58"/>
      <c r="D347" s="57"/>
      <c r="K347" s="41">
        <f>SUM(Table1[[#This Row],[Regular Wages]],Table1[[#This Row],[OvertimeWages]],Table1[[#This Row],[Holiday Wages]],Table1[[#This Row],[Incentive Payments]])</f>
        <v>0</v>
      </c>
      <c r="L347" s="38"/>
      <c r="M347" s="38"/>
      <c r="N347" s="38"/>
      <c r="O347" s="38"/>
      <c r="P347" s="38"/>
      <c r="Q347" s="38"/>
      <c r="R347" s="38"/>
      <c r="S347" s="41">
        <f>SUM(Table1[[#This Row],[Regular Wages2]],Table1[[#This Row],[OvertimeWages4]],Table1[[#This Row],[Holiday Wages6]],Table1[[#This Row],[Incentive Payments8]])</f>
        <v>0</v>
      </c>
      <c r="T347" s="41">
        <f>SUM(Table1[[#This Row],[Total Pre Min Wage Wages]],Table1[[#This Row],[Total After Min Wage Wages]])</f>
        <v>0</v>
      </c>
      <c r="U347" s="41">
        <f>IFERROR(IF(OR(Table1[[#This Row],[Regular Hours]]=0,Table1[[#This Row],[Regular Hours]]=""),VLOOKUP(Table1[[#This Row],[Position Title]],startingWages!$A$2:$D$200,2, FALSE),Table1[[#This Row],[Regular Wages]]/Table1[[#This Row],[Regular Hours]]),0)</f>
        <v>0</v>
      </c>
      <c r="V347" s="41">
        <f>IF(OR(Table1[[#This Row],[OvertimeHours]]="",Table1[[#This Row],[OvertimeHours]]=0),Table1[[#This Row],[Regular Hourly Wage]]*1.5,Table1[[#This Row],[OvertimeWages]]/Table1[[#This Row],[OvertimeHours]])</f>
        <v>0</v>
      </c>
      <c r="W347" s="41">
        <f>IF(OR(Table1[[#This Row],[Holiday Hours]]="",Table1[[#This Row],[Holiday Hours]]=0),Table1[[#This Row],[Regular Hourly Wage]],Table1[[#This Row],[Holiday Wages]]/Table1[[#This Row],[Holiday Hours]])</f>
        <v>0</v>
      </c>
      <c r="X347" s="41" t="str">
        <f>IF(Table1[[#This Row],[Regular Hourly Wage]]&lt;14.05,"$14.75",IF(Table1[[#This Row],[Regular Hourly Wage]]&lt;30,"5%","None"))</f>
        <v>$14.75</v>
      </c>
      <c r="Y347" s="41">
        <f>IF(Table1[[#This Row],[Wage Category]]="5%",Table1[[#This Row],[Regular Hourly Wage]]*1.05,IF(Table1[[#This Row],[Wage Category]]="$14.75",14.75,Table1[[#This Row],[Regular Hourly Wage]]))</f>
        <v>14.75</v>
      </c>
      <c r="Z347" s="41">
        <f>(1+IF(Table1[[#This Row],[Regular Hourly Wage]]=0,0.5,(Table1[[#This Row],[Overtime Hourly Wage]]-Table1[[#This Row],[Regular Hourly Wage]])/Table1[[#This Row],[Regular Hourly Wage]]))*Table1[[#This Row],[Regular Wage Cap]]</f>
        <v>22.125</v>
      </c>
      <c r="AA347" s="41">
        <f>(1+IF(Table1[[#This Row],[Regular Hourly Wage]]=0,0,(Table1[[#This Row],[Holiday Hourly Wage]]-Table1[[#This Row],[Regular Hourly Wage]])/Table1[[#This Row],[Regular Hourly Wage]]))*Table1[[#This Row],[Regular Wage Cap]]</f>
        <v>14.75</v>
      </c>
      <c r="AB347" s="41">
        <f>Table1[[#This Row],[Regular Hours3]]*Table1[[#This Row],[Regular Hourly Wage]]</f>
        <v>0</v>
      </c>
      <c r="AC347" s="41">
        <f>Table1[[#This Row],[OvertimeHours5]]*Table1[[#This Row],[Overtime Hourly Wage]]</f>
        <v>0</v>
      </c>
      <c r="AD347" s="41">
        <f>Table1[[#This Row],[Holiday Hours7]]*Table1[[#This Row],[Holiday Hourly Wage]]</f>
        <v>0</v>
      </c>
      <c r="AE347" s="41">
        <f>SUM(Table1[[#This Row],[Regular10]:[Holiday12]])</f>
        <v>0</v>
      </c>
      <c r="AF347" s="41">
        <f>Table1[[#This Row],[Regular Hours3]]*Table1[[#This Row],[Regular Wage Cap]]</f>
        <v>0</v>
      </c>
      <c r="AG347" s="41">
        <f>Table1[[#This Row],[OvertimeHours5]]*Table1[[#This Row],[Overtime Wage Cap]]</f>
        <v>0</v>
      </c>
      <c r="AH347" s="41">
        <f>Table1[[#This Row],[Holiday Hours7]]*Table1[[#This Row],[Holiday Wage Cap]]</f>
        <v>0</v>
      </c>
      <c r="AI347" s="41">
        <f>SUM(Table1[[#This Row],[Regular]:[Holiday]])</f>
        <v>0</v>
      </c>
      <c r="AJ347" s="41">
        <f>IF(Table1[[#This Row],[Total]]=0,0,Table1[[#This Row],[Total2]]-Table1[[#This Row],[Total]])</f>
        <v>0</v>
      </c>
      <c r="AK347" s="41">
        <f>Table1[[#This Row],[Difference]]*Table1[[#This Row],[DDS Funding Percent]]</f>
        <v>0</v>
      </c>
      <c r="AL347" s="41">
        <f>IF(Table1[[#This Row],[Regular Hourly Wage]]&lt;&gt;0,Table1[[#This Row],[Regular Wage Cap]]-Table1[[#This Row],[Regular Hourly Wage]],0)</f>
        <v>0</v>
      </c>
      <c r="AM347" s="38"/>
      <c r="AN347" s="41">
        <f>Table1[[#This Row],[Wage Difference]]*Table1[[#This Row],[Post Wage Increase Time Off Accruals (Hours)]]</f>
        <v>0</v>
      </c>
      <c r="AO347" s="41">
        <f>Table1[[#This Row],[Min Wage Time Off Accrual Expense]]*Table1[[#This Row],[DDS Funding Percent]]</f>
        <v>0</v>
      </c>
      <c r="AP347" s="1"/>
      <c r="AQ347" s="18"/>
    </row>
    <row r="348" spans="3:43" x14ac:dyDescent="0.25">
      <c r="C348" s="58"/>
      <c r="D348" s="57"/>
      <c r="K348" s="41">
        <f>SUM(Table1[[#This Row],[Regular Wages]],Table1[[#This Row],[OvertimeWages]],Table1[[#This Row],[Holiday Wages]],Table1[[#This Row],[Incentive Payments]])</f>
        <v>0</v>
      </c>
      <c r="L348" s="38"/>
      <c r="M348" s="38"/>
      <c r="N348" s="38"/>
      <c r="O348" s="38"/>
      <c r="P348" s="38"/>
      <c r="Q348" s="38"/>
      <c r="R348" s="38"/>
      <c r="S348" s="41">
        <f>SUM(Table1[[#This Row],[Regular Wages2]],Table1[[#This Row],[OvertimeWages4]],Table1[[#This Row],[Holiday Wages6]],Table1[[#This Row],[Incentive Payments8]])</f>
        <v>0</v>
      </c>
      <c r="T348" s="41">
        <f>SUM(Table1[[#This Row],[Total Pre Min Wage Wages]],Table1[[#This Row],[Total After Min Wage Wages]])</f>
        <v>0</v>
      </c>
      <c r="U348" s="41">
        <f>IFERROR(IF(OR(Table1[[#This Row],[Regular Hours]]=0,Table1[[#This Row],[Regular Hours]]=""),VLOOKUP(Table1[[#This Row],[Position Title]],startingWages!$A$2:$D$200,2, FALSE),Table1[[#This Row],[Regular Wages]]/Table1[[#This Row],[Regular Hours]]),0)</f>
        <v>0</v>
      </c>
      <c r="V348" s="41">
        <f>IF(OR(Table1[[#This Row],[OvertimeHours]]="",Table1[[#This Row],[OvertimeHours]]=0),Table1[[#This Row],[Regular Hourly Wage]]*1.5,Table1[[#This Row],[OvertimeWages]]/Table1[[#This Row],[OvertimeHours]])</f>
        <v>0</v>
      </c>
      <c r="W348" s="41">
        <f>IF(OR(Table1[[#This Row],[Holiday Hours]]="",Table1[[#This Row],[Holiday Hours]]=0),Table1[[#This Row],[Regular Hourly Wage]],Table1[[#This Row],[Holiday Wages]]/Table1[[#This Row],[Holiday Hours]])</f>
        <v>0</v>
      </c>
      <c r="X348" s="41" t="str">
        <f>IF(Table1[[#This Row],[Regular Hourly Wage]]&lt;14.05,"$14.75",IF(Table1[[#This Row],[Regular Hourly Wage]]&lt;30,"5%","None"))</f>
        <v>$14.75</v>
      </c>
      <c r="Y348" s="41">
        <f>IF(Table1[[#This Row],[Wage Category]]="5%",Table1[[#This Row],[Regular Hourly Wage]]*1.05,IF(Table1[[#This Row],[Wage Category]]="$14.75",14.75,Table1[[#This Row],[Regular Hourly Wage]]))</f>
        <v>14.75</v>
      </c>
      <c r="Z348" s="41">
        <f>(1+IF(Table1[[#This Row],[Regular Hourly Wage]]=0,0.5,(Table1[[#This Row],[Overtime Hourly Wage]]-Table1[[#This Row],[Regular Hourly Wage]])/Table1[[#This Row],[Regular Hourly Wage]]))*Table1[[#This Row],[Regular Wage Cap]]</f>
        <v>22.125</v>
      </c>
      <c r="AA348" s="41">
        <f>(1+IF(Table1[[#This Row],[Regular Hourly Wage]]=0,0,(Table1[[#This Row],[Holiday Hourly Wage]]-Table1[[#This Row],[Regular Hourly Wage]])/Table1[[#This Row],[Regular Hourly Wage]]))*Table1[[#This Row],[Regular Wage Cap]]</f>
        <v>14.75</v>
      </c>
      <c r="AB348" s="41">
        <f>Table1[[#This Row],[Regular Hours3]]*Table1[[#This Row],[Regular Hourly Wage]]</f>
        <v>0</v>
      </c>
      <c r="AC348" s="41">
        <f>Table1[[#This Row],[OvertimeHours5]]*Table1[[#This Row],[Overtime Hourly Wage]]</f>
        <v>0</v>
      </c>
      <c r="AD348" s="41">
        <f>Table1[[#This Row],[Holiday Hours7]]*Table1[[#This Row],[Holiday Hourly Wage]]</f>
        <v>0</v>
      </c>
      <c r="AE348" s="41">
        <f>SUM(Table1[[#This Row],[Regular10]:[Holiday12]])</f>
        <v>0</v>
      </c>
      <c r="AF348" s="41">
        <f>Table1[[#This Row],[Regular Hours3]]*Table1[[#This Row],[Regular Wage Cap]]</f>
        <v>0</v>
      </c>
      <c r="AG348" s="41">
        <f>Table1[[#This Row],[OvertimeHours5]]*Table1[[#This Row],[Overtime Wage Cap]]</f>
        <v>0</v>
      </c>
      <c r="AH348" s="41">
        <f>Table1[[#This Row],[Holiday Hours7]]*Table1[[#This Row],[Holiday Wage Cap]]</f>
        <v>0</v>
      </c>
      <c r="AI348" s="41">
        <f>SUM(Table1[[#This Row],[Regular]:[Holiday]])</f>
        <v>0</v>
      </c>
      <c r="AJ348" s="41">
        <f>IF(Table1[[#This Row],[Total]]=0,0,Table1[[#This Row],[Total2]]-Table1[[#This Row],[Total]])</f>
        <v>0</v>
      </c>
      <c r="AK348" s="41">
        <f>Table1[[#This Row],[Difference]]*Table1[[#This Row],[DDS Funding Percent]]</f>
        <v>0</v>
      </c>
      <c r="AL348" s="41">
        <f>IF(Table1[[#This Row],[Regular Hourly Wage]]&lt;&gt;0,Table1[[#This Row],[Regular Wage Cap]]-Table1[[#This Row],[Regular Hourly Wage]],0)</f>
        <v>0</v>
      </c>
      <c r="AM348" s="38"/>
      <c r="AN348" s="41">
        <f>Table1[[#This Row],[Wage Difference]]*Table1[[#This Row],[Post Wage Increase Time Off Accruals (Hours)]]</f>
        <v>0</v>
      </c>
      <c r="AO348" s="41">
        <f>Table1[[#This Row],[Min Wage Time Off Accrual Expense]]*Table1[[#This Row],[DDS Funding Percent]]</f>
        <v>0</v>
      </c>
      <c r="AP348" s="1"/>
      <c r="AQ348" s="18"/>
    </row>
    <row r="349" spans="3:43" x14ac:dyDescent="0.25">
      <c r="C349" s="58"/>
      <c r="D349" s="57"/>
      <c r="K349" s="41">
        <f>SUM(Table1[[#This Row],[Regular Wages]],Table1[[#This Row],[OvertimeWages]],Table1[[#This Row],[Holiday Wages]],Table1[[#This Row],[Incentive Payments]])</f>
        <v>0</v>
      </c>
      <c r="L349" s="38"/>
      <c r="M349" s="38"/>
      <c r="N349" s="38"/>
      <c r="O349" s="38"/>
      <c r="P349" s="38"/>
      <c r="Q349" s="38"/>
      <c r="R349" s="38"/>
      <c r="S349" s="41">
        <f>SUM(Table1[[#This Row],[Regular Wages2]],Table1[[#This Row],[OvertimeWages4]],Table1[[#This Row],[Holiday Wages6]],Table1[[#This Row],[Incentive Payments8]])</f>
        <v>0</v>
      </c>
      <c r="T349" s="41">
        <f>SUM(Table1[[#This Row],[Total Pre Min Wage Wages]],Table1[[#This Row],[Total After Min Wage Wages]])</f>
        <v>0</v>
      </c>
      <c r="U349" s="41">
        <f>IFERROR(IF(OR(Table1[[#This Row],[Regular Hours]]=0,Table1[[#This Row],[Regular Hours]]=""),VLOOKUP(Table1[[#This Row],[Position Title]],startingWages!$A$2:$D$200,2, FALSE),Table1[[#This Row],[Regular Wages]]/Table1[[#This Row],[Regular Hours]]),0)</f>
        <v>0</v>
      </c>
      <c r="V349" s="41">
        <f>IF(OR(Table1[[#This Row],[OvertimeHours]]="",Table1[[#This Row],[OvertimeHours]]=0),Table1[[#This Row],[Regular Hourly Wage]]*1.5,Table1[[#This Row],[OvertimeWages]]/Table1[[#This Row],[OvertimeHours]])</f>
        <v>0</v>
      </c>
      <c r="W349" s="41">
        <f>IF(OR(Table1[[#This Row],[Holiday Hours]]="",Table1[[#This Row],[Holiday Hours]]=0),Table1[[#This Row],[Regular Hourly Wage]],Table1[[#This Row],[Holiday Wages]]/Table1[[#This Row],[Holiday Hours]])</f>
        <v>0</v>
      </c>
      <c r="X349" s="41" t="str">
        <f>IF(Table1[[#This Row],[Regular Hourly Wage]]&lt;14.05,"$14.75",IF(Table1[[#This Row],[Regular Hourly Wage]]&lt;30,"5%","None"))</f>
        <v>$14.75</v>
      </c>
      <c r="Y349" s="41">
        <f>IF(Table1[[#This Row],[Wage Category]]="5%",Table1[[#This Row],[Regular Hourly Wage]]*1.05,IF(Table1[[#This Row],[Wage Category]]="$14.75",14.75,Table1[[#This Row],[Regular Hourly Wage]]))</f>
        <v>14.75</v>
      </c>
      <c r="Z349" s="41">
        <f>(1+IF(Table1[[#This Row],[Regular Hourly Wage]]=0,0.5,(Table1[[#This Row],[Overtime Hourly Wage]]-Table1[[#This Row],[Regular Hourly Wage]])/Table1[[#This Row],[Regular Hourly Wage]]))*Table1[[#This Row],[Regular Wage Cap]]</f>
        <v>22.125</v>
      </c>
      <c r="AA349" s="41">
        <f>(1+IF(Table1[[#This Row],[Regular Hourly Wage]]=0,0,(Table1[[#This Row],[Holiday Hourly Wage]]-Table1[[#This Row],[Regular Hourly Wage]])/Table1[[#This Row],[Regular Hourly Wage]]))*Table1[[#This Row],[Regular Wage Cap]]</f>
        <v>14.75</v>
      </c>
      <c r="AB349" s="41">
        <f>Table1[[#This Row],[Regular Hours3]]*Table1[[#This Row],[Regular Hourly Wage]]</f>
        <v>0</v>
      </c>
      <c r="AC349" s="41">
        <f>Table1[[#This Row],[OvertimeHours5]]*Table1[[#This Row],[Overtime Hourly Wage]]</f>
        <v>0</v>
      </c>
      <c r="AD349" s="41">
        <f>Table1[[#This Row],[Holiday Hours7]]*Table1[[#This Row],[Holiday Hourly Wage]]</f>
        <v>0</v>
      </c>
      <c r="AE349" s="41">
        <f>SUM(Table1[[#This Row],[Regular10]:[Holiday12]])</f>
        <v>0</v>
      </c>
      <c r="AF349" s="41">
        <f>Table1[[#This Row],[Regular Hours3]]*Table1[[#This Row],[Regular Wage Cap]]</f>
        <v>0</v>
      </c>
      <c r="AG349" s="41">
        <f>Table1[[#This Row],[OvertimeHours5]]*Table1[[#This Row],[Overtime Wage Cap]]</f>
        <v>0</v>
      </c>
      <c r="AH349" s="41">
        <f>Table1[[#This Row],[Holiday Hours7]]*Table1[[#This Row],[Holiday Wage Cap]]</f>
        <v>0</v>
      </c>
      <c r="AI349" s="41">
        <f>SUM(Table1[[#This Row],[Regular]:[Holiday]])</f>
        <v>0</v>
      </c>
      <c r="AJ349" s="41">
        <f>IF(Table1[[#This Row],[Total]]=0,0,Table1[[#This Row],[Total2]]-Table1[[#This Row],[Total]])</f>
        <v>0</v>
      </c>
      <c r="AK349" s="41">
        <f>Table1[[#This Row],[Difference]]*Table1[[#This Row],[DDS Funding Percent]]</f>
        <v>0</v>
      </c>
      <c r="AL349" s="41">
        <f>IF(Table1[[#This Row],[Regular Hourly Wage]]&lt;&gt;0,Table1[[#This Row],[Regular Wage Cap]]-Table1[[#This Row],[Regular Hourly Wage]],0)</f>
        <v>0</v>
      </c>
      <c r="AM349" s="38"/>
      <c r="AN349" s="41">
        <f>Table1[[#This Row],[Wage Difference]]*Table1[[#This Row],[Post Wage Increase Time Off Accruals (Hours)]]</f>
        <v>0</v>
      </c>
      <c r="AO349" s="41">
        <f>Table1[[#This Row],[Min Wage Time Off Accrual Expense]]*Table1[[#This Row],[DDS Funding Percent]]</f>
        <v>0</v>
      </c>
      <c r="AP349" s="1"/>
      <c r="AQ349" s="18"/>
    </row>
    <row r="350" spans="3:43" x14ac:dyDescent="0.25">
      <c r="C350" s="58"/>
      <c r="D350" s="57"/>
      <c r="K350" s="41">
        <f>SUM(Table1[[#This Row],[Regular Wages]],Table1[[#This Row],[OvertimeWages]],Table1[[#This Row],[Holiday Wages]],Table1[[#This Row],[Incentive Payments]])</f>
        <v>0</v>
      </c>
      <c r="L350" s="38"/>
      <c r="M350" s="38"/>
      <c r="N350" s="38"/>
      <c r="O350" s="38"/>
      <c r="P350" s="38"/>
      <c r="Q350" s="38"/>
      <c r="R350" s="38"/>
      <c r="S350" s="41">
        <f>SUM(Table1[[#This Row],[Regular Wages2]],Table1[[#This Row],[OvertimeWages4]],Table1[[#This Row],[Holiday Wages6]],Table1[[#This Row],[Incentive Payments8]])</f>
        <v>0</v>
      </c>
      <c r="T350" s="41">
        <f>SUM(Table1[[#This Row],[Total Pre Min Wage Wages]],Table1[[#This Row],[Total After Min Wage Wages]])</f>
        <v>0</v>
      </c>
      <c r="U350" s="41">
        <f>IFERROR(IF(OR(Table1[[#This Row],[Regular Hours]]=0,Table1[[#This Row],[Regular Hours]]=""),VLOOKUP(Table1[[#This Row],[Position Title]],startingWages!$A$2:$D$200,2, FALSE),Table1[[#This Row],[Regular Wages]]/Table1[[#This Row],[Regular Hours]]),0)</f>
        <v>0</v>
      </c>
      <c r="V350" s="41">
        <f>IF(OR(Table1[[#This Row],[OvertimeHours]]="",Table1[[#This Row],[OvertimeHours]]=0),Table1[[#This Row],[Regular Hourly Wage]]*1.5,Table1[[#This Row],[OvertimeWages]]/Table1[[#This Row],[OvertimeHours]])</f>
        <v>0</v>
      </c>
      <c r="W350" s="41">
        <f>IF(OR(Table1[[#This Row],[Holiday Hours]]="",Table1[[#This Row],[Holiday Hours]]=0),Table1[[#This Row],[Regular Hourly Wage]],Table1[[#This Row],[Holiday Wages]]/Table1[[#This Row],[Holiday Hours]])</f>
        <v>0</v>
      </c>
      <c r="X350" s="41" t="str">
        <f>IF(Table1[[#This Row],[Regular Hourly Wage]]&lt;14.05,"$14.75",IF(Table1[[#This Row],[Regular Hourly Wage]]&lt;30,"5%","None"))</f>
        <v>$14.75</v>
      </c>
      <c r="Y350" s="41">
        <f>IF(Table1[[#This Row],[Wage Category]]="5%",Table1[[#This Row],[Regular Hourly Wage]]*1.05,IF(Table1[[#This Row],[Wage Category]]="$14.75",14.75,Table1[[#This Row],[Regular Hourly Wage]]))</f>
        <v>14.75</v>
      </c>
      <c r="Z350" s="41">
        <f>(1+IF(Table1[[#This Row],[Regular Hourly Wage]]=0,0.5,(Table1[[#This Row],[Overtime Hourly Wage]]-Table1[[#This Row],[Regular Hourly Wage]])/Table1[[#This Row],[Regular Hourly Wage]]))*Table1[[#This Row],[Regular Wage Cap]]</f>
        <v>22.125</v>
      </c>
      <c r="AA350" s="41">
        <f>(1+IF(Table1[[#This Row],[Regular Hourly Wage]]=0,0,(Table1[[#This Row],[Holiday Hourly Wage]]-Table1[[#This Row],[Regular Hourly Wage]])/Table1[[#This Row],[Regular Hourly Wage]]))*Table1[[#This Row],[Regular Wage Cap]]</f>
        <v>14.75</v>
      </c>
      <c r="AB350" s="41">
        <f>Table1[[#This Row],[Regular Hours3]]*Table1[[#This Row],[Regular Hourly Wage]]</f>
        <v>0</v>
      </c>
      <c r="AC350" s="41">
        <f>Table1[[#This Row],[OvertimeHours5]]*Table1[[#This Row],[Overtime Hourly Wage]]</f>
        <v>0</v>
      </c>
      <c r="AD350" s="41">
        <f>Table1[[#This Row],[Holiday Hours7]]*Table1[[#This Row],[Holiday Hourly Wage]]</f>
        <v>0</v>
      </c>
      <c r="AE350" s="41">
        <f>SUM(Table1[[#This Row],[Regular10]:[Holiday12]])</f>
        <v>0</v>
      </c>
      <c r="AF350" s="41">
        <f>Table1[[#This Row],[Regular Hours3]]*Table1[[#This Row],[Regular Wage Cap]]</f>
        <v>0</v>
      </c>
      <c r="AG350" s="41">
        <f>Table1[[#This Row],[OvertimeHours5]]*Table1[[#This Row],[Overtime Wage Cap]]</f>
        <v>0</v>
      </c>
      <c r="AH350" s="41">
        <f>Table1[[#This Row],[Holiday Hours7]]*Table1[[#This Row],[Holiday Wage Cap]]</f>
        <v>0</v>
      </c>
      <c r="AI350" s="41">
        <f>SUM(Table1[[#This Row],[Regular]:[Holiday]])</f>
        <v>0</v>
      </c>
      <c r="AJ350" s="41">
        <f>IF(Table1[[#This Row],[Total]]=0,0,Table1[[#This Row],[Total2]]-Table1[[#This Row],[Total]])</f>
        <v>0</v>
      </c>
      <c r="AK350" s="41">
        <f>Table1[[#This Row],[Difference]]*Table1[[#This Row],[DDS Funding Percent]]</f>
        <v>0</v>
      </c>
      <c r="AL350" s="41">
        <f>IF(Table1[[#This Row],[Regular Hourly Wage]]&lt;&gt;0,Table1[[#This Row],[Regular Wage Cap]]-Table1[[#This Row],[Regular Hourly Wage]],0)</f>
        <v>0</v>
      </c>
      <c r="AM350" s="38"/>
      <c r="AN350" s="41">
        <f>Table1[[#This Row],[Wage Difference]]*Table1[[#This Row],[Post Wage Increase Time Off Accruals (Hours)]]</f>
        <v>0</v>
      </c>
      <c r="AO350" s="41">
        <f>Table1[[#This Row],[Min Wage Time Off Accrual Expense]]*Table1[[#This Row],[DDS Funding Percent]]</f>
        <v>0</v>
      </c>
      <c r="AP350" s="1"/>
      <c r="AQ350" s="18"/>
    </row>
    <row r="351" spans="3:43" x14ac:dyDescent="0.25">
      <c r="C351" s="58"/>
      <c r="D351" s="57"/>
      <c r="K351" s="41">
        <f>SUM(Table1[[#This Row],[Regular Wages]],Table1[[#This Row],[OvertimeWages]],Table1[[#This Row],[Holiday Wages]],Table1[[#This Row],[Incentive Payments]])</f>
        <v>0</v>
      </c>
      <c r="L351" s="38"/>
      <c r="M351" s="38"/>
      <c r="N351" s="38"/>
      <c r="O351" s="38"/>
      <c r="P351" s="38"/>
      <c r="Q351" s="38"/>
      <c r="R351" s="38"/>
      <c r="S351" s="41">
        <f>SUM(Table1[[#This Row],[Regular Wages2]],Table1[[#This Row],[OvertimeWages4]],Table1[[#This Row],[Holiday Wages6]],Table1[[#This Row],[Incentive Payments8]])</f>
        <v>0</v>
      </c>
      <c r="T351" s="41">
        <f>SUM(Table1[[#This Row],[Total Pre Min Wage Wages]],Table1[[#This Row],[Total After Min Wage Wages]])</f>
        <v>0</v>
      </c>
      <c r="U351" s="41">
        <f>IFERROR(IF(OR(Table1[[#This Row],[Regular Hours]]=0,Table1[[#This Row],[Regular Hours]]=""),VLOOKUP(Table1[[#This Row],[Position Title]],startingWages!$A$2:$D$200,2, FALSE),Table1[[#This Row],[Regular Wages]]/Table1[[#This Row],[Regular Hours]]),0)</f>
        <v>0</v>
      </c>
      <c r="V351" s="41">
        <f>IF(OR(Table1[[#This Row],[OvertimeHours]]="",Table1[[#This Row],[OvertimeHours]]=0),Table1[[#This Row],[Regular Hourly Wage]]*1.5,Table1[[#This Row],[OvertimeWages]]/Table1[[#This Row],[OvertimeHours]])</f>
        <v>0</v>
      </c>
      <c r="W351" s="41">
        <f>IF(OR(Table1[[#This Row],[Holiday Hours]]="",Table1[[#This Row],[Holiday Hours]]=0),Table1[[#This Row],[Regular Hourly Wage]],Table1[[#This Row],[Holiday Wages]]/Table1[[#This Row],[Holiday Hours]])</f>
        <v>0</v>
      </c>
      <c r="X351" s="41" t="str">
        <f>IF(Table1[[#This Row],[Regular Hourly Wage]]&lt;14.05,"$14.75",IF(Table1[[#This Row],[Regular Hourly Wage]]&lt;30,"5%","None"))</f>
        <v>$14.75</v>
      </c>
      <c r="Y351" s="41">
        <f>IF(Table1[[#This Row],[Wage Category]]="5%",Table1[[#This Row],[Regular Hourly Wage]]*1.05,IF(Table1[[#This Row],[Wage Category]]="$14.75",14.75,Table1[[#This Row],[Regular Hourly Wage]]))</f>
        <v>14.75</v>
      </c>
      <c r="Z351" s="41">
        <f>(1+IF(Table1[[#This Row],[Regular Hourly Wage]]=0,0.5,(Table1[[#This Row],[Overtime Hourly Wage]]-Table1[[#This Row],[Regular Hourly Wage]])/Table1[[#This Row],[Regular Hourly Wage]]))*Table1[[#This Row],[Regular Wage Cap]]</f>
        <v>22.125</v>
      </c>
      <c r="AA351" s="41">
        <f>(1+IF(Table1[[#This Row],[Regular Hourly Wage]]=0,0,(Table1[[#This Row],[Holiday Hourly Wage]]-Table1[[#This Row],[Regular Hourly Wage]])/Table1[[#This Row],[Regular Hourly Wage]]))*Table1[[#This Row],[Regular Wage Cap]]</f>
        <v>14.75</v>
      </c>
      <c r="AB351" s="41">
        <f>Table1[[#This Row],[Regular Hours3]]*Table1[[#This Row],[Regular Hourly Wage]]</f>
        <v>0</v>
      </c>
      <c r="AC351" s="41">
        <f>Table1[[#This Row],[OvertimeHours5]]*Table1[[#This Row],[Overtime Hourly Wage]]</f>
        <v>0</v>
      </c>
      <c r="AD351" s="41">
        <f>Table1[[#This Row],[Holiday Hours7]]*Table1[[#This Row],[Holiday Hourly Wage]]</f>
        <v>0</v>
      </c>
      <c r="AE351" s="41">
        <f>SUM(Table1[[#This Row],[Regular10]:[Holiday12]])</f>
        <v>0</v>
      </c>
      <c r="AF351" s="41">
        <f>Table1[[#This Row],[Regular Hours3]]*Table1[[#This Row],[Regular Wage Cap]]</f>
        <v>0</v>
      </c>
      <c r="AG351" s="41">
        <f>Table1[[#This Row],[OvertimeHours5]]*Table1[[#This Row],[Overtime Wage Cap]]</f>
        <v>0</v>
      </c>
      <c r="AH351" s="41">
        <f>Table1[[#This Row],[Holiday Hours7]]*Table1[[#This Row],[Holiday Wage Cap]]</f>
        <v>0</v>
      </c>
      <c r="AI351" s="41">
        <f>SUM(Table1[[#This Row],[Regular]:[Holiday]])</f>
        <v>0</v>
      </c>
      <c r="AJ351" s="41">
        <f>IF(Table1[[#This Row],[Total]]=0,0,Table1[[#This Row],[Total2]]-Table1[[#This Row],[Total]])</f>
        <v>0</v>
      </c>
      <c r="AK351" s="41">
        <f>Table1[[#This Row],[Difference]]*Table1[[#This Row],[DDS Funding Percent]]</f>
        <v>0</v>
      </c>
      <c r="AL351" s="41">
        <f>IF(Table1[[#This Row],[Regular Hourly Wage]]&lt;&gt;0,Table1[[#This Row],[Regular Wage Cap]]-Table1[[#This Row],[Regular Hourly Wage]],0)</f>
        <v>0</v>
      </c>
      <c r="AM351" s="38"/>
      <c r="AN351" s="41">
        <f>Table1[[#This Row],[Wage Difference]]*Table1[[#This Row],[Post Wage Increase Time Off Accruals (Hours)]]</f>
        <v>0</v>
      </c>
      <c r="AO351" s="41">
        <f>Table1[[#This Row],[Min Wage Time Off Accrual Expense]]*Table1[[#This Row],[DDS Funding Percent]]</f>
        <v>0</v>
      </c>
      <c r="AP351" s="1"/>
      <c r="AQ351" s="18"/>
    </row>
    <row r="352" spans="3:43" x14ac:dyDescent="0.25">
      <c r="C352" s="58"/>
      <c r="D352" s="57"/>
      <c r="K352" s="41">
        <f>SUM(Table1[[#This Row],[Regular Wages]],Table1[[#This Row],[OvertimeWages]],Table1[[#This Row],[Holiday Wages]],Table1[[#This Row],[Incentive Payments]])</f>
        <v>0</v>
      </c>
      <c r="L352" s="38"/>
      <c r="M352" s="38"/>
      <c r="N352" s="38"/>
      <c r="O352" s="38"/>
      <c r="P352" s="38"/>
      <c r="Q352" s="38"/>
      <c r="R352" s="38"/>
      <c r="S352" s="41">
        <f>SUM(Table1[[#This Row],[Regular Wages2]],Table1[[#This Row],[OvertimeWages4]],Table1[[#This Row],[Holiday Wages6]],Table1[[#This Row],[Incentive Payments8]])</f>
        <v>0</v>
      </c>
      <c r="T352" s="41">
        <f>SUM(Table1[[#This Row],[Total Pre Min Wage Wages]],Table1[[#This Row],[Total After Min Wage Wages]])</f>
        <v>0</v>
      </c>
      <c r="U352" s="41">
        <f>IFERROR(IF(OR(Table1[[#This Row],[Regular Hours]]=0,Table1[[#This Row],[Regular Hours]]=""),VLOOKUP(Table1[[#This Row],[Position Title]],startingWages!$A$2:$D$200,2, FALSE),Table1[[#This Row],[Regular Wages]]/Table1[[#This Row],[Regular Hours]]),0)</f>
        <v>0</v>
      </c>
      <c r="V352" s="41">
        <f>IF(OR(Table1[[#This Row],[OvertimeHours]]="",Table1[[#This Row],[OvertimeHours]]=0),Table1[[#This Row],[Regular Hourly Wage]]*1.5,Table1[[#This Row],[OvertimeWages]]/Table1[[#This Row],[OvertimeHours]])</f>
        <v>0</v>
      </c>
      <c r="W352" s="41">
        <f>IF(OR(Table1[[#This Row],[Holiday Hours]]="",Table1[[#This Row],[Holiday Hours]]=0),Table1[[#This Row],[Regular Hourly Wage]],Table1[[#This Row],[Holiday Wages]]/Table1[[#This Row],[Holiday Hours]])</f>
        <v>0</v>
      </c>
      <c r="X352" s="41" t="str">
        <f>IF(Table1[[#This Row],[Regular Hourly Wage]]&lt;14.05,"$14.75",IF(Table1[[#This Row],[Regular Hourly Wage]]&lt;30,"5%","None"))</f>
        <v>$14.75</v>
      </c>
      <c r="Y352" s="41">
        <f>IF(Table1[[#This Row],[Wage Category]]="5%",Table1[[#This Row],[Regular Hourly Wage]]*1.05,IF(Table1[[#This Row],[Wage Category]]="$14.75",14.75,Table1[[#This Row],[Regular Hourly Wage]]))</f>
        <v>14.75</v>
      </c>
      <c r="Z352" s="41">
        <f>(1+IF(Table1[[#This Row],[Regular Hourly Wage]]=0,0.5,(Table1[[#This Row],[Overtime Hourly Wage]]-Table1[[#This Row],[Regular Hourly Wage]])/Table1[[#This Row],[Regular Hourly Wage]]))*Table1[[#This Row],[Regular Wage Cap]]</f>
        <v>22.125</v>
      </c>
      <c r="AA352" s="41">
        <f>(1+IF(Table1[[#This Row],[Regular Hourly Wage]]=0,0,(Table1[[#This Row],[Holiday Hourly Wage]]-Table1[[#This Row],[Regular Hourly Wage]])/Table1[[#This Row],[Regular Hourly Wage]]))*Table1[[#This Row],[Regular Wage Cap]]</f>
        <v>14.75</v>
      </c>
      <c r="AB352" s="41">
        <f>Table1[[#This Row],[Regular Hours3]]*Table1[[#This Row],[Regular Hourly Wage]]</f>
        <v>0</v>
      </c>
      <c r="AC352" s="41">
        <f>Table1[[#This Row],[OvertimeHours5]]*Table1[[#This Row],[Overtime Hourly Wage]]</f>
        <v>0</v>
      </c>
      <c r="AD352" s="41">
        <f>Table1[[#This Row],[Holiday Hours7]]*Table1[[#This Row],[Holiday Hourly Wage]]</f>
        <v>0</v>
      </c>
      <c r="AE352" s="41">
        <f>SUM(Table1[[#This Row],[Regular10]:[Holiday12]])</f>
        <v>0</v>
      </c>
      <c r="AF352" s="41">
        <f>Table1[[#This Row],[Regular Hours3]]*Table1[[#This Row],[Regular Wage Cap]]</f>
        <v>0</v>
      </c>
      <c r="AG352" s="41">
        <f>Table1[[#This Row],[OvertimeHours5]]*Table1[[#This Row],[Overtime Wage Cap]]</f>
        <v>0</v>
      </c>
      <c r="AH352" s="41">
        <f>Table1[[#This Row],[Holiday Hours7]]*Table1[[#This Row],[Holiday Wage Cap]]</f>
        <v>0</v>
      </c>
      <c r="AI352" s="41">
        <f>SUM(Table1[[#This Row],[Regular]:[Holiday]])</f>
        <v>0</v>
      </c>
      <c r="AJ352" s="41">
        <f>IF(Table1[[#This Row],[Total]]=0,0,Table1[[#This Row],[Total2]]-Table1[[#This Row],[Total]])</f>
        <v>0</v>
      </c>
      <c r="AK352" s="41">
        <f>Table1[[#This Row],[Difference]]*Table1[[#This Row],[DDS Funding Percent]]</f>
        <v>0</v>
      </c>
      <c r="AL352" s="41">
        <f>IF(Table1[[#This Row],[Regular Hourly Wage]]&lt;&gt;0,Table1[[#This Row],[Regular Wage Cap]]-Table1[[#This Row],[Regular Hourly Wage]],0)</f>
        <v>0</v>
      </c>
      <c r="AM352" s="38"/>
      <c r="AN352" s="41">
        <f>Table1[[#This Row],[Wage Difference]]*Table1[[#This Row],[Post Wage Increase Time Off Accruals (Hours)]]</f>
        <v>0</v>
      </c>
      <c r="AO352" s="41">
        <f>Table1[[#This Row],[Min Wage Time Off Accrual Expense]]*Table1[[#This Row],[DDS Funding Percent]]</f>
        <v>0</v>
      </c>
      <c r="AP352" s="1"/>
      <c r="AQ352" s="18"/>
    </row>
    <row r="353" spans="3:43" x14ac:dyDescent="0.25">
      <c r="C353" s="58"/>
      <c r="D353" s="57"/>
      <c r="K353" s="41">
        <f>SUM(Table1[[#This Row],[Regular Wages]],Table1[[#This Row],[OvertimeWages]],Table1[[#This Row],[Holiday Wages]],Table1[[#This Row],[Incentive Payments]])</f>
        <v>0</v>
      </c>
      <c r="L353" s="38"/>
      <c r="M353" s="38"/>
      <c r="N353" s="38"/>
      <c r="O353" s="38"/>
      <c r="P353" s="38"/>
      <c r="Q353" s="38"/>
      <c r="R353" s="38"/>
      <c r="S353" s="41">
        <f>SUM(Table1[[#This Row],[Regular Wages2]],Table1[[#This Row],[OvertimeWages4]],Table1[[#This Row],[Holiday Wages6]],Table1[[#This Row],[Incentive Payments8]])</f>
        <v>0</v>
      </c>
      <c r="T353" s="41">
        <f>SUM(Table1[[#This Row],[Total Pre Min Wage Wages]],Table1[[#This Row],[Total After Min Wage Wages]])</f>
        <v>0</v>
      </c>
      <c r="U353" s="41">
        <f>IFERROR(IF(OR(Table1[[#This Row],[Regular Hours]]=0,Table1[[#This Row],[Regular Hours]]=""),VLOOKUP(Table1[[#This Row],[Position Title]],startingWages!$A$2:$D$200,2, FALSE),Table1[[#This Row],[Regular Wages]]/Table1[[#This Row],[Regular Hours]]),0)</f>
        <v>0</v>
      </c>
      <c r="V353" s="41">
        <f>IF(OR(Table1[[#This Row],[OvertimeHours]]="",Table1[[#This Row],[OvertimeHours]]=0),Table1[[#This Row],[Regular Hourly Wage]]*1.5,Table1[[#This Row],[OvertimeWages]]/Table1[[#This Row],[OvertimeHours]])</f>
        <v>0</v>
      </c>
      <c r="W353" s="41">
        <f>IF(OR(Table1[[#This Row],[Holiday Hours]]="",Table1[[#This Row],[Holiday Hours]]=0),Table1[[#This Row],[Regular Hourly Wage]],Table1[[#This Row],[Holiday Wages]]/Table1[[#This Row],[Holiday Hours]])</f>
        <v>0</v>
      </c>
      <c r="X353" s="41" t="str">
        <f>IF(Table1[[#This Row],[Regular Hourly Wage]]&lt;14.05,"$14.75",IF(Table1[[#This Row],[Regular Hourly Wage]]&lt;30,"5%","None"))</f>
        <v>$14.75</v>
      </c>
      <c r="Y353" s="41">
        <f>IF(Table1[[#This Row],[Wage Category]]="5%",Table1[[#This Row],[Regular Hourly Wage]]*1.05,IF(Table1[[#This Row],[Wage Category]]="$14.75",14.75,Table1[[#This Row],[Regular Hourly Wage]]))</f>
        <v>14.75</v>
      </c>
      <c r="Z353" s="41">
        <f>(1+IF(Table1[[#This Row],[Regular Hourly Wage]]=0,0.5,(Table1[[#This Row],[Overtime Hourly Wage]]-Table1[[#This Row],[Regular Hourly Wage]])/Table1[[#This Row],[Regular Hourly Wage]]))*Table1[[#This Row],[Regular Wage Cap]]</f>
        <v>22.125</v>
      </c>
      <c r="AA353" s="41">
        <f>(1+IF(Table1[[#This Row],[Regular Hourly Wage]]=0,0,(Table1[[#This Row],[Holiday Hourly Wage]]-Table1[[#This Row],[Regular Hourly Wage]])/Table1[[#This Row],[Regular Hourly Wage]]))*Table1[[#This Row],[Regular Wage Cap]]</f>
        <v>14.75</v>
      </c>
      <c r="AB353" s="41">
        <f>Table1[[#This Row],[Regular Hours3]]*Table1[[#This Row],[Regular Hourly Wage]]</f>
        <v>0</v>
      </c>
      <c r="AC353" s="41">
        <f>Table1[[#This Row],[OvertimeHours5]]*Table1[[#This Row],[Overtime Hourly Wage]]</f>
        <v>0</v>
      </c>
      <c r="AD353" s="41">
        <f>Table1[[#This Row],[Holiday Hours7]]*Table1[[#This Row],[Holiday Hourly Wage]]</f>
        <v>0</v>
      </c>
      <c r="AE353" s="41">
        <f>SUM(Table1[[#This Row],[Regular10]:[Holiday12]])</f>
        <v>0</v>
      </c>
      <c r="AF353" s="41">
        <f>Table1[[#This Row],[Regular Hours3]]*Table1[[#This Row],[Regular Wage Cap]]</f>
        <v>0</v>
      </c>
      <c r="AG353" s="41">
        <f>Table1[[#This Row],[OvertimeHours5]]*Table1[[#This Row],[Overtime Wage Cap]]</f>
        <v>0</v>
      </c>
      <c r="AH353" s="41">
        <f>Table1[[#This Row],[Holiday Hours7]]*Table1[[#This Row],[Holiday Wage Cap]]</f>
        <v>0</v>
      </c>
      <c r="AI353" s="41">
        <f>SUM(Table1[[#This Row],[Regular]:[Holiday]])</f>
        <v>0</v>
      </c>
      <c r="AJ353" s="41">
        <f>IF(Table1[[#This Row],[Total]]=0,0,Table1[[#This Row],[Total2]]-Table1[[#This Row],[Total]])</f>
        <v>0</v>
      </c>
      <c r="AK353" s="41">
        <f>Table1[[#This Row],[Difference]]*Table1[[#This Row],[DDS Funding Percent]]</f>
        <v>0</v>
      </c>
      <c r="AL353" s="41">
        <f>IF(Table1[[#This Row],[Regular Hourly Wage]]&lt;&gt;0,Table1[[#This Row],[Regular Wage Cap]]-Table1[[#This Row],[Regular Hourly Wage]],0)</f>
        <v>0</v>
      </c>
      <c r="AM353" s="38"/>
      <c r="AN353" s="41">
        <f>Table1[[#This Row],[Wage Difference]]*Table1[[#This Row],[Post Wage Increase Time Off Accruals (Hours)]]</f>
        <v>0</v>
      </c>
      <c r="AO353" s="41">
        <f>Table1[[#This Row],[Min Wage Time Off Accrual Expense]]*Table1[[#This Row],[DDS Funding Percent]]</f>
        <v>0</v>
      </c>
      <c r="AP353" s="1"/>
      <c r="AQ353" s="18"/>
    </row>
    <row r="354" spans="3:43" x14ac:dyDescent="0.25">
      <c r="C354" s="58"/>
      <c r="D354" s="57"/>
      <c r="K354" s="41">
        <f>SUM(Table1[[#This Row],[Regular Wages]],Table1[[#This Row],[OvertimeWages]],Table1[[#This Row],[Holiday Wages]],Table1[[#This Row],[Incentive Payments]])</f>
        <v>0</v>
      </c>
      <c r="L354" s="38"/>
      <c r="M354" s="38"/>
      <c r="N354" s="38"/>
      <c r="O354" s="38"/>
      <c r="P354" s="38"/>
      <c r="Q354" s="38"/>
      <c r="R354" s="38"/>
      <c r="S354" s="41">
        <f>SUM(Table1[[#This Row],[Regular Wages2]],Table1[[#This Row],[OvertimeWages4]],Table1[[#This Row],[Holiday Wages6]],Table1[[#This Row],[Incentive Payments8]])</f>
        <v>0</v>
      </c>
      <c r="T354" s="41">
        <f>SUM(Table1[[#This Row],[Total Pre Min Wage Wages]],Table1[[#This Row],[Total After Min Wage Wages]])</f>
        <v>0</v>
      </c>
      <c r="U354" s="41">
        <f>IFERROR(IF(OR(Table1[[#This Row],[Regular Hours]]=0,Table1[[#This Row],[Regular Hours]]=""),VLOOKUP(Table1[[#This Row],[Position Title]],startingWages!$A$2:$D$200,2, FALSE),Table1[[#This Row],[Regular Wages]]/Table1[[#This Row],[Regular Hours]]),0)</f>
        <v>0</v>
      </c>
      <c r="V354" s="41">
        <f>IF(OR(Table1[[#This Row],[OvertimeHours]]="",Table1[[#This Row],[OvertimeHours]]=0),Table1[[#This Row],[Regular Hourly Wage]]*1.5,Table1[[#This Row],[OvertimeWages]]/Table1[[#This Row],[OvertimeHours]])</f>
        <v>0</v>
      </c>
      <c r="W354" s="41">
        <f>IF(OR(Table1[[#This Row],[Holiday Hours]]="",Table1[[#This Row],[Holiday Hours]]=0),Table1[[#This Row],[Regular Hourly Wage]],Table1[[#This Row],[Holiday Wages]]/Table1[[#This Row],[Holiday Hours]])</f>
        <v>0</v>
      </c>
      <c r="X354" s="41" t="str">
        <f>IF(Table1[[#This Row],[Regular Hourly Wage]]&lt;14.05,"$14.75",IF(Table1[[#This Row],[Regular Hourly Wage]]&lt;30,"5%","None"))</f>
        <v>$14.75</v>
      </c>
      <c r="Y354" s="41">
        <f>IF(Table1[[#This Row],[Wage Category]]="5%",Table1[[#This Row],[Regular Hourly Wage]]*1.05,IF(Table1[[#This Row],[Wage Category]]="$14.75",14.75,Table1[[#This Row],[Regular Hourly Wage]]))</f>
        <v>14.75</v>
      </c>
      <c r="Z354" s="41">
        <f>(1+IF(Table1[[#This Row],[Regular Hourly Wage]]=0,0.5,(Table1[[#This Row],[Overtime Hourly Wage]]-Table1[[#This Row],[Regular Hourly Wage]])/Table1[[#This Row],[Regular Hourly Wage]]))*Table1[[#This Row],[Regular Wage Cap]]</f>
        <v>22.125</v>
      </c>
      <c r="AA354" s="41">
        <f>(1+IF(Table1[[#This Row],[Regular Hourly Wage]]=0,0,(Table1[[#This Row],[Holiday Hourly Wage]]-Table1[[#This Row],[Regular Hourly Wage]])/Table1[[#This Row],[Regular Hourly Wage]]))*Table1[[#This Row],[Regular Wage Cap]]</f>
        <v>14.75</v>
      </c>
      <c r="AB354" s="41">
        <f>Table1[[#This Row],[Regular Hours3]]*Table1[[#This Row],[Regular Hourly Wage]]</f>
        <v>0</v>
      </c>
      <c r="AC354" s="41">
        <f>Table1[[#This Row],[OvertimeHours5]]*Table1[[#This Row],[Overtime Hourly Wage]]</f>
        <v>0</v>
      </c>
      <c r="AD354" s="41">
        <f>Table1[[#This Row],[Holiday Hours7]]*Table1[[#This Row],[Holiday Hourly Wage]]</f>
        <v>0</v>
      </c>
      <c r="AE354" s="41">
        <f>SUM(Table1[[#This Row],[Regular10]:[Holiday12]])</f>
        <v>0</v>
      </c>
      <c r="AF354" s="41">
        <f>Table1[[#This Row],[Regular Hours3]]*Table1[[#This Row],[Regular Wage Cap]]</f>
        <v>0</v>
      </c>
      <c r="AG354" s="41">
        <f>Table1[[#This Row],[OvertimeHours5]]*Table1[[#This Row],[Overtime Wage Cap]]</f>
        <v>0</v>
      </c>
      <c r="AH354" s="41">
        <f>Table1[[#This Row],[Holiday Hours7]]*Table1[[#This Row],[Holiday Wage Cap]]</f>
        <v>0</v>
      </c>
      <c r="AI354" s="41">
        <f>SUM(Table1[[#This Row],[Regular]:[Holiday]])</f>
        <v>0</v>
      </c>
      <c r="AJ354" s="41">
        <f>IF(Table1[[#This Row],[Total]]=0,0,Table1[[#This Row],[Total2]]-Table1[[#This Row],[Total]])</f>
        <v>0</v>
      </c>
      <c r="AK354" s="41">
        <f>Table1[[#This Row],[Difference]]*Table1[[#This Row],[DDS Funding Percent]]</f>
        <v>0</v>
      </c>
      <c r="AL354" s="41">
        <f>IF(Table1[[#This Row],[Regular Hourly Wage]]&lt;&gt;0,Table1[[#This Row],[Regular Wage Cap]]-Table1[[#This Row],[Regular Hourly Wage]],0)</f>
        <v>0</v>
      </c>
      <c r="AM354" s="38"/>
      <c r="AN354" s="41">
        <f>Table1[[#This Row],[Wage Difference]]*Table1[[#This Row],[Post Wage Increase Time Off Accruals (Hours)]]</f>
        <v>0</v>
      </c>
      <c r="AO354" s="41">
        <f>Table1[[#This Row],[Min Wage Time Off Accrual Expense]]*Table1[[#This Row],[DDS Funding Percent]]</f>
        <v>0</v>
      </c>
      <c r="AP354" s="1"/>
      <c r="AQ354" s="18"/>
    </row>
    <row r="355" spans="3:43" x14ac:dyDescent="0.25">
      <c r="C355" s="58"/>
      <c r="D355" s="57"/>
      <c r="K355" s="41">
        <f>SUM(Table1[[#This Row],[Regular Wages]],Table1[[#This Row],[OvertimeWages]],Table1[[#This Row],[Holiday Wages]],Table1[[#This Row],[Incentive Payments]])</f>
        <v>0</v>
      </c>
      <c r="L355" s="38"/>
      <c r="M355" s="38"/>
      <c r="N355" s="38"/>
      <c r="O355" s="38"/>
      <c r="P355" s="38"/>
      <c r="Q355" s="38"/>
      <c r="R355" s="38"/>
      <c r="S355" s="41">
        <f>SUM(Table1[[#This Row],[Regular Wages2]],Table1[[#This Row],[OvertimeWages4]],Table1[[#This Row],[Holiday Wages6]],Table1[[#This Row],[Incentive Payments8]])</f>
        <v>0</v>
      </c>
      <c r="T355" s="41">
        <f>SUM(Table1[[#This Row],[Total Pre Min Wage Wages]],Table1[[#This Row],[Total After Min Wage Wages]])</f>
        <v>0</v>
      </c>
      <c r="U355" s="41">
        <f>IFERROR(IF(OR(Table1[[#This Row],[Regular Hours]]=0,Table1[[#This Row],[Regular Hours]]=""),VLOOKUP(Table1[[#This Row],[Position Title]],startingWages!$A$2:$D$200,2, FALSE),Table1[[#This Row],[Regular Wages]]/Table1[[#This Row],[Regular Hours]]),0)</f>
        <v>0</v>
      </c>
      <c r="V355" s="41">
        <f>IF(OR(Table1[[#This Row],[OvertimeHours]]="",Table1[[#This Row],[OvertimeHours]]=0),Table1[[#This Row],[Regular Hourly Wage]]*1.5,Table1[[#This Row],[OvertimeWages]]/Table1[[#This Row],[OvertimeHours]])</f>
        <v>0</v>
      </c>
      <c r="W355" s="41">
        <f>IF(OR(Table1[[#This Row],[Holiday Hours]]="",Table1[[#This Row],[Holiday Hours]]=0),Table1[[#This Row],[Regular Hourly Wage]],Table1[[#This Row],[Holiday Wages]]/Table1[[#This Row],[Holiday Hours]])</f>
        <v>0</v>
      </c>
      <c r="X355" s="41" t="str">
        <f>IF(Table1[[#This Row],[Regular Hourly Wage]]&lt;14.05,"$14.75",IF(Table1[[#This Row],[Regular Hourly Wage]]&lt;30,"5%","None"))</f>
        <v>$14.75</v>
      </c>
      <c r="Y355" s="41">
        <f>IF(Table1[[#This Row],[Wage Category]]="5%",Table1[[#This Row],[Regular Hourly Wage]]*1.05,IF(Table1[[#This Row],[Wage Category]]="$14.75",14.75,Table1[[#This Row],[Regular Hourly Wage]]))</f>
        <v>14.75</v>
      </c>
      <c r="Z355" s="41">
        <f>(1+IF(Table1[[#This Row],[Regular Hourly Wage]]=0,0.5,(Table1[[#This Row],[Overtime Hourly Wage]]-Table1[[#This Row],[Regular Hourly Wage]])/Table1[[#This Row],[Regular Hourly Wage]]))*Table1[[#This Row],[Regular Wage Cap]]</f>
        <v>22.125</v>
      </c>
      <c r="AA355" s="41">
        <f>(1+IF(Table1[[#This Row],[Regular Hourly Wage]]=0,0,(Table1[[#This Row],[Holiday Hourly Wage]]-Table1[[#This Row],[Regular Hourly Wage]])/Table1[[#This Row],[Regular Hourly Wage]]))*Table1[[#This Row],[Regular Wage Cap]]</f>
        <v>14.75</v>
      </c>
      <c r="AB355" s="41">
        <f>Table1[[#This Row],[Regular Hours3]]*Table1[[#This Row],[Regular Hourly Wage]]</f>
        <v>0</v>
      </c>
      <c r="AC355" s="41">
        <f>Table1[[#This Row],[OvertimeHours5]]*Table1[[#This Row],[Overtime Hourly Wage]]</f>
        <v>0</v>
      </c>
      <c r="AD355" s="41">
        <f>Table1[[#This Row],[Holiday Hours7]]*Table1[[#This Row],[Holiday Hourly Wage]]</f>
        <v>0</v>
      </c>
      <c r="AE355" s="41">
        <f>SUM(Table1[[#This Row],[Regular10]:[Holiday12]])</f>
        <v>0</v>
      </c>
      <c r="AF355" s="41">
        <f>Table1[[#This Row],[Regular Hours3]]*Table1[[#This Row],[Regular Wage Cap]]</f>
        <v>0</v>
      </c>
      <c r="AG355" s="41">
        <f>Table1[[#This Row],[OvertimeHours5]]*Table1[[#This Row],[Overtime Wage Cap]]</f>
        <v>0</v>
      </c>
      <c r="AH355" s="41">
        <f>Table1[[#This Row],[Holiday Hours7]]*Table1[[#This Row],[Holiday Wage Cap]]</f>
        <v>0</v>
      </c>
      <c r="AI355" s="41">
        <f>SUM(Table1[[#This Row],[Regular]:[Holiday]])</f>
        <v>0</v>
      </c>
      <c r="AJ355" s="41">
        <f>IF(Table1[[#This Row],[Total]]=0,0,Table1[[#This Row],[Total2]]-Table1[[#This Row],[Total]])</f>
        <v>0</v>
      </c>
      <c r="AK355" s="41">
        <f>Table1[[#This Row],[Difference]]*Table1[[#This Row],[DDS Funding Percent]]</f>
        <v>0</v>
      </c>
      <c r="AL355" s="41">
        <f>IF(Table1[[#This Row],[Regular Hourly Wage]]&lt;&gt;0,Table1[[#This Row],[Regular Wage Cap]]-Table1[[#This Row],[Regular Hourly Wage]],0)</f>
        <v>0</v>
      </c>
      <c r="AM355" s="38"/>
      <c r="AN355" s="41">
        <f>Table1[[#This Row],[Wage Difference]]*Table1[[#This Row],[Post Wage Increase Time Off Accruals (Hours)]]</f>
        <v>0</v>
      </c>
      <c r="AO355" s="41">
        <f>Table1[[#This Row],[Min Wage Time Off Accrual Expense]]*Table1[[#This Row],[DDS Funding Percent]]</f>
        <v>0</v>
      </c>
      <c r="AP355" s="1"/>
      <c r="AQ355" s="18"/>
    </row>
    <row r="356" spans="3:43" x14ac:dyDescent="0.25">
      <c r="C356" s="58"/>
      <c r="D356" s="57"/>
      <c r="K356" s="41">
        <f>SUM(Table1[[#This Row],[Regular Wages]],Table1[[#This Row],[OvertimeWages]],Table1[[#This Row],[Holiday Wages]],Table1[[#This Row],[Incentive Payments]])</f>
        <v>0</v>
      </c>
      <c r="L356" s="38"/>
      <c r="M356" s="38"/>
      <c r="N356" s="38"/>
      <c r="O356" s="38"/>
      <c r="P356" s="38"/>
      <c r="Q356" s="38"/>
      <c r="R356" s="38"/>
      <c r="S356" s="41">
        <f>SUM(Table1[[#This Row],[Regular Wages2]],Table1[[#This Row],[OvertimeWages4]],Table1[[#This Row],[Holiday Wages6]],Table1[[#This Row],[Incentive Payments8]])</f>
        <v>0</v>
      </c>
      <c r="T356" s="41">
        <f>SUM(Table1[[#This Row],[Total Pre Min Wage Wages]],Table1[[#This Row],[Total After Min Wage Wages]])</f>
        <v>0</v>
      </c>
      <c r="U356" s="41">
        <f>IFERROR(IF(OR(Table1[[#This Row],[Regular Hours]]=0,Table1[[#This Row],[Regular Hours]]=""),VLOOKUP(Table1[[#This Row],[Position Title]],startingWages!$A$2:$D$200,2, FALSE),Table1[[#This Row],[Regular Wages]]/Table1[[#This Row],[Regular Hours]]),0)</f>
        <v>0</v>
      </c>
      <c r="V356" s="41">
        <f>IF(OR(Table1[[#This Row],[OvertimeHours]]="",Table1[[#This Row],[OvertimeHours]]=0),Table1[[#This Row],[Regular Hourly Wage]]*1.5,Table1[[#This Row],[OvertimeWages]]/Table1[[#This Row],[OvertimeHours]])</f>
        <v>0</v>
      </c>
      <c r="W356" s="41">
        <f>IF(OR(Table1[[#This Row],[Holiday Hours]]="",Table1[[#This Row],[Holiday Hours]]=0),Table1[[#This Row],[Regular Hourly Wage]],Table1[[#This Row],[Holiday Wages]]/Table1[[#This Row],[Holiday Hours]])</f>
        <v>0</v>
      </c>
      <c r="X356" s="41" t="str">
        <f>IF(Table1[[#This Row],[Regular Hourly Wage]]&lt;14.05,"$14.75",IF(Table1[[#This Row],[Regular Hourly Wage]]&lt;30,"5%","None"))</f>
        <v>$14.75</v>
      </c>
      <c r="Y356" s="41">
        <f>IF(Table1[[#This Row],[Wage Category]]="5%",Table1[[#This Row],[Regular Hourly Wage]]*1.05,IF(Table1[[#This Row],[Wage Category]]="$14.75",14.75,Table1[[#This Row],[Regular Hourly Wage]]))</f>
        <v>14.75</v>
      </c>
      <c r="Z356" s="41">
        <f>(1+IF(Table1[[#This Row],[Regular Hourly Wage]]=0,0.5,(Table1[[#This Row],[Overtime Hourly Wage]]-Table1[[#This Row],[Regular Hourly Wage]])/Table1[[#This Row],[Regular Hourly Wage]]))*Table1[[#This Row],[Regular Wage Cap]]</f>
        <v>22.125</v>
      </c>
      <c r="AA356" s="41">
        <f>(1+IF(Table1[[#This Row],[Regular Hourly Wage]]=0,0,(Table1[[#This Row],[Holiday Hourly Wage]]-Table1[[#This Row],[Regular Hourly Wage]])/Table1[[#This Row],[Regular Hourly Wage]]))*Table1[[#This Row],[Regular Wage Cap]]</f>
        <v>14.75</v>
      </c>
      <c r="AB356" s="41">
        <f>Table1[[#This Row],[Regular Hours3]]*Table1[[#This Row],[Regular Hourly Wage]]</f>
        <v>0</v>
      </c>
      <c r="AC356" s="41">
        <f>Table1[[#This Row],[OvertimeHours5]]*Table1[[#This Row],[Overtime Hourly Wage]]</f>
        <v>0</v>
      </c>
      <c r="AD356" s="41">
        <f>Table1[[#This Row],[Holiday Hours7]]*Table1[[#This Row],[Holiday Hourly Wage]]</f>
        <v>0</v>
      </c>
      <c r="AE356" s="41">
        <f>SUM(Table1[[#This Row],[Regular10]:[Holiday12]])</f>
        <v>0</v>
      </c>
      <c r="AF356" s="41">
        <f>Table1[[#This Row],[Regular Hours3]]*Table1[[#This Row],[Regular Wage Cap]]</f>
        <v>0</v>
      </c>
      <c r="AG356" s="41">
        <f>Table1[[#This Row],[OvertimeHours5]]*Table1[[#This Row],[Overtime Wage Cap]]</f>
        <v>0</v>
      </c>
      <c r="AH356" s="41">
        <f>Table1[[#This Row],[Holiday Hours7]]*Table1[[#This Row],[Holiday Wage Cap]]</f>
        <v>0</v>
      </c>
      <c r="AI356" s="41">
        <f>SUM(Table1[[#This Row],[Regular]:[Holiday]])</f>
        <v>0</v>
      </c>
      <c r="AJ356" s="41">
        <f>IF(Table1[[#This Row],[Total]]=0,0,Table1[[#This Row],[Total2]]-Table1[[#This Row],[Total]])</f>
        <v>0</v>
      </c>
      <c r="AK356" s="41">
        <f>Table1[[#This Row],[Difference]]*Table1[[#This Row],[DDS Funding Percent]]</f>
        <v>0</v>
      </c>
      <c r="AL356" s="41">
        <f>IF(Table1[[#This Row],[Regular Hourly Wage]]&lt;&gt;0,Table1[[#This Row],[Regular Wage Cap]]-Table1[[#This Row],[Regular Hourly Wage]],0)</f>
        <v>0</v>
      </c>
      <c r="AM356" s="38"/>
      <c r="AN356" s="41">
        <f>Table1[[#This Row],[Wage Difference]]*Table1[[#This Row],[Post Wage Increase Time Off Accruals (Hours)]]</f>
        <v>0</v>
      </c>
      <c r="AO356" s="41">
        <f>Table1[[#This Row],[Min Wage Time Off Accrual Expense]]*Table1[[#This Row],[DDS Funding Percent]]</f>
        <v>0</v>
      </c>
      <c r="AP356" s="1"/>
      <c r="AQ356" s="18"/>
    </row>
    <row r="357" spans="3:43" x14ac:dyDescent="0.25">
      <c r="C357" s="58"/>
      <c r="D357" s="57"/>
      <c r="K357" s="41">
        <f>SUM(Table1[[#This Row],[Regular Wages]],Table1[[#This Row],[OvertimeWages]],Table1[[#This Row],[Holiday Wages]],Table1[[#This Row],[Incentive Payments]])</f>
        <v>0</v>
      </c>
      <c r="L357" s="38"/>
      <c r="M357" s="38"/>
      <c r="N357" s="38"/>
      <c r="O357" s="38"/>
      <c r="P357" s="38"/>
      <c r="Q357" s="38"/>
      <c r="R357" s="38"/>
      <c r="S357" s="41">
        <f>SUM(Table1[[#This Row],[Regular Wages2]],Table1[[#This Row],[OvertimeWages4]],Table1[[#This Row],[Holiday Wages6]],Table1[[#This Row],[Incentive Payments8]])</f>
        <v>0</v>
      </c>
      <c r="T357" s="41">
        <f>SUM(Table1[[#This Row],[Total Pre Min Wage Wages]],Table1[[#This Row],[Total After Min Wage Wages]])</f>
        <v>0</v>
      </c>
      <c r="U357" s="41">
        <f>IFERROR(IF(OR(Table1[[#This Row],[Regular Hours]]=0,Table1[[#This Row],[Regular Hours]]=""),VLOOKUP(Table1[[#This Row],[Position Title]],startingWages!$A$2:$D$200,2, FALSE),Table1[[#This Row],[Regular Wages]]/Table1[[#This Row],[Regular Hours]]),0)</f>
        <v>0</v>
      </c>
      <c r="V357" s="41">
        <f>IF(OR(Table1[[#This Row],[OvertimeHours]]="",Table1[[#This Row],[OvertimeHours]]=0),Table1[[#This Row],[Regular Hourly Wage]]*1.5,Table1[[#This Row],[OvertimeWages]]/Table1[[#This Row],[OvertimeHours]])</f>
        <v>0</v>
      </c>
      <c r="W357" s="41">
        <f>IF(OR(Table1[[#This Row],[Holiday Hours]]="",Table1[[#This Row],[Holiday Hours]]=0),Table1[[#This Row],[Regular Hourly Wage]],Table1[[#This Row],[Holiday Wages]]/Table1[[#This Row],[Holiday Hours]])</f>
        <v>0</v>
      </c>
      <c r="X357" s="41" t="str">
        <f>IF(Table1[[#This Row],[Regular Hourly Wage]]&lt;14.05,"$14.75",IF(Table1[[#This Row],[Regular Hourly Wage]]&lt;30,"5%","None"))</f>
        <v>$14.75</v>
      </c>
      <c r="Y357" s="41">
        <f>IF(Table1[[#This Row],[Wage Category]]="5%",Table1[[#This Row],[Regular Hourly Wage]]*1.05,IF(Table1[[#This Row],[Wage Category]]="$14.75",14.75,Table1[[#This Row],[Regular Hourly Wage]]))</f>
        <v>14.75</v>
      </c>
      <c r="Z357" s="41">
        <f>(1+IF(Table1[[#This Row],[Regular Hourly Wage]]=0,0.5,(Table1[[#This Row],[Overtime Hourly Wage]]-Table1[[#This Row],[Regular Hourly Wage]])/Table1[[#This Row],[Regular Hourly Wage]]))*Table1[[#This Row],[Regular Wage Cap]]</f>
        <v>22.125</v>
      </c>
      <c r="AA357" s="41">
        <f>(1+IF(Table1[[#This Row],[Regular Hourly Wage]]=0,0,(Table1[[#This Row],[Holiday Hourly Wage]]-Table1[[#This Row],[Regular Hourly Wage]])/Table1[[#This Row],[Regular Hourly Wage]]))*Table1[[#This Row],[Regular Wage Cap]]</f>
        <v>14.75</v>
      </c>
      <c r="AB357" s="41">
        <f>Table1[[#This Row],[Regular Hours3]]*Table1[[#This Row],[Regular Hourly Wage]]</f>
        <v>0</v>
      </c>
      <c r="AC357" s="41">
        <f>Table1[[#This Row],[OvertimeHours5]]*Table1[[#This Row],[Overtime Hourly Wage]]</f>
        <v>0</v>
      </c>
      <c r="AD357" s="41">
        <f>Table1[[#This Row],[Holiday Hours7]]*Table1[[#This Row],[Holiday Hourly Wage]]</f>
        <v>0</v>
      </c>
      <c r="AE357" s="41">
        <f>SUM(Table1[[#This Row],[Regular10]:[Holiday12]])</f>
        <v>0</v>
      </c>
      <c r="AF357" s="41">
        <f>Table1[[#This Row],[Regular Hours3]]*Table1[[#This Row],[Regular Wage Cap]]</f>
        <v>0</v>
      </c>
      <c r="AG357" s="41">
        <f>Table1[[#This Row],[OvertimeHours5]]*Table1[[#This Row],[Overtime Wage Cap]]</f>
        <v>0</v>
      </c>
      <c r="AH357" s="41">
        <f>Table1[[#This Row],[Holiday Hours7]]*Table1[[#This Row],[Holiday Wage Cap]]</f>
        <v>0</v>
      </c>
      <c r="AI357" s="41">
        <f>SUM(Table1[[#This Row],[Regular]:[Holiday]])</f>
        <v>0</v>
      </c>
      <c r="AJ357" s="41">
        <f>IF(Table1[[#This Row],[Total]]=0,0,Table1[[#This Row],[Total2]]-Table1[[#This Row],[Total]])</f>
        <v>0</v>
      </c>
      <c r="AK357" s="41">
        <f>Table1[[#This Row],[Difference]]*Table1[[#This Row],[DDS Funding Percent]]</f>
        <v>0</v>
      </c>
      <c r="AL357" s="41">
        <f>IF(Table1[[#This Row],[Regular Hourly Wage]]&lt;&gt;0,Table1[[#This Row],[Regular Wage Cap]]-Table1[[#This Row],[Regular Hourly Wage]],0)</f>
        <v>0</v>
      </c>
      <c r="AM357" s="38"/>
      <c r="AN357" s="41">
        <f>Table1[[#This Row],[Wage Difference]]*Table1[[#This Row],[Post Wage Increase Time Off Accruals (Hours)]]</f>
        <v>0</v>
      </c>
      <c r="AO357" s="41">
        <f>Table1[[#This Row],[Min Wage Time Off Accrual Expense]]*Table1[[#This Row],[DDS Funding Percent]]</f>
        <v>0</v>
      </c>
      <c r="AP357" s="1"/>
      <c r="AQ357" s="18"/>
    </row>
    <row r="358" spans="3:43" x14ac:dyDescent="0.25">
      <c r="C358" s="58"/>
      <c r="D358" s="57"/>
      <c r="K358" s="41">
        <f>SUM(Table1[[#This Row],[Regular Wages]],Table1[[#This Row],[OvertimeWages]],Table1[[#This Row],[Holiday Wages]],Table1[[#This Row],[Incentive Payments]])</f>
        <v>0</v>
      </c>
      <c r="L358" s="38"/>
      <c r="M358" s="38"/>
      <c r="N358" s="38"/>
      <c r="O358" s="38"/>
      <c r="P358" s="38"/>
      <c r="Q358" s="38"/>
      <c r="R358" s="38"/>
      <c r="S358" s="41">
        <f>SUM(Table1[[#This Row],[Regular Wages2]],Table1[[#This Row],[OvertimeWages4]],Table1[[#This Row],[Holiday Wages6]],Table1[[#This Row],[Incentive Payments8]])</f>
        <v>0</v>
      </c>
      <c r="T358" s="41">
        <f>SUM(Table1[[#This Row],[Total Pre Min Wage Wages]],Table1[[#This Row],[Total After Min Wage Wages]])</f>
        <v>0</v>
      </c>
      <c r="U358" s="41">
        <f>IFERROR(IF(OR(Table1[[#This Row],[Regular Hours]]=0,Table1[[#This Row],[Regular Hours]]=""),VLOOKUP(Table1[[#This Row],[Position Title]],startingWages!$A$2:$D$200,2, FALSE),Table1[[#This Row],[Regular Wages]]/Table1[[#This Row],[Regular Hours]]),0)</f>
        <v>0</v>
      </c>
      <c r="V358" s="41">
        <f>IF(OR(Table1[[#This Row],[OvertimeHours]]="",Table1[[#This Row],[OvertimeHours]]=0),Table1[[#This Row],[Regular Hourly Wage]]*1.5,Table1[[#This Row],[OvertimeWages]]/Table1[[#This Row],[OvertimeHours]])</f>
        <v>0</v>
      </c>
      <c r="W358" s="41">
        <f>IF(OR(Table1[[#This Row],[Holiday Hours]]="",Table1[[#This Row],[Holiday Hours]]=0),Table1[[#This Row],[Regular Hourly Wage]],Table1[[#This Row],[Holiday Wages]]/Table1[[#This Row],[Holiday Hours]])</f>
        <v>0</v>
      </c>
      <c r="X358" s="41" t="str">
        <f>IF(Table1[[#This Row],[Regular Hourly Wage]]&lt;14.05,"$14.75",IF(Table1[[#This Row],[Regular Hourly Wage]]&lt;30,"5%","None"))</f>
        <v>$14.75</v>
      </c>
      <c r="Y358" s="41">
        <f>IF(Table1[[#This Row],[Wage Category]]="5%",Table1[[#This Row],[Regular Hourly Wage]]*1.05,IF(Table1[[#This Row],[Wage Category]]="$14.75",14.75,Table1[[#This Row],[Regular Hourly Wage]]))</f>
        <v>14.75</v>
      </c>
      <c r="Z358" s="41">
        <f>(1+IF(Table1[[#This Row],[Regular Hourly Wage]]=0,0.5,(Table1[[#This Row],[Overtime Hourly Wage]]-Table1[[#This Row],[Regular Hourly Wage]])/Table1[[#This Row],[Regular Hourly Wage]]))*Table1[[#This Row],[Regular Wage Cap]]</f>
        <v>22.125</v>
      </c>
      <c r="AA358" s="41">
        <f>(1+IF(Table1[[#This Row],[Regular Hourly Wage]]=0,0,(Table1[[#This Row],[Holiday Hourly Wage]]-Table1[[#This Row],[Regular Hourly Wage]])/Table1[[#This Row],[Regular Hourly Wage]]))*Table1[[#This Row],[Regular Wage Cap]]</f>
        <v>14.75</v>
      </c>
      <c r="AB358" s="41">
        <f>Table1[[#This Row],[Regular Hours3]]*Table1[[#This Row],[Regular Hourly Wage]]</f>
        <v>0</v>
      </c>
      <c r="AC358" s="41">
        <f>Table1[[#This Row],[OvertimeHours5]]*Table1[[#This Row],[Overtime Hourly Wage]]</f>
        <v>0</v>
      </c>
      <c r="AD358" s="41">
        <f>Table1[[#This Row],[Holiday Hours7]]*Table1[[#This Row],[Holiday Hourly Wage]]</f>
        <v>0</v>
      </c>
      <c r="AE358" s="41">
        <f>SUM(Table1[[#This Row],[Regular10]:[Holiday12]])</f>
        <v>0</v>
      </c>
      <c r="AF358" s="41">
        <f>Table1[[#This Row],[Regular Hours3]]*Table1[[#This Row],[Regular Wage Cap]]</f>
        <v>0</v>
      </c>
      <c r="AG358" s="41">
        <f>Table1[[#This Row],[OvertimeHours5]]*Table1[[#This Row],[Overtime Wage Cap]]</f>
        <v>0</v>
      </c>
      <c r="AH358" s="41">
        <f>Table1[[#This Row],[Holiday Hours7]]*Table1[[#This Row],[Holiday Wage Cap]]</f>
        <v>0</v>
      </c>
      <c r="AI358" s="41">
        <f>SUM(Table1[[#This Row],[Regular]:[Holiday]])</f>
        <v>0</v>
      </c>
      <c r="AJ358" s="41">
        <f>IF(Table1[[#This Row],[Total]]=0,0,Table1[[#This Row],[Total2]]-Table1[[#This Row],[Total]])</f>
        <v>0</v>
      </c>
      <c r="AK358" s="41">
        <f>Table1[[#This Row],[Difference]]*Table1[[#This Row],[DDS Funding Percent]]</f>
        <v>0</v>
      </c>
      <c r="AL358" s="41">
        <f>IF(Table1[[#This Row],[Regular Hourly Wage]]&lt;&gt;0,Table1[[#This Row],[Regular Wage Cap]]-Table1[[#This Row],[Regular Hourly Wage]],0)</f>
        <v>0</v>
      </c>
      <c r="AM358" s="38"/>
      <c r="AN358" s="41">
        <f>Table1[[#This Row],[Wage Difference]]*Table1[[#This Row],[Post Wage Increase Time Off Accruals (Hours)]]</f>
        <v>0</v>
      </c>
      <c r="AO358" s="41">
        <f>Table1[[#This Row],[Min Wage Time Off Accrual Expense]]*Table1[[#This Row],[DDS Funding Percent]]</f>
        <v>0</v>
      </c>
      <c r="AP358" s="1"/>
      <c r="AQ358" s="18"/>
    </row>
    <row r="359" spans="3:43" x14ac:dyDescent="0.25">
      <c r="C359" s="58"/>
      <c r="D359" s="57"/>
      <c r="K359" s="41">
        <f>SUM(Table1[[#This Row],[Regular Wages]],Table1[[#This Row],[OvertimeWages]],Table1[[#This Row],[Holiday Wages]],Table1[[#This Row],[Incentive Payments]])</f>
        <v>0</v>
      </c>
      <c r="L359" s="38"/>
      <c r="M359" s="38"/>
      <c r="N359" s="38"/>
      <c r="O359" s="38"/>
      <c r="P359" s="38"/>
      <c r="Q359" s="38"/>
      <c r="R359" s="38"/>
      <c r="S359" s="41">
        <f>SUM(Table1[[#This Row],[Regular Wages2]],Table1[[#This Row],[OvertimeWages4]],Table1[[#This Row],[Holiday Wages6]],Table1[[#This Row],[Incentive Payments8]])</f>
        <v>0</v>
      </c>
      <c r="T359" s="41">
        <f>SUM(Table1[[#This Row],[Total Pre Min Wage Wages]],Table1[[#This Row],[Total After Min Wage Wages]])</f>
        <v>0</v>
      </c>
      <c r="U359" s="41">
        <f>IFERROR(IF(OR(Table1[[#This Row],[Regular Hours]]=0,Table1[[#This Row],[Regular Hours]]=""),VLOOKUP(Table1[[#This Row],[Position Title]],startingWages!$A$2:$D$200,2, FALSE),Table1[[#This Row],[Regular Wages]]/Table1[[#This Row],[Regular Hours]]),0)</f>
        <v>0</v>
      </c>
      <c r="V359" s="41">
        <f>IF(OR(Table1[[#This Row],[OvertimeHours]]="",Table1[[#This Row],[OvertimeHours]]=0),Table1[[#This Row],[Regular Hourly Wage]]*1.5,Table1[[#This Row],[OvertimeWages]]/Table1[[#This Row],[OvertimeHours]])</f>
        <v>0</v>
      </c>
      <c r="W359" s="41">
        <f>IF(OR(Table1[[#This Row],[Holiday Hours]]="",Table1[[#This Row],[Holiday Hours]]=0),Table1[[#This Row],[Regular Hourly Wage]],Table1[[#This Row],[Holiday Wages]]/Table1[[#This Row],[Holiday Hours]])</f>
        <v>0</v>
      </c>
      <c r="X359" s="41" t="str">
        <f>IF(Table1[[#This Row],[Regular Hourly Wage]]&lt;14.05,"$14.75",IF(Table1[[#This Row],[Regular Hourly Wage]]&lt;30,"5%","None"))</f>
        <v>$14.75</v>
      </c>
      <c r="Y359" s="41">
        <f>IF(Table1[[#This Row],[Wage Category]]="5%",Table1[[#This Row],[Regular Hourly Wage]]*1.05,IF(Table1[[#This Row],[Wage Category]]="$14.75",14.75,Table1[[#This Row],[Regular Hourly Wage]]))</f>
        <v>14.75</v>
      </c>
      <c r="Z359" s="41">
        <f>(1+IF(Table1[[#This Row],[Regular Hourly Wage]]=0,0.5,(Table1[[#This Row],[Overtime Hourly Wage]]-Table1[[#This Row],[Regular Hourly Wage]])/Table1[[#This Row],[Regular Hourly Wage]]))*Table1[[#This Row],[Regular Wage Cap]]</f>
        <v>22.125</v>
      </c>
      <c r="AA359" s="41">
        <f>(1+IF(Table1[[#This Row],[Regular Hourly Wage]]=0,0,(Table1[[#This Row],[Holiday Hourly Wage]]-Table1[[#This Row],[Regular Hourly Wage]])/Table1[[#This Row],[Regular Hourly Wage]]))*Table1[[#This Row],[Regular Wage Cap]]</f>
        <v>14.75</v>
      </c>
      <c r="AB359" s="41">
        <f>Table1[[#This Row],[Regular Hours3]]*Table1[[#This Row],[Regular Hourly Wage]]</f>
        <v>0</v>
      </c>
      <c r="AC359" s="41">
        <f>Table1[[#This Row],[OvertimeHours5]]*Table1[[#This Row],[Overtime Hourly Wage]]</f>
        <v>0</v>
      </c>
      <c r="AD359" s="41">
        <f>Table1[[#This Row],[Holiday Hours7]]*Table1[[#This Row],[Holiday Hourly Wage]]</f>
        <v>0</v>
      </c>
      <c r="AE359" s="41">
        <f>SUM(Table1[[#This Row],[Regular10]:[Holiday12]])</f>
        <v>0</v>
      </c>
      <c r="AF359" s="41">
        <f>Table1[[#This Row],[Regular Hours3]]*Table1[[#This Row],[Regular Wage Cap]]</f>
        <v>0</v>
      </c>
      <c r="AG359" s="41">
        <f>Table1[[#This Row],[OvertimeHours5]]*Table1[[#This Row],[Overtime Wage Cap]]</f>
        <v>0</v>
      </c>
      <c r="AH359" s="41">
        <f>Table1[[#This Row],[Holiday Hours7]]*Table1[[#This Row],[Holiday Wage Cap]]</f>
        <v>0</v>
      </c>
      <c r="AI359" s="41">
        <f>SUM(Table1[[#This Row],[Regular]:[Holiday]])</f>
        <v>0</v>
      </c>
      <c r="AJ359" s="41">
        <f>IF(Table1[[#This Row],[Total]]=0,0,Table1[[#This Row],[Total2]]-Table1[[#This Row],[Total]])</f>
        <v>0</v>
      </c>
      <c r="AK359" s="41">
        <f>Table1[[#This Row],[Difference]]*Table1[[#This Row],[DDS Funding Percent]]</f>
        <v>0</v>
      </c>
      <c r="AL359" s="41">
        <f>IF(Table1[[#This Row],[Regular Hourly Wage]]&lt;&gt;0,Table1[[#This Row],[Regular Wage Cap]]-Table1[[#This Row],[Regular Hourly Wage]],0)</f>
        <v>0</v>
      </c>
      <c r="AM359" s="38"/>
      <c r="AN359" s="41">
        <f>Table1[[#This Row],[Wage Difference]]*Table1[[#This Row],[Post Wage Increase Time Off Accruals (Hours)]]</f>
        <v>0</v>
      </c>
      <c r="AO359" s="41">
        <f>Table1[[#This Row],[Min Wage Time Off Accrual Expense]]*Table1[[#This Row],[DDS Funding Percent]]</f>
        <v>0</v>
      </c>
      <c r="AP359" s="1"/>
      <c r="AQ359" s="18"/>
    </row>
    <row r="360" spans="3:43" x14ac:dyDescent="0.25">
      <c r="C360" s="58"/>
      <c r="D360" s="57"/>
      <c r="K360" s="41">
        <f>SUM(Table1[[#This Row],[Regular Wages]],Table1[[#This Row],[OvertimeWages]],Table1[[#This Row],[Holiday Wages]],Table1[[#This Row],[Incentive Payments]])</f>
        <v>0</v>
      </c>
      <c r="L360" s="38"/>
      <c r="M360" s="38"/>
      <c r="N360" s="38"/>
      <c r="O360" s="38"/>
      <c r="P360" s="38"/>
      <c r="Q360" s="38"/>
      <c r="R360" s="38"/>
      <c r="S360" s="41">
        <f>SUM(Table1[[#This Row],[Regular Wages2]],Table1[[#This Row],[OvertimeWages4]],Table1[[#This Row],[Holiday Wages6]],Table1[[#This Row],[Incentive Payments8]])</f>
        <v>0</v>
      </c>
      <c r="T360" s="41">
        <f>SUM(Table1[[#This Row],[Total Pre Min Wage Wages]],Table1[[#This Row],[Total After Min Wage Wages]])</f>
        <v>0</v>
      </c>
      <c r="U360" s="41">
        <f>IFERROR(IF(OR(Table1[[#This Row],[Regular Hours]]=0,Table1[[#This Row],[Regular Hours]]=""),VLOOKUP(Table1[[#This Row],[Position Title]],startingWages!$A$2:$D$200,2, FALSE),Table1[[#This Row],[Regular Wages]]/Table1[[#This Row],[Regular Hours]]),0)</f>
        <v>0</v>
      </c>
      <c r="V360" s="41">
        <f>IF(OR(Table1[[#This Row],[OvertimeHours]]="",Table1[[#This Row],[OvertimeHours]]=0),Table1[[#This Row],[Regular Hourly Wage]]*1.5,Table1[[#This Row],[OvertimeWages]]/Table1[[#This Row],[OvertimeHours]])</f>
        <v>0</v>
      </c>
      <c r="W360" s="41">
        <f>IF(OR(Table1[[#This Row],[Holiday Hours]]="",Table1[[#This Row],[Holiday Hours]]=0),Table1[[#This Row],[Regular Hourly Wage]],Table1[[#This Row],[Holiday Wages]]/Table1[[#This Row],[Holiday Hours]])</f>
        <v>0</v>
      </c>
      <c r="X360" s="41" t="str">
        <f>IF(Table1[[#This Row],[Regular Hourly Wage]]&lt;14.05,"$14.75",IF(Table1[[#This Row],[Regular Hourly Wage]]&lt;30,"5%","None"))</f>
        <v>$14.75</v>
      </c>
      <c r="Y360" s="41">
        <f>IF(Table1[[#This Row],[Wage Category]]="5%",Table1[[#This Row],[Regular Hourly Wage]]*1.05,IF(Table1[[#This Row],[Wage Category]]="$14.75",14.75,Table1[[#This Row],[Regular Hourly Wage]]))</f>
        <v>14.75</v>
      </c>
      <c r="Z360" s="41">
        <f>(1+IF(Table1[[#This Row],[Regular Hourly Wage]]=0,0.5,(Table1[[#This Row],[Overtime Hourly Wage]]-Table1[[#This Row],[Regular Hourly Wage]])/Table1[[#This Row],[Regular Hourly Wage]]))*Table1[[#This Row],[Regular Wage Cap]]</f>
        <v>22.125</v>
      </c>
      <c r="AA360" s="41">
        <f>(1+IF(Table1[[#This Row],[Regular Hourly Wage]]=0,0,(Table1[[#This Row],[Holiday Hourly Wage]]-Table1[[#This Row],[Regular Hourly Wage]])/Table1[[#This Row],[Regular Hourly Wage]]))*Table1[[#This Row],[Regular Wage Cap]]</f>
        <v>14.75</v>
      </c>
      <c r="AB360" s="41">
        <f>Table1[[#This Row],[Regular Hours3]]*Table1[[#This Row],[Regular Hourly Wage]]</f>
        <v>0</v>
      </c>
      <c r="AC360" s="41">
        <f>Table1[[#This Row],[OvertimeHours5]]*Table1[[#This Row],[Overtime Hourly Wage]]</f>
        <v>0</v>
      </c>
      <c r="AD360" s="41">
        <f>Table1[[#This Row],[Holiday Hours7]]*Table1[[#This Row],[Holiday Hourly Wage]]</f>
        <v>0</v>
      </c>
      <c r="AE360" s="41">
        <f>SUM(Table1[[#This Row],[Regular10]:[Holiday12]])</f>
        <v>0</v>
      </c>
      <c r="AF360" s="41">
        <f>Table1[[#This Row],[Regular Hours3]]*Table1[[#This Row],[Regular Wage Cap]]</f>
        <v>0</v>
      </c>
      <c r="AG360" s="41">
        <f>Table1[[#This Row],[OvertimeHours5]]*Table1[[#This Row],[Overtime Wage Cap]]</f>
        <v>0</v>
      </c>
      <c r="AH360" s="41">
        <f>Table1[[#This Row],[Holiday Hours7]]*Table1[[#This Row],[Holiday Wage Cap]]</f>
        <v>0</v>
      </c>
      <c r="AI360" s="41">
        <f>SUM(Table1[[#This Row],[Regular]:[Holiday]])</f>
        <v>0</v>
      </c>
      <c r="AJ360" s="41">
        <f>IF(Table1[[#This Row],[Total]]=0,0,Table1[[#This Row],[Total2]]-Table1[[#This Row],[Total]])</f>
        <v>0</v>
      </c>
      <c r="AK360" s="41">
        <f>Table1[[#This Row],[Difference]]*Table1[[#This Row],[DDS Funding Percent]]</f>
        <v>0</v>
      </c>
      <c r="AL360" s="41">
        <f>IF(Table1[[#This Row],[Regular Hourly Wage]]&lt;&gt;0,Table1[[#This Row],[Regular Wage Cap]]-Table1[[#This Row],[Regular Hourly Wage]],0)</f>
        <v>0</v>
      </c>
      <c r="AM360" s="38"/>
      <c r="AN360" s="41">
        <f>Table1[[#This Row],[Wage Difference]]*Table1[[#This Row],[Post Wage Increase Time Off Accruals (Hours)]]</f>
        <v>0</v>
      </c>
      <c r="AO360" s="41">
        <f>Table1[[#This Row],[Min Wage Time Off Accrual Expense]]*Table1[[#This Row],[DDS Funding Percent]]</f>
        <v>0</v>
      </c>
      <c r="AP360" s="1"/>
      <c r="AQ360" s="18"/>
    </row>
    <row r="361" spans="3:43" x14ac:dyDescent="0.25">
      <c r="C361" s="58"/>
      <c r="D361" s="57"/>
      <c r="K361" s="41">
        <f>SUM(Table1[[#This Row],[Regular Wages]],Table1[[#This Row],[OvertimeWages]],Table1[[#This Row],[Holiday Wages]],Table1[[#This Row],[Incentive Payments]])</f>
        <v>0</v>
      </c>
      <c r="L361" s="38"/>
      <c r="M361" s="38"/>
      <c r="N361" s="38"/>
      <c r="O361" s="38"/>
      <c r="P361" s="38"/>
      <c r="Q361" s="38"/>
      <c r="R361" s="38"/>
      <c r="S361" s="41">
        <f>SUM(Table1[[#This Row],[Regular Wages2]],Table1[[#This Row],[OvertimeWages4]],Table1[[#This Row],[Holiday Wages6]],Table1[[#This Row],[Incentive Payments8]])</f>
        <v>0</v>
      </c>
      <c r="T361" s="41">
        <f>SUM(Table1[[#This Row],[Total Pre Min Wage Wages]],Table1[[#This Row],[Total After Min Wage Wages]])</f>
        <v>0</v>
      </c>
      <c r="U361" s="41">
        <f>IFERROR(IF(OR(Table1[[#This Row],[Regular Hours]]=0,Table1[[#This Row],[Regular Hours]]=""),VLOOKUP(Table1[[#This Row],[Position Title]],startingWages!$A$2:$D$200,2, FALSE),Table1[[#This Row],[Regular Wages]]/Table1[[#This Row],[Regular Hours]]),0)</f>
        <v>0</v>
      </c>
      <c r="V361" s="41">
        <f>IF(OR(Table1[[#This Row],[OvertimeHours]]="",Table1[[#This Row],[OvertimeHours]]=0),Table1[[#This Row],[Regular Hourly Wage]]*1.5,Table1[[#This Row],[OvertimeWages]]/Table1[[#This Row],[OvertimeHours]])</f>
        <v>0</v>
      </c>
      <c r="W361" s="41">
        <f>IF(OR(Table1[[#This Row],[Holiday Hours]]="",Table1[[#This Row],[Holiday Hours]]=0),Table1[[#This Row],[Regular Hourly Wage]],Table1[[#This Row],[Holiday Wages]]/Table1[[#This Row],[Holiday Hours]])</f>
        <v>0</v>
      </c>
      <c r="X361" s="41" t="str">
        <f>IF(Table1[[#This Row],[Regular Hourly Wage]]&lt;14.05,"$14.75",IF(Table1[[#This Row],[Regular Hourly Wage]]&lt;30,"5%","None"))</f>
        <v>$14.75</v>
      </c>
      <c r="Y361" s="41">
        <f>IF(Table1[[#This Row],[Wage Category]]="5%",Table1[[#This Row],[Regular Hourly Wage]]*1.05,IF(Table1[[#This Row],[Wage Category]]="$14.75",14.75,Table1[[#This Row],[Regular Hourly Wage]]))</f>
        <v>14.75</v>
      </c>
      <c r="Z361" s="41">
        <f>(1+IF(Table1[[#This Row],[Regular Hourly Wage]]=0,0.5,(Table1[[#This Row],[Overtime Hourly Wage]]-Table1[[#This Row],[Regular Hourly Wage]])/Table1[[#This Row],[Regular Hourly Wage]]))*Table1[[#This Row],[Regular Wage Cap]]</f>
        <v>22.125</v>
      </c>
      <c r="AA361" s="41">
        <f>(1+IF(Table1[[#This Row],[Regular Hourly Wage]]=0,0,(Table1[[#This Row],[Holiday Hourly Wage]]-Table1[[#This Row],[Regular Hourly Wage]])/Table1[[#This Row],[Regular Hourly Wage]]))*Table1[[#This Row],[Regular Wage Cap]]</f>
        <v>14.75</v>
      </c>
      <c r="AB361" s="41">
        <f>Table1[[#This Row],[Regular Hours3]]*Table1[[#This Row],[Regular Hourly Wage]]</f>
        <v>0</v>
      </c>
      <c r="AC361" s="41">
        <f>Table1[[#This Row],[OvertimeHours5]]*Table1[[#This Row],[Overtime Hourly Wage]]</f>
        <v>0</v>
      </c>
      <c r="AD361" s="41">
        <f>Table1[[#This Row],[Holiday Hours7]]*Table1[[#This Row],[Holiday Hourly Wage]]</f>
        <v>0</v>
      </c>
      <c r="AE361" s="41">
        <f>SUM(Table1[[#This Row],[Regular10]:[Holiday12]])</f>
        <v>0</v>
      </c>
      <c r="AF361" s="41">
        <f>Table1[[#This Row],[Regular Hours3]]*Table1[[#This Row],[Regular Wage Cap]]</f>
        <v>0</v>
      </c>
      <c r="AG361" s="41">
        <f>Table1[[#This Row],[OvertimeHours5]]*Table1[[#This Row],[Overtime Wage Cap]]</f>
        <v>0</v>
      </c>
      <c r="AH361" s="41">
        <f>Table1[[#This Row],[Holiday Hours7]]*Table1[[#This Row],[Holiday Wage Cap]]</f>
        <v>0</v>
      </c>
      <c r="AI361" s="41">
        <f>SUM(Table1[[#This Row],[Regular]:[Holiday]])</f>
        <v>0</v>
      </c>
      <c r="AJ361" s="41">
        <f>IF(Table1[[#This Row],[Total]]=0,0,Table1[[#This Row],[Total2]]-Table1[[#This Row],[Total]])</f>
        <v>0</v>
      </c>
      <c r="AK361" s="41">
        <f>Table1[[#This Row],[Difference]]*Table1[[#This Row],[DDS Funding Percent]]</f>
        <v>0</v>
      </c>
      <c r="AL361" s="41">
        <f>IF(Table1[[#This Row],[Regular Hourly Wage]]&lt;&gt;0,Table1[[#This Row],[Regular Wage Cap]]-Table1[[#This Row],[Regular Hourly Wage]],0)</f>
        <v>0</v>
      </c>
      <c r="AM361" s="38"/>
      <c r="AN361" s="41">
        <f>Table1[[#This Row],[Wage Difference]]*Table1[[#This Row],[Post Wage Increase Time Off Accruals (Hours)]]</f>
        <v>0</v>
      </c>
      <c r="AO361" s="41">
        <f>Table1[[#This Row],[Min Wage Time Off Accrual Expense]]*Table1[[#This Row],[DDS Funding Percent]]</f>
        <v>0</v>
      </c>
      <c r="AP361" s="1"/>
      <c r="AQ361" s="18"/>
    </row>
    <row r="362" spans="3:43" x14ac:dyDescent="0.25">
      <c r="C362" s="58"/>
      <c r="D362" s="57"/>
      <c r="K362" s="41">
        <f>SUM(Table1[[#This Row],[Regular Wages]],Table1[[#This Row],[OvertimeWages]],Table1[[#This Row],[Holiday Wages]],Table1[[#This Row],[Incentive Payments]])</f>
        <v>0</v>
      </c>
      <c r="L362" s="38"/>
      <c r="M362" s="38"/>
      <c r="N362" s="38"/>
      <c r="O362" s="38"/>
      <c r="P362" s="38"/>
      <c r="Q362" s="38"/>
      <c r="R362" s="38"/>
      <c r="S362" s="41">
        <f>SUM(Table1[[#This Row],[Regular Wages2]],Table1[[#This Row],[OvertimeWages4]],Table1[[#This Row],[Holiday Wages6]],Table1[[#This Row],[Incentive Payments8]])</f>
        <v>0</v>
      </c>
      <c r="T362" s="41">
        <f>SUM(Table1[[#This Row],[Total Pre Min Wage Wages]],Table1[[#This Row],[Total After Min Wage Wages]])</f>
        <v>0</v>
      </c>
      <c r="U362" s="41">
        <f>IFERROR(IF(OR(Table1[[#This Row],[Regular Hours]]=0,Table1[[#This Row],[Regular Hours]]=""),VLOOKUP(Table1[[#This Row],[Position Title]],startingWages!$A$2:$D$200,2, FALSE),Table1[[#This Row],[Regular Wages]]/Table1[[#This Row],[Regular Hours]]),0)</f>
        <v>0</v>
      </c>
      <c r="V362" s="41">
        <f>IF(OR(Table1[[#This Row],[OvertimeHours]]="",Table1[[#This Row],[OvertimeHours]]=0),Table1[[#This Row],[Regular Hourly Wage]]*1.5,Table1[[#This Row],[OvertimeWages]]/Table1[[#This Row],[OvertimeHours]])</f>
        <v>0</v>
      </c>
      <c r="W362" s="41">
        <f>IF(OR(Table1[[#This Row],[Holiday Hours]]="",Table1[[#This Row],[Holiday Hours]]=0),Table1[[#This Row],[Regular Hourly Wage]],Table1[[#This Row],[Holiday Wages]]/Table1[[#This Row],[Holiday Hours]])</f>
        <v>0</v>
      </c>
      <c r="X362" s="41" t="str">
        <f>IF(Table1[[#This Row],[Regular Hourly Wage]]&lt;14.05,"$14.75",IF(Table1[[#This Row],[Regular Hourly Wage]]&lt;30,"5%","None"))</f>
        <v>$14.75</v>
      </c>
      <c r="Y362" s="41">
        <f>IF(Table1[[#This Row],[Wage Category]]="5%",Table1[[#This Row],[Regular Hourly Wage]]*1.05,IF(Table1[[#This Row],[Wage Category]]="$14.75",14.75,Table1[[#This Row],[Regular Hourly Wage]]))</f>
        <v>14.75</v>
      </c>
      <c r="Z362" s="41">
        <f>(1+IF(Table1[[#This Row],[Regular Hourly Wage]]=0,0.5,(Table1[[#This Row],[Overtime Hourly Wage]]-Table1[[#This Row],[Regular Hourly Wage]])/Table1[[#This Row],[Regular Hourly Wage]]))*Table1[[#This Row],[Regular Wage Cap]]</f>
        <v>22.125</v>
      </c>
      <c r="AA362" s="41">
        <f>(1+IF(Table1[[#This Row],[Regular Hourly Wage]]=0,0,(Table1[[#This Row],[Holiday Hourly Wage]]-Table1[[#This Row],[Regular Hourly Wage]])/Table1[[#This Row],[Regular Hourly Wage]]))*Table1[[#This Row],[Regular Wage Cap]]</f>
        <v>14.75</v>
      </c>
      <c r="AB362" s="41">
        <f>Table1[[#This Row],[Regular Hours3]]*Table1[[#This Row],[Regular Hourly Wage]]</f>
        <v>0</v>
      </c>
      <c r="AC362" s="41">
        <f>Table1[[#This Row],[OvertimeHours5]]*Table1[[#This Row],[Overtime Hourly Wage]]</f>
        <v>0</v>
      </c>
      <c r="AD362" s="41">
        <f>Table1[[#This Row],[Holiday Hours7]]*Table1[[#This Row],[Holiday Hourly Wage]]</f>
        <v>0</v>
      </c>
      <c r="AE362" s="41">
        <f>SUM(Table1[[#This Row],[Regular10]:[Holiday12]])</f>
        <v>0</v>
      </c>
      <c r="AF362" s="41">
        <f>Table1[[#This Row],[Regular Hours3]]*Table1[[#This Row],[Regular Wage Cap]]</f>
        <v>0</v>
      </c>
      <c r="AG362" s="41">
        <f>Table1[[#This Row],[OvertimeHours5]]*Table1[[#This Row],[Overtime Wage Cap]]</f>
        <v>0</v>
      </c>
      <c r="AH362" s="41">
        <f>Table1[[#This Row],[Holiday Hours7]]*Table1[[#This Row],[Holiday Wage Cap]]</f>
        <v>0</v>
      </c>
      <c r="AI362" s="41">
        <f>SUM(Table1[[#This Row],[Regular]:[Holiday]])</f>
        <v>0</v>
      </c>
      <c r="AJ362" s="41">
        <f>IF(Table1[[#This Row],[Total]]=0,0,Table1[[#This Row],[Total2]]-Table1[[#This Row],[Total]])</f>
        <v>0</v>
      </c>
      <c r="AK362" s="41">
        <f>Table1[[#This Row],[Difference]]*Table1[[#This Row],[DDS Funding Percent]]</f>
        <v>0</v>
      </c>
      <c r="AL362" s="41">
        <f>IF(Table1[[#This Row],[Regular Hourly Wage]]&lt;&gt;0,Table1[[#This Row],[Regular Wage Cap]]-Table1[[#This Row],[Regular Hourly Wage]],0)</f>
        <v>0</v>
      </c>
      <c r="AM362" s="38"/>
      <c r="AN362" s="41">
        <f>Table1[[#This Row],[Wage Difference]]*Table1[[#This Row],[Post Wage Increase Time Off Accruals (Hours)]]</f>
        <v>0</v>
      </c>
      <c r="AO362" s="41">
        <f>Table1[[#This Row],[Min Wage Time Off Accrual Expense]]*Table1[[#This Row],[DDS Funding Percent]]</f>
        <v>0</v>
      </c>
      <c r="AP362" s="1"/>
      <c r="AQ362" s="18"/>
    </row>
    <row r="363" spans="3:43" x14ac:dyDescent="0.25">
      <c r="C363" s="58"/>
      <c r="D363" s="57"/>
      <c r="K363" s="41">
        <f>SUM(Table1[[#This Row],[Regular Wages]],Table1[[#This Row],[OvertimeWages]],Table1[[#This Row],[Holiday Wages]],Table1[[#This Row],[Incentive Payments]])</f>
        <v>0</v>
      </c>
      <c r="L363" s="38"/>
      <c r="M363" s="38"/>
      <c r="N363" s="38"/>
      <c r="O363" s="38"/>
      <c r="P363" s="38"/>
      <c r="Q363" s="38"/>
      <c r="R363" s="38"/>
      <c r="S363" s="41">
        <f>SUM(Table1[[#This Row],[Regular Wages2]],Table1[[#This Row],[OvertimeWages4]],Table1[[#This Row],[Holiday Wages6]],Table1[[#This Row],[Incentive Payments8]])</f>
        <v>0</v>
      </c>
      <c r="T363" s="41">
        <f>SUM(Table1[[#This Row],[Total Pre Min Wage Wages]],Table1[[#This Row],[Total After Min Wage Wages]])</f>
        <v>0</v>
      </c>
      <c r="U363" s="41">
        <f>IFERROR(IF(OR(Table1[[#This Row],[Regular Hours]]=0,Table1[[#This Row],[Regular Hours]]=""),VLOOKUP(Table1[[#This Row],[Position Title]],startingWages!$A$2:$D$200,2, FALSE),Table1[[#This Row],[Regular Wages]]/Table1[[#This Row],[Regular Hours]]),0)</f>
        <v>0</v>
      </c>
      <c r="V363" s="41">
        <f>IF(OR(Table1[[#This Row],[OvertimeHours]]="",Table1[[#This Row],[OvertimeHours]]=0),Table1[[#This Row],[Regular Hourly Wage]]*1.5,Table1[[#This Row],[OvertimeWages]]/Table1[[#This Row],[OvertimeHours]])</f>
        <v>0</v>
      </c>
      <c r="W363" s="41">
        <f>IF(OR(Table1[[#This Row],[Holiday Hours]]="",Table1[[#This Row],[Holiday Hours]]=0),Table1[[#This Row],[Regular Hourly Wage]],Table1[[#This Row],[Holiday Wages]]/Table1[[#This Row],[Holiday Hours]])</f>
        <v>0</v>
      </c>
      <c r="X363" s="41" t="str">
        <f>IF(Table1[[#This Row],[Regular Hourly Wage]]&lt;14.05,"$14.75",IF(Table1[[#This Row],[Regular Hourly Wage]]&lt;30,"5%","None"))</f>
        <v>$14.75</v>
      </c>
      <c r="Y363" s="41">
        <f>IF(Table1[[#This Row],[Wage Category]]="5%",Table1[[#This Row],[Regular Hourly Wage]]*1.05,IF(Table1[[#This Row],[Wage Category]]="$14.75",14.75,Table1[[#This Row],[Regular Hourly Wage]]))</f>
        <v>14.75</v>
      </c>
      <c r="Z363" s="41">
        <f>(1+IF(Table1[[#This Row],[Regular Hourly Wage]]=0,0.5,(Table1[[#This Row],[Overtime Hourly Wage]]-Table1[[#This Row],[Regular Hourly Wage]])/Table1[[#This Row],[Regular Hourly Wage]]))*Table1[[#This Row],[Regular Wage Cap]]</f>
        <v>22.125</v>
      </c>
      <c r="AA363" s="41">
        <f>(1+IF(Table1[[#This Row],[Regular Hourly Wage]]=0,0,(Table1[[#This Row],[Holiday Hourly Wage]]-Table1[[#This Row],[Regular Hourly Wage]])/Table1[[#This Row],[Regular Hourly Wage]]))*Table1[[#This Row],[Regular Wage Cap]]</f>
        <v>14.75</v>
      </c>
      <c r="AB363" s="41">
        <f>Table1[[#This Row],[Regular Hours3]]*Table1[[#This Row],[Regular Hourly Wage]]</f>
        <v>0</v>
      </c>
      <c r="AC363" s="41">
        <f>Table1[[#This Row],[OvertimeHours5]]*Table1[[#This Row],[Overtime Hourly Wage]]</f>
        <v>0</v>
      </c>
      <c r="AD363" s="41">
        <f>Table1[[#This Row],[Holiday Hours7]]*Table1[[#This Row],[Holiday Hourly Wage]]</f>
        <v>0</v>
      </c>
      <c r="AE363" s="41">
        <f>SUM(Table1[[#This Row],[Regular10]:[Holiday12]])</f>
        <v>0</v>
      </c>
      <c r="AF363" s="41">
        <f>Table1[[#This Row],[Regular Hours3]]*Table1[[#This Row],[Regular Wage Cap]]</f>
        <v>0</v>
      </c>
      <c r="AG363" s="41">
        <f>Table1[[#This Row],[OvertimeHours5]]*Table1[[#This Row],[Overtime Wage Cap]]</f>
        <v>0</v>
      </c>
      <c r="AH363" s="41">
        <f>Table1[[#This Row],[Holiday Hours7]]*Table1[[#This Row],[Holiday Wage Cap]]</f>
        <v>0</v>
      </c>
      <c r="AI363" s="41">
        <f>SUM(Table1[[#This Row],[Regular]:[Holiday]])</f>
        <v>0</v>
      </c>
      <c r="AJ363" s="41">
        <f>IF(Table1[[#This Row],[Total]]=0,0,Table1[[#This Row],[Total2]]-Table1[[#This Row],[Total]])</f>
        <v>0</v>
      </c>
      <c r="AK363" s="41">
        <f>Table1[[#This Row],[Difference]]*Table1[[#This Row],[DDS Funding Percent]]</f>
        <v>0</v>
      </c>
      <c r="AL363" s="41">
        <f>IF(Table1[[#This Row],[Regular Hourly Wage]]&lt;&gt;0,Table1[[#This Row],[Regular Wage Cap]]-Table1[[#This Row],[Regular Hourly Wage]],0)</f>
        <v>0</v>
      </c>
      <c r="AM363" s="38"/>
      <c r="AN363" s="41">
        <f>Table1[[#This Row],[Wage Difference]]*Table1[[#This Row],[Post Wage Increase Time Off Accruals (Hours)]]</f>
        <v>0</v>
      </c>
      <c r="AO363" s="41">
        <f>Table1[[#This Row],[Min Wage Time Off Accrual Expense]]*Table1[[#This Row],[DDS Funding Percent]]</f>
        <v>0</v>
      </c>
      <c r="AP363" s="1"/>
      <c r="AQ363" s="18"/>
    </row>
    <row r="364" spans="3:43" x14ac:dyDescent="0.25">
      <c r="C364" s="58"/>
      <c r="D364" s="57"/>
      <c r="K364" s="41">
        <f>SUM(Table1[[#This Row],[Regular Wages]],Table1[[#This Row],[OvertimeWages]],Table1[[#This Row],[Holiday Wages]],Table1[[#This Row],[Incentive Payments]])</f>
        <v>0</v>
      </c>
      <c r="L364" s="38"/>
      <c r="M364" s="38"/>
      <c r="N364" s="38"/>
      <c r="O364" s="38"/>
      <c r="P364" s="38"/>
      <c r="Q364" s="38"/>
      <c r="R364" s="38"/>
      <c r="S364" s="41">
        <f>SUM(Table1[[#This Row],[Regular Wages2]],Table1[[#This Row],[OvertimeWages4]],Table1[[#This Row],[Holiday Wages6]],Table1[[#This Row],[Incentive Payments8]])</f>
        <v>0</v>
      </c>
      <c r="T364" s="41">
        <f>SUM(Table1[[#This Row],[Total Pre Min Wage Wages]],Table1[[#This Row],[Total After Min Wage Wages]])</f>
        <v>0</v>
      </c>
      <c r="U364" s="41">
        <f>IFERROR(IF(OR(Table1[[#This Row],[Regular Hours]]=0,Table1[[#This Row],[Regular Hours]]=""),VLOOKUP(Table1[[#This Row],[Position Title]],startingWages!$A$2:$D$200,2, FALSE),Table1[[#This Row],[Regular Wages]]/Table1[[#This Row],[Regular Hours]]),0)</f>
        <v>0</v>
      </c>
      <c r="V364" s="41">
        <f>IF(OR(Table1[[#This Row],[OvertimeHours]]="",Table1[[#This Row],[OvertimeHours]]=0),Table1[[#This Row],[Regular Hourly Wage]]*1.5,Table1[[#This Row],[OvertimeWages]]/Table1[[#This Row],[OvertimeHours]])</f>
        <v>0</v>
      </c>
      <c r="W364" s="41">
        <f>IF(OR(Table1[[#This Row],[Holiday Hours]]="",Table1[[#This Row],[Holiday Hours]]=0),Table1[[#This Row],[Regular Hourly Wage]],Table1[[#This Row],[Holiday Wages]]/Table1[[#This Row],[Holiday Hours]])</f>
        <v>0</v>
      </c>
      <c r="X364" s="41" t="str">
        <f>IF(Table1[[#This Row],[Regular Hourly Wage]]&lt;14.05,"$14.75",IF(Table1[[#This Row],[Regular Hourly Wage]]&lt;30,"5%","None"))</f>
        <v>$14.75</v>
      </c>
      <c r="Y364" s="41">
        <f>IF(Table1[[#This Row],[Wage Category]]="5%",Table1[[#This Row],[Regular Hourly Wage]]*1.05,IF(Table1[[#This Row],[Wage Category]]="$14.75",14.75,Table1[[#This Row],[Regular Hourly Wage]]))</f>
        <v>14.75</v>
      </c>
      <c r="Z364" s="41">
        <f>(1+IF(Table1[[#This Row],[Regular Hourly Wage]]=0,0.5,(Table1[[#This Row],[Overtime Hourly Wage]]-Table1[[#This Row],[Regular Hourly Wage]])/Table1[[#This Row],[Regular Hourly Wage]]))*Table1[[#This Row],[Regular Wage Cap]]</f>
        <v>22.125</v>
      </c>
      <c r="AA364" s="41">
        <f>(1+IF(Table1[[#This Row],[Regular Hourly Wage]]=0,0,(Table1[[#This Row],[Holiday Hourly Wage]]-Table1[[#This Row],[Regular Hourly Wage]])/Table1[[#This Row],[Regular Hourly Wage]]))*Table1[[#This Row],[Regular Wage Cap]]</f>
        <v>14.75</v>
      </c>
      <c r="AB364" s="41">
        <f>Table1[[#This Row],[Regular Hours3]]*Table1[[#This Row],[Regular Hourly Wage]]</f>
        <v>0</v>
      </c>
      <c r="AC364" s="41">
        <f>Table1[[#This Row],[OvertimeHours5]]*Table1[[#This Row],[Overtime Hourly Wage]]</f>
        <v>0</v>
      </c>
      <c r="AD364" s="41">
        <f>Table1[[#This Row],[Holiday Hours7]]*Table1[[#This Row],[Holiday Hourly Wage]]</f>
        <v>0</v>
      </c>
      <c r="AE364" s="41">
        <f>SUM(Table1[[#This Row],[Regular10]:[Holiday12]])</f>
        <v>0</v>
      </c>
      <c r="AF364" s="41">
        <f>Table1[[#This Row],[Regular Hours3]]*Table1[[#This Row],[Regular Wage Cap]]</f>
        <v>0</v>
      </c>
      <c r="AG364" s="41">
        <f>Table1[[#This Row],[OvertimeHours5]]*Table1[[#This Row],[Overtime Wage Cap]]</f>
        <v>0</v>
      </c>
      <c r="AH364" s="41">
        <f>Table1[[#This Row],[Holiday Hours7]]*Table1[[#This Row],[Holiday Wage Cap]]</f>
        <v>0</v>
      </c>
      <c r="AI364" s="41">
        <f>SUM(Table1[[#This Row],[Regular]:[Holiday]])</f>
        <v>0</v>
      </c>
      <c r="AJ364" s="41">
        <f>IF(Table1[[#This Row],[Total]]=0,0,Table1[[#This Row],[Total2]]-Table1[[#This Row],[Total]])</f>
        <v>0</v>
      </c>
      <c r="AK364" s="41">
        <f>Table1[[#This Row],[Difference]]*Table1[[#This Row],[DDS Funding Percent]]</f>
        <v>0</v>
      </c>
      <c r="AL364" s="41">
        <f>IF(Table1[[#This Row],[Regular Hourly Wage]]&lt;&gt;0,Table1[[#This Row],[Regular Wage Cap]]-Table1[[#This Row],[Regular Hourly Wage]],0)</f>
        <v>0</v>
      </c>
      <c r="AM364" s="38"/>
      <c r="AN364" s="41">
        <f>Table1[[#This Row],[Wage Difference]]*Table1[[#This Row],[Post Wage Increase Time Off Accruals (Hours)]]</f>
        <v>0</v>
      </c>
      <c r="AO364" s="41">
        <f>Table1[[#This Row],[Min Wage Time Off Accrual Expense]]*Table1[[#This Row],[DDS Funding Percent]]</f>
        <v>0</v>
      </c>
      <c r="AP364" s="1"/>
      <c r="AQ364" s="18"/>
    </row>
    <row r="365" spans="3:43" x14ac:dyDescent="0.25">
      <c r="C365" s="58"/>
      <c r="D365" s="57"/>
      <c r="K365" s="41">
        <f>SUM(Table1[[#This Row],[Regular Wages]],Table1[[#This Row],[OvertimeWages]],Table1[[#This Row],[Holiday Wages]],Table1[[#This Row],[Incentive Payments]])</f>
        <v>0</v>
      </c>
      <c r="L365" s="38"/>
      <c r="M365" s="38"/>
      <c r="N365" s="38"/>
      <c r="O365" s="38"/>
      <c r="P365" s="38"/>
      <c r="Q365" s="38"/>
      <c r="R365" s="38"/>
      <c r="S365" s="41">
        <f>SUM(Table1[[#This Row],[Regular Wages2]],Table1[[#This Row],[OvertimeWages4]],Table1[[#This Row],[Holiday Wages6]],Table1[[#This Row],[Incentive Payments8]])</f>
        <v>0</v>
      </c>
      <c r="T365" s="41">
        <f>SUM(Table1[[#This Row],[Total Pre Min Wage Wages]],Table1[[#This Row],[Total After Min Wage Wages]])</f>
        <v>0</v>
      </c>
      <c r="U365" s="41">
        <f>IFERROR(IF(OR(Table1[[#This Row],[Regular Hours]]=0,Table1[[#This Row],[Regular Hours]]=""),VLOOKUP(Table1[[#This Row],[Position Title]],startingWages!$A$2:$D$200,2, FALSE),Table1[[#This Row],[Regular Wages]]/Table1[[#This Row],[Regular Hours]]),0)</f>
        <v>0</v>
      </c>
      <c r="V365" s="41">
        <f>IF(OR(Table1[[#This Row],[OvertimeHours]]="",Table1[[#This Row],[OvertimeHours]]=0),Table1[[#This Row],[Regular Hourly Wage]]*1.5,Table1[[#This Row],[OvertimeWages]]/Table1[[#This Row],[OvertimeHours]])</f>
        <v>0</v>
      </c>
      <c r="W365" s="41">
        <f>IF(OR(Table1[[#This Row],[Holiday Hours]]="",Table1[[#This Row],[Holiday Hours]]=0),Table1[[#This Row],[Regular Hourly Wage]],Table1[[#This Row],[Holiday Wages]]/Table1[[#This Row],[Holiday Hours]])</f>
        <v>0</v>
      </c>
      <c r="X365" s="41" t="str">
        <f>IF(Table1[[#This Row],[Regular Hourly Wage]]&lt;14.05,"$14.75",IF(Table1[[#This Row],[Regular Hourly Wage]]&lt;30,"5%","None"))</f>
        <v>$14.75</v>
      </c>
      <c r="Y365" s="41">
        <f>IF(Table1[[#This Row],[Wage Category]]="5%",Table1[[#This Row],[Regular Hourly Wage]]*1.05,IF(Table1[[#This Row],[Wage Category]]="$14.75",14.75,Table1[[#This Row],[Regular Hourly Wage]]))</f>
        <v>14.75</v>
      </c>
      <c r="Z365" s="41">
        <f>(1+IF(Table1[[#This Row],[Regular Hourly Wage]]=0,0.5,(Table1[[#This Row],[Overtime Hourly Wage]]-Table1[[#This Row],[Regular Hourly Wage]])/Table1[[#This Row],[Regular Hourly Wage]]))*Table1[[#This Row],[Regular Wage Cap]]</f>
        <v>22.125</v>
      </c>
      <c r="AA365" s="41">
        <f>(1+IF(Table1[[#This Row],[Regular Hourly Wage]]=0,0,(Table1[[#This Row],[Holiday Hourly Wage]]-Table1[[#This Row],[Regular Hourly Wage]])/Table1[[#This Row],[Regular Hourly Wage]]))*Table1[[#This Row],[Regular Wage Cap]]</f>
        <v>14.75</v>
      </c>
      <c r="AB365" s="41">
        <f>Table1[[#This Row],[Regular Hours3]]*Table1[[#This Row],[Regular Hourly Wage]]</f>
        <v>0</v>
      </c>
      <c r="AC365" s="41">
        <f>Table1[[#This Row],[OvertimeHours5]]*Table1[[#This Row],[Overtime Hourly Wage]]</f>
        <v>0</v>
      </c>
      <c r="AD365" s="41">
        <f>Table1[[#This Row],[Holiday Hours7]]*Table1[[#This Row],[Holiday Hourly Wage]]</f>
        <v>0</v>
      </c>
      <c r="AE365" s="41">
        <f>SUM(Table1[[#This Row],[Regular10]:[Holiday12]])</f>
        <v>0</v>
      </c>
      <c r="AF365" s="41">
        <f>Table1[[#This Row],[Regular Hours3]]*Table1[[#This Row],[Regular Wage Cap]]</f>
        <v>0</v>
      </c>
      <c r="AG365" s="41">
        <f>Table1[[#This Row],[OvertimeHours5]]*Table1[[#This Row],[Overtime Wage Cap]]</f>
        <v>0</v>
      </c>
      <c r="AH365" s="41">
        <f>Table1[[#This Row],[Holiday Hours7]]*Table1[[#This Row],[Holiday Wage Cap]]</f>
        <v>0</v>
      </c>
      <c r="AI365" s="41">
        <f>SUM(Table1[[#This Row],[Regular]:[Holiday]])</f>
        <v>0</v>
      </c>
      <c r="AJ365" s="41">
        <f>IF(Table1[[#This Row],[Total]]=0,0,Table1[[#This Row],[Total2]]-Table1[[#This Row],[Total]])</f>
        <v>0</v>
      </c>
      <c r="AK365" s="41">
        <f>Table1[[#This Row],[Difference]]*Table1[[#This Row],[DDS Funding Percent]]</f>
        <v>0</v>
      </c>
      <c r="AL365" s="41">
        <f>IF(Table1[[#This Row],[Regular Hourly Wage]]&lt;&gt;0,Table1[[#This Row],[Regular Wage Cap]]-Table1[[#This Row],[Regular Hourly Wage]],0)</f>
        <v>0</v>
      </c>
      <c r="AM365" s="38"/>
      <c r="AN365" s="41">
        <f>Table1[[#This Row],[Wage Difference]]*Table1[[#This Row],[Post Wage Increase Time Off Accruals (Hours)]]</f>
        <v>0</v>
      </c>
      <c r="AO365" s="41">
        <f>Table1[[#This Row],[Min Wage Time Off Accrual Expense]]*Table1[[#This Row],[DDS Funding Percent]]</f>
        <v>0</v>
      </c>
      <c r="AP365" s="1"/>
      <c r="AQ365" s="18"/>
    </row>
    <row r="366" spans="3:43" x14ac:dyDescent="0.25">
      <c r="C366" s="58"/>
      <c r="D366" s="57"/>
      <c r="K366" s="41">
        <f>SUM(Table1[[#This Row],[Regular Wages]],Table1[[#This Row],[OvertimeWages]],Table1[[#This Row],[Holiday Wages]],Table1[[#This Row],[Incentive Payments]])</f>
        <v>0</v>
      </c>
      <c r="L366" s="38"/>
      <c r="M366" s="38"/>
      <c r="N366" s="38"/>
      <c r="O366" s="38"/>
      <c r="P366" s="38"/>
      <c r="Q366" s="38"/>
      <c r="R366" s="38"/>
      <c r="S366" s="41">
        <f>SUM(Table1[[#This Row],[Regular Wages2]],Table1[[#This Row],[OvertimeWages4]],Table1[[#This Row],[Holiday Wages6]],Table1[[#This Row],[Incentive Payments8]])</f>
        <v>0</v>
      </c>
      <c r="T366" s="41">
        <f>SUM(Table1[[#This Row],[Total Pre Min Wage Wages]],Table1[[#This Row],[Total After Min Wage Wages]])</f>
        <v>0</v>
      </c>
      <c r="U366" s="41">
        <f>IFERROR(IF(OR(Table1[[#This Row],[Regular Hours]]=0,Table1[[#This Row],[Regular Hours]]=""),VLOOKUP(Table1[[#This Row],[Position Title]],startingWages!$A$2:$D$200,2, FALSE),Table1[[#This Row],[Regular Wages]]/Table1[[#This Row],[Regular Hours]]),0)</f>
        <v>0</v>
      </c>
      <c r="V366" s="41">
        <f>IF(OR(Table1[[#This Row],[OvertimeHours]]="",Table1[[#This Row],[OvertimeHours]]=0),Table1[[#This Row],[Regular Hourly Wage]]*1.5,Table1[[#This Row],[OvertimeWages]]/Table1[[#This Row],[OvertimeHours]])</f>
        <v>0</v>
      </c>
      <c r="W366" s="41">
        <f>IF(OR(Table1[[#This Row],[Holiday Hours]]="",Table1[[#This Row],[Holiday Hours]]=0),Table1[[#This Row],[Regular Hourly Wage]],Table1[[#This Row],[Holiday Wages]]/Table1[[#This Row],[Holiday Hours]])</f>
        <v>0</v>
      </c>
      <c r="X366" s="41" t="str">
        <f>IF(Table1[[#This Row],[Regular Hourly Wage]]&lt;14.05,"$14.75",IF(Table1[[#This Row],[Regular Hourly Wage]]&lt;30,"5%","None"))</f>
        <v>$14.75</v>
      </c>
      <c r="Y366" s="41">
        <f>IF(Table1[[#This Row],[Wage Category]]="5%",Table1[[#This Row],[Regular Hourly Wage]]*1.05,IF(Table1[[#This Row],[Wage Category]]="$14.75",14.75,Table1[[#This Row],[Regular Hourly Wage]]))</f>
        <v>14.75</v>
      </c>
      <c r="Z366" s="41">
        <f>(1+IF(Table1[[#This Row],[Regular Hourly Wage]]=0,0.5,(Table1[[#This Row],[Overtime Hourly Wage]]-Table1[[#This Row],[Regular Hourly Wage]])/Table1[[#This Row],[Regular Hourly Wage]]))*Table1[[#This Row],[Regular Wage Cap]]</f>
        <v>22.125</v>
      </c>
      <c r="AA366" s="41">
        <f>(1+IF(Table1[[#This Row],[Regular Hourly Wage]]=0,0,(Table1[[#This Row],[Holiday Hourly Wage]]-Table1[[#This Row],[Regular Hourly Wage]])/Table1[[#This Row],[Regular Hourly Wage]]))*Table1[[#This Row],[Regular Wage Cap]]</f>
        <v>14.75</v>
      </c>
      <c r="AB366" s="41">
        <f>Table1[[#This Row],[Regular Hours3]]*Table1[[#This Row],[Regular Hourly Wage]]</f>
        <v>0</v>
      </c>
      <c r="AC366" s="41">
        <f>Table1[[#This Row],[OvertimeHours5]]*Table1[[#This Row],[Overtime Hourly Wage]]</f>
        <v>0</v>
      </c>
      <c r="AD366" s="41">
        <f>Table1[[#This Row],[Holiday Hours7]]*Table1[[#This Row],[Holiday Hourly Wage]]</f>
        <v>0</v>
      </c>
      <c r="AE366" s="41">
        <f>SUM(Table1[[#This Row],[Regular10]:[Holiday12]])</f>
        <v>0</v>
      </c>
      <c r="AF366" s="41">
        <f>Table1[[#This Row],[Regular Hours3]]*Table1[[#This Row],[Regular Wage Cap]]</f>
        <v>0</v>
      </c>
      <c r="AG366" s="41">
        <f>Table1[[#This Row],[OvertimeHours5]]*Table1[[#This Row],[Overtime Wage Cap]]</f>
        <v>0</v>
      </c>
      <c r="AH366" s="41">
        <f>Table1[[#This Row],[Holiday Hours7]]*Table1[[#This Row],[Holiday Wage Cap]]</f>
        <v>0</v>
      </c>
      <c r="AI366" s="41">
        <f>SUM(Table1[[#This Row],[Regular]:[Holiday]])</f>
        <v>0</v>
      </c>
      <c r="AJ366" s="41">
        <f>IF(Table1[[#This Row],[Total]]=0,0,Table1[[#This Row],[Total2]]-Table1[[#This Row],[Total]])</f>
        <v>0</v>
      </c>
      <c r="AK366" s="41">
        <f>Table1[[#This Row],[Difference]]*Table1[[#This Row],[DDS Funding Percent]]</f>
        <v>0</v>
      </c>
      <c r="AL366" s="41">
        <f>IF(Table1[[#This Row],[Regular Hourly Wage]]&lt;&gt;0,Table1[[#This Row],[Regular Wage Cap]]-Table1[[#This Row],[Regular Hourly Wage]],0)</f>
        <v>0</v>
      </c>
      <c r="AM366" s="38"/>
      <c r="AN366" s="41">
        <f>Table1[[#This Row],[Wage Difference]]*Table1[[#This Row],[Post Wage Increase Time Off Accruals (Hours)]]</f>
        <v>0</v>
      </c>
      <c r="AO366" s="41">
        <f>Table1[[#This Row],[Min Wage Time Off Accrual Expense]]*Table1[[#This Row],[DDS Funding Percent]]</f>
        <v>0</v>
      </c>
      <c r="AP366" s="1"/>
      <c r="AQ366" s="18"/>
    </row>
    <row r="367" spans="3:43" x14ac:dyDescent="0.25">
      <c r="C367" s="58"/>
      <c r="D367" s="57"/>
      <c r="K367" s="41">
        <f>SUM(Table1[[#This Row],[Regular Wages]],Table1[[#This Row],[OvertimeWages]],Table1[[#This Row],[Holiday Wages]],Table1[[#This Row],[Incentive Payments]])</f>
        <v>0</v>
      </c>
      <c r="L367" s="38"/>
      <c r="M367" s="38"/>
      <c r="N367" s="38"/>
      <c r="O367" s="38"/>
      <c r="P367" s="38"/>
      <c r="Q367" s="38"/>
      <c r="R367" s="38"/>
      <c r="S367" s="41">
        <f>SUM(Table1[[#This Row],[Regular Wages2]],Table1[[#This Row],[OvertimeWages4]],Table1[[#This Row],[Holiday Wages6]],Table1[[#This Row],[Incentive Payments8]])</f>
        <v>0</v>
      </c>
      <c r="T367" s="41">
        <f>SUM(Table1[[#This Row],[Total Pre Min Wage Wages]],Table1[[#This Row],[Total After Min Wage Wages]])</f>
        <v>0</v>
      </c>
      <c r="U367" s="41">
        <f>IFERROR(IF(OR(Table1[[#This Row],[Regular Hours]]=0,Table1[[#This Row],[Regular Hours]]=""),VLOOKUP(Table1[[#This Row],[Position Title]],startingWages!$A$2:$D$200,2, FALSE),Table1[[#This Row],[Regular Wages]]/Table1[[#This Row],[Regular Hours]]),0)</f>
        <v>0</v>
      </c>
      <c r="V367" s="41">
        <f>IF(OR(Table1[[#This Row],[OvertimeHours]]="",Table1[[#This Row],[OvertimeHours]]=0),Table1[[#This Row],[Regular Hourly Wage]]*1.5,Table1[[#This Row],[OvertimeWages]]/Table1[[#This Row],[OvertimeHours]])</f>
        <v>0</v>
      </c>
      <c r="W367" s="41">
        <f>IF(OR(Table1[[#This Row],[Holiday Hours]]="",Table1[[#This Row],[Holiday Hours]]=0),Table1[[#This Row],[Regular Hourly Wage]],Table1[[#This Row],[Holiday Wages]]/Table1[[#This Row],[Holiday Hours]])</f>
        <v>0</v>
      </c>
      <c r="X367" s="41" t="str">
        <f>IF(Table1[[#This Row],[Regular Hourly Wage]]&lt;14.05,"$14.75",IF(Table1[[#This Row],[Regular Hourly Wage]]&lt;30,"5%","None"))</f>
        <v>$14.75</v>
      </c>
      <c r="Y367" s="41">
        <f>IF(Table1[[#This Row],[Wage Category]]="5%",Table1[[#This Row],[Regular Hourly Wage]]*1.05,IF(Table1[[#This Row],[Wage Category]]="$14.75",14.75,Table1[[#This Row],[Regular Hourly Wage]]))</f>
        <v>14.75</v>
      </c>
      <c r="Z367" s="41">
        <f>(1+IF(Table1[[#This Row],[Regular Hourly Wage]]=0,0.5,(Table1[[#This Row],[Overtime Hourly Wage]]-Table1[[#This Row],[Regular Hourly Wage]])/Table1[[#This Row],[Regular Hourly Wage]]))*Table1[[#This Row],[Regular Wage Cap]]</f>
        <v>22.125</v>
      </c>
      <c r="AA367" s="41">
        <f>(1+IF(Table1[[#This Row],[Regular Hourly Wage]]=0,0,(Table1[[#This Row],[Holiday Hourly Wage]]-Table1[[#This Row],[Regular Hourly Wage]])/Table1[[#This Row],[Regular Hourly Wage]]))*Table1[[#This Row],[Regular Wage Cap]]</f>
        <v>14.75</v>
      </c>
      <c r="AB367" s="41">
        <f>Table1[[#This Row],[Regular Hours3]]*Table1[[#This Row],[Regular Hourly Wage]]</f>
        <v>0</v>
      </c>
      <c r="AC367" s="41">
        <f>Table1[[#This Row],[OvertimeHours5]]*Table1[[#This Row],[Overtime Hourly Wage]]</f>
        <v>0</v>
      </c>
      <c r="AD367" s="41">
        <f>Table1[[#This Row],[Holiday Hours7]]*Table1[[#This Row],[Holiday Hourly Wage]]</f>
        <v>0</v>
      </c>
      <c r="AE367" s="41">
        <f>SUM(Table1[[#This Row],[Regular10]:[Holiday12]])</f>
        <v>0</v>
      </c>
      <c r="AF367" s="41">
        <f>Table1[[#This Row],[Regular Hours3]]*Table1[[#This Row],[Regular Wage Cap]]</f>
        <v>0</v>
      </c>
      <c r="AG367" s="41">
        <f>Table1[[#This Row],[OvertimeHours5]]*Table1[[#This Row],[Overtime Wage Cap]]</f>
        <v>0</v>
      </c>
      <c r="AH367" s="41">
        <f>Table1[[#This Row],[Holiday Hours7]]*Table1[[#This Row],[Holiday Wage Cap]]</f>
        <v>0</v>
      </c>
      <c r="AI367" s="41">
        <f>SUM(Table1[[#This Row],[Regular]:[Holiday]])</f>
        <v>0</v>
      </c>
      <c r="AJ367" s="41">
        <f>IF(Table1[[#This Row],[Total]]=0,0,Table1[[#This Row],[Total2]]-Table1[[#This Row],[Total]])</f>
        <v>0</v>
      </c>
      <c r="AK367" s="41">
        <f>Table1[[#This Row],[Difference]]*Table1[[#This Row],[DDS Funding Percent]]</f>
        <v>0</v>
      </c>
      <c r="AL367" s="41">
        <f>IF(Table1[[#This Row],[Regular Hourly Wage]]&lt;&gt;0,Table1[[#This Row],[Regular Wage Cap]]-Table1[[#This Row],[Regular Hourly Wage]],0)</f>
        <v>0</v>
      </c>
      <c r="AM367" s="38"/>
      <c r="AN367" s="41">
        <f>Table1[[#This Row],[Wage Difference]]*Table1[[#This Row],[Post Wage Increase Time Off Accruals (Hours)]]</f>
        <v>0</v>
      </c>
      <c r="AO367" s="41">
        <f>Table1[[#This Row],[Min Wage Time Off Accrual Expense]]*Table1[[#This Row],[DDS Funding Percent]]</f>
        <v>0</v>
      </c>
      <c r="AP367" s="1"/>
      <c r="AQ367" s="18"/>
    </row>
    <row r="368" spans="3:43" x14ac:dyDescent="0.25">
      <c r="C368" s="58"/>
      <c r="D368" s="57"/>
      <c r="K368" s="41">
        <f>SUM(Table1[[#This Row],[Regular Wages]],Table1[[#This Row],[OvertimeWages]],Table1[[#This Row],[Holiday Wages]],Table1[[#This Row],[Incentive Payments]])</f>
        <v>0</v>
      </c>
      <c r="L368" s="38"/>
      <c r="M368" s="38"/>
      <c r="N368" s="38"/>
      <c r="O368" s="38"/>
      <c r="P368" s="38"/>
      <c r="Q368" s="38"/>
      <c r="R368" s="38"/>
      <c r="S368" s="41">
        <f>SUM(Table1[[#This Row],[Regular Wages2]],Table1[[#This Row],[OvertimeWages4]],Table1[[#This Row],[Holiday Wages6]],Table1[[#This Row],[Incentive Payments8]])</f>
        <v>0</v>
      </c>
      <c r="T368" s="41">
        <f>SUM(Table1[[#This Row],[Total Pre Min Wage Wages]],Table1[[#This Row],[Total After Min Wage Wages]])</f>
        <v>0</v>
      </c>
      <c r="U368" s="41">
        <f>IFERROR(IF(OR(Table1[[#This Row],[Regular Hours]]=0,Table1[[#This Row],[Regular Hours]]=""),VLOOKUP(Table1[[#This Row],[Position Title]],startingWages!$A$2:$D$200,2, FALSE),Table1[[#This Row],[Regular Wages]]/Table1[[#This Row],[Regular Hours]]),0)</f>
        <v>0</v>
      </c>
      <c r="V368" s="41">
        <f>IF(OR(Table1[[#This Row],[OvertimeHours]]="",Table1[[#This Row],[OvertimeHours]]=0),Table1[[#This Row],[Regular Hourly Wage]]*1.5,Table1[[#This Row],[OvertimeWages]]/Table1[[#This Row],[OvertimeHours]])</f>
        <v>0</v>
      </c>
      <c r="W368" s="41">
        <f>IF(OR(Table1[[#This Row],[Holiday Hours]]="",Table1[[#This Row],[Holiday Hours]]=0),Table1[[#This Row],[Regular Hourly Wage]],Table1[[#This Row],[Holiday Wages]]/Table1[[#This Row],[Holiday Hours]])</f>
        <v>0</v>
      </c>
      <c r="X368" s="41" t="str">
        <f>IF(Table1[[#This Row],[Regular Hourly Wage]]&lt;14.05,"$14.75",IF(Table1[[#This Row],[Regular Hourly Wage]]&lt;30,"5%","None"))</f>
        <v>$14.75</v>
      </c>
      <c r="Y368" s="41">
        <f>IF(Table1[[#This Row],[Wage Category]]="5%",Table1[[#This Row],[Regular Hourly Wage]]*1.05,IF(Table1[[#This Row],[Wage Category]]="$14.75",14.75,Table1[[#This Row],[Regular Hourly Wage]]))</f>
        <v>14.75</v>
      </c>
      <c r="Z368" s="41">
        <f>(1+IF(Table1[[#This Row],[Regular Hourly Wage]]=0,0.5,(Table1[[#This Row],[Overtime Hourly Wage]]-Table1[[#This Row],[Regular Hourly Wage]])/Table1[[#This Row],[Regular Hourly Wage]]))*Table1[[#This Row],[Regular Wage Cap]]</f>
        <v>22.125</v>
      </c>
      <c r="AA368" s="41">
        <f>(1+IF(Table1[[#This Row],[Regular Hourly Wage]]=0,0,(Table1[[#This Row],[Holiday Hourly Wage]]-Table1[[#This Row],[Regular Hourly Wage]])/Table1[[#This Row],[Regular Hourly Wage]]))*Table1[[#This Row],[Regular Wage Cap]]</f>
        <v>14.75</v>
      </c>
      <c r="AB368" s="41">
        <f>Table1[[#This Row],[Regular Hours3]]*Table1[[#This Row],[Regular Hourly Wage]]</f>
        <v>0</v>
      </c>
      <c r="AC368" s="41">
        <f>Table1[[#This Row],[OvertimeHours5]]*Table1[[#This Row],[Overtime Hourly Wage]]</f>
        <v>0</v>
      </c>
      <c r="AD368" s="41">
        <f>Table1[[#This Row],[Holiday Hours7]]*Table1[[#This Row],[Holiday Hourly Wage]]</f>
        <v>0</v>
      </c>
      <c r="AE368" s="41">
        <f>SUM(Table1[[#This Row],[Regular10]:[Holiday12]])</f>
        <v>0</v>
      </c>
      <c r="AF368" s="41">
        <f>Table1[[#This Row],[Regular Hours3]]*Table1[[#This Row],[Regular Wage Cap]]</f>
        <v>0</v>
      </c>
      <c r="AG368" s="41">
        <f>Table1[[#This Row],[OvertimeHours5]]*Table1[[#This Row],[Overtime Wage Cap]]</f>
        <v>0</v>
      </c>
      <c r="AH368" s="41">
        <f>Table1[[#This Row],[Holiday Hours7]]*Table1[[#This Row],[Holiday Wage Cap]]</f>
        <v>0</v>
      </c>
      <c r="AI368" s="41">
        <f>SUM(Table1[[#This Row],[Regular]:[Holiday]])</f>
        <v>0</v>
      </c>
      <c r="AJ368" s="41">
        <f>IF(Table1[[#This Row],[Total]]=0,0,Table1[[#This Row],[Total2]]-Table1[[#This Row],[Total]])</f>
        <v>0</v>
      </c>
      <c r="AK368" s="41">
        <f>Table1[[#This Row],[Difference]]*Table1[[#This Row],[DDS Funding Percent]]</f>
        <v>0</v>
      </c>
      <c r="AL368" s="41">
        <f>IF(Table1[[#This Row],[Regular Hourly Wage]]&lt;&gt;0,Table1[[#This Row],[Regular Wage Cap]]-Table1[[#This Row],[Regular Hourly Wage]],0)</f>
        <v>0</v>
      </c>
      <c r="AM368" s="38"/>
      <c r="AN368" s="41">
        <f>Table1[[#This Row],[Wage Difference]]*Table1[[#This Row],[Post Wage Increase Time Off Accruals (Hours)]]</f>
        <v>0</v>
      </c>
      <c r="AO368" s="41">
        <f>Table1[[#This Row],[Min Wage Time Off Accrual Expense]]*Table1[[#This Row],[DDS Funding Percent]]</f>
        <v>0</v>
      </c>
      <c r="AP368" s="1"/>
      <c r="AQ368" s="18"/>
    </row>
    <row r="369" spans="3:43" x14ac:dyDescent="0.25">
      <c r="C369" s="58"/>
      <c r="D369" s="57"/>
      <c r="K369" s="41">
        <f>SUM(Table1[[#This Row],[Regular Wages]],Table1[[#This Row],[OvertimeWages]],Table1[[#This Row],[Holiday Wages]],Table1[[#This Row],[Incentive Payments]])</f>
        <v>0</v>
      </c>
      <c r="L369" s="38"/>
      <c r="M369" s="38"/>
      <c r="N369" s="38"/>
      <c r="O369" s="38"/>
      <c r="P369" s="38"/>
      <c r="Q369" s="38"/>
      <c r="R369" s="38"/>
      <c r="S369" s="41">
        <f>SUM(Table1[[#This Row],[Regular Wages2]],Table1[[#This Row],[OvertimeWages4]],Table1[[#This Row],[Holiday Wages6]],Table1[[#This Row],[Incentive Payments8]])</f>
        <v>0</v>
      </c>
      <c r="T369" s="41">
        <f>SUM(Table1[[#This Row],[Total Pre Min Wage Wages]],Table1[[#This Row],[Total After Min Wage Wages]])</f>
        <v>0</v>
      </c>
      <c r="U369" s="41">
        <f>IFERROR(IF(OR(Table1[[#This Row],[Regular Hours]]=0,Table1[[#This Row],[Regular Hours]]=""),VLOOKUP(Table1[[#This Row],[Position Title]],startingWages!$A$2:$D$200,2, FALSE),Table1[[#This Row],[Regular Wages]]/Table1[[#This Row],[Regular Hours]]),0)</f>
        <v>0</v>
      </c>
      <c r="V369" s="41">
        <f>IF(OR(Table1[[#This Row],[OvertimeHours]]="",Table1[[#This Row],[OvertimeHours]]=0),Table1[[#This Row],[Regular Hourly Wage]]*1.5,Table1[[#This Row],[OvertimeWages]]/Table1[[#This Row],[OvertimeHours]])</f>
        <v>0</v>
      </c>
      <c r="W369" s="41">
        <f>IF(OR(Table1[[#This Row],[Holiday Hours]]="",Table1[[#This Row],[Holiday Hours]]=0),Table1[[#This Row],[Regular Hourly Wage]],Table1[[#This Row],[Holiday Wages]]/Table1[[#This Row],[Holiday Hours]])</f>
        <v>0</v>
      </c>
      <c r="X369" s="41" t="str">
        <f>IF(Table1[[#This Row],[Regular Hourly Wage]]&lt;14.05,"$14.75",IF(Table1[[#This Row],[Regular Hourly Wage]]&lt;30,"5%","None"))</f>
        <v>$14.75</v>
      </c>
      <c r="Y369" s="41">
        <f>IF(Table1[[#This Row],[Wage Category]]="5%",Table1[[#This Row],[Regular Hourly Wage]]*1.05,IF(Table1[[#This Row],[Wage Category]]="$14.75",14.75,Table1[[#This Row],[Regular Hourly Wage]]))</f>
        <v>14.75</v>
      </c>
      <c r="Z369" s="41">
        <f>(1+IF(Table1[[#This Row],[Regular Hourly Wage]]=0,0.5,(Table1[[#This Row],[Overtime Hourly Wage]]-Table1[[#This Row],[Regular Hourly Wage]])/Table1[[#This Row],[Regular Hourly Wage]]))*Table1[[#This Row],[Regular Wage Cap]]</f>
        <v>22.125</v>
      </c>
      <c r="AA369" s="41">
        <f>(1+IF(Table1[[#This Row],[Regular Hourly Wage]]=0,0,(Table1[[#This Row],[Holiday Hourly Wage]]-Table1[[#This Row],[Regular Hourly Wage]])/Table1[[#This Row],[Regular Hourly Wage]]))*Table1[[#This Row],[Regular Wage Cap]]</f>
        <v>14.75</v>
      </c>
      <c r="AB369" s="41">
        <f>Table1[[#This Row],[Regular Hours3]]*Table1[[#This Row],[Regular Hourly Wage]]</f>
        <v>0</v>
      </c>
      <c r="AC369" s="41">
        <f>Table1[[#This Row],[OvertimeHours5]]*Table1[[#This Row],[Overtime Hourly Wage]]</f>
        <v>0</v>
      </c>
      <c r="AD369" s="41">
        <f>Table1[[#This Row],[Holiday Hours7]]*Table1[[#This Row],[Holiday Hourly Wage]]</f>
        <v>0</v>
      </c>
      <c r="AE369" s="41">
        <f>SUM(Table1[[#This Row],[Regular10]:[Holiday12]])</f>
        <v>0</v>
      </c>
      <c r="AF369" s="41">
        <f>Table1[[#This Row],[Regular Hours3]]*Table1[[#This Row],[Regular Wage Cap]]</f>
        <v>0</v>
      </c>
      <c r="AG369" s="41">
        <f>Table1[[#This Row],[OvertimeHours5]]*Table1[[#This Row],[Overtime Wage Cap]]</f>
        <v>0</v>
      </c>
      <c r="AH369" s="41">
        <f>Table1[[#This Row],[Holiday Hours7]]*Table1[[#This Row],[Holiday Wage Cap]]</f>
        <v>0</v>
      </c>
      <c r="AI369" s="41">
        <f>SUM(Table1[[#This Row],[Regular]:[Holiday]])</f>
        <v>0</v>
      </c>
      <c r="AJ369" s="41">
        <f>IF(Table1[[#This Row],[Total]]=0,0,Table1[[#This Row],[Total2]]-Table1[[#This Row],[Total]])</f>
        <v>0</v>
      </c>
      <c r="AK369" s="41">
        <f>Table1[[#This Row],[Difference]]*Table1[[#This Row],[DDS Funding Percent]]</f>
        <v>0</v>
      </c>
      <c r="AL369" s="41">
        <f>IF(Table1[[#This Row],[Regular Hourly Wage]]&lt;&gt;0,Table1[[#This Row],[Regular Wage Cap]]-Table1[[#This Row],[Regular Hourly Wage]],0)</f>
        <v>0</v>
      </c>
      <c r="AM369" s="38"/>
      <c r="AN369" s="41">
        <f>Table1[[#This Row],[Wage Difference]]*Table1[[#This Row],[Post Wage Increase Time Off Accruals (Hours)]]</f>
        <v>0</v>
      </c>
      <c r="AO369" s="41">
        <f>Table1[[#This Row],[Min Wage Time Off Accrual Expense]]*Table1[[#This Row],[DDS Funding Percent]]</f>
        <v>0</v>
      </c>
      <c r="AP369" s="1"/>
      <c r="AQ369" s="18"/>
    </row>
    <row r="370" spans="3:43" x14ac:dyDescent="0.25">
      <c r="C370" s="58"/>
      <c r="D370" s="57"/>
      <c r="K370" s="41">
        <f>SUM(Table1[[#This Row],[Regular Wages]],Table1[[#This Row],[OvertimeWages]],Table1[[#This Row],[Holiday Wages]],Table1[[#This Row],[Incentive Payments]])</f>
        <v>0</v>
      </c>
      <c r="L370" s="38"/>
      <c r="M370" s="38"/>
      <c r="N370" s="38"/>
      <c r="O370" s="38"/>
      <c r="P370" s="38"/>
      <c r="Q370" s="38"/>
      <c r="R370" s="38"/>
      <c r="S370" s="41">
        <f>SUM(Table1[[#This Row],[Regular Wages2]],Table1[[#This Row],[OvertimeWages4]],Table1[[#This Row],[Holiday Wages6]],Table1[[#This Row],[Incentive Payments8]])</f>
        <v>0</v>
      </c>
      <c r="T370" s="41">
        <f>SUM(Table1[[#This Row],[Total Pre Min Wage Wages]],Table1[[#This Row],[Total After Min Wage Wages]])</f>
        <v>0</v>
      </c>
      <c r="U370" s="41">
        <f>IFERROR(IF(OR(Table1[[#This Row],[Regular Hours]]=0,Table1[[#This Row],[Regular Hours]]=""),VLOOKUP(Table1[[#This Row],[Position Title]],startingWages!$A$2:$D$200,2, FALSE),Table1[[#This Row],[Regular Wages]]/Table1[[#This Row],[Regular Hours]]),0)</f>
        <v>0</v>
      </c>
      <c r="V370" s="41">
        <f>IF(OR(Table1[[#This Row],[OvertimeHours]]="",Table1[[#This Row],[OvertimeHours]]=0),Table1[[#This Row],[Regular Hourly Wage]]*1.5,Table1[[#This Row],[OvertimeWages]]/Table1[[#This Row],[OvertimeHours]])</f>
        <v>0</v>
      </c>
      <c r="W370" s="41">
        <f>IF(OR(Table1[[#This Row],[Holiday Hours]]="",Table1[[#This Row],[Holiday Hours]]=0),Table1[[#This Row],[Regular Hourly Wage]],Table1[[#This Row],[Holiday Wages]]/Table1[[#This Row],[Holiday Hours]])</f>
        <v>0</v>
      </c>
      <c r="X370" s="41" t="str">
        <f>IF(Table1[[#This Row],[Regular Hourly Wage]]&lt;14.05,"$14.75",IF(Table1[[#This Row],[Regular Hourly Wage]]&lt;30,"5%","None"))</f>
        <v>$14.75</v>
      </c>
      <c r="Y370" s="41">
        <f>IF(Table1[[#This Row],[Wage Category]]="5%",Table1[[#This Row],[Regular Hourly Wage]]*1.05,IF(Table1[[#This Row],[Wage Category]]="$14.75",14.75,Table1[[#This Row],[Regular Hourly Wage]]))</f>
        <v>14.75</v>
      </c>
      <c r="Z370" s="41">
        <f>(1+IF(Table1[[#This Row],[Regular Hourly Wage]]=0,0.5,(Table1[[#This Row],[Overtime Hourly Wage]]-Table1[[#This Row],[Regular Hourly Wage]])/Table1[[#This Row],[Regular Hourly Wage]]))*Table1[[#This Row],[Regular Wage Cap]]</f>
        <v>22.125</v>
      </c>
      <c r="AA370" s="41">
        <f>(1+IF(Table1[[#This Row],[Regular Hourly Wage]]=0,0,(Table1[[#This Row],[Holiday Hourly Wage]]-Table1[[#This Row],[Regular Hourly Wage]])/Table1[[#This Row],[Regular Hourly Wage]]))*Table1[[#This Row],[Regular Wage Cap]]</f>
        <v>14.75</v>
      </c>
      <c r="AB370" s="41">
        <f>Table1[[#This Row],[Regular Hours3]]*Table1[[#This Row],[Regular Hourly Wage]]</f>
        <v>0</v>
      </c>
      <c r="AC370" s="41">
        <f>Table1[[#This Row],[OvertimeHours5]]*Table1[[#This Row],[Overtime Hourly Wage]]</f>
        <v>0</v>
      </c>
      <c r="AD370" s="41">
        <f>Table1[[#This Row],[Holiday Hours7]]*Table1[[#This Row],[Holiday Hourly Wage]]</f>
        <v>0</v>
      </c>
      <c r="AE370" s="41">
        <f>SUM(Table1[[#This Row],[Regular10]:[Holiday12]])</f>
        <v>0</v>
      </c>
      <c r="AF370" s="41">
        <f>Table1[[#This Row],[Regular Hours3]]*Table1[[#This Row],[Regular Wage Cap]]</f>
        <v>0</v>
      </c>
      <c r="AG370" s="41">
        <f>Table1[[#This Row],[OvertimeHours5]]*Table1[[#This Row],[Overtime Wage Cap]]</f>
        <v>0</v>
      </c>
      <c r="AH370" s="41">
        <f>Table1[[#This Row],[Holiday Hours7]]*Table1[[#This Row],[Holiday Wage Cap]]</f>
        <v>0</v>
      </c>
      <c r="AI370" s="41">
        <f>SUM(Table1[[#This Row],[Regular]:[Holiday]])</f>
        <v>0</v>
      </c>
      <c r="AJ370" s="41">
        <f>IF(Table1[[#This Row],[Total]]=0,0,Table1[[#This Row],[Total2]]-Table1[[#This Row],[Total]])</f>
        <v>0</v>
      </c>
      <c r="AK370" s="41">
        <f>Table1[[#This Row],[Difference]]*Table1[[#This Row],[DDS Funding Percent]]</f>
        <v>0</v>
      </c>
      <c r="AL370" s="41">
        <f>IF(Table1[[#This Row],[Regular Hourly Wage]]&lt;&gt;0,Table1[[#This Row],[Regular Wage Cap]]-Table1[[#This Row],[Regular Hourly Wage]],0)</f>
        <v>0</v>
      </c>
      <c r="AM370" s="38"/>
      <c r="AN370" s="41">
        <f>Table1[[#This Row],[Wage Difference]]*Table1[[#This Row],[Post Wage Increase Time Off Accruals (Hours)]]</f>
        <v>0</v>
      </c>
      <c r="AO370" s="41">
        <f>Table1[[#This Row],[Min Wage Time Off Accrual Expense]]*Table1[[#This Row],[DDS Funding Percent]]</f>
        <v>0</v>
      </c>
      <c r="AP370" s="1"/>
      <c r="AQ370" s="18"/>
    </row>
    <row r="371" spans="3:43" x14ac:dyDescent="0.25">
      <c r="C371" s="58"/>
      <c r="D371" s="57"/>
      <c r="K371" s="41">
        <f>SUM(Table1[[#This Row],[Regular Wages]],Table1[[#This Row],[OvertimeWages]],Table1[[#This Row],[Holiday Wages]],Table1[[#This Row],[Incentive Payments]])</f>
        <v>0</v>
      </c>
      <c r="L371" s="38"/>
      <c r="M371" s="38"/>
      <c r="N371" s="38"/>
      <c r="O371" s="38"/>
      <c r="P371" s="38"/>
      <c r="Q371" s="38"/>
      <c r="R371" s="38"/>
      <c r="S371" s="41">
        <f>SUM(Table1[[#This Row],[Regular Wages2]],Table1[[#This Row],[OvertimeWages4]],Table1[[#This Row],[Holiday Wages6]],Table1[[#This Row],[Incentive Payments8]])</f>
        <v>0</v>
      </c>
      <c r="T371" s="41">
        <f>SUM(Table1[[#This Row],[Total Pre Min Wage Wages]],Table1[[#This Row],[Total After Min Wage Wages]])</f>
        <v>0</v>
      </c>
      <c r="U371" s="41">
        <f>IFERROR(IF(OR(Table1[[#This Row],[Regular Hours]]=0,Table1[[#This Row],[Regular Hours]]=""),VLOOKUP(Table1[[#This Row],[Position Title]],startingWages!$A$2:$D$200,2, FALSE),Table1[[#This Row],[Regular Wages]]/Table1[[#This Row],[Regular Hours]]),0)</f>
        <v>0</v>
      </c>
      <c r="V371" s="41">
        <f>IF(OR(Table1[[#This Row],[OvertimeHours]]="",Table1[[#This Row],[OvertimeHours]]=0),Table1[[#This Row],[Regular Hourly Wage]]*1.5,Table1[[#This Row],[OvertimeWages]]/Table1[[#This Row],[OvertimeHours]])</f>
        <v>0</v>
      </c>
      <c r="W371" s="41">
        <f>IF(OR(Table1[[#This Row],[Holiday Hours]]="",Table1[[#This Row],[Holiday Hours]]=0),Table1[[#This Row],[Regular Hourly Wage]],Table1[[#This Row],[Holiday Wages]]/Table1[[#This Row],[Holiday Hours]])</f>
        <v>0</v>
      </c>
      <c r="X371" s="41" t="str">
        <f>IF(Table1[[#This Row],[Regular Hourly Wage]]&lt;14.05,"$14.75",IF(Table1[[#This Row],[Regular Hourly Wage]]&lt;30,"5%","None"))</f>
        <v>$14.75</v>
      </c>
      <c r="Y371" s="41">
        <f>IF(Table1[[#This Row],[Wage Category]]="5%",Table1[[#This Row],[Regular Hourly Wage]]*1.05,IF(Table1[[#This Row],[Wage Category]]="$14.75",14.75,Table1[[#This Row],[Regular Hourly Wage]]))</f>
        <v>14.75</v>
      </c>
      <c r="Z371" s="41">
        <f>(1+IF(Table1[[#This Row],[Regular Hourly Wage]]=0,0.5,(Table1[[#This Row],[Overtime Hourly Wage]]-Table1[[#This Row],[Regular Hourly Wage]])/Table1[[#This Row],[Regular Hourly Wage]]))*Table1[[#This Row],[Regular Wage Cap]]</f>
        <v>22.125</v>
      </c>
      <c r="AA371" s="41">
        <f>(1+IF(Table1[[#This Row],[Regular Hourly Wage]]=0,0,(Table1[[#This Row],[Holiday Hourly Wage]]-Table1[[#This Row],[Regular Hourly Wage]])/Table1[[#This Row],[Regular Hourly Wage]]))*Table1[[#This Row],[Regular Wage Cap]]</f>
        <v>14.75</v>
      </c>
      <c r="AB371" s="41">
        <f>Table1[[#This Row],[Regular Hours3]]*Table1[[#This Row],[Regular Hourly Wage]]</f>
        <v>0</v>
      </c>
      <c r="AC371" s="41">
        <f>Table1[[#This Row],[OvertimeHours5]]*Table1[[#This Row],[Overtime Hourly Wage]]</f>
        <v>0</v>
      </c>
      <c r="AD371" s="41">
        <f>Table1[[#This Row],[Holiday Hours7]]*Table1[[#This Row],[Holiday Hourly Wage]]</f>
        <v>0</v>
      </c>
      <c r="AE371" s="41">
        <f>SUM(Table1[[#This Row],[Regular10]:[Holiday12]])</f>
        <v>0</v>
      </c>
      <c r="AF371" s="41">
        <f>Table1[[#This Row],[Regular Hours3]]*Table1[[#This Row],[Regular Wage Cap]]</f>
        <v>0</v>
      </c>
      <c r="AG371" s="41">
        <f>Table1[[#This Row],[OvertimeHours5]]*Table1[[#This Row],[Overtime Wage Cap]]</f>
        <v>0</v>
      </c>
      <c r="AH371" s="41">
        <f>Table1[[#This Row],[Holiday Hours7]]*Table1[[#This Row],[Holiday Wage Cap]]</f>
        <v>0</v>
      </c>
      <c r="AI371" s="41">
        <f>SUM(Table1[[#This Row],[Regular]:[Holiday]])</f>
        <v>0</v>
      </c>
      <c r="AJ371" s="41">
        <f>IF(Table1[[#This Row],[Total]]=0,0,Table1[[#This Row],[Total2]]-Table1[[#This Row],[Total]])</f>
        <v>0</v>
      </c>
      <c r="AK371" s="41">
        <f>Table1[[#This Row],[Difference]]*Table1[[#This Row],[DDS Funding Percent]]</f>
        <v>0</v>
      </c>
      <c r="AL371" s="41">
        <f>IF(Table1[[#This Row],[Regular Hourly Wage]]&lt;&gt;0,Table1[[#This Row],[Regular Wage Cap]]-Table1[[#This Row],[Regular Hourly Wage]],0)</f>
        <v>0</v>
      </c>
      <c r="AM371" s="38"/>
      <c r="AN371" s="41">
        <f>Table1[[#This Row],[Wage Difference]]*Table1[[#This Row],[Post Wage Increase Time Off Accruals (Hours)]]</f>
        <v>0</v>
      </c>
      <c r="AO371" s="41">
        <f>Table1[[#This Row],[Min Wage Time Off Accrual Expense]]*Table1[[#This Row],[DDS Funding Percent]]</f>
        <v>0</v>
      </c>
      <c r="AP371" s="1"/>
      <c r="AQ371" s="18"/>
    </row>
    <row r="372" spans="3:43" x14ac:dyDescent="0.25">
      <c r="C372" s="58"/>
      <c r="D372" s="57"/>
      <c r="K372" s="41">
        <f>SUM(Table1[[#This Row],[Regular Wages]],Table1[[#This Row],[OvertimeWages]],Table1[[#This Row],[Holiday Wages]],Table1[[#This Row],[Incentive Payments]])</f>
        <v>0</v>
      </c>
      <c r="L372" s="38"/>
      <c r="M372" s="38"/>
      <c r="N372" s="38"/>
      <c r="O372" s="38"/>
      <c r="P372" s="38"/>
      <c r="Q372" s="38"/>
      <c r="R372" s="38"/>
      <c r="S372" s="41">
        <f>SUM(Table1[[#This Row],[Regular Wages2]],Table1[[#This Row],[OvertimeWages4]],Table1[[#This Row],[Holiday Wages6]],Table1[[#This Row],[Incentive Payments8]])</f>
        <v>0</v>
      </c>
      <c r="T372" s="41">
        <f>SUM(Table1[[#This Row],[Total Pre Min Wage Wages]],Table1[[#This Row],[Total After Min Wage Wages]])</f>
        <v>0</v>
      </c>
      <c r="U372" s="41">
        <f>IFERROR(IF(OR(Table1[[#This Row],[Regular Hours]]=0,Table1[[#This Row],[Regular Hours]]=""),VLOOKUP(Table1[[#This Row],[Position Title]],startingWages!$A$2:$D$200,2, FALSE),Table1[[#This Row],[Regular Wages]]/Table1[[#This Row],[Regular Hours]]),0)</f>
        <v>0</v>
      </c>
      <c r="V372" s="41">
        <f>IF(OR(Table1[[#This Row],[OvertimeHours]]="",Table1[[#This Row],[OvertimeHours]]=0),Table1[[#This Row],[Regular Hourly Wage]]*1.5,Table1[[#This Row],[OvertimeWages]]/Table1[[#This Row],[OvertimeHours]])</f>
        <v>0</v>
      </c>
      <c r="W372" s="41">
        <f>IF(OR(Table1[[#This Row],[Holiday Hours]]="",Table1[[#This Row],[Holiday Hours]]=0),Table1[[#This Row],[Regular Hourly Wage]],Table1[[#This Row],[Holiday Wages]]/Table1[[#This Row],[Holiday Hours]])</f>
        <v>0</v>
      </c>
      <c r="X372" s="41" t="str">
        <f>IF(Table1[[#This Row],[Regular Hourly Wage]]&lt;14.05,"$14.75",IF(Table1[[#This Row],[Regular Hourly Wage]]&lt;30,"5%","None"))</f>
        <v>$14.75</v>
      </c>
      <c r="Y372" s="41">
        <f>IF(Table1[[#This Row],[Wage Category]]="5%",Table1[[#This Row],[Regular Hourly Wage]]*1.05,IF(Table1[[#This Row],[Wage Category]]="$14.75",14.75,Table1[[#This Row],[Regular Hourly Wage]]))</f>
        <v>14.75</v>
      </c>
      <c r="Z372" s="41">
        <f>(1+IF(Table1[[#This Row],[Regular Hourly Wage]]=0,0.5,(Table1[[#This Row],[Overtime Hourly Wage]]-Table1[[#This Row],[Regular Hourly Wage]])/Table1[[#This Row],[Regular Hourly Wage]]))*Table1[[#This Row],[Regular Wage Cap]]</f>
        <v>22.125</v>
      </c>
      <c r="AA372" s="41">
        <f>(1+IF(Table1[[#This Row],[Regular Hourly Wage]]=0,0,(Table1[[#This Row],[Holiday Hourly Wage]]-Table1[[#This Row],[Regular Hourly Wage]])/Table1[[#This Row],[Regular Hourly Wage]]))*Table1[[#This Row],[Regular Wage Cap]]</f>
        <v>14.75</v>
      </c>
      <c r="AB372" s="41">
        <f>Table1[[#This Row],[Regular Hours3]]*Table1[[#This Row],[Regular Hourly Wage]]</f>
        <v>0</v>
      </c>
      <c r="AC372" s="41">
        <f>Table1[[#This Row],[OvertimeHours5]]*Table1[[#This Row],[Overtime Hourly Wage]]</f>
        <v>0</v>
      </c>
      <c r="AD372" s="41">
        <f>Table1[[#This Row],[Holiday Hours7]]*Table1[[#This Row],[Holiday Hourly Wage]]</f>
        <v>0</v>
      </c>
      <c r="AE372" s="41">
        <f>SUM(Table1[[#This Row],[Regular10]:[Holiday12]])</f>
        <v>0</v>
      </c>
      <c r="AF372" s="41">
        <f>Table1[[#This Row],[Regular Hours3]]*Table1[[#This Row],[Regular Wage Cap]]</f>
        <v>0</v>
      </c>
      <c r="AG372" s="41">
        <f>Table1[[#This Row],[OvertimeHours5]]*Table1[[#This Row],[Overtime Wage Cap]]</f>
        <v>0</v>
      </c>
      <c r="AH372" s="41">
        <f>Table1[[#This Row],[Holiday Hours7]]*Table1[[#This Row],[Holiday Wage Cap]]</f>
        <v>0</v>
      </c>
      <c r="AI372" s="41">
        <f>SUM(Table1[[#This Row],[Regular]:[Holiday]])</f>
        <v>0</v>
      </c>
      <c r="AJ372" s="41">
        <f>IF(Table1[[#This Row],[Total]]=0,0,Table1[[#This Row],[Total2]]-Table1[[#This Row],[Total]])</f>
        <v>0</v>
      </c>
      <c r="AK372" s="41">
        <f>Table1[[#This Row],[Difference]]*Table1[[#This Row],[DDS Funding Percent]]</f>
        <v>0</v>
      </c>
      <c r="AL372" s="41">
        <f>IF(Table1[[#This Row],[Regular Hourly Wage]]&lt;&gt;0,Table1[[#This Row],[Regular Wage Cap]]-Table1[[#This Row],[Regular Hourly Wage]],0)</f>
        <v>0</v>
      </c>
      <c r="AM372" s="38"/>
      <c r="AN372" s="41">
        <f>Table1[[#This Row],[Wage Difference]]*Table1[[#This Row],[Post Wage Increase Time Off Accruals (Hours)]]</f>
        <v>0</v>
      </c>
      <c r="AO372" s="41">
        <f>Table1[[#This Row],[Min Wage Time Off Accrual Expense]]*Table1[[#This Row],[DDS Funding Percent]]</f>
        <v>0</v>
      </c>
      <c r="AP372" s="1"/>
      <c r="AQ372" s="18"/>
    </row>
    <row r="373" spans="3:43" x14ac:dyDescent="0.25">
      <c r="C373" s="58"/>
      <c r="D373" s="57"/>
      <c r="K373" s="41">
        <f>SUM(Table1[[#This Row],[Regular Wages]],Table1[[#This Row],[OvertimeWages]],Table1[[#This Row],[Holiday Wages]],Table1[[#This Row],[Incentive Payments]])</f>
        <v>0</v>
      </c>
      <c r="L373" s="38"/>
      <c r="M373" s="38"/>
      <c r="N373" s="38"/>
      <c r="O373" s="38"/>
      <c r="P373" s="38"/>
      <c r="Q373" s="38"/>
      <c r="R373" s="38"/>
      <c r="S373" s="41">
        <f>SUM(Table1[[#This Row],[Regular Wages2]],Table1[[#This Row],[OvertimeWages4]],Table1[[#This Row],[Holiday Wages6]],Table1[[#This Row],[Incentive Payments8]])</f>
        <v>0</v>
      </c>
      <c r="T373" s="41">
        <f>SUM(Table1[[#This Row],[Total Pre Min Wage Wages]],Table1[[#This Row],[Total After Min Wage Wages]])</f>
        <v>0</v>
      </c>
      <c r="U373" s="41">
        <f>IFERROR(IF(OR(Table1[[#This Row],[Regular Hours]]=0,Table1[[#This Row],[Regular Hours]]=""),VLOOKUP(Table1[[#This Row],[Position Title]],startingWages!$A$2:$D$200,2, FALSE),Table1[[#This Row],[Regular Wages]]/Table1[[#This Row],[Regular Hours]]),0)</f>
        <v>0</v>
      </c>
      <c r="V373" s="41">
        <f>IF(OR(Table1[[#This Row],[OvertimeHours]]="",Table1[[#This Row],[OvertimeHours]]=0),Table1[[#This Row],[Regular Hourly Wage]]*1.5,Table1[[#This Row],[OvertimeWages]]/Table1[[#This Row],[OvertimeHours]])</f>
        <v>0</v>
      </c>
      <c r="W373" s="41">
        <f>IF(OR(Table1[[#This Row],[Holiday Hours]]="",Table1[[#This Row],[Holiday Hours]]=0),Table1[[#This Row],[Regular Hourly Wage]],Table1[[#This Row],[Holiday Wages]]/Table1[[#This Row],[Holiday Hours]])</f>
        <v>0</v>
      </c>
      <c r="X373" s="41" t="str">
        <f>IF(Table1[[#This Row],[Regular Hourly Wage]]&lt;14.05,"$14.75",IF(Table1[[#This Row],[Regular Hourly Wage]]&lt;30,"5%","None"))</f>
        <v>$14.75</v>
      </c>
      <c r="Y373" s="41">
        <f>IF(Table1[[#This Row],[Wage Category]]="5%",Table1[[#This Row],[Regular Hourly Wage]]*1.05,IF(Table1[[#This Row],[Wage Category]]="$14.75",14.75,Table1[[#This Row],[Regular Hourly Wage]]))</f>
        <v>14.75</v>
      </c>
      <c r="Z373" s="41">
        <f>(1+IF(Table1[[#This Row],[Regular Hourly Wage]]=0,0.5,(Table1[[#This Row],[Overtime Hourly Wage]]-Table1[[#This Row],[Regular Hourly Wage]])/Table1[[#This Row],[Regular Hourly Wage]]))*Table1[[#This Row],[Regular Wage Cap]]</f>
        <v>22.125</v>
      </c>
      <c r="AA373" s="41">
        <f>(1+IF(Table1[[#This Row],[Regular Hourly Wage]]=0,0,(Table1[[#This Row],[Holiday Hourly Wage]]-Table1[[#This Row],[Regular Hourly Wage]])/Table1[[#This Row],[Regular Hourly Wage]]))*Table1[[#This Row],[Regular Wage Cap]]</f>
        <v>14.75</v>
      </c>
      <c r="AB373" s="41">
        <f>Table1[[#This Row],[Regular Hours3]]*Table1[[#This Row],[Regular Hourly Wage]]</f>
        <v>0</v>
      </c>
      <c r="AC373" s="41">
        <f>Table1[[#This Row],[OvertimeHours5]]*Table1[[#This Row],[Overtime Hourly Wage]]</f>
        <v>0</v>
      </c>
      <c r="AD373" s="41">
        <f>Table1[[#This Row],[Holiday Hours7]]*Table1[[#This Row],[Holiday Hourly Wage]]</f>
        <v>0</v>
      </c>
      <c r="AE373" s="41">
        <f>SUM(Table1[[#This Row],[Regular10]:[Holiday12]])</f>
        <v>0</v>
      </c>
      <c r="AF373" s="41">
        <f>Table1[[#This Row],[Regular Hours3]]*Table1[[#This Row],[Regular Wage Cap]]</f>
        <v>0</v>
      </c>
      <c r="AG373" s="41">
        <f>Table1[[#This Row],[OvertimeHours5]]*Table1[[#This Row],[Overtime Wage Cap]]</f>
        <v>0</v>
      </c>
      <c r="AH373" s="41">
        <f>Table1[[#This Row],[Holiday Hours7]]*Table1[[#This Row],[Holiday Wage Cap]]</f>
        <v>0</v>
      </c>
      <c r="AI373" s="41">
        <f>SUM(Table1[[#This Row],[Regular]:[Holiday]])</f>
        <v>0</v>
      </c>
      <c r="AJ373" s="41">
        <f>IF(Table1[[#This Row],[Total]]=0,0,Table1[[#This Row],[Total2]]-Table1[[#This Row],[Total]])</f>
        <v>0</v>
      </c>
      <c r="AK373" s="41">
        <f>Table1[[#This Row],[Difference]]*Table1[[#This Row],[DDS Funding Percent]]</f>
        <v>0</v>
      </c>
      <c r="AL373" s="41">
        <f>IF(Table1[[#This Row],[Regular Hourly Wage]]&lt;&gt;0,Table1[[#This Row],[Regular Wage Cap]]-Table1[[#This Row],[Regular Hourly Wage]],0)</f>
        <v>0</v>
      </c>
      <c r="AM373" s="38"/>
      <c r="AN373" s="41">
        <f>Table1[[#This Row],[Wage Difference]]*Table1[[#This Row],[Post Wage Increase Time Off Accruals (Hours)]]</f>
        <v>0</v>
      </c>
      <c r="AO373" s="41">
        <f>Table1[[#This Row],[Min Wage Time Off Accrual Expense]]*Table1[[#This Row],[DDS Funding Percent]]</f>
        <v>0</v>
      </c>
      <c r="AP373" s="1"/>
      <c r="AQ373" s="18"/>
    </row>
    <row r="374" spans="3:43" x14ac:dyDescent="0.25">
      <c r="C374" s="58"/>
      <c r="D374" s="57"/>
      <c r="K374" s="41">
        <f>SUM(Table1[[#This Row],[Regular Wages]],Table1[[#This Row],[OvertimeWages]],Table1[[#This Row],[Holiday Wages]],Table1[[#This Row],[Incentive Payments]])</f>
        <v>0</v>
      </c>
      <c r="L374" s="38"/>
      <c r="M374" s="38"/>
      <c r="N374" s="38"/>
      <c r="O374" s="38"/>
      <c r="P374" s="38"/>
      <c r="Q374" s="38"/>
      <c r="R374" s="38"/>
      <c r="S374" s="41">
        <f>SUM(Table1[[#This Row],[Regular Wages2]],Table1[[#This Row],[OvertimeWages4]],Table1[[#This Row],[Holiday Wages6]],Table1[[#This Row],[Incentive Payments8]])</f>
        <v>0</v>
      </c>
      <c r="T374" s="41">
        <f>SUM(Table1[[#This Row],[Total Pre Min Wage Wages]],Table1[[#This Row],[Total After Min Wage Wages]])</f>
        <v>0</v>
      </c>
      <c r="U374" s="41">
        <f>IFERROR(IF(OR(Table1[[#This Row],[Regular Hours]]=0,Table1[[#This Row],[Regular Hours]]=""),VLOOKUP(Table1[[#This Row],[Position Title]],startingWages!$A$2:$D$200,2, FALSE),Table1[[#This Row],[Regular Wages]]/Table1[[#This Row],[Regular Hours]]),0)</f>
        <v>0</v>
      </c>
      <c r="V374" s="41">
        <f>IF(OR(Table1[[#This Row],[OvertimeHours]]="",Table1[[#This Row],[OvertimeHours]]=0),Table1[[#This Row],[Regular Hourly Wage]]*1.5,Table1[[#This Row],[OvertimeWages]]/Table1[[#This Row],[OvertimeHours]])</f>
        <v>0</v>
      </c>
      <c r="W374" s="41">
        <f>IF(OR(Table1[[#This Row],[Holiday Hours]]="",Table1[[#This Row],[Holiday Hours]]=0),Table1[[#This Row],[Regular Hourly Wage]],Table1[[#This Row],[Holiday Wages]]/Table1[[#This Row],[Holiday Hours]])</f>
        <v>0</v>
      </c>
      <c r="X374" s="41" t="str">
        <f>IF(Table1[[#This Row],[Regular Hourly Wage]]&lt;14.05,"$14.75",IF(Table1[[#This Row],[Regular Hourly Wage]]&lt;30,"5%","None"))</f>
        <v>$14.75</v>
      </c>
      <c r="Y374" s="41">
        <f>IF(Table1[[#This Row],[Wage Category]]="5%",Table1[[#This Row],[Regular Hourly Wage]]*1.05,IF(Table1[[#This Row],[Wage Category]]="$14.75",14.75,Table1[[#This Row],[Regular Hourly Wage]]))</f>
        <v>14.75</v>
      </c>
      <c r="Z374" s="41">
        <f>(1+IF(Table1[[#This Row],[Regular Hourly Wage]]=0,0.5,(Table1[[#This Row],[Overtime Hourly Wage]]-Table1[[#This Row],[Regular Hourly Wage]])/Table1[[#This Row],[Regular Hourly Wage]]))*Table1[[#This Row],[Regular Wage Cap]]</f>
        <v>22.125</v>
      </c>
      <c r="AA374" s="41">
        <f>(1+IF(Table1[[#This Row],[Regular Hourly Wage]]=0,0,(Table1[[#This Row],[Holiday Hourly Wage]]-Table1[[#This Row],[Regular Hourly Wage]])/Table1[[#This Row],[Regular Hourly Wage]]))*Table1[[#This Row],[Regular Wage Cap]]</f>
        <v>14.75</v>
      </c>
      <c r="AB374" s="41">
        <f>Table1[[#This Row],[Regular Hours3]]*Table1[[#This Row],[Regular Hourly Wage]]</f>
        <v>0</v>
      </c>
      <c r="AC374" s="41">
        <f>Table1[[#This Row],[OvertimeHours5]]*Table1[[#This Row],[Overtime Hourly Wage]]</f>
        <v>0</v>
      </c>
      <c r="AD374" s="41">
        <f>Table1[[#This Row],[Holiday Hours7]]*Table1[[#This Row],[Holiday Hourly Wage]]</f>
        <v>0</v>
      </c>
      <c r="AE374" s="41">
        <f>SUM(Table1[[#This Row],[Regular10]:[Holiday12]])</f>
        <v>0</v>
      </c>
      <c r="AF374" s="41">
        <f>Table1[[#This Row],[Regular Hours3]]*Table1[[#This Row],[Regular Wage Cap]]</f>
        <v>0</v>
      </c>
      <c r="AG374" s="41">
        <f>Table1[[#This Row],[OvertimeHours5]]*Table1[[#This Row],[Overtime Wage Cap]]</f>
        <v>0</v>
      </c>
      <c r="AH374" s="41">
        <f>Table1[[#This Row],[Holiday Hours7]]*Table1[[#This Row],[Holiday Wage Cap]]</f>
        <v>0</v>
      </c>
      <c r="AI374" s="41">
        <f>SUM(Table1[[#This Row],[Regular]:[Holiday]])</f>
        <v>0</v>
      </c>
      <c r="AJ374" s="41">
        <f>IF(Table1[[#This Row],[Total]]=0,0,Table1[[#This Row],[Total2]]-Table1[[#This Row],[Total]])</f>
        <v>0</v>
      </c>
      <c r="AK374" s="41">
        <f>Table1[[#This Row],[Difference]]*Table1[[#This Row],[DDS Funding Percent]]</f>
        <v>0</v>
      </c>
      <c r="AL374" s="41">
        <f>IF(Table1[[#This Row],[Regular Hourly Wage]]&lt;&gt;0,Table1[[#This Row],[Regular Wage Cap]]-Table1[[#This Row],[Regular Hourly Wage]],0)</f>
        <v>0</v>
      </c>
      <c r="AM374" s="38"/>
      <c r="AN374" s="41">
        <f>Table1[[#This Row],[Wage Difference]]*Table1[[#This Row],[Post Wage Increase Time Off Accruals (Hours)]]</f>
        <v>0</v>
      </c>
      <c r="AO374" s="41">
        <f>Table1[[#This Row],[Min Wage Time Off Accrual Expense]]*Table1[[#This Row],[DDS Funding Percent]]</f>
        <v>0</v>
      </c>
      <c r="AP374" s="1"/>
      <c r="AQ374" s="18"/>
    </row>
    <row r="375" spans="3:43" x14ac:dyDescent="0.25">
      <c r="C375" s="58"/>
      <c r="D375" s="57"/>
      <c r="K375" s="41">
        <f>SUM(Table1[[#This Row],[Regular Wages]],Table1[[#This Row],[OvertimeWages]],Table1[[#This Row],[Holiday Wages]],Table1[[#This Row],[Incentive Payments]])</f>
        <v>0</v>
      </c>
      <c r="L375" s="38"/>
      <c r="M375" s="38"/>
      <c r="N375" s="38"/>
      <c r="O375" s="38"/>
      <c r="P375" s="38"/>
      <c r="Q375" s="38"/>
      <c r="R375" s="38"/>
      <c r="S375" s="41">
        <f>SUM(Table1[[#This Row],[Regular Wages2]],Table1[[#This Row],[OvertimeWages4]],Table1[[#This Row],[Holiday Wages6]],Table1[[#This Row],[Incentive Payments8]])</f>
        <v>0</v>
      </c>
      <c r="T375" s="41">
        <f>SUM(Table1[[#This Row],[Total Pre Min Wage Wages]],Table1[[#This Row],[Total After Min Wage Wages]])</f>
        <v>0</v>
      </c>
      <c r="U375" s="41">
        <f>IFERROR(IF(OR(Table1[[#This Row],[Regular Hours]]=0,Table1[[#This Row],[Regular Hours]]=""),VLOOKUP(Table1[[#This Row],[Position Title]],startingWages!$A$2:$D$200,2, FALSE),Table1[[#This Row],[Regular Wages]]/Table1[[#This Row],[Regular Hours]]),0)</f>
        <v>0</v>
      </c>
      <c r="V375" s="41">
        <f>IF(OR(Table1[[#This Row],[OvertimeHours]]="",Table1[[#This Row],[OvertimeHours]]=0),Table1[[#This Row],[Regular Hourly Wage]]*1.5,Table1[[#This Row],[OvertimeWages]]/Table1[[#This Row],[OvertimeHours]])</f>
        <v>0</v>
      </c>
      <c r="W375" s="41">
        <f>IF(OR(Table1[[#This Row],[Holiday Hours]]="",Table1[[#This Row],[Holiday Hours]]=0),Table1[[#This Row],[Regular Hourly Wage]],Table1[[#This Row],[Holiday Wages]]/Table1[[#This Row],[Holiday Hours]])</f>
        <v>0</v>
      </c>
      <c r="X375" s="41" t="str">
        <f>IF(Table1[[#This Row],[Regular Hourly Wage]]&lt;14.05,"$14.75",IF(Table1[[#This Row],[Regular Hourly Wage]]&lt;30,"5%","None"))</f>
        <v>$14.75</v>
      </c>
      <c r="Y375" s="41">
        <f>IF(Table1[[#This Row],[Wage Category]]="5%",Table1[[#This Row],[Regular Hourly Wage]]*1.05,IF(Table1[[#This Row],[Wage Category]]="$14.75",14.75,Table1[[#This Row],[Regular Hourly Wage]]))</f>
        <v>14.75</v>
      </c>
      <c r="Z375" s="41">
        <f>(1+IF(Table1[[#This Row],[Regular Hourly Wage]]=0,0.5,(Table1[[#This Row],[Overtime Hourly Wage]]-Table1[[#This Row],[Regular Hourly Wage]])/Table1[[#This Row],[Regular Hourly Wage]]))*Table1[[#This Row],[Regular Wage Cap]]</f>
        <v>22.125</v>
      </c>
      <c r="AA375" s="41">
        <f>(1+IF(Table1[[#This Row],[Regular Hourly Wage]]=0,0,(Table1[[#This Row],[Holiday Hourly Wage]]-Table1[[#This Row],[Regular Hourly Wage]])/Table1[[#This Row],[Regular Hourly Wage]]))*Table1[[#This Row],[Regular Wage Cap]]</f>
        <v>14.75</v>
      </c>
      <c r="AB375" s="41">
        <f>Table1[[#This Row],[Regular Hours3]]*Table1[[#This Row],[Regular Hourly Wage]]</f>
        <v>0</v>
      </c>
      <c r="AC375" s="41">
        <f>Table1[[#This Row],[OvertimeHours5]]*Table1[[#This Row],[Overtime Hourly Wage]]</f>
        <v>0</v>
      </c>
      <c r="AD375" s="41">
        <f>Table1[[#This Row],[Holiday Hours7]]*Table1[[#This Row],[Holiday Hourly Wage]]</f>
        <v>0</v>
      </c>
      <c r="AE375" s="41">
        <f>SUM(Table1[[#This Row],[Regular10]:[Holiday12]])</f>
        <v>0</v>
      </c>
      <c r="AF375" s="41">
        <f>Table1[[#This Row],[Regular Hours3]]*Table1[[#This Row],[Regular Wage Cap]]</f>
        <v>0</v>
      </c>
      <c r="AG375" s="41">
        <f>Table1[[#This Row],[OvertimeHours5]]*Table1[[#This Row],[Overtime Wage Cap]]</f>
        <v>0</v>
      </c>
      <c r="AH375" s="41">
        <f>Table1[[#This Row],[Holiday Hours7]]*Table1[[#This Row],[Holiday Wage Cap]]</f>
        <v>0</v>
      </c>
      <c r="AI375" s="41">
        <f>SUM(Table1[[#This Row],[Regular]:[Holiday]])</f>
        <v>0</v>
      </c>
      <c r="AJ375" s="41">
        <f>IF(Table1[[#This Row],[Total]]=0,0,Table1[[#This Row],[Total2]]-Table1[[#This Row],[Total]])</f>
        <v>0</v>
      </c>
      <c r="AK375" s="41">
        <f>Table1[[#This Row],[Difference]]*Table1[[#This Row],[DDS Funding Percent]]</f>
        <v>0</v>
      </c>
      <c r="AL375" s="41">
        <f>IF(Table1[[#This Row],[Regular Hourly Wage]]&lt;&gt;0,Table1[[#This Row],[Regular Wage Cap]]-Table1[[#This Row],[Regular Hourly Wage]],0)</f>
        <v>0</v>
      </c>
      <c r="AM375" s="38"/>
      <c r="AN375" s="41">
        <f>Table1[[#This Row],[Wage Difference]]*Table1[[#This Row],[Post Wage Increase Time Off Accruals (Hours)]]</f>
        <v>0</v>
      </c>
      <c r="AO375" s="41">
        <f>Table1[[#This Row],[Min Wage Time Off Accrual Expense]]*Table1[[#This Row],[DDS Funding Percent]]</f>
        <v>0</v>
      </c>
      <c r="AP375" s="1"/>
      <c r="AQ375" s="18"/>
    </row>
    <row r="376" spans="3:43" x14ac:dyDescent="0.25">
      <c r="C376" s="58"/>
      <c r="D376" s="57"/>
      <c r="K376" s="41">
        <f>SUM(Table1[[#This Row],[Regular Wages]],Table1[[#This Row],[OvertimeWages]],Table1[[#This Row],[Holiday Wages]],Table1[[#This Row],[Incentive Payments]])</f>
        <v>0</v>
      </c>
      <c r="L376" s="38"/>
      <c r="M376" s="38"/>
      <c r="N376" s="38"/>
      <c r="O376" s="38"/>
      <c r="P376" s="38"/>
      <c r="Q376" s="38"/>
      <c r="R376" s="38"/>
      <c r="S376" s="41">
        <f>SUM(Table1[[#This Row],[Regular Wages2]],Table1[[#This Row],[OvertimeWages4]],Table1[[#This Row],[Holiday Wages6]],Table1[[#This Row],[Incentive Payments8]])</f>
        <v>0</v>
      </c>
      <c r="T376" s="41">
        <f>SUM(Table1[[#This Row],[Total Pre Min Wage Wages]],Table1[[#This Row],[Total After Min Wage Wages]])</f>
        <v>0</v>
      </c>
      <c r="U376" s="41">
        <f>IFERROR(IF(OR(Table1[[#This Row],[Regular Hours]]=0,Table1[[#This Row],[Regular Hours]]=""),VLOOKUP(Table1[[#This Row],[Position Title]],startingWages!$A$2:$D$200,2, FALSE),Table1[[#This Row],[Regular Wages]]/Table1[[#This Row],[Regular Hours]]),0)</f>
        <v>0</v>
      </c>
      <c r="V376" s="41">
        <f>IF(OR(Table1[[#This Row],[OvertimeHours]]="",Table1[[#This Row],[OvertimeHours]]=0),Table1[[#This Row],[Regular Hourly Wage]]*1.5,Table1[[#This Row],[OvertimeWages]]/Table1[[#This Row],[OvertimeHours]])</f>
        <v>0</v>
      </c>
      <c r="W376" s="41">
        <f>IF(OR(Table1[[#This Row],[Holiday Hours]]="",Table1[[#This Row],[Holiday Hours]]=0),Table1[[#This Row],[Regular Hourly Wage]],Table1[[#This Row],[Holiday Wages]]/Table1[[#This Row],[Holiday Hours]])</f>
        <v>0</v>
      </c>
      <c r="X376" s="41" t="str">
        <f>IF(Table1[[#This Row],[Regular Hourly Wage]]&lt;14.05,"$14.75",IF(Table1[[#This Row],[Regular Hourly Wage]]&lt;30,"5%","None"))</f>
        <v>$14.75</v>
      </c>
      <c r="Y376" s="41">
        <f>IF(Table1[[#This Row],[Wage Category]]="5%",Table1[[#This Row],[Regular Hourly Wage]]*1.05,IF(Table1[[#This Row],[Wage Category]]="$14.75",14.75,Table1[[#This Row],[Regular Hourly Wage]]))</f>
        <v>14.75</v>
      </c>
      <c r="Z376" s="41">
        <f>(1+IF(Table1[[#This Row],[Regular Hourly Wage]]=0,0.5,(Table1[[#This Row],[Overtime Hourly Wage]]-Table1[[#This Row],[Regular Hourly Wage]])/Table1[[#This Row],[Regular Hourly Wage]]))*Table1[[#This Row],[Regular Wage Cap]]</f>
        <v>22.125</v>
      </c>
      <c r="AA376" s="41">
        <f>(1+IF(Table1[[#This Row],[Regular Hourly Wage]]=0,0,(Table1[[#This Row],[Holiday Hourly Wage]]-Table1[[#This Row],[Regular Hourly Wage]])/Table1[[#This Row],[Regular Hourly Wage]]))*Table1[[#This Row],[Regular Wage Cap]]</f>
        <v>14.75</v>
      </c>
      <c r="AB376" s="41">
        <f>Table1[[#This Row],[Regular Hours3]]*Table1[[#This Row],[Regular Hourly Wage]]</f>
        <v>0</v>
      </c>
      <c r="AC376" s="41">
        <f>Table1[[#This Row],[OvertimeHours5]]*Table1[[#This Row],[Overtime Hourly Wage]]</f>
        <v>0</v>
      </c>
      <c r="AD376" s="41">
        <f>Table1[[#This Row],[Holiday Hours7]]*Table1[[#This Row],[Holiday Hourly Wage]]</f>
        <v>0</v>
      </c>
      <c r="AE376" s="41">
        <f>SUM(Table1[[#This Row],[Regular10]:[Holiday12]])</f>
        <v>0</v>
      </c>
      <c r="AF376" s="41">
        <f>Table1[[#This Row],[Regular Hours3]]*Table1[[#This Row],[Regular Wage Cap]]</f>
        <v>0</v>
      </c>
      <c r="AG376" s="41">
        <f>Table1[[#This Row],[OvertimeHours5]]*Table1[[#This Row],[Overtime Wage Cap]]</f>
        <v>0</v>
      </c>
      <c r="AH376" s="41">
        <f>Table1[[#This Row],[Holiday Hours7]]*Table1[[#This Row],[Holiday Wage Cap]]</f>
        <v>0</v>
      </c>
      <c r="AI376" s="41">
        <f>SUM(Table1[[#This Row],[Regular]:[Holiday]])</f>
        <v>0</v>
      </c>
      <c r="AJ376" s="41">
        <f>IF(Table1[[#This Row],[Total]]=0,0,Table1[[#This Row],[Total2]]-Table1[[#This Row],[Total]])</f>
        <v>0</v>
      </c>
      <c r="AK376" s="41">
        <f>Table1[[#This Row],[Difference]]*Table1[[#This Row],[DDS Funding Percent]]</f>
        <v>0</v>
      </c>
      <c r="AL376" s="41">
        <f>IF(Table1[[#This Row],[Regular Hourly Wage]]&lt;&gt;0,Table1[[#This Row],[Regular Wage Cap]]-Table1[[#This Row],[Regular Hourly Wage]],0)</f>
        <v>0</v>
      </c>
      <c r="AM376" s="38"/>
      <c r="AN376" s="41">
        <f>Table1[[#This Row],[Wage Difference]]*Table1[[#This Row],[Post Wage Increase Time Off Accruals (Hours)]]</f>
        <v>0</v>
      </c>
      <c r="AO376" s="41">
        <f>Table1[[#This Row],[Min Wage Time Off Accrual Expense]]*Table1[[#This Row],[DDS Funding Percent]]</f>
        <v>0</v>
      </c>
      <c r="AP376" s="1"/>
      <c r="AQ376" s="18"/>
    </row>
    <row r="377" spans="3:43" x14ac:dyDescent="0.25">
      <c r="C377" s="58"/>
      <c r="D377" s="57"/>
      <c r="K377" s="41">
        <f>SUM(Table1[[#This Row],[Regular Wages]],Table1[[#This Row],[OvertimeWages]],Table1[[#This Row],[Holiday Wages]],Table1[[#This Row],[Incentive Payments]])</f>
        <v>0</v>
      </c>
      <c r="L377" s="38"/>
      <c r="M377" s="38"/>
      <c r="N377" s="38"/>
      <c r="O377" s="38"/>
      <c r="P377" s="38"/>
      <c r="Q377" s="38"/>
      <c r="R377" s="38"/>
      <c r="S377" s="41">
        <f>SUM(Table1[[#This Row],[Regular Wages2]],Table1[[#This Row],[OvertimeWages4]],Table1[[#This Row],[Holiday Wages6]],Table1[[#This Row],[Incentive Payments8]])</f>
        <v>0</v>
      </c>
      <c r="T377" s="41">
        <f>SUM(Table1[[#This Row],[Total Pre Min Wage Wages]],Table1[[#This Row],[Total After Min Wage Wages]])</f>
        <v>0</v>
      </c>
      <c r="U377" s="41">
        <f>IFERROR(IF(OR(Table1[[#This Row],[Regular Hours]]=0,Table1[[#This Row],[Regular Hours]]=""),VLOOKUP(Table1[[#This Row],[Position Title]],startingWages!$A$2:$D$200,2, FALSE),Table1[[#This Row],[Regular Wages]]/Table1[[#This Row],[Regular Hours]]),0)</f>
        <v>0</v>
      </c>
      <c r="V377" s="41">
        <f>IF(OR(Table1[[#This Row],[OvertimeHours]]="",Table1[[#This Row],[OvertimeHours]]=0),Table1[[#This Row],[Regular Hourly Wage]]*1.5,Table1[[#This Row],[OvertimeWages]]/Table1[[#This Row],[OvertimeHours]])</f>
        <v>0</v>
      </c>
      <c r="W377" s="41">
        <f>IF(OR(Table1[[#This Row],[Holiday Hours]]="",Table1[[#This Row],[Holiday Hours]]=0),Table1[[#This Row],[Regular Hourly Wage]],Table1[[#This Row],[Holiday Wages]]/Table1[[#This Row],[Holiday Hours]])</f>
        <v>0</v>
      </c>
      <c r="X377" s="41" t="str">
        <f>IF(Table1[[#This Row],[Regular Hourly Wage]]&lt;14.05,"$14.75",IF(Table1[[#This Row],[Regular Hourly Wage]]&lt;30,"5%","None"))</f>
        <v>$14.75</v>
      </c>
      <c r="Y377" s="41">
        <f>IF(Table1[[#This Row],[Wage Category]]="5%",Table1[[#This Row],[Regular Hourly Wage]]*1.05,IF(Table1[[#This Row],[Wage Category]]="$14.75",14.75,Table1[[#This Row],[Regular Hourly Wage]]))</f>
        <v>14.75</v>
      </c>
      <c r="Z377" s="41">
        <f>(1+IF(Table1[[#This Row],[Regular Hourly Wage]]=0,0.5,(Table1[[#This Row],[Overtime Hourly Wage]]-Table1[[#This Row],[Regular Hourly Wage]])/Table1[[#This Row],[Regular Hourly Wage]]))*Table1[[#This Row],[Regular Wage Cap]]</f>
        <v>22.125</v>
      </c>
      <c r="AA377" s="41">
        <f>(1+IF(Table1[[#This Row],[Regular Hourly Wage]]=0,0,(Table1[[#This Row],[Holiday Hourly Wage]]-Table1[[#This Row],[Regular Hourly Wage]])/Table1[[#This Row],[Regular Hourly Wage]]))*Table1[[#This Row],[Regular Wage Cap]]</f>
        <v>14.75</v>
      </c>
      <c r="AB377" s="41">
        <f>Table1[[#This Row],[Regular Hours3]]*Table1[[#This Row],[Regular Hourly Wage]]</f>
        <v>0</v>
      </c>
      <c r="AC377" s="41">
        <f>Table1[[#This Row],[OvertimeHours5]]*Table1[[#This Row],[Overtime Hourly Wage]]</f>
        <v>0</v>
      </c>
      <c r="AD377" s="41">
        <f>Table1[[#This Row],[Holiday Hours7]]*Table1[[#This Row],[Holiday Hourly Wage]]</f>
        <v>0</v>
      </c>
      <c r="AE377" s="41">
        <f>SUM(Table1[[#This Row],[Regular10]:[Holiday12]])</f>
        <v>0</v>
      </c>
      <c r="AF377" s="41">
        <f>Table1[[#This Row],[Regular Hours3]]*Table1[[#This Row],[Regular Wage Cap]]</f>
        <v>0</v>
      </c>
      <c r="AG377" s="41">
        <f>Table1[[#This Row],[OvertimeHours5]]*Table1[[#This Row],[Overtime Wage Cap]]</f>
        <v>0</v>
      </c>
      <c r="AH377" s="41">
        <f>Table1[[#This Row],[Holiday Hours7]]*Table1[[#This Row],[Holiday Wage Cap]]</f>
        <v>0</v>
      </c>
      <c r="AI377" s="41">
        <f>SUM(Table1[[#This Row],[Regular]:[Holiday]])</f>
        <v>0</v>
      </c>
      <c r="AJ377" s="41">
        <f>IF(Table1[[#This Row],[Total]]=0,0,Table1[[#This Row],[Total2]]-Table1[[#This Row],[Total]])</f>
        <v>0</v>
      </c>
      <c r="AK377" s="41">
        <f>Table1[[#This Row],[Difference]]*Table1[[#This Row],[DDS Funding Percent]]</f>
        <v>0</v>
      </c>
      <c r="AL377" s="41">
        <f>IF(Table1[[#This Row],[Regular Hourly Wage]]&lt;&gt;0,Table1[[#This Row],[Regular Wage Cap]]-Table1[[#This Row],[Regular Hourly Wage]],0)</f>
        <v>0</v>
      </c>
      <c r="AM377" s="38"/>
      <c r="AN377" s="41">
        <f>Table1[[#This Row],[Wage Difference]]*Table1[[#This Row],[Post Wage Increase Time Off Accruals (Hours)]]</f>
        <v>0</v>
      </c>
      <c r="AO377" s="41">
        <f>Table1[[#This Row],[Min Wage Time Off Accrual Expense]]*Table1[[#This Row],[DDS Funding Percent]]</f>
        <v>0</v>
      </c>
      <c r="AP377" s="1"/>
      <c r="AQ377" s="18"/>
    </row>
    <row r="378" spans="3:43" x14ac:dyDescent="0.25">
      <c r="C378" s="58"/>
      <c r="D378" s="57"/>
      <c r="K378" s="41">
        <f>SUM(Table1[[#This Row],[Regular Wages]],Table1[[#This Row],[OvertimeWages]],Table1[[#This Row],[Holiday Wages]],Table1[[#This Row],[Incentive Payments]])</f>
        <v>0</v>
      </c>
      <c r="L378" s="38"/>
      <c r="M378" s="38"/>
      <c r="N378" s="38"/>
      <c r="O378" s="38"/>
      <c r="P378" s="38"/>
      <c r="Q378" s="38"/>
      <c r="R378" s="38"/>
      <c r="S378" s="41">
        <f>SUM(Table1[[#This Row],[Regular Wages2]],Table1[[#This Row],[OvertimeWages4]],Table1[[#This Row],[Holiday Wages6]],Table1[[#This Row],[Incentive Payments8]])</f>
        <v>0</v>
      </c>
      <c r="T378" s="41">
        <f>SUM(Table1[[#This Row],[Total Pre Min Wage Wages]],Table1[[#This Row],[Total After Min Wage Wages]])</f>
        <v>0</v>
      </c>
      <c r="U378" s="41">
        <f>IFERROR(IF(OR(Table1[[#This Row],[Regular Hours]]=0,Table1[[#This Row],[Regular Hours]]=""),VLOOKUP(Table1[[#This Row],[Position Title]],startingWages!$A$2:$D$200,2, FALSE),Table1[[#This Row],[Regular Wages]]/Table1[[#This Row],[Regular Hours]]),0)</f>
        <v>0</v>
      </c>
      <c r="V378" s="41">
        <f>IF(OR(Table1[[#This Row],[OvertimeHours]]="",Table1[[#This Row],[OvertimeHours]]=0),Table1[[#This Row],[Regular Hourly Wage]]*1.5,Table1[[#This Row],[OvertimeWages]]/Table1[[#This Row],[OvertimeHours]])</f>
        <v>0</v>
      </c>
      <c r="W378" s="41">
        <f>IF(OR(Table1[[#This Row],[Holiday Hours]]="",Table1[[#This Row],[Holiday Hours]]=0),Table1[[#This Row],[Regular Hourly Wage]],Table1[[#This Row],[Holiday Wages]]/Table1[[#This Row],[Holiday Hours]])</f>
        <v>0</v>
      </c>
      <c r="X378" s="41" t="str">
        <f>IF(Table1[[#This Row],[Regular Hourly Wage]]&lt;14.05,"$14.75",IF(Table1[[#This Row],[Regular Hourly Wage]]&lt;30,"5%","None"))</f>
        <v>$14.75</v>
      </c>
      <c r="Y378" s="41">
        <f>IF(Table1[[#This Row],[Wage Category]]="5%",Table1[[#This Row],[Regular Hourly Wage]]*1.05,IF(Table1[[#This Row],[Wage Category]]="$14.75",14.75,Table1[[#This Row],[Regular Hourly Wage]]))</f>
        <v>14.75</v>
      </c>
      <c r="Z378" s="41">
        <f>(1+IF(Table1[[#This Row],[Regular Hourly Wage]]=0,0.5,(Table1[[#This Row],[Overtime Hourly Wage]]-Table1[[#This Row],[Regular Hourly Wage]])/Table1[[#This Row],[Regular Hourly Wage]]))*Table1[[#This Row],[Regular Wage Cap]]</f>
        <v>22.125</v>
      </c>
      <c r="AA378" s="41">
        <f>(1+IF(Table1[[#This Row],[Regular Hourly Wage]]=0,0,(Table1[[#This Row],[Holiday Hourly Wage]]-Table1[[#This Row],[Regular Hourly Wage]])/Table1[[#This Row],[Regular Hourly Wage]]))*Table1[[#This Row],[Regular Wage Cap]]</f>
        <v>14.75</v>
      </c>
      <c r="AB378" s="41">
        <f>Table1[[#This Row],[Regular Hours3]]*Table1[[#This Row],[Regular Hourly Wage]]</f>
        <v>0</v>
      </c>
      <c r="AC378" s="41">
        <f>Table1[[#This Row],[OvertimeHours5]]*Table1[[#This Row],[Overtime Hourly Wage]]</f>
        <v>0</v>
      </c>
      <c r="AD378" s="41">
        <f>Table1[[#This Row],[Holiday Hours7]]*Table1[[#This Row],[Holiday Hourly Wage]]</f>
        <v>0</v>
      </c>
      <c r="AE378" s="41">
        <f>SUM(Table1[[#This Row],[Regular10]:[Holiday12]])</f>
        <v>0</v>
      </c>
      <c r="AF378" s="41">
        <f>Table1[[#This Row],[Regular Hours3]]*Table1[[#This Row],[Regular Wage Cap]]</f>
        <v>0</v>
      </c>
      <c r="AG378" s="41">
        <f>Table1[[#This Row],[OvertimeHours5]]*Table1[[#This Row],[Overtime Wage Cap]]</f>
        <v>0</v>
      </c>
      <c r="AH378" s="41">
        <f>Table1[[#This Row],[Holiday Hours7]]*Table1[[#This Row],[Holiday Wage Cap]]</f>
        <v>0</v>
      </c>
      <c r="AI378" s="41">
        <f>SUM(Table1[[#This Row],[Regular]:[Holiday]])</f>
        <v>0</v>
      </c>
      <c r="AJ378" s="41">
        <f>IF(Table1[[#This Row],[Total]]=0,0,Table1[[#This Row],[Total2]]-Table1[[#This Row],[Total]])</f>
        <v>0</v>
      </c>
      <c r="AK378" s="41">
        <f>Table1[[#This Row],[Difference]]*Table1[[#This Row],[DDS Funding Percent]]</f>
        <v>0</v>
      </c>
      <c r="AL378" s="41">
        <f>IF(Table1[[#This Row],[Regular Hourly Wage]]&lt;&gt;0,Table1[[#This Row],[Regular Wage Cap]]-Table1[[#This Row],[Regular Hourly Wage]],0)</f>
        <v>0</v>
      </c>
      <c r="AM378" s="38"/>
      <c r="AN378" s="41">
        <f>Table1[[#This Row],[Wage Difference]]*Table1[[#This Row],[Post Wage Increase Time Off Accruals (Hours)]]</f>
        <v>0</v>
      </c>
      <c r="AO378" s="41">
        <f>Table1[[#This Row],[Min Wage Time Off Accrual Expense]]*Table1[[#This Row],[DDS Funding Percent]]</f>
        <v>0</v>
      </c>
      <c r="AP378" s="1"/>
      <c r="AQ378" s="18"/>
    </row>
    <row r="379" spans="3:43" x14ac:dyDescent="0.25">
      <c r="C379" s="58"/>
      <c r="D379" s="57"/>
      <c r="K379" s="41">
        <f>SUM(Table1[[#This Row],[Regular Wages]],Table1[[#This Row],[OvertimeWages]],Table1[[#This Row],[Holiday Wages]],Table1[[#This Row],[Incentive Payments]])</f>
        <v>0</v>
      </c>
      <c r="L379" s="38"/>
      <c r="M379" s="38"/>
      <c r="N379" s="38"/>
      <c r="O379" s="38"/>
      <c r="P379" s="38"/>
      <c r="Q379" s="38"/>
      <c r="R379" s="38"/>
      <c r="S379" s="41">
        <f>SUM(Table1[[#This Row],[Regular Wages2]],Table1[[#This Row],[OvertimeWages4]],Table1[[#This Row],[Holiday Wages6]],Table1[[#This Row],[Incentive Payments8]])</f>
        <v>0</v>
      </c>
      <c r="T379" s="41">
        <f>SUM(Table1[[#This Row],[Total Pre Min Wage Wages]],Table1[[#This Row],[Total After Min Wage Wages]])</f>
        <v>0</v>
      </c>
      <c r="U379" s="41">
        <f>IFERROR(IF(OR(Table1[[#This Row],[Regular Hours]]=0,Table1[[#This Row],[Regular Hours]]=""),VLOOKUP(Table1[[#This Row],[Position Title]],startingWages!$A$2:$D$200,2, FALSE),Table1[[#This Row],[Regular Wages]]/Table1[[#This Row],[Regular Hours]]),0)</f>
        <v>0</v>
      </c>
      <c r="V379" s="41">
        <f>IF(OR(Table1[[#This Row],[OvertimeHours]]="",Table1[[#This Row],[OvertimeHours]]=0),Table1[[#This Row],[Regular Hourly Wage]]*1.5,Table1[[#This Row],[OvertimeWages]]/Table1[[#This Row],[OvertimeHours]])</f>
        <v>0</v>
      </c>
      <c r="W379" s="41">
        <f>IF(OR(Table1[[#This Row],[Holiday Hours]]="",Table1[[#This Row],[Holiday Hours]]=0),Table1[[#This Row],[Regular Hourly Wage]],Table1[[#This Row],[Holiday Wages]]/Table1[[#This Row],[Holiday Hours]])</f>
        <v>0</v>
      </c>
      <c r="X379" s="41" t="str">
        <f>IF(Table1[[#This Row],[Regular Hourly Wage]]&lt;14.05,"$14.75",IF(Table1[[#This Row],[Regular Hourly Wage]]&lt;30,"5%","None"))</f>
        <v>$14.75</v>
      </c>
      <c r="Y379" s="41">
        <f>IF(Table1[[#This Row],[Wage Category]]="5%",Table1[[#This Row],[Regular Hourly Wage]]*1.05,IF(Table1[[#This Row],[Wage Category]]="$14.75",14.75,Table1[[#This Row],[Regular Hourly Wage]]))</f>
        <v>14.75</v>
      </c>
      <c r="Z379" s="41">
        <f>(1+IF(Table1[[#This Row],[Regular Hourly Wage]]=0,0.5,(Table1[[#This Row],[Overtime Hourly Wage]]-Table1[[#This Row],[Regular Hourly Wage]])/Table1[[#This Row],[Regular Hourly Wage]]))*Table1[[#This Row],[Regular Wage Cap]]</f>
        <v>22.125</v>
      </c>
      <c r="AA379" s="41">
        <f>(1+IF(Table1[[#This Row],[Regular Hourly Wage]]=0,0,(Table1[[#This Row],[Holiday Hourly Wage]]-Table1[[#This Row],[Regular Hourly Wage]])/Table1[[#This Row],[Regular Hourly Wage]]))*Table1[[#This Row],[Regular Wage Cap]]</f>
        <v>14.75</v>
      </c>
      <c r="AB379" s="41">
        <f>Table1[[#This Row],[Regular Hours3]]*Table1[[#This Row],[Regular Hourly Wage]]</f>
        <v>0</v>
      </c>
      <c r="AC379" s="41">
        <f>Table1[[#This Row],[OvertimeHours5]]*Table1[[#This Row],[Overtime Hourly Wage]]</f>
        <v>0</v>
      </c>
      <c r="AD379" s="41">
        <f>Table1[[#This Row],[Holiday Hours7]]*Table1[[#This Row],[Holiday Hourly Wage]]</f>
        <v>0</v>
      </c>
      <c r="AE379" s="41">
        <f>SUM(Table1[[#This Row],[Regular10]:[Holiday12]])</f>
        <v>0</v>
      </c>
      <c r="AF379" s="41">
        <f>Table1[[#This Row],[Regular Hours3]]*Table1[[#This Row],[Regular Wage Cap]]</f>
        <v>0</v>
      </c>
      <c r="AG379" s="41">
        <f>Table1[[#This Row],[OvertimeHours5]]*Table1[[#This Row],[Overtime Wage Cap]]</f>
        <v>0</v>
      </c>
      <c r="AH379" s="41">
        <f>Table1[[#This Row],[Holiday Hours7]]*Table1[[#This Row],[Holiday Wage Cap]]</f>
        <v>0</v>
      </c>
      <c r="AI379" s="41">
        <f>SUM(Table1[[#This Row],[Regular]:[Holiday]])</f>
        <v>0</v>
      </c>
      <c r="AJ379" s="41">
        <f>IF(Table1[[#This Row],[Total]]=0,0,Table1[[#This Row],[Total2]]-Table1[[#This Row],[Total]])</f>
        <v>0</v>
      </c>
      <c r="AK379" s="41">
        <f>Table1[[#This Row],[Difference]]*Table1[[#This Row],[DDS Funding Percent]]</f>
        <v>0</v>
      </c>
      <c r="AL379" s="41">
        <f>IF(Table1[[#This Row],[Regular Hourly Wage]]&lt;&gt;0,Table1[[#This Row],[Regular Wage Cap]]-Table1[[#This Row],[Regular Hourly Wage]],0)</f>
        <v>0</v>
      </c>
      <c r="AM379" s="38"/>
      <c r="AN379" s="41">
        <f>Table1[[#This Row],[Wage Difference]]*Table1[[#This Row],[Post Wage Increase Time Off Accruals (Hours)]]</f>
        <v>0</v>
      </c>
      <c r="AO379" s="41">
        <f>Table1[[#This Row],[Min Wage Time Off Accrual Expense]]*Table1[[#This Row],[DDS Funding Percent]]</f>
        <v>0</v>
      </c>
      <c r="AP379" s="1"/>
      <c r="AQ379" s="18"/>
    </row>
    <row r="380" spans="3:43" x14ac:dyDescent="0.25">
      <c r="C380" s="58"/>
      <c r="D380" s="57"/>
      <c r="K380" s="41">
        <f>SUM(Table1[[#This Row],[Regular Wages]],Table1[[#This Row],[OvertimeWages]],Table1[[#This Row],[Holiday Wages]],Table1[[#This Row],[Incentive Payments]])</f>
        <v>0</v>
      </c>
      <c r="L380" s="38"/>
      <c r="M380" s="38"/>
      <c r="N380" s="38"/>
      <c r="O380" s="38"/>
      <c r="P380" s="38"/>
      <c r="Q380" s="38"/>
      <c r="R380" s="38"/>
      <c r="S380" s="41">
        <f>SUM(Table1[[#This Row],[Regular Wages2]],Table1[[#This Row],[OvertimeWages4]],Table1[[#This Row],[Holiday Wages6]],Table1[[#This Row],[Incentive Payments8]])</f>
        <v>0</v>
      </c>
      <c r="T380" s="41">
        <f>SUM(Table1[[#This Row],[Total Pre Min Wage Wages]],Table1[[#This Row],[Total After Min Wage Wages]])</f>
        <v>0</v>
      </c>
      <c r="U380" s="41">
        <f>IFERROR(IF(OR(Table1[[#This Row],[Regular Hours]]=0,Table1[[#This Row],[Regular Hours]]=""),VLOOKUP(Table1[[#This Row],[Position Title]],startingWages!$A$2:$D$200,2, FALSE),Table1[[#This Row],[Regular Wages]]/Table1[[#This Row],[Regular Hours]]),0)</f>
        <v>0</v>
      </c>
      <c r="V380" s="41">
        <f>IF(OR(Table1[[#This Row],[OvertimeHours]]="",Table1[[#This Row],[OvertimeHours]]=0),Table1[[#This Row],[Regular Hourly Wage]]*1.5,Table1[[#This Row],[OvertimeWages]]/Table1[[#This Row],[OvertimeHours]])</f>
        <v>0</v>
      </c>
      <c r="W380" s="41">
        <f>IF(OR(Table1[[#This Row],[Holiday Hours]]="",Table1[[#This Row],[Holiday Hours]]=0),Table1[[#This Row],[Regular Hourly Wage]],Table1[[#This Row],[Holiday Wages]]/Table1[[#This Row],[Holiday Hours]])</f>
        <v>0</v>
      </c>
      <c r="X380" s="41" t="str">
        <f>IF(Table1[[#This Row],[Regular Hourly Wage]]&lt;14.05,"$14.75",IF(Table1[[#This Row],[Regular Hourly Wage]]&lt;30,"5%","None"))</f>
        <v>$14.75</v>
      </c>
      <c r="Y380" s="41">
        <f>IF(Table1[[#This Row],[Wage Category]]="5%",Table1[[#This Row],[Regular Hourly Wage]]*1.05,IF(Table1[[#This Row],[Wage Category]]="$14.75",14.75,Table1[[#This Row],[Regular Hourly Wage]]))</f>
        <v>14.75</v>
      </c>
      <c r="Z380" s="41">
        <f>(1+IF(Table1[[#This Row],[Regular Hourly Wage]]=0,0.5,(Table1[[#This Row],[Overtime Hourly Wage]]-Table1[[#This Row],[Regular Hourly Wage]])/Table1[[#This Row],[Regular Hourly Wage]]))*Table1[[#This Row],[Regular Wage Cap]]</f>
        <v>22.125</v>
      </c>
      <c r="AA380" s="41">
        <f>(1+IF(Table1[[#This Row],[Regular Hourly Wage]]=0,0,(Table1[[#This Row],[Holiday Hourly Wage]]-Table1[[#This Row],[Regular Hourly Wage]])/Table1[[#This Row],[Regular Hourly Wage]]))*Table1[[#This Row],[Regular Wage Cap]]</f>
        <v>14.75</v>
      </c>
      <c r="AB380" s="41">
        <f>Table1[[#This Row],[Regular Hours3]]*Table1[[#This Row],[Regular Hourly Wage]]</f>
        <v>0</v>
      </c>
      <c r="AC380" s="41">
        <f>Table1[[#This Row],[OvertimeHours5]]*Table1[[#This Row],[Overtime Hourly Wage]]</f>
        <v>0</v>
      </c>
      <c r="AD380" s="41">
        <f>Table1[[#This Row],[Holiday Hours7]]*Table1[[#This Row],[Holiday Hourly Wage]]</f>
        <v>0</v>
      </c>
      <c r="AE380" s="41">
        <f>SUM(Table1[[#This Row],[Regular10]:[Holiday12]])</f>
        <v>0</v>
      </c>
      <c r="AF380" s="41">
        <f>Table1[[#This Row],[Regular Hours3]]*Table1[[#This Row],[Regular Wage Cap]]</f>
        <v>0</v>
      </c>
      <c r="AG380" s="41">
        <f>Table1[[#This Row],[OvertimeHours5]]*Table1[[#This Row],[Overtime Wage Cap]]</f>
        <v>0</v>
      </c>
      <c r="AH380" s="41">
        <f>Table1[[#This Row],[Holiday Hours7]]*Table1[[#This Row],[Holiday Wage Cap]]</f>
        <v>0</v>
      </c>
      <c r="AI380" s="41">
        <f>SUM(Table1[[#This Row],[Regular]:[Holiday]])</f>
        <v>0</v>
      </c>
      <c r="AJ380" s="41">
        <f>IF(Table1[[#This Row],[Total]]=0,0,Table1[[#This Row],[Total2]]-Table1[[#This Row],[Total]])</f>
        <v>0</v>
      </c>
      <c r="AK380" s="41">
        <f>Table1[[#This Row],[Difference]]*Table1[[#This Row],[DDS Funding Percent]]</f>
        <v>0</v>
      </c>
      <c r="AL380" s="41">
        <f>IF(Table1[[#This Row],[Regular Hourly Wage]]&lt;&gt;0,Table1[[#This Row],[Regular Wage Cap]]-Table1[[#This Row],[Regular Hourly Wage]],0)</f>
        <v>0</v>
      </c>
      <c r="AM380" s="38"/>
      <c r="AN380" s="41">
        <f>Table1[[#This Row],[Wage Difference]]*Table1[[#This Row],[Post Wage Increase Time Off Accruals (Hours)]]</f>
        <v>0</v>
      </c>
      <c r="AO380" s="41">
        <f>Table1[[#This Row],[Min Wage Time Off Accrual Expense]]*Table1[[#This Row],[DDS Funding Percent]]</f>
        <v>0</v>
      </c>
      <c r="AP380" s="1"/>
      <c r="AQ380" s="18"/>
    </row>
    <row r="381" spans="3:43" x14ac:dyDescent="0.25">
      <c r="C381" s="58"/>
      <c r="D381" s="57"/>
      <c r="K381" s="41">
        <f>SUM(Table1[[#This Row],[Regular Wages]],Table1[[#This Row],[OvertimeWages]],Table1[[#This Row],[Holiday Wages]],Table1[[#This Row],[Incentive Payments]])</f>
        <v>0</v>
      </c>
      <c r="L381" s="38"/>
      <c r="M381" s="38"/>
      <c r="N381" s="38"/>
      <c r="O381" s="38"/>
      <c r="P381" s="38"/>
      <c r="Q381" s="38"/>
      <c r="R381" s="38"/>
      <c r="S381" s="41">
        <f>SUM(Table1[[#This Row],[Regular Wages2]],Table1[[#This Row],[OvertimeWages4]],Table1[[#This Row],[Holiday Wages6]],Table1[[#This Row],[Incentive Payments8]])</f>
        <v>0</v>
      </c>
      <c r="T381" s="41">
        <f>SUM(Table1[[#This Row],[Total Pre Min Wage Wages]],Table1[[#This Row],[Total After Min Wage Wages]])</f>
        <v>0</v>
      </c>
      <c r="U381" s="41">
        <f>IFERROR(IF(OR(Table1[[#This Row],[Regular Hours]]=0,Table1[[#This Row],[Regular Hours]]=""),VLOOKUP(Table1[[#This Row],[Position Title]],startingWages!$A$2:$D$200,2, FALSE),Table1[[#This Row],[Regular Wages]]/Table1[[#This Row],[Regular Hours]]),0)</f>
        <v>0</v>
      </c>
      <c r="V381" s="41">
        <f>IF(OR(Table1[[#This Row],[OvertimeHours]]="",Table1[[#This Row],[OvertimeHours]]=0),Table1[[#This Row],[Regular Hourly Wage]]*1.5,Table1[[#This Row],[OvertimeWages]]/Table1[[#This Row],[OvertimeHours]])</f>
        <v>0</v>
      </c>
      <c r="W381" s="41">
        <f>IF(OR(Table1[[#This Row],[Holiday Hours]]="",Table1[[#This Row],[Holiday Hours]]=0),Table1[[#This Row],[Regular Hourly Wage]],Table1[[#This Row],[Holiday Wages]]/Table1[[#This Row],[Holiday Hours]])</f>
        <v>0</v>
      </c>
      <c r="X381" s="41" t="str">
        <f>IF(Table1[[#This Row],[Regular Hourly Wage]]&lt;14.05,"$14.75",IF(Table1[[#This Row],[Regular Hourly Wage]]&lt;30,"5%","None"))</f>
        <v>$14.75</v>
      </c>
      <c r="Y381" s="41">
        <f>IF(Table1[[#This Row],[Wage Category]]="5%",Table1[[#This Row],[Regular Hourly Wage]]*1.05,IF(Table1[[#This Row],[Wage Category]]="$14.75",14.75,Table1[[#This Row],[Regular Hourly Wage]]))</f>
        <v>14.75</v>
      </c>
      <c r="Z381" s="41">
        <f>(1+IF(Table1[[#This Row],[Regular Hourly Wage]]=0,0.5,(Table1[[#This Row],[Overtime Hourly Wage]]-Table1[[#This Row],[Regular Hourly Wage]])/Table1[[#This Row],[Regular Hourly Wage]]))*Table1[[#This Row],[Regular Wage Cap]]</f>
        <v>22.125</v>
      </c>
      <c r="AA381" s="41">
        <f>(1+IF(Table1[[#This Row],[Regular Hourly Wage]]=0,0,(Table1[[#This Row],[Holiday Hourly Wage]]-Table1[[#This Row],[Regular Hourly Wage]])/Table1[[#This Row],[Regular Hourly Wage]]))*Table1[[#This Row],[Regular Wage Cap]]</f>
        <v>14.75</v>
      </c>
      <c r="AB381" s="41">
        <f>Table1[[#This Row],[Regular Hours3]]*Table1[[#This Row],[Regular Hourly Wage]]</f>
        <v>0</v>
      </c>
      <c r="AC381" s="41">
        <f>Table1[[#This Row],[OvertimeHours5]]*Table1[[#This Row],[Overtime Hourly Wage]]</f>
        <v>0</v>
      </c>
      <c r="AD381" s="41">
        <f>Table1[[#This Row],[Holiday Hours7]]*Table1[[#This Row],[Holiday Hourly Wage]]</f>
        <v>0</v>
      </c>
      <c r="AE381" s="41">
        <f>SUM(Table1[[#This Row],[Regular10]:[Holiday12]])</f>
        <v>0</v>
      </c>
      <c r="AF381" s="41">
        <f>Table1[[#This Row],[Regular Hours3]]*Table1[[#This Row],[Regular Wage Cap]]</f>
        <v>0</v>
      </c>
      <c r="AG381" s="41">
        <f>Table1[[#This Row],[OvertimeHours5]]*Table1[[#This Row],[Overtime Wage Cap]]</f>
        <v>0</v>
      </c>
      <c r="AH381" s="41">
        <f>Table1[[#This Row],[Holiday Hours7]]*Table1[[#This Row],[Holiday Wage Cap]]</f>
        <v>0</v>
      </c>
      <c r="AI381" s="41">
        <f>SUM(Table1[[#This Row],[Regular]:[Holiday]])</f>
        <v>0</v>
      </c>
      <c r="AJ381" s="41">
        <f>IF(Table1[[#This Row],[Total]]=0,0,Table1[[#This Row],[Total2]]-Table1[[#This Row],[Total]])</f>
        <v>0</v>
      </c>
      <c r="AK381" s="41">
        <f>Table1[[#This Row],[Difference]]*Table1[[#This Row],[DDS Funding Percent]]</f>
        <v>0</v>
      </c>
      <c r="AL381" s="41">
        <f>IF(Table1[[#This Row],[Regular Hourly Wage]]&lt;&gt;0,Table1[[#This Row],[Regular Wage Cap]]-Table1[[#This Row],[Regular Hourly Wage]],0)</f>
        <v>0</v>
      </c>
      <c r="AM381" s="38"/>
      <c r="AN381" s="41">
        <f>Table1[[#This Row],[Wage Difference]]*Table1[[#This Row],[Post Wage Increase Time Off Accruals (Hours)]]</f>
        <v>0</v>
      </c>
      <c r="AO381" s="41">
        <f>Table1[[#This Row],[Min Wage Time Off Accrual Expense]]*Table1[[#This Row],[DDS Funding Percent]]</f>
        <v>0</v>
      </c>
      <c r="AP381" s="1"/>
      <c r="AQ381" s="18"/>
    </row>
    <row r="382" spans="3:43" x14ac:dyDescent="0.25">
      <c r="C382" s="58"/>
      <c r="D382" s="57"/>
      <c r="K382" s="41">
        <f>SUM(Table1[[#This Row],[Regular Wages]],Table1[[#This Row],[OvertimeWages]],Table1[[#This Row],[Holiday Wages]],Table1[[#This Row],[Incentive Payments]])</f>
        <v>0</v>
      </c>
      <c r="L382" s="38"/>
      <c r="M382" s="38"/>
      <c r="N382" s="38"/>
      <c r="O382" s="38"/>
      <c r="P382" s="38"/>
      <c r="Q382" s="38"/>
      <c r="R382" s="38"/>
      <c r="S382" s="41">
        <f>SUM(Table1[[#This Row],[Regular Wages2]],Table1[[#This Row],[OvertimeWages4]],Table1[[#This Row],[Holiday Wages6]],Table1[[#This Row],[Incentive Payments8]])</f>
        <v>0</v>
      </c>
      <c r="T382" s="41">
        <f>SUM(Table1[[#This Row],[Total Pre Min Wage Wages]],Table1[[#This Row],[Total After Min Wage Wages]])</f>
        <v>0</v>
      </c>
      <c r="U382" s="41">
        <f>IFERROR(IF(OR(Table1[[#This Row],[Regular Hours]]=0,Table1[[#This Row],[Regular Hours]]=""),VLOOKUP(Table1[[#This Row],[Position Title]],startingWages!$A$2:$D$200,2, FALSE),Table1[[#This Row],[Regular Wages]]/Table1[[#This Row],[Regular Hours]]),0)</f>
        <v>0</v>
      </c>
      <c r="V382" s="41">
        <f>IF(OR(Table1[[#This Row],[OvertimeHours]]="",Table1[[#This Row],[OvertimeHours]]=0),Table1[[#This Row],[Regular Hourly Wage]]*1.5,Table1[[#This Row],[OvertimeWages]]/Table1[[#This Row],[OvertimeHours]])</f>
        <v>0</v>
      </c>
      <c r="W382" s="41">
        <f>IF(OR(Table1[[#This Row],[Holiday Hours]]="",Table1[[#This Row],[Holiday Hours]]=0),Table1[[#This Row],[Regular Hourly Wage]],Table1[[#This Row],[Holiday Wages]]/Table1[[#This Row],[Holiday Hours]])</f>
        <v>0</v>
      </c>
      <c r="X382" s="41" t="str">
        <f>IF(Table1[[#This Row],[Regular Hourly Wage]]&lt;14.05,"$14.75",IF(Table1[[#This Row],[Regular Hourly Wage]]&lt;30,"5%","None"))</f>
        <v>$14.75</v>
      </c>
      <c r="Y382" s="41">
        <f>IF(Table1[[#This Row],[Wage Category]]="5%",Table1[[#This Row],[Regular Hourly Wage]]*1.05,IF(Table1[[#This Row],[Wage Category]]="$14.75",14.75,Table1[[#This Row],[Regular Hourly Wage]]))</f>
        <v>14.75</v>
      </c>
      <c r="Z382" s="41">
        <f>(1+IF(Table1[[#This Row],[Regular Hourly Wage]]=0,0.5,(Table1[[#This Row],[Overtime Hourly Wage]]-Table1[[#This Row],[Regular Hourly Wage]])/Table1[[#This Row],[Regular Hourly Wage]]))*Table1[[#This Row],[Regular Wage Cap]]</f>
        <v>22.125</v>
      </c>
      <c r="AA382" s="41">
        <f>(1+IF(Table1[[#This Row],[Regular Hourly Wage]]=0,0,(Table1[[#This Row],[Holiday Hourly Wage]]-Table1[[#This Row],[Regular Hourly Wage]])/Table1[[#This Row],[Regular Hourly Wage]]))*Table1[[#This Row],[Regular Wage Cap]]</f>
        <v>14.75</v>
      </c>
      <c r="AB382" s="41">
        <f>Table1[[#This Row],[Regular Hours3]]*Table1[[#This Row],[Regular Hourly Wage]]</f>
        <v>0</v>
      </c>
      <c r="AC382" s="41">
        <f>Table1[[#This Row],[OvertimeHours5]]*Table1[[#This Row],[Overtime Hourly Wage]]</f>
        <v>0</v>
      </c>
      <c r="AD382" s="41">
        <f>Table1[[#This Row],[Holiday Hours7]]*Table1[[#This Row],[Holiday Hourly Wage]]</f>
        <v>0</v>
      </c>
      <c r="AE382" s="41">
        <f>SUM(Table1[[#This Row],[Regular10]:[Holiday12]])</f>
        <v>0</v>
      </c>
      <c r="AF382" s="41">
        <f>Table1[[#This Row],[Regular Hours3]]*Table1[[#This Row],[Regular Wage Cap]]</f>
        <v>0</v>
      </c>
      <c r="AG382" s="41">
        <f>Table1[[#This Row],[OvertimeHours5]]*Table1[[#This Row],[Overtime Wage Cap]]</f>
        <v>0</v>
      </c>
      <c r="AH382" s="41">
        <f>Table1[[#This Row],[Holiday Hours7]]*Table1[[#This Row],[Holiday Wage Cap]]</f>
        <v>0</v>
      </c>
      <c r="AI382" s="41">
        <f>SUM(Table1[[#This Row],[Regular]:[Holiday]])</f>
        <v>0</v>
      </c>
      <c r="AJ382" s="41">
        <f>IF(Table1[[#This Row],[Total]]=0,0,Table1[[#This Row],[Total2]]-Table1[[#This Row],[Total]])</f>
        <v>0</v>
      </c>
      <c r="AK382" s="41">
        <f>Table1[[#This Row],[Difference]]*Table1[[#This Row],[DDS Funding Percent]]</f>
        <v>0</v>
      </c>
      <c r="AL382" s="41">
        <f>IF(Table1[[#This Row],[Regular Hourly Wage]]&lt;&gt;0,Table1[[#This Row],[Regular Wage Cap]]-Table1[[#This Row],[Regular Hourly Wage]],0)</f>
        <v>0</v>
      </c>
      <c r="AM382" s="38"/>
      <c r="AN382" s="41">
        <f>Table1[[#This Row],[Wage Difference]]*Table1[[#This Row],[Post Wage Increase Time Off Accruals (Hours)]]</f>
        <v>0</v>
      </c>
      <c r="AO382" s="41">
        <f>Table1[[#This Row],[Min Wage Time Off Accrual Expense]]*Table1[[#This Row],[DDS Funding Percent]]</f>
        <v>0</v>
      </c>
      <c r="AP382" s="1"/>
      <c r="AQ382" s="18"/>
    </row>
    <row r="383" spans="3:43" x14ac:dyDescent="0.25">
      <c r="C383" s="58"/>
      <c r="D383" s="57"/>
      <c r="K383" s="41">
        <f>SUM(Table1[[#This Row],[Regular Wages]],Table1[[#This Row],[OvertimeWages]],Table1[[#This Row],[Holiday Wages]],Table1[[#This Row],[Incentive Payments]])</f>
        <v>0</v>
      </c>
      <c r="L383" s="38"/>
      <c r="M383" s="38"/>
      <c r="N383" s="38"/>
      <c r="O383" s="38"/>
      <c r="P383" s="38"/>
      <c r="Q383" s="38"/>
      <c r="R383" s="38"/>
      <c r="S383" s="41">
        <f>SUM(Table1[[#This Row],[Regular Wages2]],Table1[[#This Row],[OvertimeWages4]],Table1[[#This Row],[Holiday Wages6]],Table1[[#This Row],[Incentive Payments8]])</f>
        <v>0</v>
      </c>
      <c r="T383" s="41">
        <f>SUM(Table1[[#This Row],[Total Pre Min Wage Wages]],Table1[[#This Row],[Total After Min Wage Wages]])</f>
        <v>0</v>
      </c>
      <c r="U383" s="41">
        <f>IFERROR(IF(OR(Table1[[#This Row],[Regular Hours]]=0,Table1[[#This Row],[Regular Hours]]=""),VLOOKUP(Table1[[#This Row],[Position Title]],startingWages!$A$2:$D$200,2, FALSE),Table1[[#This Row],[Regular Wages]]/Table1[[#This Row],[Regular Hours]]),0)</f>
        <v>0</v>
      </c>
      <c r="V383" s="41">
        <f>IF(OR(Table1[[#This Row],[OvertimeHours]]="",Table1[[#This Row],[OvertimeHours]]=0),Table1[[#This Row],[Regular Hourly Wage]]*1.5,Table1[[#This Row],[OvertimeWages]]/Table1[[#This Row],[OvertimeHours]])</f>
        <v>0</v>
      </c>
      <c r="W383" s="41">
        <f>IF(OR(Table1[[#This Row],[Holiday Hours]]="",Table1[[#This Row],[Holiday Hours]]=0),Table1[[#This Row],[Regular Hourly Wage]],Table1[[#This Row],[Holiday Wages]]/Table1[[#This Row],[Holiday Hours]])</f>
        <v>0</v>
      </c>
      <c r="X383" s="41" t="str">
        <f>IF(Table1[[#This Row],[Regular Hourly Wage]]&lt;14.05,"$14.75",IF(Table1[[#This Row],[Regular Hourly Wage]]&lt;30,"5%","None"))</f>
        <v>$14.75</v>
      </c>
      <c r="Y383" s="41">
        <f>IF(Table1[[#This Row],[Wage Category]]="5%",Table1[[#This Row],[Regular Hourly Wage]]*1.05,IF(Table1[[#This Row],[Wage Category]]="$14.75",14.75,Table1[[#This Row],[Regular Hourly Wage]]))</f>
        <v>14.75</v>
      </c>
      <c r="Z383" s="41">
        <f>(1+IF(Table1[[#This Row],[Regular Hourly Wage]]=0,0.5,(Table1[[#This Row],[Overtime Hourly Wage]]-Table1[[#This Row],[Regular Hourly Wage]])/Table1[[#This Row],[Regular Hourly Wage]]))*Table1[[#This Row],[Regular Wage Cap]]</f>
        <v>22.125</v>
      </c>
      <c r="AA383" s="41">
        <f>(1+IF(Table1[[#This Row],[Regular Hourly Wage]]=0,0,(Table1[[#This Row],[Holiday Hourly Wage]]-Table1[[#This Row],[Regular Hourly Wage]])/Table1[[#This Row],[Regular Hourly Wage]]))*Table1[[#This Row],[Regular Wage Cap]]</f>
        <v>14.75</v>
      </c>
      <c r="AB383" s="41">
        <f>Table1[[#This Row],[Regular Hours3]]*Table1[[#This Row],[Regular Hourly Wage]]</f>
        <v>0</v>
      </c>
      <c r="AC383" s="41">
        <f>Table1[[#This Row],[OvertimeHours5]]*Table1[[#This Row],[Overtime Hourly Wage]]</f>
        <v>0</v>
      </c>
      <c r="AD383" s="41">
        <f>Table1[[#This Row],[Holiday Hours7]]*Table1[[#This Row],[Holiday Hourly Wage]]</f>
        <v>0</v>
      </c>
      <c r="AE383" s="41">
        <f>SUM(Table1[[#This Row],[Regular10]:[Holiday12]])</f>
        <v>0</v>
      </c>
      <c r="AF383" s="41">
        <f>Table1[[#This Row],[Regular Hours3]]*Table1[[#This Row],[Regular Wage Cap]]</f>
        <v>0</v>
      </c>
      <c r="AG383" s="41">
        <f>Table1[[#This Row],[OvertimeHours5]]*Table1[[#This Row],[Overtime Wage Cap]]</f>
        <v>0</v>
      </c>
      <c r="AH383" s="41">
        <f>Table1[[#This Row],[Holiday Hours7]]*Table1[[#This Row],[Holiday Wage Cap]]</f>
        <v>0</v>
      </c>
      <c r="AI383" s="41">
        <f>SUM(Table1[[#This Row],[Regular]:[Holiday]])</f>
        <v>0</v>
      </c>
      <c r="AJ383" s="41">
        <f>IF(Table1[[#This Row],[Total]]=0,0,Table1[[#This Row],[Total2]]-Table1[[#This Row],[Total]])</f>
        <v>0</v>
      </c>
      <c r="AK383" s="41">
        <f>Table1[[#This Row],[Difference]]*Table1[[#This Row],[DDS Funding Percent]]</f>
        <v>0</v>
      </c>
      <c r="AL383" s="41">
        <f>IF(Table1[[#This Row],[Regular Hourly Wage]]&lt;&gt;0,Table1[[#This Row],[Regular Wage Cap]]-Table1[[#This Row],[Regular Hourly Wage]],0)</f>
        <v>0</v>
      </c>
      <c r="AM383" s="38"/>
      <c r="AN383" s="41">
        <f>Table1[[#This Row],[Wage Difference]]*Table1[[#This Row],[Post Wage Increase Time Off Accruals (Hours)]]</f>
        <v>0</v>
      </c>
      <c r="AO383" s="41">
        <f>Table1[[#This Row],[Min Wage Time Off Accrual Expense]]*Table1[[#This Row],[DDS Funding Percent]]</f>
        <v>0</v>
      </c>
      <c r="AP383" s="1"/>
      <c r="AQ383" s="18"/>
    </row>
    <row r="384" spans="3:43" x14ac:dyDescent="0.25">
      <c r="C384" s="58"/>
      <c r="D384" s="57"/>
      <c r="K384" s="41">
        <f>SUM(Table1[[#This Row],[Regular Wages]],Table1[[#This Row],[OvertimeWages]],Table1[[#This Row],[Holiday Wages]],Table1[[#This Row],[Incentive Payments]])</f>
        <v>0</v>
      </c>
      <c r="L384" s="38"/>
      <c r="M384" s="38"/>
      <c r="N384" s="38"/>
      <c r="O384" s="38"/>
      <c r="P384" s="38"/>
      <c r="Q384" s="38"/>
      <c r="R384" s="38"/>
      <c r="S384" s="41">
        <f>SUM(Table1[[#This Row],[Regular Wages2]],Table1[[#This Row],[OvertimeWages4]],Table1[[#This Row],[Holiday Wages6]],Table1[[#This Row],[Incentive Payments8]])</f>
        <v>0</v>
      </c>
      <c r="T384" s="41">
        <f>SUM(Table1[[#This Row],[Total Pre Min Wage Wages]],Table1[[#This Row],[Total After Min Wage Wages]])</f>
        <v>0</v>
      </c>
      <c r="U384" s="41">
        <f>IFERROR(IF(OR(Table1[[#This Row],[Regular Hours]]=0,Table1[[#This Row],[Regular Hours]]=""),VLOOKUP(Table1[[#This Row],[Position Title]],startingWages!$A$2:$D$200,2, FALSE),Table1[[#This Row],[Regular Wages]]/Table1[[#This Row],[Regular Hours]]),0)</f>
        <v>0</v>
      </c>
      <c r="V384" s="41">
        <f>IF(OR(Table1[[#This Row],[OvertimeHours]]="",Table1[[#This Row],[OvertimeHours]]=0),Table1[[#This Row],[Regular Hourly Wage]]*1.5,Table1[[#This Row],[OvertimeWages]]/Table1[[#This Row],[OvertimeHours]])</f>
        <v>0</v>
      </c>
      <c r="W384" s="41">
        <f>IF(OR(Table1[[#This Row],[Holiday Hours]]="",Table1[[#This Row],[Holiday Hours]]=0),Table1[[#This Row],[Regular Hourly Wage]],Table1[[#This Row],[Holiday Wages]]/Table1[[#This Row],[Holiday Hours]])</f>
        <v>0</v>
      </c>
      <c r="X384" s="41" t="str">
        <f>IF(Table1[[#This Row],[Regular Hourly Wage]]&lt;14.05,"$14.75",IF(Table1[[#This Row],[Regular Hourly Wage]]&lt;30,"5%","None"))</f>
        <v>$14.75</v>
      </c>
      <c r="Y384" s="41">
        <f>IF(Table1[[#This Row],[Wage Category]]="5%",Table1[[#This Row],[Regular Hourly Wage]]*1.05,IF(Table1[[#This Row],[Wage Category]]="$14.75",14.75,Table1[[#This Row],[Regular Hourly Wage]]))</f>
        <v>14.75</v>
      </c>
      <c r="Z384" s="41">
        <f>(1+IF(Table1[[#This Row],[Regular Hourly Wage]]=0,0.5,(Table1[[#This Row],[Overtime Hourly Wage]]-Table1[[#This Row],[Regular Hourly Wage]])/Table1[[#This Row],[Regular Hourly Wage]]))*Table1[[#This Row],[Regular Wage Cap]]</f>
        <v>22.125</v>
      </c>
      <c r="AA384" s="41">
        <f>(1+IF(Table1[[#This Row],[Regular Hourly Wage]]=0,0,(Table1[[#This Row],[Holiday Hourly Wage]]-Table1[[#This Row],[Regular Hourly Wage]])/Table1[[#This Row],[Regular Hourly Wage]]))*Table1[[#This Row],[Regular Wage Cap]]</f>
        <v>14.75</v>
      </c>
      <c r="AB384" s="41">
        <f>Table1[[#This Row],[Regular Hours3]]*Table1[[#This Row],[Regular Hourly Wage]]</f>
        <v>0</v>
      </c>
      <c r="AC384" s="41">
        <f>Table1[[#This Row],[OvertimeHours5]]*Table1[[#This Row],[Overtime Hourly Wage]]</f>
        <v>0</v>
      </c>
      <c r="AD384" s="41">
        <f>Table1[[#This Row],[Holiday Hours7]]*Table1[[#This Row],[Holiday Hourly Wage]]</f>
        <v>0</v>
      </c>
      <c r="AE384" s="41">
        <f>SUM(Table1[[#This Row],[Regular10]:[Holiday12]])</f>
        <v>0</v>
      </c>
      <c r="AF384" s="41">
        <f>Table1[[#This Row],[Regular Hours3]]*Table1[[#This Row],[Regular Wage Cap]]</f>
        <v>0</v>
      </c>
      <c r="AG384" s="41">
        <f>Table1[[#This Row],[OvertimeHours5]]*Table1[[#This Row],[Overtime Wage Cap]]</f>
        <v>0</v>
      </c>
      <c r="AH384" s="41">
        <f>Table1[[#This Row],[Holiday Hours7]]*Table1[[#This Row],[Holiday Wage Cap]]</f>
        <v>0</v>
      </c>
      <c r="AI384" s="41">
        <f>SUM(Table1[[#This Row],[Regular]:[Holiday]])</f>
        <v>0</v>
      </c>
      <c r="AJ384" s="41">
        <f>IF(Table1[[#This Row],[Total]]=0,0,Table1[[#This Row],[Total2]]-Table1[[#This Row],[Total]])</f>
        <v>0</v>
      </c>
      <c r="AK384" s="41">
        <f>Table1[[#This Row],[Difference]]*Table1[[#This Row],[DDS Funding Percent]]</f>
        <v>0</v>
      </c>
      <c r="AL384" s="41">
        <f>IF(Table1[[#This Row],[Regular Hourly Wage]]&lt;&gt;0,Table1[[#This Row],[Regular Wage Cap]]-Table1[[#This Row],[Regular Hourly Wage]],0)</f>
        <v>0</v>
      </c>
      <c r="AM384" s="38"/>
      <c r="AN384" s="41">
        <f>Table1[[#This Row],[Wage Difference]]*Table1[[#This Row],[Post Wage Increase Time Off Accruals (Hours)]]</f>
        <v>0</v>
      </c>
      <c r="AO384" s="41">
        <f>Table1[[#This Row],[Min Wage Time Off Accrual Expense]]*Table1[[#This Row],[DDS Funding Percent]]</f>
        <v>0</v>
      </c>
      <c r="AP384" s="1"/>
      <c r="AQ384" s="18"/>
    </row>
    <row r="385" spans="3:43" x14ac:dyDescent="0.25">
      <c r="C385" s="58"/>
      <c r="D385" s="57"/>
      <c r="K385" s="41">
        <f>SUM(Table1[[#This Row],[Regular Wages]],Table1[[#This Row],[OvertimeWages]],Table1[[#This Row],[Holiday Wages]],Table1[[#This Row],[Incentive Payments]])</f>
        <v>0</v>
      </c>
      <c r="L385" s="38"/>
      <c r="M385" s="38"/>
      <c r="N385" s="38"/>
      <c r="O385" s="38"/>
      <c r="P385" s="38"/>
      <c r="Q385" s="38"/>
      <c r="R385" s="38"/>
      <c r="S385" s="41">
        <f>SUM(Table1[[#This Row],[Regular Wages2]],Table1[[#This Row],[OvertimeWages4]],Table1[[#This Row],[Holiday Wages6]],Table1[[#This Row],[Incentive Payments8]])</f>
        <v>0</v>
      </c>
      <c r="T385" s="41">
        <f>SUM(Table1[[#This Row],[Total Pre Min Wage Wages]],Table1[[#This Row],[Total After Min Wage Wages]])</f>
        <v>0</v>
      </c>
      <c r="U385" s="41">
        <f>IFERROR(IF(OR(Table1[[#This Row],[Regular Hours]]=0,Table1[[#This Row],[Regular Hours]]=""),VLOOKUP(Table1[[#This Row],[Position Title]],startingWages!$A$2:$D$200,2, FALSE),Table1[[#This Row],[Regular Wages]]/Table1[[#This Row],[Regular Hours]]),0)</f>
        <v>0</v>
      </c>
      <c r="V385" s="41">
        <f>IF(OR(Table1[[#This Row],[OvertimeHours]]="",Table1[[#This Row],[OvertimeHours]]=0),Table1[[#This Row],[Regular Hourly Wage]]*1.5,Table1[[#This Row],[OvertimeWages]]/Table1[[#This Row],[OvertimeHours]])</f>
        <v>0</v>
      </c>
      <c r="W385" s="41">
        <f>IF(OR(Table1[[#This Row],[Holiday Hours]]="",Table1[[#This Row],[Holiday Hours]]=0),Table1[[#This Row],[Regular Hourly Wage]],Table1[[#This Row],[Holiday Wages]]/Table1[[#This Row],[Holiday Hours]])</f>
        <v>0</v>
      </c>
      <c r="X385" s="41" t="str">
        <f>IF(Table1[[#This Row],[Regular Hourly Wage]]&lt;14.05,"$14.75",IF(Table1[[#This Row],[Regular Hourly Wage]]&lt;30,"5%","None"))</f>
        <v>$14.75</v>
      </c>
      <c r="Y385" s="41">
        <f>IF(Table1[[#This Row],[Wage Category]]="5%",Table1[[#This Row],[Regular Hourly Wage]]*1.05,IF(Table1[[#This Row],[Wage Category]]="$14.75",14.75,Table1[[#This Row],[Regular Hourly Wage]]))</f>
        <v>14.75</v>
      </c>
      <c r="Z385" s="41">
        <f>(1+IF(Table1[[#This Row],[Regular Hourly Wage]]=0,0.5,(Table1[[#This Row],[Overtime Hourly Wage]]-Table1[[#This Row],[Regular Hourly Wage]])/Table1[[#This Row],[Regular Hourly Wage]]))*Table1[[#This Row],[Regular Wage Cap]]</f>
        <v>22.125</v>
      </c>
      <c r="AA385" s="41">
        <f>(1+IF(Table1[[#This Row],[Regular Hourly Wage]]=0,0,(Table1[[#This Row],[Holiday Hourly Wage]]-Table1[[#This Row],[Regular Hourly Wage]])/Table1[[#This Row],[Regular Hourly Wage]]))*Table1[[#This Row],[Regular Wage Cap]]</f>
        <v>14.75</v>
      </c>
      <c r="AB385" s="41">
        <f>Table1[[#This Row],[Regular Hours3]]*Table1[[#This Row],[Regular Hourly Wage]]</f>
        <v>0</v>
      </c>
      <c r="AC385" s="41">
        <f>Table1[[#This Row],[OvertimeHours5]]*Table1[[#This Row],[Overtime Hourly Wage]]</f>
        <v>0</v>
      </c>
      <c r="AD385" s="41">
        <f>Table1[[#This Row],[Holiday Hours7]]*Table1[[#This Row],[Holiday Hourly Wage]]</f>
        <v>0</v>
      </c>
      <c r="AE385" s="41">
        <f>SUM(Table1[[#This Row],[Regular10]:[Holiday12]])</f>
        <v>0</v>
      </c>
      <c r="AF385" s="41">
        <f>Table1[[#This Row],[Regular Hours3]]*Table1[[#This Row],[Regular Wage Cap]]</f>
        <v>0</v>
      </c>
      <c r="AG385" s="41">
        <f>Table1[[#This Row],[OvertimeHours5]]*Table1[[#This Row],[Overtime Wage Cap]]</f>
        <v>0</v>
      </c>
      <c r="AH385" s="41">
        <f>Table1[[#This Row],[Holiday Hours7]]*Table1[[#This Row],[Holiday Wage Cap]]</f>
        <v>0</v>
      </c>
      <c r="AI385" s="41">
        <f>SUM(Table1[[#This Row],[Regular]:[Holiday]])</f>
        <v>0</v>
      </c>
      <c r="AJ385" s="41">
        <f>IF(Table1[[#This Row],[Total]]=0,0,Table1[[#This Row],[Total2]]-Table1[[#This Row],[Total]])</f>
        <v>0</v>
      </c>
      <c r="AK385" s="41">
        <f>Table1[[#This Row],[Difference]]*Table1[[#This Row],[DDS Funding Percent]]</f>
        <v>0</v>
      </c>
      <c r="AL385" s="41">
        <f>IF(Table1[[#This Row],[Regular Hourly Wage]]&lt;&gt;0,Table1[[#This Row],[Regular Wage Cap]]-Table1[[#This Row],[Regular Hourly Wage]],0)</f>
        <v>0</v>
      </c>
      <c r="AM385" s="38"/>
      <c r="AN385" s="41">
        <f>Table1[[#This Row],[Wage Difference]]*Table1[[#This Row],[Post Wage Increase Time Off Accruals (Hours)]]</f>
        <v>0</v>
      </c>
      <c r="AO385" s="41">
        <f>Table1[[#This Row],[Min Wage Time Off Accrual Expense]]*Table1[[#This Row],[DDS Funding Percent]]</f>
        <v>0</v>
      </c>
      <c r="AP385" s="1"/>
      <c r="AQ385" s="18"/>
    </row>
    <row r="386" spans="3:43" x14ac:dyDescent="0.25">
      <c r="C386" s="58"/>
      <c r="D386" s="57"/>
      <c r="K386" s="41">
        <f>SUM(Table1[[#This Row],[Regular Wages]],Table1[[#This Row],[OvertimeWages]],Table1[[#This Row],[Holiday Wages]],Table1[[#This Row],[Incentive Payments]])</f>
        <v>0</v>
      </c>
      <c r="L386" s="38"/>
      <c r="M386" s="38"/>
      <c r="N386" s="38"/>
      <c r="O386" s="38"/>
      <c r="P386" s="38"/>
      <c r="Q386" s="38"/>
      <c r="R386" s="38"/>
      <c r="S386" s="41">
        <f>SUM(Table1[[#This Row],[Regular Wages2]],Table1[[#This Row],[OvertimeWages4]],Table1[[#This Row],[Holiday Wages6]],Table1[[#This Row],[Incentive Payments8]])</f>
        <v>0</v>
      </c>
      <c r="T386" s="41">
        <f>SUM(Table1[[#This Row],[Total Pre Min Wage Wages]],Table1[[#This Row],[Total After Min Wage Wages]])</f>
        <v>0</v>
      </c>
      <c r="U386" s="41">
        <f>IFERROR(IF(OR(Table1[[#This Row],[Regular Hours]]=0,Table1[[#This Row],[Regular Hours]]=""),VLOOKUP(Table1[[#This Row],[Position Title]],startingWages!$A$2:$D$200,2, FALSE),Table1[[#This Row],[Regular Wages]]/Table1[[#This Row],[Regular Hours]]),0)</f>
        <v>0</v>
      </c>
      <c r="V386" s="41">
        <f>IF(OR(Table1[[#This Row],[OvertimeHours]]="",Table1[[#This Row],[OvertimeHours]]=0),Table1[[#This Row],[Regular Hourly Wage]]*1.5,Table1[[#This Row],[OvertimeWages]]/Table1[[#This Row],[OvertimeHours]])</f>
        <v>0</v>
      </c>
      <c r="W386" s="41">
        <f>IF(OR(Table1[[#This Row],[Holiday Hours]]="",Table1[[#This Row],[Holiday Hours]]=0),Table1[[#This Row],[Regular Hourly Wage]],Table1[[#This Row],[Holiday Wages]]/Table1[[#This Row],[Holiday Hours]])</f>
        <v>0</v>
      </c>
      <c r="X386" s="41" t="str">
        <f>IF(Table1[[#This Row],[Regular Hourly Wage]]&lt;14.05,"$14.75",IF(Table1[[#This Row],[Regular Hourly Wage]]&lt;30,"5%","None"))</f>
        <v>$14.75</v>
      </c>
      <c r="Y386" s="41">
        <f>IF(Table1[[#This Row],[Wage Category]]="5%",Table1[[#This Row],[Regular Hourly Wage]]*1.05,IF(Table1[[#This Row],[Wage Category]]="$14.75",14.75,Table1[[#This Row],[Regular Hourly Wage]]))</f>
        <v>14.75</v>
      </c>
      <c r="Z386" s="41">
        <f>(1+IF(Table1[[#This Row],[Regular Hourly Wage]]=0,0.5,(Table1[[#This Row],[Overtime Hourly Wage]]-Table1[[#This Row],[Regular Hourly Wage]])/Table1[[#This Row],[Regular Hourly Wage]]))*Table1[[#This Row],[Regular Wage Cap]]</f>
        <v>22.125</v>
      </c>
      <c r="AA386" s="41">
        <f>(1+IF(Table1[[#This Row],[Regular Hourly Wage]]=0,0,(Table1[[#This Row],[Holiday Hourly Wage]]-Table1[[#This Row],[Regular Hourly Wage]])/Table1[[#This Row],[Regular Hourly Wage]]))*Table1[[#This Row],[Regular Wage Cap]]</f>
        <v>14.75</v>
      </c>
      <c r="AB386" s="41">
        <f>Table1[[#This Row],[Regular Hours3]]*Table1[[#This Row],[Regular Hourly Wage]]</f>
        <v>0</v>
      </c>
      <c r="AC386" s="41">
        <f>Table1[[#This Row],[OvertimeHours5]]*Table1[[#This Row],[Overtime Hourly Wage]]</f>
        <v>0</v>
      </c>
      <c r="AD386" s="41">
        <f>Table1[[#This Row],[Holiday Hours7]]*Table1[[#This Row],[Holiday Hourly Wage]]</f>
        <v>0</v>
      </c>
      <c r="AE386" s="41">
        <f>SUM(Table1[[#This Row],[Regular10]:[Holiday12]])</f>
        <v>0</v>
      </c>
      <c r="AF386" s="41">
        <f>Table1[[#This Row],[Regular Hours3]]*Table1[[#This Row],[Regular Wage Cap]]</f>
        <v>0</v>
      </c>
      <c r="AG386" s="41">
        <f>Table1[[#This Row],[OvertimeHours5]]*Table1[[#This Row],[Overtime Wage Cap]]</f>
        <v>0</v>
      </c>
      <c r="AH386" s="41">
        <f>Table1[[#This Row],[Holiday Hours7]]*Table1[[#This Row],[Holiday Wage Cap]]</f>
        <v>0</v>
      </c>
      <c r="AI386" s="41">
        <f>SUM(Table1[[#This Row],[Regular]:[Holiday]])</f>
        <v>0</v>
      </c>
      <c r="AJ386" s="41">
        <f>IF(Table1[[#This Row],[Total]]=0,0,Table1[[#This Row],[Total2]]-Table1[[#This Row],[Total]])</f>
        <v>0</v>
      </c>
      <c r="AK386" s="41">
        <f>Table1[[#This Row],[Difference]]*Table1[[#This Row],[DDS Funding Percent]]</f>
        <v>0</v>
      </c>
      <c r="AL386" s="41">
        <f>IF(Table1[[#This Row],[Regular Hourly Wage]]&lt;&gt;0,Table1[[#This Row],[Regular Wage Cap]]-Table1[[#This Row],[Regular Hourly Wage]],0)</f>
        <v>0</v>
      </c>
      <c r="AM386" s="38"/>
      <c r="AN386" s="41">
        <f>Table1[[#This Row],[Wage Difference]]*Table1[[#This Row],[Post Wage Increase Time Off Accruals (Hours)]]</f>
        <v>0</v>
      </c>
      <c r="AO386" s="41">
        <f>Table1[[#This Row],[Min Wage Time Off Accrual Expense]]*Table1[[#This Row],[DDS Funding Percent]]</f>
        <v>0</v>
      </c>
      <c r="AP386" s="1"/>
      <c r="AQ386" s="18"/>
    </row>
    <row r="387" spans="3:43" x14ac:dyDescent="0.25">
      <c r="C387" s="58"/>
      <c r="D387" s="57"/>
      <c r="K387" s="41">
        <f>SUM(Table1[[#This Row],[Regular Wages]],Table1[[#This Row],[OvertimeWages]],Table1[[#This Row],[Holiday Wages]],Table1[[#This Row],[Incentive Payments]])</f>
        <v>0</v>
      </c>
      <c r="L387" s="38"/>
      <c r="M387" s="38"/>
      <c r="N387" s="38"/>
      <c r="O387" s="38"/>
      <c r="P387" s="38"/>
      <c r="Q387" s="38"/>
      <c r="R387" s="38"/>
      <c r="S387" s="41">
        <f>SUM(Table1[[#This Row],[Regular Wages2]],Table1[[#This Row],[OvertimeWages4]],Table1[[#This Row],[Holiday Wages6]],Table1[[#This Row],[Incentive Payments8]])</f>
        <v>0</v>
      </c>
      <c r="T387" s="41">
        <f>SUM(Table1[[#This Row],[Total Pre Min Wage Wages]],Table1[[#This Row],[Total After Min Wage Wages]])</f>
        <v>0</v>
      </c>
      <c r="U387" s="41">
        <f>IFERROR(IF(OR(Table1[[#This Row],[Regular Hours]]=0,Table1[[#This Row],[Regular Hours]]=""),VLOOKUP(Table1[[#This Row],[Position Title]],startingWages!$A$2:$D$200,2, FALSE),Table1[[#This Row],[Regular Wages]]/Table1[[#This Row],[Regular Hours]]),0)</f>
        <v>0</v>
      </c>
      <c r="V387" s="41">
        <f>IF(OR(Table1[[#This Row],[OvertimeHours]]="",Table1[[#This Row],[OvertimeHours]]=0),Table1[[#This Row],[Regular Hourly Wage]]*1.5,Table1[[#This Row],[OvertimeWages]]/Table1[[#This Row],[OvertimeHours]])</f>
        <v>0</v>
      </c>
      <c r="W387" s="41">
        <f>IF(OR(Table1[[#This Row],[Holiday Hours]]="",Table1[[#This Row],[Holiday Hours]]=0),Table1[[#This Row],[Regular Hourly Wage]],Table1[[#This Row],[Holiday Wages]]/Table1[[#This Row],[Holiday Hours]])</f>
        <v>0</v>
      </c>
      <c r="X387" s="41" t="str">
        <f>IF(Table1[[#This Row],[Regular Hourly Wage]]&lt;14.05,"$14.75",IF(Table1[[#This Row],[Regular Hourly Wage]]&lt;30,"5%","None"))</f>
        <v>$14.75</v>
      </c>
      <c r="Y387" s="41">
        <f>IF(Table1[[#This Row],[Wage Category]]="5%",Table1[[#This Row],[Regular Hourly Wage]]*1.05,IF(Table1[[#This Row],[Wage Category]]="$14.75",14.75,Table1[[#This Row],[Regular Hourly Wage]]))</f>
        <v>14.75</v>
      </c>
      <c r="Z387" s="41">
        <f>(1+IF(Table1[[#This Row],[Regular Hourly Wage]]=0,0.5,(Table1[[#This Row],[Overtime Hourly Wage]]-Table1[[#This Row],[Regular Hourly Wage]])/Table1[[#This Row],[Regular Hourly Wage]]))*Table1[[#This Row],[Regular Wage Cap]]</f>
        <v>22.125</v>
      </c>
      <c r="AA387" s="41">
        <f>(1+IF(Table1[[#This Row],[Regular Hourly Wage]]=0,0,(Table1[[#This Row],[Holiday Hourly Wage]]-Table1[[#This Row],[Regular Hourly Wage]])/Table1[[#This Row],[Regular Hourly Wage]]))*Table1[[#This Row],[Regular Wage Cap]]</f>
        <v>14.75</v>
      </c>
      <c r="AB387" s="41">
        <f>Table1[[#This Row],[Regular Hours3]]*Table1[[#This Row],[Regular Hourly Wage]]</f>
        <v>0</v>
      </c>
      <c r="AC387" s="41">
        <f>Table1[[#This Row],[OvertimeHours5]]*Table1[[#This Row],[Overtime Hourly Wage]]</f>
        <v>0</v>
      </c>
      <c r="AD387" s="41">
        <f>Table1[[#This Row],[Holiday Hours7]]*Table1[[#This Row],[Holiday Hourly Wage]]</f>
        <v>0</v>
      </c>
      <c r="AE387" s="41">
        <f>SUM(Table1[[#This Row],[Regular10]:[Holiday12]])</f>
        <v>0</v>
      </c>
      <c r="AF387" s="41">
        <f>Table1[[#This Row],[Regular Hours3]]*Table1[[#This Row],[Regular Wage Cap]]</f>
        <v>0</v>
      </c>
      <c r="AG387" s="41">
        <f>Table1[[#This Row],[OvertimeHours5]]*Table1[[#This Row],[Overtime Wage Cap]]</f>
        <v>0</v>
      </c>
      <c r="AH387" s="41">
        <f>Table1[[#This Row],[Holiday Hours7]]*Table1[[#This Row],[Holiday Wage Cap]]</f>
        <v>0</v>
      </c>
      <c r="AI387" s="41">
        <f>SUM(Table1[[#This Row],[Regular]:[Holiday]])</f>
        <v>0</v>
      </c>
      <c r="AJ387" s="41">
        <f>IF(Table1[[#This Row],[Total]]=0,0,Table1[[#This Row],[Total2]]-Table1[[#This Row],[Total]])</f>
        <v>0</v>
      </c>
      <c r="AK387" s="41">
        <f>Table1[[#This Row],[Difference]]*Table1[[#This Row],[DDS Funding Percent]]</f>
        <v>0</v>
      </c>
      <c r="AL387" s="41">
        <f>IF(Table1[[#This Row],[Regular Hourly Wage]]&lt;&gt;0,Table1[[#This Row],[Regular Wage Cap]]-Table1[[#This Row],[Regular Hourly Wage]],0)</f>
        <v>0</v>
      </c>
      <c r="AM387" s="38"/>
      <c r="AN387" s="41">
        <f>Table1[[#This Row],[Wage Difference]]*Table1[[#This Row],[Post Wage Increase Time Off Accruals (Hours)]]</f>
        <v>0</v>
      </c>
      <c r="AO387" s="41">
        <f>Table1[[#This Row],[Min Wage Time Off Accrual Expense]]*Table1[[#This Row],[DDS Funding Percent]]</f>
        <v>0</v>
      </c>
      <c r="AP387" s="1"/>
      <c r="AQ387" s="18"/>
    </row>
    <row r="388" spans="3:43" x14ac:dyDescent="0.25">
      <c r="C388" s="58"/>
      <c r="D388" s="57"/>
      <c r="K388" s="41">
        <f>SUM(Table1[[#This Row],[Regular Wages]],Table1[[#This Row],[OvertimeWages]],Table1[[#This Row],[Holiday Wages]],Table1[[#This Row],[Incentive Payments]])</f>
        <v>0</v>
      </c>
      <c r="L388" s="38"/>
      <c r="M388" s="38"/>
      <c r="N388" s="38"/>
      <c r="O388" s="38"/>
      <c r="P388" s="38"/>
      <c r="Q388" s="38"/>
      <c r="R388" s="38"/>
      <c r="S388" s="41">
        <f>SUM(Table1[[#This Row],[Regular Wages2]],Table1[[#This Row],[OvertimeWages4]],Table1[[#This Row],[Holiday Wages6]],Table1[[#This Row],[Incentive Payments8]])</f>
        <v>0</v>
      </c>
      <c r="T388" s="41">
        <f>SUM(Table1[[#This Row],[Total Pre Min Wage Wages]],Table1[[#This Row],[Total After Min Wage Wages]])</f>
        <v>0</v>
      </c>
      <c r="U388" s="41">
        <f>IFERROR(IF(OR(Table1[[#This Row],[Regular Hours]]=0,Table1[[#This Row],[Regular Hours]]=""),VLOOKUP(Table1[[#This Row],[Position Title]],startingWages!$A$2:$D$200,2, FALSE),Table1[[#This Row],[Regular Wages]]/Table1[[#This Row],[Regular Hours]]),0)</f>
        <v>0</v>
      </c>
      <c r="V388" s="41">
        <f>IF(OR(Table1[[#This Row],[OvertimeHours]]="",Table1[[#This Row],[OvertimeHours]]=0),Table1[[#This Row],[Regular Hourly Wage]]*1.5,Table1[[#This Row],[OvertimeWages]]/Table1[[#This Row],[OvertimeHours]])</f>
        <v>0</v>
      </c>
      <c r="W388" s="41">
        <f>IF(OR(Table1[[#This Row],[Holiday Hours]]="",Table1[[#This Row],[Holiday Hours]]=0),Table1[[#This Row],[Regular Hourly Wage]],Table1[[#This Row],[Holiday Wages]]/Table1[[#This Row],[Holiday Hours]])</f>
        <v>0</v>
      </c>
      <c r="X388" s="41" t="str">
        <f>IF(Table1[[#This Row],[Regular Hourly Wage]]&lt;14.05,"$14.75",IF(Table1[[#This Row],[Regular Hourly Wage]]&lt;30,"5%","None"))</f>
        <v>$14.75</v>
      </c>
      <c r="Y388" s="41">
        <f>IF(Table1[[#This Row],[Wage Category]]="5%",Table1[[#This Row],[Regular Hourly Wage]]*1.05,IF(Table1[[#This Row],[Wage Category]]="$14.75",14.75,Table1[[#This Row],[Regular Hourly Wage]]))</f>
        <v>14.75</v>
      </c>
      <c r="Z388" s="41">
        <f>(1+IF(Table1[[#This Row],[Regular Hourly Wage]]=0,0.5,(Table1[[#This Row],[Overtime Hourly Wage]]-Table1[[#This Row],[Regular Hourly Wage]])/Table1[[#This Row],[Regular Hourly Wage]]))*Table1[[#This Row],[Regular Wage Cap]]</f>
        <v>22.125</v>
      </c>
      <c r="AA388" s="41">
        <f>(1+IF(Table1[[#This Row],[Regular Hourly Wage]]=0,0,(Table1[[#This Row],[Holiday Hourly Wage]]-Table1[[#This Row],[Regular Hourly Wage]])/Table1[[#This Row],[Regular Hourly Wage]]))*Table1[[#This Row],[Regular Wage Cap]]</f>
        <v>14.75</v>
      </c>
      <c r="AB388" s="41">
        <f>Table1[[#This Row],[Regular Hours3]]*Table1[[#This Row],[Regular Hourly Wage]]</f>
        <v>0</v>
      </c>
      <c r="AC388" s="41">
        <f>Table1[[#This Row],[OvertimeHours5]]*Table1[[#This Row],[Overtime Hourly Wage]]</f>
        <v>0</v>
      </c>
      <c r="AD388" s="41">
        <f>Table1[[#This Row],[Holiday Hours7]]*Table1[[#This Row],[Holiday Hourly Wage]]</f>
        <v>0</v>
      </c>
      <c r="AE388" s="41">
        <f>SUM(Table1[[#This Row],[Regular10]:[Holiday12]])</f>
        <v>0</v>
      </c>
      <c r="AF388" s="41">
        <f>Table1[[#This Row],[Regular Hours3]]*Table1[[#This Row],[Regular Wage Cap]]</f>
        <v>0</v>
      </c>
      <c r="AG388" s="41">
        <f>Table1[[#This Row],[OvertimeHours5]]*Table1[[#This Row],[Overtime Wage Cap]]</f>
        <v>0</v>
      </c>
      <c r="AH388" s="41">
        <f>Table1[[#This Row],[Holiday Hours7]]*Table1[[#This Row],[Holiday Wage Cap]]</f>
        <v>0</v>
      </c>
      <c r="AI388" s="41">
        <f>SUM(Table1[[#This Row],[Regular]:[Holiday]])</f>
        <v>0</v>
      </c>
      <c r="AJ388" s="41">
        <f>IF(Table1[[#This Row],[Total]]=0,0,Table1[[#This Row],[Total2]]-Table1[[#This Row],[Total]])</f>
        <v>0</v>
      </c>
      <c r="AK388" s="41">
        <f>Table1[[#This Row],[Difference]]*Table1[[#This Row],[DDS Funding Percent]]</f>
        <v>0</v>
      </c>
      <c r="AL388" s="41">
        <f>IF(Table1[[#This Row],[Regular Hourly Wage]]&lt;&gt;0,Table1[[#This Row],[Regular Wage Cap]]-Table1[[#This Row],[Regular Hourly Wage]],0)</f>
        <v>0</v>
      </c>
      <c r="AM388" s="38"/>
      <c r="AN388" s="41">
        <f>Table1[[#This Row],[Wage Difference]]*Table1[[#This Row],[Post Wage Increase Time Off Accruals (Hours)]]</f>
        <v>0</v>
      </c>
      <c r="AO388" s="41">
        <f>Table1[[#This Row],[Min Wage Time Off Accrual Expense]]*Table1[[#This Row],[DDS Funding Percent]]</f>
        <v>0</v>
      </c>
      <c r="AP388" s="1"/>
      <c r="AQ388" s="18"/>
    </row>
    <row r="389" spans="3:43" x14ac:dyDescent="0.25">
      <c r="C389" s="58"/>
      <c r="D389" s="57"/>
      <c r="K389" s="41">
        <f>SUM(Table1[[#This Row],[Regular Wages]],Table1[[#This Row],[OvertimeWages]],Table1[[#This Row],[Holiday Wages]],Table1[[#This Row],[Incentive Payments]])</f>
        <v>0</v>
      </c>
      <c r="L389" s="38"/>
      <c r="M389" s="38"/>
      <c r="N389" s="38"/>
      <c r="O389" s="38"/>
      <c r="P389" s="38"/>
      <c r="Q389" s="38"/>
      <c r="R389" s="38"/>
      <c r="S389" s="41">
        <f>SUM(Table1[[#This Row],[Regular Wages2]],Table1[[#This Row],[OvertimeWages4]],Table1[[#This Row],[Holiday Wages6]],Table1[[#This Row],[Incentive Payments8]])</f>
        <v>0</v>
      </c>
      <c r="T389" s="41">
        <f>SUM(Table1[[#This Row],[Total Pre Min Wage Wages]],Table1[[#This Row],[Total After Min Wage Wages]])</f>
        <v>0</v>
      </c>
      <c r="U389" s="41">
        <f>IFERROR(IF(OR(Table1[[#This Row],[Regular Hours]]=0,Table1[[#This Row],[Regular Hours]]=""),VLOOKUP(Table1[[#This Row],[Position Title]],startingWages!$A$2:$D$200,2, FALSE),Table1[[#This Row],[Regular Wages]]/Table1[[#This Row],[Regular Hours]]),0)</f>
        <v>0</v>
      </c>
      <c r="V389" s="41">
        <f>IF(OR(Table1[[#This Row],[OvertimeHours]]="",Table1[[#This Row],[OvertimeHours]]=0),Table1[[#This Row],[Regular Hourly Wage]]*1.5,Table1[[#This Row],[OvertimeWages]]/Table1[[#This Row],[OvertimeHours]])</f>
        <v>0</v>
      </c>
      <c r="W389" s="41">
        <f>IF(OR(Table1[[#This Row],[Holiday Hours]]="",Table1[[#This Row],[Holiday Hours]]=0),Table1[[#This Row],[Regular Hourly Wage]],Table1[[#This Row],[Holiday Wages]]/Table1[[#This Row],[Holiday Hours]])</f>
        <v>0</v>
      </c>
      <c r="X389" s="41" t="str">
        <f>IF(Table1[[#This Row],[Regular Hourly Wage]]&lt;14.05,"$14.75",IF(Table1[[#This Row],[Regular Hourly Wage]]&lt;30,"5%","None"))</f>
        <v>$14.75</v>
      </c>
      <c r="Y389" s="41">
        <f>IF(Table1[[#This Row],[Wage Category]]="5%",Table1[[#This Row],[Regular Hourly Wage]]*1.05,IF(Table1[[#This Row],[Wage Category]]="$14.75",14.75,Table1[[#This Row],[Regular Hourly Wage]]))</f>
        <v>14.75</v>
      </c>
      <c r="Z389" s="41">
        <f>(1+IF(Table1[[#This Row],[Regular Hourly Wage]]=0,0.5,(Table1[[#This Row],[Overtime Hourly Wage]]-Table1[[#This Row],[Regular Hourly Wage]])/Table1[[#This Row],[Regular Hourly Wage]]))*Table1[[#This Row],[Regular Wage Cap]]</f>
        <v>22.125</v>
      </c>
      <c r="AA389" s="41">
        <f>(1+IF(Table1[[#This Row],[Regular Hourly Wage]]=0,0,(Table1[[#This Row],[Holiday Hourly Wage]]-Table1[[#This Row],[Regular Hourly Wage]])/Table1[[#This Row],[Regular Hourly Wage]]))*Table1[[#This Row],[Regular Wage Cap]]</f>
        <v>14.75</v>
      </c>
      <c r="AB389" s="41">
        <f>Table1[[#This Row],[Regular Hours3]]*Table1[[#This Row],[Regular Hourly Wage]]</f>
        <v>0</v>
      </c>
      <c r="AC389" s="41">
        <f>Table1[[#This Row],[OvertimeHours5]]*Table1[[#This Row],[Overtime Hourly Wage]]</f>
        <v>0</v>
      </c>
      <c r="AD389" s="41">
        <f>Table1[[#This Row],[Holiday Hours7]]*Table1[[#This Row],[Holiday Hourly Wage]]</f>
        <v>0</v>
      </c>
      <c r="AE389" s="41">
        <f>SUM(Table1[[#This Row],[Regular10]:[Holiday12]])</f>
        <v>0</v>
      </c>
      <c r="AF389" s="41">
        <f>Table1[[#This Row],[Regular Hours3]]*Table1[[#This Row],[Regular Wage Cap]]</f>
        <v>0</v>
      </c>
      <c r="AG389" s="41">
        <f>Table1[[#This Row],[OvertimeHours5]]*Table1[[#This Row],[Overtime Wage Cap]]</f>
        <v>0</v>
      </c>
      <c r="AH389" s="41">
        <f>Table1[[#This Row],[Holiday Hours7]]*Table1[[#This Row],[Holiday Wage Cap]]</f>
        <v>0</v>
      </c>
      <c r="AI389" s="41">
        <f>SUM(Table1[[#This Row],[Regular]:[Holiday]])</f>
        <v>0</v>
      </c>
      <c r="AJ389" s="41">
        <f>IF(Table1[[#This Row],[Total]]=0,0,Table1[[#This Row],[Total2]]-Table1[[#This Row],[Total]])</f>
        <v>0</v>
      </c>
      <c r="AK389" s="41">
        <f>Table1[[#This Row],[Difference]]*Table1[[#This Row],[DDS Funding Percent]]</f>
        <v>0</v>
      </c>
      <c r="AL389" s="41">
        <f>IF(Table1[[#This Row],[Regular Hourly Wage]]&lt;&gt;0,Table1[[#This Row],[Regular Wage Cap]]-Table1[[#This Row],[Regular Hourly Wage]],0)</f>
        <v>0</v>
      </c>
      <c r="AM389" s="38"/>
      <c r="AN389" s="41">
        <f>Table1[[#This Row],[Wage Difference]]*Table1[[#This Row],[Post Wage Increase Time Off Accruals (Hours)]]</f>
        <v>0</v>
      </c>
      <c r="AO389" s="41">
        <f>Table1[[#This Row],[Min Wage Time Off Accrual Expense]]*Table1[[#This Row],[DDS Funding Percent]]</f>
        <v>0</v>
      </c>
      <c r="AP389" s="1"/>
      <c r="AQ389" s="18"/>
    </row>
    <row r="390" spans="3:43" x14ac:dyDescent="0.25">
      <c r="C390" s="58"/>
      <c r="D390" s="57"/>
      <c r="K390" s="41">
        <f>SUM(Table1[[#This Row],[Regular Wages]],Table1[[#This Row],[OvertimeWages]],Table1[[#This Row],[Holiday Wages]],Table1[[#This Row],[Incentive Payments]])</f>
        <v>0</v>
      </c>
      <c r="L390" s="38"/>
      <c r="M390" s="38"/>
      <c r="N390" s="38"/>
      <c r="O390" s="38"/>
      <c r="P390" s="38"/>
      <c r="Q390" s="38"/>
      <c r="R390" s="38"/>
      <c r="S390" s="41">
        <f>SUM(Table1[[#This Row],[Regular Wages2]],Table1[[#This Row],[OvertimeWages4]],Table1[[#This Row],[Holiday Wages6]],Table1[[#This Row],[Incentive Payments8]])</f>
        <v>0</v>
      </c>
      <c r="T390" s="41">
        <f>SUM(Table1[[#This Row],[Total Pre Min Wage Wages]],Table1[[#This Row],[Total After Min Wage Wages]])</f>
        <v>0</v>
      </c>
      <c r="U390" s="41">
        <f>IFERROR(IF(OR(Table1[[#This Row],[Regular Hours]]=0,Table1[[#This Row],[Regular Hours]]=""),VLOOKUP(Table1[[#This Row],[Position Title]],startingWages!$A$2:$D$200,2, FALSE),Table1[[#This Row],[Regular Wages]]/Table1[[#This Row],[Regular Hours]]),0)</f>
        <v>0</v>
      </c>
      <c r="V390" s="41">
        <f>IF(OR(Table1[[#This Row],[OvertimeHours]]="",Table1[[#This Row],[OvertimeHours]]=0),Table1[[#This Row],[Regular Hourly Wage]]*1.5,Table1[[#This Row],[OvertimeWages]]/Table1[[#This Row],[OvertimeHours]])</f>
        <v>0</v>
      </c>
      <c r="W390" s="41">
        <f>IF(OR(Table1[[#This Row],[Holiday Hours]]="",Table1[[#This Row],[Holiday Hours]]=0),Table1[[#This Row],[Regular Hourly Wage]],Table1[[#This Row],[Holiday Wages]]/Table1[[#This Row],[Holiday Hours]])</f>
        <v>0</v>
      </c>
      <c r="X390" s="41" t="str">
        <f>IF(Table1[[#This Row],[Regular Hourly Wage]]&lt;14.05,"$14.75",IF(Table1[[#This Row],[Regular Hourly Wage]]&lt;30,"5%","None"))</f>
        <v>$14.75</v>
      </c>
      <c r="Y390" s="41">
        <f>IF(Table1[[#This Row],[Wage Category]]="5%",Table1[[#This Row],[Regular Hourly Wage]]*1.05,IF(Table1[[#This Row],[Wage Category]]="$14.75",14.75,Table1[[#This Row],[Regular Hourly Wage]]))</f>
        <v>14.75</v>
      </c>
      <c r="Z390" s="41">
        <f>(1+IF(Table1[[#This Row],[Regular Hourly Wage]]=0,0.5,(Table1[[#This Row],[Overtime Hourly Wage]]-Table1[[#This Row],[Regular Hourly Wage]])/Table1[[#This Row],[Regular Hourly Wage]]))*Table1[[#This Row],[Regular Wage Cap]]</f>
        <v>22.125</v>
      </c>
      <c r="AA390" s="41">
        <f>(1+IF(Table1[[#This Row],[Regular Hourly Wage]]=0,0,(Table1[[#This Row],[Holiday Hourly Wage]]-Table1[[#This Row],[Regular Hourly Wage]])/Table1[[#This Row],[Regular Hourly Wage]]))*Table1[[#This Row],[Regular Wage Cap]]</f>
        <v>14.75</v>
      </c>
      <c r="AB390" s="41">
        <f>Table1[[#This Row],[Regular Hours3]]*Table1[[#This Row],[Regular Hourly Wage]]</f>
        <v>0</v>
      </c>
      <c r="AC390" s="41">
        <f>Table1[[#This Row],[OvertimeHours5]]*Table1[[#This Row],[Overtime Hourly Wage]]</f>
        <v>0</v>
      </c>
      <c r="AD390" s="41">
        <f>Table1[[#This Row],[Holiday Hours7]]*Table1[[#This Row],[Holiday Hourly Wage]]</f>
        <v>0</v>
      </c>
      <c r="AE390" s="41">
        <f>SUM(Table1[[#This Row],[Regular10]:[Holiday12]])</f>
        <v>0</v>
      </c>
      <c r="AF390" s="41">
        <f>Table1[[#This Row],[Regular Hours3]]*Table1[[#This Row],[Regular Wage Cap]]</f>
        <v>0</v>
      </c>
      <c r="AG390" s="41">
        <f>Table1[[#This Row],[OvertimeHours5]]*Table1[[#This Row],[Overtime Wage Cap]]</f>
        <v>0</v>
      </c>
      <c r="AH390" s="41">
        <f>Table1[[#This Row],[Holiday Hours7]]*Table1[[#This Row],[Holiday Wage Cap]]</f>
        <v>0</v>
      </c>
      <c r="AI390" s="41">
        <f>SUM(Table1[[#This Row],[Regular]:[Holiday]])</f>
        <v>0</v>
      </c>
      <c r="AJ390" s="41">
        <f>IF(Table1[[#This Row],[Total]]=0,0,Table1[[#This Row],[Total2]]-Table1[[#This Row],[Total]])</f>
        <v>0</v>
      </c>
      <c r="AK390" s="41">
        <f>Table1[[#This Row],[Difference]]*Table1[[#This Row],[DDS Funding Percent]]</f>
        <v>0</v>
      </c>
      <c r="AL390" s="41">
        <f>IF(Table1[[#This Row],[Regular Hourly Wage]]&lt;&gt;0,Table1[[#This Row],[Regular Wage Cap]]-Table1[[#This Row],[Regular Hourly Wage]],0)</f>
        <v>0</v>
      </c>
      <c r="AM390" s="38"/>
      <c r="AN390" s="41">
        <f>Table1[[#This Row],[Wage Difference]]*Table1[[#This Row],[Post Wage Increase Time Off Accruals (Hours)]]</f>
        <v>0</v>
      </c>
      <c r="AO390" s="41">
        <f>Table1[[#This Row],[Min Wage Time Off Accrual Expense]]*Table1[[#This Row],[DDS Funding Percent]]</f>
        <v>0</v>
      </c>
      <c r="AP390" s="1"/>
      <c r="AQ390" s="18"/>
    </row>
    <row r="391" spans="3:43" x14ac:dyDescent="0.25">
      <c r="C391" s="58"/>
      <c r="D391" s="57"/>
      <c r="K391" s="41">
        <f>SUM(Table1[[#This Row],[Regular Wages]],Table1[[#This Row],[OvertimeWages]],Table1[[#This Row],[Holiday Wages]],Table1[[#This Row],[Incentive Payments]])</f>
        <v>0</v>
      </c>
      <c r="L391" s="38"/>
      <c r="M391" s="38"/>
      <c r="N391" s="38"/>
      <c r="O391" s="38"/>
      <c r="P391" s="38"/>
      <c r="Q391" s="38"/>
      <c r="R391" s="38"/>
      <c r="S391" s="41">
        <f>SUM(Table1[[#This Row],[Regular Wages2]],Table1[[#This Row],[OvertimeWages4]],Table1[[#This Row],[Holiday Wages6]],Table1[[#This Row],[Incentive Payments8]])</f>
        <v>0</v>
      </c>
      <c r="T391" s="41">
        <f>SUM(Table1[[#This Row],[Total Pre Min Wage Wages]],Table1[[#This Row],[Total After Min Wage Wages]])</f>
        <v>0</v>
      </c>
      <c r="U391" s="41">
        <f>IFERROR(IF(OR(Table1[[#This Row],[Regular Hours]]=0,Table1[[#This Row],[Regular Hours]]=""),VLOOKUP(Table1[[#This Row],[Position Title]],startingWages!$A$2:$D$200,2, FALSE),Table1[[#This Row],[Regular Wages]]/Table1[[#This Row],[Regular Hours]]),0)</f>
        <v>0</v>
      </c>
      <c r="V391" s="41">
        <f>IF(OR(Table1[[#This Row],[OvertimeHours]]="",Table1[[#This Row],[OvertimeHours]]=0),Table1[[#This Row],[Regular Hourly Wage]]*1.5,Table1[[#This Row],[OvertimeWages]]/Table1[[#This Row],[OvertimeHours]])</f>
        <v>0</v>
      </c>
      <c r="W391" s="41">
        <f>IF(OR(Table1[[#This Row],[Holiday Hours]]="",Table1[[#This Row],[Holiday Hours]]=0),Table1[[#This Row],[Regular Hourly Wage]],Table1[[#This Row],[Holiday Wages]]/Table1[[#This Row],[Holiday Hours]])</f>
        <v>0</v>
      </c>
      <c r="X391" s="41" t="str">
        <f>IF(Table1[[#This Row],[Regular Hourly Wage]]&lt;14.05,"$14.75",IF(Table1[[#This Row],[Regular Hourly Wage]]&lt;30,"5%","None"))</f>
        <v>$14.75</v>
      </c>
      <c r="Y391" s="41">
        <f>IF(Table1[[#This Row],[Wage Category]]="5%",Table1[[#This Row],[Regular Hourly Wage]]*1.05,IF(Table1[[#This Row],[Wage Category]]="$14.75",14.75,Table1[[#This Row],[Regular Hourly Wage]]))</f>
        <v>14.75</v>
      </c>
      <c r="Z391" s="41">
        <f>(1+IF(Table1[[#This Row],[Regular Hourly Wage]]=0,0.5,(Table1[[#This Row],[Overtime Hourly Wage]]-Table1[[#This Row],[Regular Hourly Wage]])/Table1[[#This Row],[Regular Hourly Wage]]))*Table1[[#This Row],[Regular Wage Cap]]</f>
        <v>22.125</v>
      </c>
      <c r="AA391" s="41">
        <f>(1+IF(Table1[[#This Row],[Regular Hourly Wage]]=0,0,(Table1[[#This Row],[Holiday Hourly Wage]]-Table1[[#This Row],[Regular Hourly Wage]])/Table1[[#This Row],[Regular Hourly Wage]]))*Table1[[#This Row],[Regular Wage Cap]]</f>
        <v>14.75</v>
      </c>
      <c r="AB391" s="41">
        <f>Table1[[#This Row],[Regular Hours3]]*Table1[[#This Row],[Regular Hourly Wage]]</f>
        <v>0</v>
      </c>
      <c r="AC391" s="41">
        <f>Table1[[#This Row],[OvertimeHours5]]*Table1[[#This Row],[Overtime Hourly Wage]]</f>
        <v>0</v>
      </c>
      <c r="AD391" s="41">
        <f>Table1[[#This Row],[Holiday Hours7]]*Table1[[#This Row],[Holiday Hourly Wage]]</f>
        <v>0</v>
      </c>
      <c r="AE391" s="41">
        <f>SUM(Table1[[#This Row],[Regular10]:[Holiday12]])</f>
        <v>0</v>
      </c>
      <c r="AF391" s="41">
        <f>Table1[[#This Row],[Regular Hours3]]*Table1[[#This Row],[Regular Wage Cap]]</f>
        <v>0</v>
      </c>
      <c r="AG391" s="41">
        <f>Table1[[#This Row],[OvertimeHours5]]*Table1[[#This Row],[Overtime Wage Cap]]</f>
        <v>0</v>
      </c>
      <c r="AH391" s="41">
        <f>Table1[[#This Row],[Holiday Hours7]]*Table1[[#This Row],[Holiday Wage Cap]]</f>
        <v>0</v>
      </c>
      <c r="AI391" s="41">
        <f>SUM(Table1[[#This Row],[Regular]:[Holiday]])</f>
        <v>0</v>
      </c>
      <c r="AJ391" s="41">
        <f>IF(Table1[[#This Row],[Total]]=0,0,Table1[[#This Row],[Total2]]-Table1[[#This Row],[Total]])</f>
        <v>0</v>
      </c>
      <c r="AK391" s="41">
        <f>Table1[[#This Row],[Difference]]*Table1[[#This Row],[DDS Funding Percent]]</f>
        <v>0</v>
      </c>
      <c r="AL391" s="41">
        <f>IF(Table1[[#This Row],[Regular Hourly Wage]]&lt;&gt;0,Table1[[#This Row],[Regular Wage Cap]]-Table1[[#This Row],[Regular Hourly Wage]],0)</f>
        <v>0</v>
      </c>
      <c r="AM391" s="38"/>
      <c r="AN391" s="41">
        <f>Table1[[#This Row],[Wage Difference]]*Table1[[#This Row],[Post Wage Increase Time Off Accruals (Hours)]]</f>
        <v>0</v>
      </c>
      <c r="AO391" s="41">
        <f>Table1[[#This Row],[Min Wage Time Off Accrual Expense]]*Table1[[#This Row],[DDS Funding Percent]]</f>
        <v>0</v>
      </c>
      <c r="AP391" s="1"/>
      <c r="AQ391" s="18"/>
    </row>
    <row r="392" spans="3:43" x14ac:dyDescent="0.25">
      <c r="C392" s="58"/>
      <c r="D392" s="57"/>
      <c r="K392" s="41">
        <f>SUM(Table1[[#This Row],[Regular Wages]],Table1[[#This Row],[OvertimeWages]],Table1[[#This Row],[Holiday Wages]],Table1[[#This Row],[Incentive Payments]])</f>
        <v>0</v>
      </c>
      <c r="L392" s="38"/>
      <c r="M392" s="38"/>
      <c r="N392" s="38"/>
      <c r="O392" s="38"/>
      <c r="P392" s="38"/>
      <c r="Q392" s="38"/>
      <c r="R392" s="38"/>
      <c r="S392" s="41">
        <f>SUM(Table1[[#This Row],[Regular Wages2]],Table1[[#This Row],[OvertimeWages4]],Table1[[#This Row],[Holiday Wages6]],Table1[[#This Row],[Incentive Payments8]])</f>
        <v>0</v>
      </c>
      <c r="T392" s="41">
        <f>SUM(Table1[[#This Row],[Total Pre Min Wage Wages]],Table1[[#This Row],[Total After Min Wage Wages]])</f>
        <v>0</v>
      </c>
      <c r="U392" s="41">
        <f>IFERROR(IF(OR(Table1[[#This Row],[Regular Hours]]=0,Table1[[#This Row],[Regular Hours]]=""),VLOOKUP(Table1[[#This Row],[Position Title]],startingWages!$A$2:$D$200,2, FALSE),Table1[[#This Row],[Regular Wages]]/Table1[[#This Row],[Regular Hours]]),0)</f>
        <v>0</v>
      </c>
      <c r="V392" s="41">
        <f>IF(OR(Table1[[#This Row],[OvertimeHours]]="",Table1[[#This Row],[OvertimeHours]]=0),Table1[[#This Row],[Regular Hourly Wage]]*1.5,Table1[[#This Row],[OvertimeWages]]/Table1[[#This Row],[OvertimeHours]])</f>
        <v>0</v>
      </c>
      <c r="W392" s="41">
        <f>IF(OR(Table1[[#This Row],[Holiday Hours]]="",Table1[[#This Row],[Holiday Hours]]=0),Table1[[#This Row],[Regular Hourly Wage]],Table1[[#This Row],[Holiday Wages]]/Table1[[#This Row],[Holiday Hours]])</f>
        <v>0</v>
      </c>
      <c r="X392" s="41" t="str">
        <f>IF(Table1[[#This Row],[Regular Hourly Wage]]&lt;14.05,"$14.75",IF(Table1[[#This Row],[Regular Hourly Wage]]&lt;30,"5%","None"))</f>
        <v>$14.75</v>
      </c>
      <c r="Y392" s="41">
        <f>IF(Table1[[#This Row],[Wage Category]]="5%",Table1[[#This Row],[Regular Hourly Wage]]*1.05,IF(Table1[[#This Row],[Wage Category]]="$14.75",14.75,Table1[[#This Row],[Regular Hourly Wage]]))</f>
        <v>14.75</v>
      </c>
      <c r="Z392" s="41">
        <f>(1+IF(Table1[[#This Row],[Regular Hourly Wage]]=0,0.5,(Table1[[#This Row],[Overtime Hourly Wage]]-Table1[[#This Row],[Regular Hourly Wage]])/Table1[[#This Row],[Regular Hourly Wage]]))*Table1[[#This Row],[Regular Wage Cap]]</f>
        <v>22.125</v>
      </c>
      <c r="AA392" s="41">
        <f>(1+IF(Table1[[#This Row],[Regular Hourly Wage]]=0,0,(Table1[[#This Row],[Holiday Hourly Wage]]-Table1[[#This Row],[Regular Hourly Wage]])/Table1[[#This Row],[Regular Hourly Wage]]))*Table1[[#This Row],[Regular Wage Cap]]</f>
        <v>14.75</v>
      </c>
      <c r="AB392" s="41">
        <f>Table1[[#This Row],[Regular Hours3]]*Table1[[#This Row],[Regular Hourly Wage]]</f>
        <v>0</v>
      </c>
      <c r="AC392" s="41">
        <f>Table1[[#This Row],[OvertimeHours5]]*Table1[[#This Row],[Overtime Hourly Wage]]</f>
        <v>0</v>
      </c>
      <c r="AD392" s="41">
        <f>Table1[[#This Row],[Holiday Hours7]]*Table1[[#This Row],[Holiday Hourly Wage]]</f>
        <v>0</v>
      </c>
      <c r="AE392" s="41">
        <f>SUM(Table1[[#This Row],[Regular10]:[Holiday12]])</f>
        <v>0</v>
      </c>
      <c r="AF392" s="41">
        <f>Table1[[#This Row],[Regular Hours3]]*Table1[[#This Row],[Regular Wage Cap]]</f>
        <v>0</v>
      </c>
      <c r="AG392" s="41">
        <f>Table1[[#This Row],[OvertimeHours5]]*Table1[[#This Row],[Overtime Wage Cap]]</f>
        <v>0</v>
      </c>
      <c r="AH392" s="41">
        <f>Table1[[#This Row],[Holiday Hours7]]*Table1[[#This Row],[Holiday Wage Cap]]</f>
        <v>0</v>
      </c>
      <c r="AI392" s="41">
        <f>SUM(Table1[[#This Row],[Regular]:[Holiday]])</f>
        <v>0</v>
      </c>
      <c r="AJ392" s="41">
        <f>IF(Table1[[#This Row],[Total]]=0,0,Table1[[#This Row],[Total2]]-Table1[[#This Row],[Total]])</f>
        <v>0</v>
      </c>
      <c r="AK392" s="41">
        <f>Table1[[#This Row],[Difference]]*Table1[[#This Row],[DDS Funding Percent]]</f>
        <v>0</v>
      </c>
      <c r="AL392" s="41">
        <f>IF(Table1[[#This Row],[Regular Hourly Wage]]&lt;&gt;0,Table1[[#This Row],[Regular Wage Cap]]-Table1[[#This Row],[Regular Hourly Wage]],0)</f>
        <v>0</v>
      </c>
      <c r="AM392" s="38"/>
      <c r="AN392" s="41">
        <f>Table1[[#This Row],[Wage Difference]]*Table1[[#This Row],[Post Wage Increase Time Off Accruals (Hours)]]</f>
        <v>0</v>
      </c>
      <c r="AO392" s="41">
        <f>Table1[[#This Row],[Min Wage Time Off Accrual Expense]]*Table1[[#This Row],[DDS Funding Percent]]</f>
        <v>0</v>
      </c>
      <c r="AP392" s="1"/>
      <c r="AQ392" s="18"/>
    </row>
    <row r="393" spans="3:43" x14ac:dyDescent="0.25">
      <c r="C393" s="58"/>
      <c r="D393" s="57"/>
      <c r="K393" s="41">
        <f>SUM(Table1[[#This Row],[Regular Wages]],Table1[[#This Row],[OvertimeWages]],Table1[[#This Row],[Holiday Wages]],Table1[[#This Row],[Incentive Payments]])</f>
        <v>0</v>
      </c>
      <c r="L393" s="38"/>
      <c r="M393" s="38"/>
      <c r="N393" s="38"/>
      <c r="O393" s="38"/>
      <c r="P393" s="38"/>
      <c r="Q393" s="38"/>
      <c r="R393" s="38"/>
      <c r="S393" s="41">
        <f>SUM(Table1[[#This Row],[Regular Wages2]],Table1[[#This Row],[OvertimeWages4]],Table1[[#This Row],[Holiday Wages6]],Table1[[#This Row],[Incentive Payments8]])</f>
        <v>0</v>
      </c>
      <c r="T393" s="41">
        <f>SUM(Table1[[#This Row],[Total Pre Min Wage Wages]],Table1[[#This Row],[Total After Min Wage Wages]])</f>
        <v>0</v>
      </c>
      <c r="U393" s="41">
        <f>IFERROR(IF(OR(Table1[[#This Row],[Regular Hours]]=0,Table1[[#This Row],[Regular Hours]]=""),VLOOKUP(Table1[[#This Row],[Position Title]],startingWages!$A$2:$D$200,2, FALSE),Table1[[#This Row],[Regular Wages]]/Table1[[#This Row],[Regular Hours]]),0)</f>
        <v>0</v>
      </c>
      <c r="V393" s="41">
        <f>IF(OR(Table1[[#This Row],[OvertimeHours]]="",Table1[[#This Row],[OvertimeHours]]=0),Table1[[#This Row],[Regular Hourly Wage]]*1.5,Table1[[#This Row],[OvertimeWages]]/Table1[[#This Row],[OvertimeHours]])</f>
        <v>0</v>
      </c>
      <c r="W393" s="41">
        <f>IF(OR(Table1[[#This Row],[Holiday Hours]]="",Table1[[#This Row],[Holiday Hours]]=0),Table1[[#This Row],[Regular Hourly Wage]],Table1[[#This Row],[Holiday Wages]]/Table1[[#This Row],[Holiday Hours]])</f>
        <v>0</v>
      </c>
      <c r="X393" s="41" t="str">
        <f>IF(Table1[[#This Row],[Regular Hourly Wage]]&lt;14.05,"$14.75",IF(Table1[[#This Row],[Regular Hourly Wage]]&lt;30,"5%","None"))</f>
        <v>$14.75</v>
      </c>
      <c r="Y393" s="41">
        <f>IF(Table1[[#This Row],[Wage Category]]="5%",Table1[[#This Row],[Regular Hourly Wage]]*1.05,IF(Table1[[#This Row],[Wage Category]]="$14.75",14.75,Table1[[#This Row],[Regular Hourly Wage]]))</f>
        <v>14.75</v>
      </c>
      <c r="Z393" s="41">
        <f>(1+IF(Table1[[#This Row],[Regular Hourly Wage]]=0,0.5,(Table1[[#This Row],[Overtime Hourly Wage]]-Table1[[#This Row],[Regular Hourly Wage]])/Table1[[#This Row],[Regular Hourly Wage]]))*Table1[[#This Row],[Regular Wage Cap]]</f>
        <v>22.125</v>
      </c>
      <c r="AA393" s="41">
        <f>(1+IF(Table1[[#This Row],[Regular Hourly Wage]]=0,0,(Table1[[#This Row],[Holiday Hourly Wage]]-Table1[[#This Row],[Regular Hourly Wage]])/Table1[[#This Row],[Regular Hourly Wage]]))*Table1[[#This Row],[Regular Wage Cap]]</f>
        <v>14.75</v>
      </c>
      <c r="AB393" s="41">
        <f>Table1[[#This Row],[Regular Hours3]]*Table1[[#This Row],[Regular Hourly Wage]]</f>
        <v>0</v>
      </c>
      <c r="AC393" s="41">
        <f>Table1[[#This Row],[OvertimeHours5]]*Table1[[#This Row],[Overtime Hourly Wage]]</f>
        <v>0</v>
      </c>
      <c r="AD393" s="41">
        <f>Table1[[#This Row],[Holiday Hours7]]*Table1[[#This Row],[Holiday Hourly Wage]]</f>
        <v>0</v>
      </c>
      <c r="AE393" s="41">
        <f>SUM(Table1[[#This Row],[Regular10]:[Holiday12]])</f>
        <v>0</v>
      </c>
      <c r="AF393" s="41">
        <f>Table1[[#This Row],[Regular Hours3]]*Table1[[#This Row],[Regular Wage Cap]]</f>
        <v>0</v>
      </c>
      <c r="AG393" s="41">
        <f>Table1[[#This Row],[OvertimeHours5]]*Table1[[#This Row],[Overtime Wage Cap]]</f>
        <v>0</v>
      </c>
      <c r="AH393" s="41">
        <f>Table1[[#This Row],[Holiday Hours7]]*Table1[[#This Row],[Holiday Wage Cap]]</f>
        <v>0</v>
      </c>
      <c r="AI393" s="41">
        <f>SUM(Table1[[#This Row],[Regular]:[Holiday]])</f>
        <v>0</v>
      </c>
      <c r="AJ393" s="41">
        <f>IF(Table1[[#This Row],[Total]]=0,0,Table1[[#This Row],[Total2]]-Table1[[#This Row],[Total]])</f>
        <v>0</v>
      </c>
      <c r="AK393" s="41">
        <f>Table1[[#This Row],[Difference]]*Table1[[#This Row],[DDS Funding Percent]]</f>
        <v>0</v>
      </c>
      <c r="AL393" s="41">
        <f>IF(Table1[[#This Row],[Regular Hourly Wage]]&lt;&gt;0,Table1[[#This Row],[Regular Wage Cap]]-Table1[[#This Row],[Regular Hourly Wage]],0)</f>
        <v>0</v>
      </c>
      <c r="AM393" s="38"/>
      <c r="AN393" s="41">
        <f>Table1[[#This Row],[Wage Difference]]*Table1[[#This Row],[Post Wage Increase Time Off Accruals (Hours)]]</f>
        <v>0</v>
      </c>
      <c r="AO393" s="41">
        <f>Table1[[#This Row],[Min Wage Time Off Accrual Expense]]*Table1[[#This Row],[DDS Funding Percent]]</f>
        <v>0</v>
      </c>
      <c r="AP393" s="1"/>
      <c r="AQ393" s="18"/>
    </row>
    <row r="394" spans="3:43" x14ac:dyDescent="0.25">
      <c r="C394" s="58"/>
      <c r="D394" s="57"/>
      <c r="K394" s="41">
        <f>SUM(Table1[[#This Row],[Regular Wages]],Table1[[#This Row],[OvertimeWages]],Table1[[#This Row],[Holiday Wages]],Table1[[#This Row],[Incentive Payments]])</f>
        <v>0</v>
      </c>
      <c r="L394" s="38"/>
      <c r="M394" s="38"/>
      <c r="N394" s="38"/>
      <c r="O394" s="38"/>
      <c r="P394" s="38"/>
      <c r="Q394" s="38"/>
      <c r="R394" s="38"/>
      <c r="S394" s="41">
        <f>SUM(Table1[[#This Row],[Regular Wages2]],Table1[[#This Row],[OvertimeWages4]],Table1[[#This Row],[Holiday Wages6]],Table1[[#This Row],[Incentive Payments8]])</f>
        <v>0</v>
      </c>
      <c r="T394" s="41">
        <f>SUM(Table1[[#This Row],[Total Pre Min Wage Wages]],Table1[[#This Row],[Total After Min Wage Wages]])</f>
        <v>0</v>
      </c>
      <c r="U394" s="41">
        <f>IFERROR(IF(OR(Table1[[#This Row],[Regular Hours]]=0,Table1[[#This Row],[Regular Hours]]=""),VLOOKUP(Table1[[#This Row],[Position Title]],startingWages!$A$2:$D$200,2, FALSE),Table1[[#This Row],[Regular Wages]]/Table1[[#This Row],[Regular Hours]]),0)</f>
        <v>0</v>
      </c>
      <c r="V394" s="41">
        <f>IF(OR(Table1[[#This Row],[OvertimeHours]]="",Table1[[#This Row],[OvertimeHours]]=0),Table1[[#This Row],[Regular Hourly Wage]]*1.5,Table1[[#This Row],[OvertimeWages]]/Table1[[#This Row],[OvertimeHours]])</f>
        <v>0</v>
      </c>
      <c r="W394" s="41">
        <f>IF(OR(Table1[[#This Row],[Holiday Hours]]="",Table1[[#This Row],[Holiday Hours]]=0),Table1[[#This Row],[Regular Hourly Wage]],Table1[[#This Row],[Holiday Wages]]/Table1[[#This Row],[Holiday Hours]])</f>
        <v>0</v>
      </c>
      <c r="X394" s="41" t="str">
        <f>IF(Table1[[#This Row],[Regular Hourly Wage]]&lt;14.05,"$14.75",IF(Table1[[#This Row],[Regular Hourly Wage]]&lt;30,"5%","None"))</f>
        <v>$14.75</v>
      </c>
      <c r="Y394" s="41">
        <f>IF(Table1[[#This Row],[Wage Category]]="5%",Table1[[#This Row],[Regular Hourly Wage]]*1.05,IF(Table1[[#This Row],[Wage Category]]="$14.75",14.75,Table1[[#This Row],[Regular Hourly Wage]]))</f>
        <v>14.75</v>
      </c>
      <c r="Z394" s="41">
        <f>(1+IF(Table1[[#This Row],[Regular Hourly Wage]]=0,0.5,(Table1[[#This Row],[Overtime Hourly Wage]]-Table1[[#This Row],[Regular Hourly Wage]])/Table1[[#This Row],[Regular Hourly Wage]]))*Table1[[#This Row],[Regular Wage Cap]]</f>
        <v>22.125</v>
      </c>
      <c r="AA394" s="41">
        <f>(1+IF(Table1[[#This Row],[Regular Hourly Wage]]=0,0,(Table1[[#This Row],[Holiday Hourly Wage]]-Table1[[#This Row],[Regular Hourly Wage]])/Table1[[#This Row],[Regular Hourly Wage]]))*Table1[[#This Row],[Regular Wage Cap]]</f>
        <v>14.75</v>
      </c>
      <c r="AB394" s="41">
        <f>Table1[[#This Row],[Regular Hours3]]*Table1[[#This Row],[Regular Hourly Wage]]</f>
        <v>0</v>
      </c>
      <c r="AC394" s="41">
        <f>Table1[[#This Row],[OvertimeHours5]]*Table1[[#This Row],[Overtime Hourly Wage]]</f>
        <v>0</v>
      </c>
      <c r="AD394" s="41">
        <f>Table1[[#This Row],[Holiday Hours7]]*Table1[[#This Row],[Holiday Hourly Wage]]</f>
        <v>0</v>
      </c>
      <c r="AE394" s="41">
        <f>SUM(Table1[[#This Row],[Regular10]:[Holiday12]])</f>
        <v>0</v>
      </c>
      <c r="AF394" s="41">
        <f>Table1[[#This Row],[Regular Hours3]]*Table1[[#This Row],[Regular Wage Cap]]</f>
        <v>0</v>
      </c>
      <c r="AG394" s="41">
        <f>Table1[[#This Row],[OvertimeHours5]]*Table1[[#This Row],[Overtime Wage Cap]]</f>
        <v>0</v>
      </c>
      <c r="AH394" s="41">
        <f>Table1[[#This Row],[Holiday Hours7]]*Table1[[#This Row],[Holiday Wage Cap]]</f>
        <v>0</v>
      </c>
      <c r="AI394" s="41">
        <f>SUM(Table1[[#This Row],[Regular]:[Holiday]])</f>
        <v>0</v>
      </c>
      <c r="AJ394" s="41">
        <f>IF(Table1[[#This Row],[Total]]=0,0,Table1[[#This Row],[Total2]]-Table1[[#This Row],[Total]])</f>
        <v>0</v>
      </c>
      <c r="AK394" s="41">
        <f>Table1[[#This Row],[Difference]]*Table1[[#This Row],[DDS Funding Percent]]</f>
        <v>0</v>
      </c>
      <c r="AL394" s="41">
        <f>IF(Table1[[#This Row],[Regular Hourly Wage]]&lt;&gt;0,Table1[[#This Row],[Regular Wage Cap]]-Table1[[#This Row],[Regular Hourly Wage]],0)</f>
        <v>0</v>
      </c>
      <c r="AM394" s="38"/>
      <c r="AN394" s="41">
        <f>Table1[[#This Row],[Wage Difference]]*Table1[[#This Row],[Post Wage Increase Time Off Accruals (Hours)]]</f>
        <v>0</v>
      </c>
      <c r="AO394" s="41">
        <f>Table1[[#This Row],[Min Wage Time Off Accrual Expense]]*Table1[[#This Row],[DDS Funding Percent]]</f>
        <v>0</v>
      </c>
      <c r="AP394" s="1"/>
      <c r="AQ394" s="18"/>
    </row>
    <row r="395" spans="3:43" x14ac:dyDescent="0.25">
      <c r="C395" s="58"/>
      <c r="D395" s="57"/>
      <c r="K395" s="41">
        <f>SUM(Table1[[#This Row],[Regular Wages]],Table1[[#This Row],[OvertimeWages]],Table1[[#This Row],[Holiday Wages]],Table1[[#This Row],[Incentive Payments]])</f>
        <v>0</v>
      </c>
      <c r="L395" s="38"/>
      <c r="M395" s="38"/>
      <c r="N395" s="38"/>
      <c r="O395" s="38"/>
      <c r="P395" s="38"/>
      <c r="Q395" s="38"/>
      <c r="R395" s="38"/>
      <c r="S395" s="41">
        <f>SUM(Table1[[#This Row],[Regular Wages2]],Table1[[#This Row],[OvertimeWages4]],Table1[[#This Row],[Holiday Wages6]],Table1[[#This Row],[Incentive Payments8]])</f>
        <v>0</v>
      </c>
      <c r="T395" s="41">
        <f>SUM(Table1[[#This Row],[Total Pre Min Wage Wages]],Table1[[#This Row],[Total After Min Wage Wages]])</f>
        <v>0</v>
      </c>
      <c r="U395" s="41">
        <f>IFERROR(IF(OR(Table1[[#This Row],[Regular Hours]]=0,Table1[[#This Row],[Regular Hours]]=""),VLOOKUP(Table1[[#This Row],[Position Title]],startingWages!$A$2:$D$200,2, FALSE),Table1[[#This Row],[Regular Wages]]/Table1[[#This Row],[Regular Hours]]),0)</f>
        <v>0</v>
      </c>
      <c r="V395" s="41">
        <f>IF(OR(Table1[[#This Row],[OvertimeHours]]="",Table1[[#This Row],[OvertimeHours]]=0),Table1[[#This Row],[Regular Hourly Wage]]*1.5,Table1[[#This Row],[OvertimeWages]]/Table1[[#This Row],[OvertimeHours]])</f>
        <v>0</v>
      </c>
      <c r="W395" s="41">
        <f>IF(OR(Table1[[#This Row],[Holiday Hours]]="",Table1[[#This Row],[Holiday Hours]]=0),Table1[[#This Row],[Regular Hourly Wage]],Table1[[#This Row],[Holiday Wages]]/Table1[[#This Row],[Holiday Hours]])</f>
        <v>0</v>
      </c>
      <c r="X395" s="41" t="str">
        <f>IF(Table1[[#This Row],[Regular Hourly Wage]]&lt;14.05,"$14.75",IF(Table1[[#This Row],[Regular Hourly Wage]]&lt;30,"5%","None"))</f>
        <v>$14.75</v>
      </c>
      <c r="Y395" s="41">
        <f>IF(Table1[[#This Row],[Wage Category]]="5%",Table1[[#This Row],[Regular Hourly Wage]]*1.05,IF(Table1[[#This Row],[Wage Category]]="$14.75",14.75,Table1[[#This Row],[Regular Hourly Wage]]))</f>
        <v>14.75</v>
      </c>
      <c r="Z395" s="41">
        <f>(1+IF(Table1[[#This Row],[Regular Hourly Wage]]=0,0.5,(Table1[[#This Row],[Overtime Hourly Wage]]-Table1[[#This Row],[Regular Hourly Wage]])/Table1[[#This Row],[Regular Hourly Wage]]))*Table1[[#This Row],[Regular Wage Cap]]</f>
        <v>22.125</v>
      </c>
      <c r="AA395" s="41">
        <f>(1+IF(Table1[[#This Row],[Regular Hourly Wage]]=0,0,(Table1[[#This Row],[Holiday Hourly Wage]]-Table1[[#This Row],[Regular Hourly Wage]])/Table1[[#This Row],[Regular Hourly Wage]]))*Table1[[#This Row],[Regular Wage Cap]]</f>
        <v>14.75</v>
      </c>
      <c r="AB395" s="41">
        <f>Table1[[#This Row],[Regular Hours3]]*Table1[[#This Row],[Regular Hourly Wage]]</f>
        <v>0</v>
      </c>
      <c r="AC395" s="41">
        <f>Table1[[#This Row],[OvertimeHours5]]*Table1[[#This Row],[Overtime Hourly Wage]]</f>
        <v>0</v>
      </c>
      <c r="AD395" s="41">
        <f>Table1[[#This Row],[Holiday Hours7]]*Table1[[#This Row],[Holiday Hourly Wage]]</f>
        <v>0</v>
      </c>
      <c r="AE395" s="41">
        <f>SUM(Table1[[#This Row],[Regular10]:[Holiday12]])</f>
        <v>0</v>
      </c>
      <c r="AF395" s="41">
        <f>Table1[[#This Row],[Regular Hours3]]*Table1[[#This Row],[Regular Wage Cap]]</f>
        <v>0</v>
      </c>
      <c r="AG395" s="41">
        <f>Table1[[#This Row],[OvertimeHours5]]*Table1[[#This Row],[Overtime Wage Cap]]</f>
        <v>0</v>
      </c>
      <c r="AH395" s="41">
        <f>Table1[[#This Row],[Holiday Hours7]]*Table1[[#This Row],[Holiday Wage Cap]]</f>
        <v>0</v>
      </c>
      <c r="AI395" s="41">
        <f>SUM(Table1[[#This Row],[Regular]:[Holiday]])</f>
        <v>0</v>
      </c>
      <c r="AJ395" s="41">
        <f>IF(Table1[[#This Row],[Total]]=0,0,Table1[[#This Row],[Total2]]-Table1[[#This Row],[Total]])</f>
        <v>0</v>
      </c>
      <c r="AK395" s="41">
        <f>Table1[[#This Row],[Difference]]*Table1[[#This Row],[DDS Funding Percent]]</f>
        <v>0</v>
      </c>
      <c r="AL395" s="41">
        <f>IF(Table1[[#This Row],[Regular Hourly Wage]]&lt;&gt;0,Table1[[#This Row],[Regular Wage Cap]]-Table1[[#This Row],[Regular Hourly Wage]],0)</f>
        <v>0</v>
      </c>
      <c r="AM395" s="38"/>
      <c r="AN395" s="41">
        <f>Table1[[#This Row],[Wage Difference]]*Table1[[#This Row],[Post Wage Increase Time Off Accruals (Hours)]]</f>
        <v>0</v>
      </c>
      <c r="AO395" s="41">
        <f>Table1[[#This Row],[Min Wage Time Off Accrual Expense]]*Table1[[#This Row],[DDS Funding Percent]]</f>
        <v>0</v>
      </c>
      <c r="AP395" s="1"/>
      <c r="AQ395" s="18"/>
    </row>
    <row r="396" spans="3:43" x14ac:dyDescent="0.25">
      <c r="C396" s="58"/>
      <c r="D396" s="57"/>
      <c r="K396" s="41">
        <f>SUM(Table1[[#This Row],[Regular Wages]],Table1[[#This Row],[OvertimeWages]],Table1[[#This Row],[Holiday Wages]],Table1[[#This Row],[Incentive Payments]])</f>
        <v>0</v>
      </c>
      <c r="L396" s="38"/>
      <c r="M396" s="38"/>
      <c r="N396" s="38"/>
      <c r="O396" s="38"/>
      <c r="P396" s="38"/>
      <c r="Q396" s="38"/>
      <c r="R396" s="38"/>
      <c r="S396" s="41">
        <f>SUM(Table1[[#This Row],[Regular Wages2]],Table1[[#This Row],[OvertimeWages4]],Table1[[#This Row],[Holiday Wages6]],Table1[[#This Row],[Incentive Payments8]])</f>
        <v>0</v>
      </c>
      <c r="T396" s="41">
        <f>SUM(Table1[[#This Row],[Total Pre Min Wage Wages]],Table1[[#This Row],[Total After Min Wage Wages]])</f>
        <v>0</v>
      </c>
      <c r="U396" s="41">
        <f>IFERROR(IF(OR(Table1[[#This Row],[Regular Hours]]=0,Table1[[#This Row],[Regular Hours]]=""),VLOOKUP(Table1[[#This Row],[Position Title]],startingWages!$A$2:$D$200,2, FALSE),Table1[[#This Row],[Regular Wages]]/Table1[[#This Row],[Regular Hours]]),0)</f>
        <v>0</v>
      </c>
      <c r="V396" s="41">
        <f>IF(OR(Table1[[#This Row],[OvertimeHours]]="",Table1[[#This Row],[OvertimeHours]]=0),Table1[[#This Row],[Regular Hourly Wage]]*1.5,Table1[[#This Row],[OvertimeWages]]/Table1[[#This Row],[OvertimeHours]])</f>
        <v>0</v>
      </c>
      <c r="W396" s="41">
        <f>IF(OR(Table1[[#This Row],[Holiday Hours]]="",Table1[[#This Row],[Holiday Hours]]=0),Table1[[#This Row],[Regular Hourly Wage]],Table1[[#This Row],[Holiday Wages]]/Table1[[#This Row],[Holiday Hours]])</f>
        <v>0</v>
      </c>
      <c r="X396" s="41" t="str">
        <f>IF(Table1[[#This Row],[Regular Hourly Wage]]&lt;14.05,"$14.75",IF(Table1[[#This Row],[Regular Hourly Wage]]&lt;30,"5%","None"))</f>
        <v>$14.75</v>
      </c>
      <c r="Y396" s="41">
        <f>IF(Table1[[#This Row],[Wage Category]]="5%",Table1[[#This Row],[Regular Hourly Wage]]*1.05,IF(Table1[[#This Row],[Wage Category]]="$14.75",14.75,Table1[[#This Row],[Regular Hourly Wage]]))</f>
        <v>14.75</v>
      </c>
      <c r="Z396" s="41">
        <f>(1+IF(Table1[[#This Row],[Regular Hourly Wage]]=0,0.5,(Table1[[#This Row],[Overtime Hourly Wage]]-Table1[[#This Row],[Regular Hourly Wage]])/Table1[[#This Row],[Regular Hourly Wage]]))*Table1[[#This Row],[Regular Wage Cap]]</f>
        <v>22.125</v>
      </c>
      <c r="AA396" s="41">
        <f>(1+IF(Table1[[#This Row],[Regular Hourly Wage]]=0,0,(Table1[[#This Row],[Holiday Hourly Wage]]-Table1[[#This Row],[Regular Hourly Wage]])/Table1[[#This Row],[Regular Hourly Wage]]))*Table1[[#This Row],[Regular Wage Cap]]</f>
        <v>14.75</v>
      </c>
      <c r="AB396" s="41">
        <f>Table1[[#This Row],[Regular Hours3]]*Table1[[#This Row],[Regular Hourly Wage]]</f>
        <v>0</v>
      </c>
      <c r="AC396" s="41">
        <f>Table1[[#This Row],[OvertimeHours5]]*Table1[[#This Row],[Overtime Hourly Wage]]</f>
        <v>0</v>
      </c>
      <c r="AD396" s="41">
        <f>Table1[[#This Row],[Holiday Hours7]]*Table1[[#This Row],[Holiday Hourly Wage]]</f>
        <v>0</v>
      </c>
      <c r="AE396" s="41">
        <f>SUM(Table1[[#This Row],[Regular10]:[Holiday12]])</f>
        <v>0</v>
      </c>
      <c r="AF396" s="41">
        <f>Table1[[#This Row],[Regular Hours3]]*Table1[[#This Row],[Regular Wage Cap]]</f>
        <v>0</v>
      </c>
      <c r="AG396" s="41">
        <f>Table1[[#This Row],[OvertimeHours5]]*Table1[[#This Row],[Overtime Wage Cap]]</f>
        <v>0</v>
      </c>
      <c r="AH396" s="41">
        <f>Table1[[#This Row],[Holiday Hours7]]*Table1[[#This Row],[Holiday Wage Cap]]</f>
        <v>0</v>
      </c>
      <c r="AI396" s="41">
        <f>SUM(Table1[[#This Row],[Regular]:[Holiday]])</f>
        <v>0</v>
      </c>
      <c r="AJ396" s="41">
        <f>IF(Table1[[#This Row],[Total]]=0,0,Table1[[#This Row],[Total2]]-Table1[[#This Row],[Total]])</f>
        <v>0</v>
      </c>
      <c r="AK396" s="41">
        <f>Table1[[#This Row],[Difference]]*Table1[[#This Row],[DDS Funding Percent]]</f>
        <v>0</v>
      </c>
      <c r="AL396" s="41">
        <f>IF(Table1[[#This Row],[Regular Hourly Wage]]&lt;&gt;0,Table1[[#This Row],[Regular Wage Cap]]-Table1[[#This Row],[Regular Hourly Wage]],0)</f>
        <v>0</v>
      </c>
      <c r="AM396" s="38"/>
      <c r="AN396" s="41">
        <f>Table1[[#This Row],[Wage Difference]]*Table1[[#This Row],[Post Wage Increase Time Off Accruals (Hours)]]</f>
        <v>0</v>
      </c>
      <c r="AO396" s="41">
        <f>Table1[[#This Row],[Min Wage Time Off Accrual Expense]]*Table1[[#This Row],[DDS Funding Percent]]</f>
        <v>0</v>
      </c>
      <c r="AP396" s="1"/>
      <c r="AQ396" s="18"/>
    </row>
    <row r="397" spans="3:43" x14ac:dyDescent="0.25">
      <c r="C397" s="58"/>
      <c r="D397" s="57"/>
      <c r="K397" s="41">
        <f>SUM(Table1[[#This Row],[Regular Wages]],Table1[[#This Row],[OvertimeWages]],Table1[[#This Row],[Holiday Wages]],Table1[[#This Row],[Incentive Payments]])</f>
        <v>0</v>
      </c>
      <c r="L397" s="38"/>
      <c r="M397" s="38"/>
      <c r="N397" s="38"/>
      <c r="O397" s="38"/>
      <c r="P397" s="38"/>
      <c r="Q397" s="38"/>
      <c r="R397" s="38"/>
      <c r="S397" s="41">
        <f>SUM(Table1[[#This Row],[Regular Wages2]],Table1[[#This Row],[OvertimeWages4]],Table1[[#This Row],[Holiday Wages6]],Table1[[#This Row],[Incentive Payments8]])</f>
        <v>0</v>
      </c>
      <c r="T397" s="41">
        <f>SUM(Table1[[#This Row],[Total Pre Min Wage Wages]],Table1[[#This Row],[Total After Min Wage Wages]])</f>
        <v>0</v>
      </c>
      <c r="U397" s="41">
        <f>IFERROR(IF(OR(Table1[[#This Row],[Regular Hours]]=0,Table1[[#This Row],[Regular Hours]]=""),VLOOKUP(Table1[[#This Row],[Position Title]],startingWages!$A$2:$D$200,2, FALSE),Table1[[#This Row],[Regular Wages]]/Table1[[#This Row],[Regular Hours]]),0)</f>
        <v>0</v>
      </c>
      <c r="V397" s="41">
        <f>IF(OR(Table1[[#This Row],[OvertimeHours]]="",Table1[[#This Row],[OvertimeHours]]=0),Table1[[#This Row],[Regular Hourly Wage]]*1.5,Table1[[#This Row],[OvertimeWages]]/Table1[[#This Row],[OvertimeHours]])</f>
        <v>0</v>
      </c>
      <c r="W397" s="41">
        <f>IF(OR(Table1[[#This Row],[Holiday Hours]]="",Table1[[#This Row],[Holiday Hours]]=0),Table1[[#This Row],[Regular Hourly Wage]],Table1[[#This Row],[Holiday Wages]]/Table1[[#This Row],[Holiday Hours]])</f>
        <v>0</v>
      </c>
      <c r="X397" s="41" t="str">
        <f>IF(Table1[[#This Row],[Regular Hourly Wage]]&lt;14.05,"$14.75",IF(Table1[[#This Row],[Regular Hourly Wage]]&lt;30,"5%","None"))</f>
        <v>$14.75</v>
      </c>
      <c r="Y397" s="41">
        <f>IF(Table1[[#This Row],[Wage Category]]="5%",Table1[[#This Row],[Regular Hourly Wage]]*1.05,IF(Table1[[#This Row],[Wage Category]]="$14.75",14.75,Table1[[#This Row],[Regular Hourly Wage]]))</f>
        <v>14.75</v>
      </c>
      <c r="Z397" s="41">
        <f>(1+IF(Table1[[#This Row],[Regular Hourly Wage]]=0,0.5,(Table1[[#This Row],[Overtime Hourly Wage]]-Table1[[#This Row],[Regular Hourly Wage]])/Table1[[#This Row],[Regular Hourly Wage]]))*Table1[[#This Row],[Regular Wage Cap]]</f>
        <v>22.125</v>
      </c>
      <c r="AA397" s="41">
        <f>(1+IF(Table1[[#This Row],[Regular Hourly Wage]]=0,0,(Table1[[#This Row],[Holiday Hourly Wage]]-Table1[[#This Row],[Regular Hourly Wage]])/Table1[[#This Row],[Regular Hourly Wage]]))*Table1[[#This Row],[Regular Wage Cap]]</f>
        <v>14.75</v>
      </c>
      <c r="AB397" s="41">
        <f>Table1[[#This Row],[Regular Hours3]]*Table1[[#This Row],[Regular Hourly Wage]]</f>
        <v>0</v>
      </c>
      <c r="AC397" s="41">
        <f>Table1[[#This Row],[OvertimeHours5]]*Table1[[#This Row],[Overtime Hourly Wage]]</f>
        <v>0</v>
      </c>
      <c r="AD397" s="41">
        <f>Table1[[#This Row],[Holiday Hours7]]*Table1[[#This Row],[Holiday Hourly Wage]]</f>
        <v>0</v>
      </c>
      <c r="AE397" s="41">
        <f>SUM(Table1[[#This Row],[Regular10]:[Holiday12]])</f>
        <v>0</v>
      </c>
      <c r="AF397" s="41">
        <f>Table1[[#This Row],[Regular Hours3]]*Table1[[#This Row],[Regular Wage Cap]]</f>
        <v>0</v>
      </c>
      <c r="AG397" s="41">
        <f>Table1[[#This Row],[OvertimeHours5]]*Table1[[#This Row],[Overtime Wage Cap]]</f>
        <v>0</v>
      </c>
      <c r="AH397" s="41">
        <f>Table1[[#This Row],[Holiday Hours7]]*Table1[[#This Row],[Holiday Wage Cap]]</f>
        <v>0</v>
      </c>
      <c r="AI397" s="41">
        <f>SUM(Table1[[#This Row],[Regular]:[Holiday]])</f>
        <v>0</v>
      </c>
      <c r="AJ397" s="41">
        <f>IF(Table1[[#This Row],[Total]]=0,0,Table1[[#This Row],[Total2]]-Table1[[#This Row],[Total]])</f>
        <v>0</v>
      </c>
      <c r="AK397" s="41">
        <f>Table1[[#This Row],[Difference]]*Table1[[#This Row],[DDS Funding Percent]]</f>
        <v>0</v>
      </c>
      <c r="AL397" s="41">
        <f>IF(Table1[[#This Row],[Regular Hourly Wage]]&lt;&gt;0,Table1[[#This Row],[Regular Wage Cap]]-Table1[[#This Row],[Regular Hourly Wage]],0)</f>
        <v>0</v>
      </c>
      <c r="AM397" s="38"/>
      <c r="AN397" s="41">
        <f>Table1[[#This Row],[Wage Difference]]*Table1[[#This Row],[Post Wage Increase Time Off Accruals (Hours)]]</f>
        <v>0</v>
      </c>
      <c r="AO397" s="41">
        <f>Table1[[#This Row],[Min Wage Time Off Accrual Expense]]*Table1[[#This Row],[DDS Funding Percent]]</f>
        <v>0</v>
      </c>
      <c r="AP397" s="1"/>
      <c r="AQ397" s="18"/>
    </row>
    <row r="398" spans="3:43" x14ac:dyDescent="0.25">
      <c r="C398" s="58"/>
      <c r="D398" s="57"/>
      <c r="K398" s="41">
        <f>SUM(Table1[[#This Row],[Regular Wages]],Table1[[#This Row],[OvertimeWages]],Table1[[#This Row],[Holiday Wages]],Table1[[#This Row],[Incentive Payments]])</f>
        <v>0</v>
      </c>
      <c r="L398" s="38"/>
      <c r="M398" s="38"/>
      <c r="N398" s="38"/>
      <c r="O398" s="38"/>
      <c r="P398" s="38"/>
      <c r="Q398" s="38"/>
      <c r="R398" s="38"/>
      <c r="S398" s="41">
        <f>SUM(Table1[[#This Row],[Regular Wages2]],Table1[[#This Row],[OvertimeWages4]],Table1[[#This Row],[Holiday Wages6]],Table1[[#This Row],[Incentive Payments8]])</f>
        <v>0</v>
      </c>
      <c r="T398" s="41">
        <f>SUM(Table1[[#This Row],[Total Pre Min Wage Wages]],Table1[[#This Row],[Total After Min Wage Wages]])</f>
        <v>0</v>
      </c>
      <c r="U398" s="41">
        <f>IFERROR(IF(OR(Table1[[#This Row],[Regular Hours]]=0,Table1[[#This Row],[Regular Hours]]=""),VLOOKUP(Table1[[#This Row],[Position Title]],startingWages!$A$2:$D$200,2, FALSE),Table1[[#This Row],[Regular Wages]]/Table1[[#This Row],[Regular Hours]]),0)</f>
        <v>0</v>
      </c>
      <c r="V398" s="41">
        <f>IF(OR(Table1[[#This Row],[OvertimeHours]]="",Table1[[#This Row],[OvertimeHours]]=0),Table1[[#This Row],[Regular Hourly Wage]]*1.5,Table1[[#This Row],[OvertimeWages]]/Table1[[#This Row],[OvertimeHours]])</f>
        <v>0</v>
      </c>
      <c r="W398" s="41">
        <f>IF(OR(Table1[[#This Row],[Holiday Hours]]="",Table1[[#This Row],[Holiday Hours]]=0),Table1[[#This Row],[Regular Hourly Wage]],Table1[[#This Row],[Holiday Wages]]/Table1[[#This Row],[Holiday Hours]])</f>
        <v>0</v>
      </c>
      <c r="X398" s="41" t="str">
        <f>IF(Table1[[#This Row],[Regular Hourly Wage]]&lt;14.05,"$14.75",IF(Table1[[#This Row],[Regular Hourly Wage]]&lt;30,"5%","None"))</f>
        <v>$14.75</v>
      </c>
      <c r="Y398" s="41">
        <f>IF(Table1[[#This Row],[Wage Category]]="5%",Table1[[#This Row],[Regular Hourly Wage]]*1.05,IF(Table1[[#This Row],[Wage Category]]="$14.75",14.75,Table1[[#This Row],[Regular Hourly Wage]]))</f>
        <v>14.75</v>
      </c>
      <c r="Z398" s="41">
        <f>(1+IF(Table1[[#This Row],[Regular Hourly Wage]]=0,0.5,(Table1[[#This Row],[Overtime Hourly Wage]]-Table1[[#This Row],[Regular Hourly Wage]])/Table1[[#This Row],[Regular Hourly Wage]]))*Table1[[#This Row],[Regular Wage Cap]]</f>
        <v>22.125</v>
      </c>
      <c r="AA398" s="41">
        <f>(1+IF(Table1[[#This Row],[Regular Hourly Wage]]=0,0,(Table1[[#This Row],[Holiday Hourly Wage]]-Table1[[#This Row],[Regular Hourly Wage]])/Table1[[#This Row],[Regular Hourly Wage]]))*Table1[[#This Row],[Regular Wage Cap]]</f>
        <v>14.75</v>
      </c>
      <c r="AB398" s="41">
        <f>Table1[[#This Row],[Regular Hours3]]*Table1[[#This Row],[Regular Hourly Wage]]</f>
        <v>0</v>
      </c>
      <c r="AC398" s="41">
        <f>Table1[[#This Row],[OvertimeHours5]]*Table1[[#This Row],[Overtime Hourly Wage]]</f>
        <v>0</v>
      </c>
      <c r="AD398" s="41">
        <f>Table1[[#This Row],[Holiday Hours7]]*Table1[[#This Row],[Holiday Hourly Wage]]</f>
        <v>0</v>
      </c>
      <c r="AE398" s="41">
        <f>SUM(Table1[[#This Row],[Regular10]:[Holiday12]])</f>
        <v>0</v>
      </c>
      <c r="AF398" s="41">
        <f>Table1[[#This Row],[Regular Hours3]]*Table1[[#This Row],[Regular Wage Cap]]</f>
        <v>0</v>
      </c>
      <c r="AG398" s="41">
        <f>Table1[[#This Row],[OvertimeHours5]]*Table1[[#This Row],[Overtime Wage Cap]]</f>
        <v>0</v>
      </c>
      <c r="AH398" s="41">
        <f>Table1[[#This Row],[Holiday Hours7]]*Table1[[#This Row],[Holiday Wage Cap]]</f>
        <v>0</v>
      </c>
      <c r="AI398" s="41">
        <f>SUM(Table1[[#This Row],[Regular]:[Holiday]])</f>
        <v>0</v>
      </c>
      <c r="AJ398" s="41">
        <f>IF(Table1[[#This Row],[Total]]=0,0,Table1[[#This Row],[Total2]]-Table1[[#This Row],[Total]])</f>
        <v>0</v>
      </c>
      <c r="AK398" s="41">
        <f>Table1[[#This Row],[Difference]]*Table1[[#This Row],[DDS Funding Percent]]</f>
        <v>0</v>
      </c>
      <c r="AL398" s="41">
        <f>IF(Table1[[#This Row],[Regular Hourly Wage]]&lt;&gt;0,Table1[[#This Row],[Regular Wage Cap]]-Table1[[#This Row],[Regular Hourly Wage]],0)</f>
        <v>0</v>
      </c>
      <c r="AM398" s="38"/>
      <c r="AN398" s="41">
        <f>Table1[[#This Row],[Wage Difference]]*Table1[[#This Row],[Post Wage Increase Time Off Accruals (Hours)]]</f>
        <v>0</v>
      </c>
      <c r="AO398" s="41">
        <f>Table1[[#This Row],[Min Wage Time Off Accrual Expense]]*Table1[[#This Row],[DDS Funding Percent]]</f>
        <v>0</v>
      </c>
      <c r="AP398" s="1"/>
      <c r="AQ398" s="18"/>
    </row>
    <row r="399" spans="3:43" x14ac:dyDescent="0.25">
      <c r="C399" s="58"/>
      <c r="D399" s="57"/>
      <c r="K399" s="41">
        <f>SUM(Table1[[#This Row],[Regular Wages]],Table1[[#This Row],[OvertimeWages]],Table1[[#This Row],[Holiday Wages]],Table1[[#This Row],[Incentive Payments]])</f>
        <v>0</v>
      </c>
      <c r="L399" s="38"/>
      <c r="M399" s="38"/>
      <c r="N399" s="38"/>
      <c r="O399" s="38"/>
      <c r="P399" s="38"/>
      <c r="Q399" s="38"/>
      <c r="R399" s="38"/>
      <c r="S399" s="41">
        <f>SUM(Table1[[#This Row],[Regular Wages2]],Table1[[#This Row],[OvertimeWages4]],Table1[[#This Row],[Holiday Wages6]],Table1[[#This Row],[Incentive Payments8]])</f>
        <v>0</v>
      </c>
      <c r="T399" s="41">
        <f>SUM(Table1[[#This Row],[Total Pre Min Wage Wages]],Table1[[#This Row],[Total After Min Wage Wages]])</f>
        <v>0</v>
      </c>
      <c r="U399" s="41">
        <f>IFERROR(IF(OR(Table1[[#This Row],[Regular Hours]]=0,Table1[[#This Row],[Regular Hours]]=""),VLOOKUP(Table1[[#This Row],[Position Title]],startingWages!$A$2:$D$200,2, FALSE),Table1[[#This Row],[Regular Wages]]/Table1[[#This Row],[Regular Hours]]),0)</f>
        <v>0</v>
      </c>
      <c r="V399" s="41">
        <f>IF(OR(Table1[[#This Row],[OvertimeHours]]="",Table1[[#This Row],[OvertimeHours]]=0),Table1[[#This Row],[Regular Hourly Wage]]*1.5,Table1[[#This Row],[OvertimeWages]]/Table1[[#This Row],[OvertimeHours]])</f>
        <v>0</v>
      </c>
      <c r="W399" s="41">
        <f>IF(OR(Table1[[#This Row],[Holiday Hours]]="",Table1[[#This Row],[Holiday Hours]]=0),Table1[[#This Row],[Regular Hourly Wage]],Table1[[#This Row],[Holiday Wages]]/Table1[[#This Row],[Holiday Hours]])</f>
        <v>0</v>
      </c>
      <c r="X399" s="41" t="str">
        <f>IF(Table1[[#This Row],[Regular Hourly Wage]]&lt;14.05,"$14.75",IF(Table1[[#This Row],[Regular Hourly Wage]]&lt;30,"5%","None"))</f>
        <v>$14.75</v>
      </c>
      <c r="Y399" s="41">
        <f>IF(Table1[[#This Row],[Wage Category]]="5%",Table1[[#This Row],[Regular Hourly Wage]]*1.05,IF(Table1[[#This Row],[Wage Category]]="$14.75",14.75,Table1[[#This Row],[Regular Hourly Wage]]))</f>
        <v>14.75</v>
      </c>
      <c r="Z399" s="41">
        <f>(1+IF(Table1[[#This Row],[Regular Hourly Wage]]=0,0.5,(Table1[[#This Row],[Overtime Hourly Wage]]-Table1[[#This Row],[Regular Hourly Wage]])/Table1[[#This Row],[Regular Hourly Wage]]))*Table1[[#This Row],[Regular Wage Cap]]</f>
        <v>22.125</v>
      </c>
      <c r="AA399" s="41">
        <f>(1+IF(Table1[[#This Row],[Regular Hourly Wage]]=0,0,(Table1[[#This Row],[Holiday Hourly Wage]]-Table1[[#This Row],[Regular Hourly Wage]])/Table1[[#This Row],[Regular Hourly Wage]]))*Table1[[#This Row],[Regular Wage Cap]]</f>
        <v>14.75</v>
      </c>
      <c r="AB399" s="41">
        <f>Table1[[#This Row],[Regular Hours3]]*Table1[[#This Row],[Regular Hourly Wage]]</f>
        <v>0</v>
      </c>
      <c r="AC399" s="41">
        <f>Table1[[#This Row],[OvertimeHours5]]*Table1[[#This Row],[Overtime Hourly Wage]]</f>
        <v>0</v>
      </c>
      <c r="AD399" s="41">
        <f>Table1[[#This Row],[Holiday Hours7]]*Table1[[#This Row],[Holiday Hourly Wage]]</f>
        <v>0</v>
      </c>
      <c r="AE399" s="41">
        <f>SUM(Table1[[#This Row],[Regular10]:[Holiday12]])</f>
        <v>0</v>
      </c>
      <c r="AF399" s="41">
        <f>Table1[[#This Row],[Regular Hours3]]*Table1[[#This Row],[Regular Wage Cap]]</f>
        <v>0</v>
      </c>
      <c r="AG399" s="41">
        <f>Table1[[#This Row],[OvertimeHours5]]*Table1[[#This Row],[Overtime Wage Cap]]</f>
        <v>0</v>
      </c>
      <c r="AH399" s="41">
        <f>Table1[[#This Row],[Holiday Hours7]]*Table1[[#This Row],[Holiday Wage Cap]]</f>
        <v>0</v>
      </c>
      <c r="AI399" s="41">
        <f>SUM(Table1[[#This Row],[Regular]:[Holiday]])</f>
        <v>0</v>
      </c>
      <c r="AJ399" s="41">
        <f>IF(Table1[[#This Row],[Total]]=0,0,Table1[[#This Row],[Total2]]-Table1[[#This Row],[Total]])</f>
        <v>0</v>
      </c>
      <c r="AK399" s="41">
        <f>Table1[[#This Row],[Difference]]*Table1[[#This Row],[DDS Funding Percent]]</f>
        <v>0</v>
      </c>
      <c r="AL399" s="41">
        <f>IF(Table1[[#This Row],[Regular Hourly Wage]]&lt;&gt;0,Table1[[#This Row],[Regular Wage Cap]]-Table1[[#This Row],[Regular Hourly Wage]],0)</f>
        <v>0</v>
      </c>
      <c r="AM399" s="38"/>
      <c r="AN399" s="41">
        <f>Table1[[#This Row],[Wage Difference]]*Table1[[#This Row],[Post Wage Increase Time Off Accruals (Hours)]]</f>
        <v>0</v>
      </c>
      <c r="AO399" s="41">
        <f>Table1[[#This Row],[Min Wage Time Off Accrual Expense]]*Table1[[#This Row],[DDS Funding Percent]]</f>
        <v>0</v>
      </c>
      <c r="AP399" s="1"/>
      <c r="AQ399" s="18"/>
    </row>
    <row r="400" spans="3:43" x14ac:dyDescent="0.25">
      <c r="C400" s="58"/>
      <c r="D400" s="57"/>
      <c r="K400" s="41">
        <f>SUM(Table1[[#This Row],[Regular Wages]],Table1[[#This Row],[OvertimeWages]],Table1[[#This Row],[Holiday Wages]],Table1[[#This Row],[Incentive Payments]])</f>
        <v>0</v>
      </c>
      <c r="L400" s="38"/>
      <c r="M400" s="38"/>
      <c r="N400" s="38"/>
      <c r="O400" s="38"/>
      <c r="P400" s="38"/>
      <c r="Q400" s="38"/>
      <c r="R400" s="38"/>
      <c r="S400" s="41">
        <f>SUM(Table1[[#This Row],[Regular Wages2]],Table1[[#This Row],[OvertimeWages4]],Table1[[#This Row],[Holiday Wages6]],Table1[[#This Row],[Incentive Payments8]])</f>
        <v>0</v>
      </c>
      <c r="T400" s="41">
        <f>SUM(Table1[[#This Row],[Total Pre Min Wage Wages]],Table1[[#This Row],[Total After Min Wage Wages]])</f>
        <v>0</v>
      </c>
      <c r="U400" s="41">
        <f>IFERROR(IF(OR(Table1[[#This Row],[Regular Hours]]=0,Table1[[#This Row],[Regular Hours]]=""),VLOOKUP(Table1[[#This Row],[Position Title]],startingWages!$A$2:$D$200,2, FALSE),Table1[[#This Row],[Regular Wages]]/Table1[[#This Row],[Regular Hours]]),0)</f>
        <v>0</v>
      </c>
      <c r="V400" s="41">
        <f>IF(OR(Table1[[#This Row],[OvertimeHours]]="",Table1[[#This Row],[OvertimeHours]]=0),Table1[[#This Row],[Regular Hourly Wage]]*1.5,Table1[[#This Row],[OvertimeWages]]/Table1[[#This Row],[OvertimeHours]])</f>
        <v>0</v>
      </c>
      <c r="W400" s="41">
        <f>IF(OR(Table1[[#This Row],[Holiday Hours]]="",Table1[[#This Row],[Holiday Hours]]=0),Table1[[#This Row],[Regular Hourly Wage]],Table1[[#This Row],[Holiday Wages]]/Table1[[#This Row],[Holiday Hours]])</f>
        <v>0</v>
      </c>
      <c r="X400" s="41" t="str">
        <f>IF(Table1[[#This Row],[Regular Hourly Wage]]&lt;14.05,"$14.75",IF(Table1[[#This Row],[Regular Hourly Wage]]&lt;30,"5%","None"))</f>
        <v>$14.75</v>
      </c>
      <c r="Y400" s="41">
        <f>IF(Table1[[#This Row],[Wage Category]]="5%",Table1[[#This Row],[Regular Hourly Wage]]*1.05,IF(Table1[[#This Row],[Wage Category]]="$14.75",14.75,Table1[[#This Row],[Regular Hourly Wage]]))</f>
        <v>14.75</v>
      </c>
      <c r="Z400" s="41">
        <f>(1+IF(Table1[[#This Row],[Regular Hourly Wage]]=0,0.5,(Table1[[#This Row],[Overtime Hourly Wage]]-Table1[[#This Row],[Regular Hourly Wage]])/Table1[[#This Row],[Regular Hourly Wage]]))*Table1[[#This Row],[Regular Wage Cap]]</f>
        <v>22.125</v>
      </c>
      <c r="AA400" s="41">
        <f>(1+IF(Table1[[#This Row],[Regular Hourly Wage]]=0,0,(Table1[[#This Row],[Holiday Hourly Wage]]-Table1[[#This Row],[Regular Hourly Wage]])/Table1[[#This Row],[Regular Hourly Wage]]))*Table1[[#This Row],[Regular Wage Cap]]</f>
        <v>14.75</v>
      </c>
      <c r="AB400" s="41">
        <f>Table1[[#This Row],[Regular Hours3]]*Table1[[#This Row],[Regular Hourly Wage]]</f>
        <v>0</v>
      </c>
      <c r="AC400" s="41">
        <f>Table1[[#This Row],[OvertimeHours5]]*Table1[[#This Row],[Overtime Hourly Wage]]</f>
        <v>0</v>
      </c>
      <c r="AD400" s="41">
        <f>Table1[[#This Row],[Holiday Hours7]]*Table1[[#This Row],[Holiday Hourly Wage]]</f>
        <v>0</v>
      </c>
      <c r="AE400" s="41">
        <f>SUM(Table1[[#This Row],[Regular10]:[Holiday12]])</f>
        <v>0</v>
      </c>
      <c r="AF400" s="41">
        <f>Table1[[#This Row],[Regular Hours3]]*Table1[[#This Row],[Regular Wage Cap]]</f>
        <v>0</v>
      </c>
      <c r="AG400" s="41">
        <f>Table1[[#This Row],[OvertimeHours5]]*Table1[[#This Row],[Overtime Wage Cap]]</f>
        <v>0</v>
      </c>
      <c r="AH400" s="41">
        <f>Table1[[#This Row],[Holiday Hours7]]*Table1[[#This Row],[Holiday Wage Cap]]</f>
        <v>0</v>
      </c>
      <c r="AI400" s="41">
        <f>SUM(Table1[[#This Row],[Regular]:[Holiday]])</f>
        <v>0</v>
      </c>
      <c r="AJ400" s="41">
        <f>IF(Table1[[#This Row],[Total]]=0,0,Table1[[#This Row],[Total2]]-Table1[[#This Row],[Total]])</f>
        <v>0</v>
      </c>
      <c r="AK400" s="41">
        <f>Table1[[#This Row],[Difference]]*Table1[[#This Row],[DDS Funding Percent]]</f>
        <v>0</v>
      </c>
      <c r="AL400" s="41">
        <f>IF(Table1[[#This Row],[Regular Hourly Wage]]&lt;&gt;0,Table1[[#This Row],[Regular Wage Cap]]-Table1[[#This Row],[Regular Hourly Wage]],0)</f>
        <v>0</v>
      </c>
      <c r="AM400" s="38"/>
      <c r="AN400" s="41">
        <f>Table1[[#This Row],[Wage Difference]]*Table1[[#This Row],[Post Wage Increase Time Off Accruals (Hours)]]</f>
        <v>0</v>
      </c>
      <c r="AO400" s="41">
        <f>Table1[[#This Row],[Min Wage Time Off Accrual Expense]]*Table1[[#This Row],[DDS Funding Percent]]</f>
        <v>0</v>
      </c>
      <c r="AP400" s="1"/>
      <c r="AQ400" s="18"/>
    </row>
    <row r="401" spans="3:43" x14ac:dyDescent="0.25">
      <c r="C401" s="58"/>
      <c r="D401" s="57"/>
      <c r="K401" s="41">
        <f>SUM(Table1[[#This Row],[Regular Wages]],Table1[[#This Row],[OvertimeWages]],Table1[[#This Row],[Holiday Wages]],Table1[[#This Row],[Incentive Payments]])</f>
        <v>0</v>
      </c>
      <c r="L401" s="38"/>
      <c r="M401" s="38"/>
      <c r="N401" s="38"/>
      <c r="O401" s="38"/>
      <c r="P401" s="38"/>
      <c r="Q401" s="38"/>
      <c r="R401" s="38"/>
      <c r="S401" s="41">
        <f>SUM(Table1[[#This Row],[Regular Wages2]],Table1[[#This Row],[OvertimeWages4]],Table1[[#This Row],[Holiday Wages6]],Table1[[#This Row],[Incentive Payments8]])</f>
        <v>0</v>
      </c>
      <c r="T401" s="41">
        <f>SUM(Table1[[#This Row],[Total Pre Min Wage Wages]],Table1[[#This Row],[Total After Min Wage Wages]])</f>
        <v>0</v>
      </c>
      <c r="U401" s="41">
        <f>IFERROR(IF(OR(Table1[[#This Row],[Regular Hours]]=0,Table1[[#This Row],[Regular Hours]]=""),VLOOKUP(Table1[[#This Row],[Position Title]],startingWages!$A$2:$D$200,2, FALSE),Table1[[#This Row],[Regular Wages]]/Table1[[#This Row],[Regular Hours]]),0)</f>
        <v>0</v>
      </c>
      <c r="V401" s="41">
        <f>IF(OR(Table1[[#This Row],[OvertimeHours]]="",Table1[[#This Row],[OvertimeHours]]=0),Table1[[#This Row],[Regular Hourly Wage]]*1.5,Table1[[#This Row],[OvertimeWages]]/Table1[[#This Row],[OvertimeHours]])</f>
        <v>0</v>
      </c>
      <c r="W401" s="41">
        <f>IF(OR(Table1[[#This Row],[Holiday Hours]]="",Table1[[#This Row],[Holiday Hours]]=0),Table1[[#This Row],[Regular Hourly Wage]],Table1[[#This Row],[Holiday Wages]]/Table1[[#This Row],[Holiday Hours]])</f>
        <v>0</v>
      </c>
      <c r="X401" s="41" t="str">
        <f>IF(Table1[[#This Row],[Regular Hourly Wage]]&lt;14.05,"$14.75",IF(Table1[[#This Row],[Regular Hourly Wage]]&lt;30,"5%","None"))</f>
        <v>$14.75</v>
      </c>
      <c r="Y401" s="41">
        <f>IF(Table1[[#This Row],[Wage Category]]="5%",Table1[[#This Row],[Regular Hourly Wage]]*1.05,IF(Table1[[#This Row],[Wage Category]]="$14.75",14.75,Table1[[#This Row],[Regular Hourly Wage]]))</f>
        <v>14.75</v>
      </c>
      <c r="Z401" s="41">
        <f>(1+IF(Table1[[#This Row],[Regular Hourly Wage]]=0,0.5,(Table1[[#This Row],[Overtime Hourly Wage]]-Table1[[#This Row],[Regular Hourly Wage]])/Table1[[#This Row],[Regular Hourly Wage]]))*Table1[[#This Row],[Regular Wage Cap]]</f>
        <v>22.125</v>
      </c>
      <c r="AA401" s="41">
        <f>(1+IF(Table1[[#This Row],[Regular Hourly Wage]]=0,0,(Table1[[#This Row],[Holiday Hourly Wage]]-Table1[[#This Row],[Regular Hourly Wage]])/Table1[[#This Row],[Regular Hourly Wage]]))*Table1[[#This Row],[Regular Wage Cap]]</f>
        <v>14.75</v>
      </c>
      <c r="AB401" s="41">
        <f>Table1[[#This Row],[Regular Hours3]]*Table1[[#This Row],[Regular Hourly Wage]]</f>
        <v>0</v>
      </c>
      <c r="AC401" s="41">
        <f>Table1[[#This Row],[OvertimeHours5]]*Table1[[#This Row],[Overtime Hourly Wage]]</f>
        <v>0</v>
      </c>
      <c r="AD401" s="41">
        <f>Table1[[#This Row],[Holiday Hours7]]*Table1[[#This Row],[Holiday Hourly Wage]]</f>
        <v>0</v>
      </c>
      <c r="AE401" s="41">
        <f>SUM(Table1[[#This Row],[Regular10]:[Holiday12]])</f>
        <v>0</v>
      </c>
      <c r="AF401" s="41">
        <f>Table1[[#This Row],[Regular Hours3]]*Table1[[#This Row],[Regular Wage Cap]]</f>
        <v>0</v>
      </c>
      <c r="AG401" s="41">
        <f>Table1[[#This Row],[OvertimeHours5]]*Table1[[#This Row],[Overtime Wage Cap]]</f>
        <v>0</v>
      </c>
      <c r="AH401" s="41">
        <f>Table1[[#This Row],[Holiday Hours7]]*Table1[[#This Row],[Holiday Wage Cap]]</f>
        <v>0</v>
      </c>
      <c r="AI401" s="41">
        <f>SUM(Table1[[#This Row],[Regular]:[Holiday]])</f>
        <v>0</v>
      </c>
      <c r="AJ401" s="41">
        <f>IF(Table1[[#This Row],[Total]]=0,0,Table1[[#This Row],[Total2]]-Table1[[#This Row],[Total]])</f>
        <v>0</v>
      </c>
      <c r="AK401" s="41">
        <f>Table1[[#This Row],[Difference]]*Table1[[#This Row],[DDS Funding Percent]]</f>
        <v>0</v>
      </c>
      <c r="AL401" s="41">
        <f>IF(Table1[[#This Row],[Regular Hourly Wage]]&lt;&gt;0,Table1[[#This Row],[Regular Wage Cap]]-Table1[[#This Row],[Regular Hourly Wage]],0)</f>
        <v>0</v>
      </c>
      <c r="AM401" s="38"/>
      <c r="AN401" s="41">
        <f>Table1[[#This Row],[Wage Difference]]*Table1[[#This Row],[Post Wage Increase Time Off Accruals (Hours)]]</f>
        <v>0</v>
      </c>
      <c r="AO401" s="41">
        <f>Table1[[#This Row],[Min Wage Time Off Accrual Expense]]*Table1[[#This Row],[DDS Funding Percent]]</f>
        <v>0</v>
      </c>
      <c r="AP401" s="1"/>
      <c r="AQ401" s="18"/>
    </row>
    <row r="402" spans="3:43" x14ac:dyDescent="0.25">
      <c r="C402" s="58"/>
      <c r="D402" s="57"/>
      <c r="K402" s="41">
        <f>SUM(Table1[[#This Row],[Regular Wages]],Table1[[#This Row],[OvertimeWages]],Table1[[#This Row],[Holiday Wages]],Table1[[#This Row],[Incentive Payments]])</f>
        <v>0</v>
      </c>
      <c r="L402" s="38"/>
      <c r="M402" s="38"/>
      <c r="N402" s="38"/>
      <c r="O402" s="38"/>
      <c r="P402" s="38"/>
      <c r="Q402" s="38"/>
      <c r="R402" s="38"/>
      <c r="S402" s="41">
        <f>SUM(Table1[[#This Row],[Regular Wages2]],Table1[[#This Row],[OvertimeWages4]],Table1[[#This Row],[Holiday Wages6]],Table1[[#This Row],[Incentive Payments8]])</f>
        <v>0</v>
      </c>
      <c r="T402" s="41">
        <f>SUM(Table1[[#This Row],[Total Pre Min Wage Wages]],Table1[[#This Row],[Total After Min Wage Wages]])</f>
        <v>0</v>
      </c>
      <c r="U402" s="41">
        <f>IFERROR(IF(OR(Table1[[#This Row],[Regular Hours]]=0,Table1[[#This Row],[Regular Hours]]=""),VLOOKUP(Table1[[#This Row],[Position Title]],startingWages!$A$2:$D$200,2, FALSE),Table1[[#This Row],[Regular Wages]]/Table1[[#This Row],[Regular Hours]]),0)</f>
        <v>0</v>
      </c>
      <c r="V402" s="41">
        <f>IF(OR(Table1[[#This Row],[OvertimeHours]]="",Table1[[#This Row],[OvertimeHours]]=0),Table1[[#This Row],[Regular Hourly Wage]]*1.5,Table1[[#This Row],[OvertimeWages]]/Table1[[#This Row],[OvertimeHours]])</f>
        <v>0</v>
      </c>
      <c r="W402" s="41">
        <f>IF(OR(Table1[[#This Row],[Holiday Hours]]="",Table1[[#This Row],[Holiday Hours]]=0),Table1[[#This Row],[Regular Hourly Wage]],Table1[[#This Row],[Holiday Wages]]/Table1[[#This Row],[Holiday Hours]])</f>
        <v>0</v>
      </c>
      <c r="X402" s="41" t="str">
        <f>IF(Table1[[#This Row],[Regular Hourly Wage]]&lt;14.05,"$14.75",IF(Table1[[#This Row],[Regular Hourly Wage]]&lt;30,"5%","None"))</f>
        <v>$14.75</v>
      </c>
      <c r="Y402" s="41">
        <f>IF(Table1[[#This Row],[Wage Category]]="5%",Table1[[#This Row],[Regular Hourly Wage]]*1.05,IF(Table1[[#This Row],[Wage Category]]="$14.75",14.75,Table1[[#This Row],[Regular Hourly Wage]]))</f>
        <v>14.75</v>
      </c>
      <c r="Z402" s="41">
        <f>(1+IF(Table1[[#This Row],[Regular Hourly Wage]]=0,0.5,(Table1[[#This Row],[Overtime Hourly Wage]]-Table1[[#This Row],[Regular Hourly Wage]])/Table1[[#This Row],[Regular Hourly Wage]]))*Table1[[#This Row],[Regular Wage Cap]]</f>
        <v>22.125</v>
      </c>
      <c r="AA402" s="41">
        <f>(1+IF(Table1[[#This Row],[Regular Hourly Wage]]=0,0,(Table1[[#This Row],[Holiday Hourly Wage]]-Table1[[#This Row],[Regular Hourly Wage]])/Table1[[#This Row],[Regular Hourly Wage]]))*Table1[[#This Row],[Regular Wage Cap]]</f>
        <v>14.75</v>
      </c>
      <c r="AB402" s="41">
        <f>Table1[[#This Row],[Regular Hours3]]*Table1[[#This Row],[Regular Hourly Wage]]</f>
        <v>0</v>
      </c>
      <c r="AC402" s="41">
        <f>Table1[[#This Row],[OvertimeHours5]]*Table1[[#This Row],[Overtime Hourly Wage]]</f>
        <v>0</v>
      </c>
      <c r="AD402" s="41">
        <f>Table1[[#This Row],[Holiday Hours7]]*Table1[[#This Row],[Holiday Hourly Wage]]</f>
        <v>0</v>
      </c>
      <c r="AE402" s="41">
        <f>SUM(Table1[[#This Row],[Regular10]:[Holiday12]])</f>
        <v>0</v>
      </c>
      <c r="AF402" s="41">
        <f>Table1[[#This Row],[Regular Hours3]]*Table1[[#This Row],[Regular Wage Cap]]</f>
        <v>0</v>
      </c>
      <c r="AG402" s="41">
        <f>Table1[[#This Row],[OvertimeHours5]]*Table1[[#This Row],[Overtime Wage Cap]]</f>
        <v>0</v>
      </c>
      <c r="AH402" s="41">
        <f>Table1[[#This Row],[Holiday Hours7]]*Table1[[#This Row],[Holiday Wage Cap]]</f>
        <v>0</v>
      </c>
      <c r="AI402" s="41">
        <f>SUM(Table1[[#This Row],[Regular]:[Holiday]])</f>
        <v>0</v>
      </c>
      <c r="AJ402" s="41">
        <f>IF(Table1[[#This Row],[Total]]=0,0,Table1[[#This Row],[Total2]]-Table1[[#This Row],[Total]])</f>
        <v>0</v>
      </c>
      <c r="AK402" s="41">
        <f>Table1[[#This Row],[Difference]]*Table1[[#This Row],[DDS Funding Percent]]</f>
        <v>0</v>
      </c>
      <c r="AL402" s="41">
        <f>IF(Table1[[#This Row],[Regular Hourly Wage]]&lt;&gt;0,Table1[[#This Row],[Regular Wage Cap]]-Table1[[#This Row],[Regular Hourly Wage]],0)</f>
        <v>0</v>
      </c>
      <c r="AM402" s="38"/>
      <c r="AN402" s="41">
        <f>Table1[[#This Row],[Wage Difference]]*Table1[[#This Row],[Post Wage Increase Time Off Accruals (Hours)]]</f>
        <v>0</v>
      </c>
      <c r="AO402" s="41">
        <f>Table1[[#This Row],[Min Wage Time Off Accrual Expense]]*Table1[[#This Row],[DDS Funding Percent]]</f>
        <v>0</v>
      </c>
      <c r="AP402" s="1"/>
      <c r="AQ402" s="18"/>
    </row>
    <row r="403" spans="3:43" x14ac:dyDescent="0.25">
      <c r="C403" s="58"/>
      <c r="D403" s="57"/>
      <c r="K403" s="41">
        <f>SUM(Table1[[#This Row],[Regular Wages]],Table1[[#This Row],[OvertimeWages]],Table1[[#This Row],[Holiday Wages]],Table1[[#This Row],[Incentive Payments]])</f>
        <v>0</v>
      </c>
      <c r="L403" s="38"/>
      <c r="M403" s="38"/>
      <c r="N403" s="38"/>
      <c r="O403" s="38"/>
      <c r="P403" s="38"/>
      <c r="Q403" s="38"/>
      <c r="R403" s="38"/>
      <c r="S403" s="41">
        <f>SUM(Table1[[#This Row],[Regular Wages2]],Table1[[#This Row],[OvertimeWages4]],Table1[[#This Row],[Holiday Wages6]],Table1[[#This Row],[Incentive Payments8]])</f>
        <v>0</v>
      </c>
      <c r="T403" s="41">
        <f>SUM(Table1[[#This Row],[Total Pre Min Wage Wages]],Table1[[#This Row],[Total After Min Wage Wages]])</f>
        <v>0</v>
      </c>
      <c r="U403" s="41">
        <f>IFERROR(IF(OR(Table1[[#This Row],[Regular Hours]]=0,Table1[[#This Row],[Regular Hours]]=""),VLOOKUP(Table1[[#This Row],[Position Title]],startingWages!$A$2:$D$200,2, FALSE),Table1[[#This Row],[Regular Wages]]/Table1[[#This Row],[Regular Hours]]),0)</f>
        <v>0</v>
      </c>
      <c r="V403" s="41">
        <f>IF(OR(Table1[[#This Row],[OvertimeHours]]="",Table1[[#This Row],[OvertimeHours]]=0),Table1[[#This Row],[Regular Hourly Wage]]*1.5,Table1[[#This Row],[OvertimeWages]]/Table1[[#This Row],[OvertimeHours]])</f>
        <v>0</v>
      </c>
      <c r="W403" s="41">
        <f>IF(OR(Table1[[#This Row],[Holiday Hours]]="",Table1[[#This Row],[Holiday Hours]]=0),Table1[[#This Row],[Regular Hourly Wage]],Table1[[#This Row],[Holiday Wages]]/Table1[[#This Row],[Holiday Hours]])</f>
        <v>0</v>
      </c>
      <c r="X403" s="41" t="str">
        <f>IF(Table1[[#This Row],[Regular Hourly Wage]]&lt;14.05,"$14.75",IF(Table1[[#This Row],[Regular Hourly Wage]]&lt;30,"5%","None"))</f>
        <v>$14.75</v>
      </c>
      <c r="Y403" s="41">
        <f>IF(Table1[[#This Row],[Wage Category]]="5%",Table1[[#This Row],[Regular Hourly Wage]]*1.05,IF(Table1[[#This Row],[Wage Category]]="$14.75",14.75,Table1[[#This Row],[Regular Hourly Wage]]))</f>
        <v>14.75</v>
      </c>
      <c r="Z403" s="41">
        <f>(1+IF(Table1[[#This Row],[Regular Hourly Wage]]=0,0.5,(Table1[[#This Row],[Overtime Hourly Wage]]-Table1[[#This Row],[Regular Hourly Wage]])/Table1[[#This Row],[Regular Hourly Wage]]))*Table1[[#This Row],[Regular Wage Cap]]</f>
        <v>22.125</v>
      </c>
      <c r="AA403" s="41">
        <f>(1+IF(Table1[[#This Row],[Regular Hourly Wage]]=0,0,(Table1[[#This Row],[Holiday Hourly Wage]]-Table1[[#This Row],[Regular Hourly Wage]])/Table1[[#This Row],[Regular Hourly Wage]]))*Table1[[#This Row],[Regular Wage Cap]]</f>
        <v>14.75</v>
      </c>
      <c r="AB403" s="41">
        <f>Table1[[#This Row],[Regular Hours3]]*Table1[[#This Row],[Regular Hourly Wage]]</f>
        <v>0</v>
      </c>
      <c r="AC403" s="41">
        <f>Table1[[#This Row],[OvertimeHours5]]*Table1[[#This Row],[Overtime Hourly Wage]]</f>
        <v>0</v>
      </c>
      <c r="AD403" s="41">
        <f>Table1[[#This Row],[Holiday Hours7]]*Table1[[#This Row],[Holiday Hourly Wage]]</f>
        <v>0</v>
      </c>
      <c r="AE403" s="41">
        <f>SUM(Table1[[#This Row],[Regular10]:[Holiday12]])</f>
        <v>0</v>
      </c>
      <c r="AF403" s="41">
        <f>Table1[[#This Row],[Regular Hours3]]*Table1[[#This Row],[Regular Wage Cap]]</f>
        <v>0</v>
      </c>
      <c r="AG403" s="41">
        <f>Table1[[#This Row],[OvertimeHours5]]*Table1[[#This Row],[Overtime Wage Cap]]</f>
        <v>0</v>
      </c>
      <c r="AH403" s="41">
        <f>Table1[[#This Row],[Holiday Hours7]]*Table1[[#This Row],[Holiday Wage Cap]]</f>
        <v>0</v>
      </c>
      <c r="AI403" s="41">
        <f>SUM(Table1[[#This Row],[Regular]:[Holiday]])</f>
        <v>0</v>
      </c>
      <c r="AJ403" s="41">
        <f>IF(Table1[[#This Row],[Total]]=0,0,Table1[[#This Row],[Total2]]-Table1[[#This Row],[Total]])</f>
        <v>0</v>
      </c>
      <c r="AK403" s="41">
        <f>Table1[[#This Row],[Difference]]*Table1[[#This Row],[DDS Funding Percent]]</f>
        <v>0</v>
      </c>
      <c r="AL403" s="41">
        <f>IF(Table1[[#This Row],[Regular Hourly Wage]]&lt;&gt;0,Table1[[#This Row],[Regular Wage Cap]]-Table1[[#This Row],[Regular Hourly Wage]],0)</f>
        <v>0</v>
      </c>
      <c r="AM403" s="38"/>
      <c r="AN403" s="41">
        <f>Table1[[#This Row],[Wage Difference]]*Table1[[#This Row],[Post Wage Increase Time Off Accruals (Hours)]]</f>
        <v>0</v>
      </c>
      <c r="AO403" s="41">
        <f>Table1[[#This Row],[Min Wage Time Off Accrual Expense]]*Table1[[#This Row],[DDS Funding Percent]]</f>
        <v>0</v>
      </c>
      <c r="AP403" s="1"/>
      <c r="AQ403" s="18"/>
    </row>
    <row r="404" spans="3:43" x14ac:dyDescent="0.25">
      <c r="C404" s="58"/>
      <c r="D404" s="57"/>
      <c r="K404" s="41">
        <f>SUM(Table1[[#This Row],[Regular Wages]],Table1[[#This Row],[OvertimeWages]],Table1[[#This Row],[Holiday Wages]],Table1[[#This Row],[Incentive Payments]])</f>
        <v>0</v>
      </c>
      <c r="L404" s="38"/>
      <c r="M404" s="38"/>
      <c r="N404" s="38"/>
      <c r="O404" s="38"/>
      <c r="P404" s="38"/>
      <c r="Q404" s="38"/>
      <c r="R404" s="38"/>
      <c r="S404" s="41">
        <f>SUM(Table1[[#This Row],[Regular Wages2]],Table1[[#This Row],[OvertimeWages4]],Table1[[#This Row],[Holiday Wages6]],Table1[[#This Row],[Incentive Payments8]])</f>
        <v>0</v>
      </c>
      <c r="T404" s="41">
        <f>SUM(Table1[[#This Row],[Total Pre Min Wage Wages]],Table1[[#This Row],[Total After Min Wage Wages]])</f>
        <v>0</v>
      </c>
      <c r="U404" s="41">
        <f>IFERROR(IF(OR(Table1[[#This Row],[Regular Hours]]=0,Table1[[#This Row],[Regular Hours]]=""),VLOOKUP(Table1[[#This Row],[Position Title]],startingWages!$A$2:$D$200,2, FALSE),Table1[[#This Row],[Regular Wages]]/Table1[[#This Row],[Regular Hours]]),0)</f>
        <v>0</v>
      </c>
      <c r="V404" s="41">
        <f>IF(OR(Table1[[#This Row],[OvertimeHours]]="",Table1[[#This Row],[OvertimeHours]]=0),Table1[[#This Row],[Regular Hourly Wage]]*1.5,Table1[[#This Row],[OvertimeWages]]/Table1[[#This Row],[OvertimeHours]])</f>
        <v>0</v>
      </c>
      <c r="W404" s="41">
        <f>IF(OR(Table1[[#This Row],[Holiday Hours]]="",Table1[[#This Row],[Holiday Hours]]=0),Table1[[#This Row],[Regular Hourly Wage]],Table1[[#This Row],[Holiday Wages]]/Table1[[#This Row],[Holiday Hours]])</f>
        <v>0</v>
      </c>
      <c r="X404" s="41" t="str">
        <f>IF(Table1[[#This Row],[Regular Hourly Wage]]&lt;14.05,"$14.75",IF(Table1[[#This Row],[Regular Hourly Wage]]&lt;30,"5%","None"))</f>
        <v>$14.75</v>
      </c>
      <c r="Y404" s="41">
        <f>IF(Table1[[#This Row],[Wage Category]]="5%",Table1[[#This Row],[Regular Hourly Wage]]*1.05,IF(Table1[[#This Row],[Wage Category]]="$14.75",14.75,Table1[[#This Row],[Regular Hourly Wage]]))</f>
        <v>14.75</v>
      </c>
      <c r="Z404" s="41">
        <f>(1+IF(Table1[[#This Row],[Regular Hourly Wage]]=0,0.5,(Table1[[#This Row],[Overtime Hourly Wage]]-Table1[[#This Row],[Regular Hourly Wage]])/Table1[[#This Row],[Regular Hourly Wage]]))*Table1[[#This Row],[Regular Wage Cap]]</f>
        <v>22.125</v>
      </c>
      <c r="AA404" s="41">
        <f>(1+IF(Table1[[#This Row],[Regular Hourly Wage]]=0,0,(Table1[[#This Row],[Holiday Hourly Wage]]-Table1[[#This Row],[Regular Hourly Wage]])/Table1[[#This Row],[Regular Hourly Wage]]))*Table1[[#This Row],[Regular Wage Cap]]</f>
        <v>14.75</v>
      </c>
      <c r="AB404" s="41">
        <f>Table1[[#This Row],[Regular Hours3]]*Table1[[#This Row],[Regular Hourly Wage]]</f>
        <v>0</v>
      </c>
      <c r="AC404" s="41">
        <f>Table1[[#This Row],[OvertimeHours5]]*Table1[[#This Row],[Overtime Hourly Wage]]</f>
        <v>0</v>
      </c>
      <c r="AD404" s="41">
        <f>Table1[[#This Row],[Holiday Hours7]]*Table1[[#This Row],[Holiday Hourly Wage]]</f>
        <v>0</v>
      </c>
      <c r="AE404" s="41">
        <f>SUM(Table1[[#This Row],[Regular10]:[Holiday12]])</f>
        <v>0</v>
      </c>
      <c r="AF404" s="41">
        <f>Table1[[#This Row],[Regular Hours3]]*Table1[[#This Row],[Regular Wage Cap]]</f>
        <v>0</v>
      </c>
      <c r="AG404" s="41">
        <f>Table1[[#This Row],[OvertimeHours5]]*Table1[[#This Row],[Overtime Wage Cap]]</f>
        <v>0</v>
      </c>
      <c r="AH404" s="41">
        <f>Table1[[#This Row],[Holiday Hours7]]*Table1[[#This Row],[Holiday Wage Cap]]</f>
        <v>0</v>
      </c>
      <c r="AI404" s="41">
        <f>SUM(Table1[[#This Row],[Regular]:[Holiday]])</f>
        <v>0</v>
      </c>
      <c r="AJ404" s="41">
        <f>IF(Table1[[#This Row],[Total]]=0,0,Table1[[#This Row],[Total2]]-Table1[[#This Row],[Total]])</f>
        <v>0</v>
      </c>
      <c r="AK404" s="41">
        <f>Table1[[#This Row],[Difference]]*Table1[[#This Row],[DDS Funding Percent]]</f>
        <v>0</v>
      </c>
      <c r="AL404" s="41">
        <f>IF(Table1[[#This Row],[Regular Hourly Wage]]&lt;&gt;0,Table1[[#This Row],[Regular Wage Cap]]-Table1[[#This Row],[Regular Hourly Wage]],0)</f>
        <v>0</v>
      </c>
      <c r="AM404" s="38"/>
      <c r="AN404" s="41">
        <f>Table1[[#This Row],[Wage Difference]]*Table1[[#This Row],[Post Wage Increase Time Off Accruals (Hours)]]</f>
        <v>0</v>
      </c>
      <c r="AO404" s="41">
        <f>Table1[[#This Row],[Min Wage Time Off Accrual Expense]]*Table1[[#This Row],[DDS Funding Percent]]</f>
        <v>0</v>
      </c>
      <c r="AP404" s="1"/>
      <c r="AQ404" s="18"/>
    </row>
    <row r="405" spans="3:43" x14ac:dyDescent="0.25">
      <c r="C405" s="58"/>
      <c r="D405" s="57"/>
      <c r="K405" s="41">
        <f>SUM(Table1[[#This Row],[Regular Wages]],Table1[[#This Row],[OvertimeWages]],Table1[[#This Row],[Holiday Wages]],Table1[[#This Row],[Incentive Payments]])</f>
        <v>0</v>
      </c>
      <c r="L405" s="38"/>
      <c r="M405" s="38"/>
      <c r="N405" s="38"/>
      <c r="O405" s="38"/>
      <c r="P405" s="38"/>
      <c r="Q405" s="38"/>
      <c r="R405" s="38"/>
      <c r="S405" s="41">
        <f>SUM(Table1[[#This Row],[Regular Wages2]],Table1[[#This Row],[OvertimeWages4]],Table1[[#This Row],[Holiday Wages6]],Table1[[#This Row],[Incentive Payments8]])</f>
        <v>0</v>
      </c>
      <c r="T405" s="41">
        <f>SUM(Table1[[#This Row],[Total Pre Min Wage Wages]],Table1[[#This Row],[Total After Min Wage Wages]])</f>
        <v>0</v>
      </c>
      <c r="U405" s="41">
        <f>IFERROR(IF(OR(Table1[[#This Row],[Regular Hours]]=0,Table1[[#This Row],[Regular Hours]]=""),VLOOKUP(Table1[[#This Row],[Position Title]],startingWages!$A$2:$D$200,2, FALSE),Table1[[#This Row],[Regular Wages]]/Table1[[#This Row],[Regular Hours]]),0)</f>
        <v>0</v>
      </c>
      <c r="V405" s="41">
        <f>IF(OR(Table1[[#This Row],[OvertimeHours]]="",Table1[[#This Row],[OvertimeHours]]=0),Table1[[#This Row],[Regular Hourly Wage]]*1.5,Table1[[#This Row],[OvertimeWages]]/Table1[[#This Row],[OvertimeHours]])</f>
        <v>0</v>
      </c>
      <c r="W405" s="41">
        <f>IF(OR(Table1[[#This Row],[Holiday Hours]]="",Table1[[#This Row],[Holiday Hours]]=0),Table1[[#This Row],[Regular Hourly Wage]],Table1[[#This Row],[Holiday Wages]]/Table1[[#This Row],[Holiday Hours]])</f>
        <v>0</v>
      </c>
      <c r="X405" s="41" t="str">
        <f>IF(Table1[[#This Row],[Regular Hourly Wage]]&lt;14.05,"$14.75",IF(Table1[[#This Row],[Regular Hourly Wage]]&lt;30,"5%","None"))</f>
        <v>$14.75</v>
      </c>
      <c r="Y405" s="41">
        <f>IF(Table1[[#This Row],[Wage Category]]="5%",Table1[[#This Row],[Regular Hourly Wage]]*1.05,IF(Table1[[#This Row],[Wage Category]]="$14.75",14.75,Table1[[#This Row],[Regular Hourly Wage]]))</f>
        <v>14.75</v>
      </c>
      <c r="Z405" s="41">
        <f>(1+IF(Table1[[#This Row],[Regular Hourly Wage]]=0,0.5,(Table1[[#This Row],[Overtime Hourly Wage]]-Table1[[#This Row],[Regular Hourly Wage]])/Table1[[#This Row],[Regular Hourly Wage]]))*Table1[[#This Row],[Regular Wage Cap]]</f>
        <v>22.125</v>
      </c>
      <c r="AA405" s="41">
        <f>(1+IF(Table1[[#This Row],[Regular Hourly Wage]]=0,0,(Table1[[#This Row],[Holiday Hourly Wage]]-Table1[[#This Row],[Regular Hourly Wage]])/Table1[[#This Row],[Regular Hourly Wage]]))*Table1[[#This Row],[Regular Wage Cap]]</f>
        <v>14.75</v>
      </c>
      <c r="AB405" s="41">
        <f>Table1[[#This Row],[Regular Hours3]]*Table1[[#This Row],[Regular Hourly Wage]]</f>
        <v>0</v>
      </c>
      <c r="AC405" s="41">
        <f>Table1[[#This Row],[OvertimeHours5]]*Table1[[#This Row],[Overtime Hourly Wage]]</f>
        <v>0</v>
      </c>
      <c r="AD405" s="41">
        <f>Table1[[#This Row],[Holiday Hours7]]*Table1[[#This Row],[Holiday Hourly Wage]]</f>
        <v>0</v>
      </c>
      <c r="AE405" s="41">
        <f>SUM(Table1[[#This Row],[Regular10]:[Holiday12]])</f>
        <v>0</v>
      </c>
      <c r="AF405" s="41">
        <f>Table1[[#This Row],[Regular Hours3]]*Table1[[#This Row],[Regular Wage Cap]]</f>
        <v>0</v>
      </c>
      <c r="AG405" s="41">
        <f>Table1[[#This Row],[OvertimeHours5]]*Table1[[#This Row],[Overtime Wage Cap]]</f>
        <v>0</v>
      </c>
      <c r="AH405" s="41">
        <f>Table1[[#This Row],[Holiday Hours7]]*Table1[[#This Row],[Holiday Wage Cap]]</f>
        <v>0</v>
      </c>
      <c r="AI405" s="41">
        <f>SUM(Table1[[#This Row],[Regular]:[Holiday]])</f>
        <v>0</v>
      </c>
      <c r="AJ405" s="41">
        <f>IF(Table1[[#This Row],[Total]]=0,0,Table1[[#This Row],[Total2]]-Table1[[#This Row],[Total]])</f>
        <v>0</v>
      </c>
      <c r="AK405" s="41">
        <f>Table1[[#This Row],[Difference]]*Table1[[#This Row],[DDS Funding Percent]]</f>
        <v>0</v>
      </c>
      <c r="AL405" s="41">
        <f>IF(Table1[[#This Row],[Regular Hourly Wage]]&lt;&gt;0,Table1[[#This Row],[Regular Wage Cap]]-Table1[[#This Row],[Regular Hourly Wage]],0)</f>
        <v>0</v>
      </c>
      <c r="AM405" s="38"/>
      <c r="AN405" s="41">
        <f>Table1[[#This Row],[Wage Difference]]*Table1[[#This Row],[Post Wage Increase Time Off Accruals (Hours)]]</f>
        <v>0</v>
      </c>
      <c r="AO405" s="41">
        <f>Table1[[#This Row],[Min Wage Time Off Accrual Expense]]*Table1[[#This Row],[DDS Funding Percent]]</f>
        <v>0</v>
      </c>
      <c r="AP405" s="1"/>
      <c r="AQ405" s="18"/>
    </row>
    <row r="406" spans="3:43" x14ac:dyDescent="0.25">
      <c r="C406" s="58"/>
      <c r="D406" s="57"/>
      <c r="K406" s="41">
        <f>SUM(Table1[[#This Row],[Regular Wages]],Table1[[#This Row],[OvertimeWages]],Table1[[#This Row],[Holiday Wages]],Table1[[#This Row],[Incentive Payments]])</f>
        <v>0</v>
      </c>
      <c r="L406" s="38"/>
      <c r="M406" s="38"/>
      <c r="N406" s="38"/>
      <c r="O406" s="38"/>
      <c r="P406" s="38"/>
      <c r="Q406" s="38"/>
      <c r="R406" s="38"/>
      <c r="S406" s="41">
        <f>SUM(Table1[[#This Row],[Regular Wages2]],Table1[[#This Row],[OvertimeWages4]],Table1[[#This Row],[Holiday Wages6]],Table1[[#This Row],[Incentive Payments8]])</f>
        <v>0</v>
      </c>
      <c r="T406" s="41">
        <f>SUM(Table1[[#This Row],[Total Pre Min Wage Wages]],Table1[[#This Row],[Total After Min Wage Wages]])</f>
        <v>0</v>
      </c>
      <c r="U406" s="41">
        <f>IFERROR(IF(OR(Table1[[#This Row],[Regular Hours]]=0,Table1[[#This Row],[Regular Hours]]=""),VLOOKUP(Table1[[#This Row],[Position Title]],startingWages!$A$2:$D$200,2, FALSE),Table1[[#This Row],[Regular Wages]]/Table1[[#This Row],[Regular Hours]]),0)</f>
        <v>0</v>
      </c>
      <c r="V406" s="41">
        <f>IF(OR(Table1[[#This Row],[OvertimeHours]]="",Table1[[#This Row],[OvertimeHours]]=0),Table1[[#This Row],[Regular Hourly Wage]]*1.5,Table1[[#This Row],[OvertimeWages]]/Table1[[#This Row],[OvertimeHours]])</f>
        <v>0</v>
      </c>
      <c r="W406" s="41">
        <f>IF(OR(Table1[[#This Row],[Holiday Hours]]="",Table1[[#This Row],[Holiday Hours]]=0),Table1[[#This Row],[Regular Hourly Wage]],Table1[[#This Row],[Holiday Wages]]/Table1[[#This Row],[Holiday Hours]])</f>
        <v>0</v>
      </c>
      <c r="X406" s="41" t="str">
        <f>IF(Table1[[#This Row],[Regular Hourly Wage]]&lt;14.05,"$14.75",IF(Table1[[#This Row],[Regular Hourly Wage]]&lt;30,"5%","None"))</f>
        <v>$14.75</v>
      </c>
      <c r="Y406" s="41">
        <f>IF(Table1[[#This Row],[Wage Category]]="5%",Table1[[#This Row],[Regular Hourly Wage]]*1.05,IF(Table1[[#This Row],[Wage Category]]="$14.75",14.75,Table1[[#This Row],[Regular Hourly Wage]]))</f>
        <v>14.75</v>
      </c>
      <c r="Z406" s="41">
        <f>(1+IF(Table1[[#This Row],[Regular Hourly Wage]]=0,0.5,(Table1[[#This Row],[Overtime Hourly Wage]]-Table1[[#This Row],[Regular Hourly Wage]])/Table1[[#This Row],[Regular Hourly Wage]]))*Table1[[#This Row],[Regular Wage Cap]]</f>
        <v>22.125</v>
      </c>
      <c r="AA406" s="41">
        <f>(1+IF(Table1[[#This Row],[Regular Hourly Wage]]=0,0,(Table1[[#This Row],[Holiday Hourly Wage]]-Table1[[#This Row],[Regular Hourly Wage]])/Table1[[#This Row],[Regular Hourly Wage]]))*Table1[[#This Row],[Regular Wage Cap]]</f>
        <v>14.75</v>
      </c>
      <c r="AB406" s="41">
        <f>Table1[[#This Row],[Regular Hours3]]*Table1[[#This Row],[Regular Hourly Wage]]</f>
        <v>0</v>
      </c>
      <c r="AC406" s="41">
        <f>Table1[[#This Row],[OvertimeHours5]]*Table1[[#This Row],[Overtime Hourly Wage]]</f>
        <v>0</v>
      </c>
      <c r="AD406" s="41">
        <f>Table1[[#This Row],[Holiday Hours7]]*Table1[[#This Row],[Holiday Hourly Wage]]</f>
        <v>0</v>
      </c>
      <c r="AE406" s="41">
        <f>SUM(Table1[[#This Row],[Regular10]:[Holiday12]])</f>
        <v>0</v>
      </c>
      <c r="AF406" s="41">
        <f>Table1[[#This Row],[Regular Hours3]]*Table1[[#This Row],[Regular Wage Cap]]</f>
        <v>0</v>
      </c>
      <c r="AG406" s="41">
        <f>Table1[[#This Row],[OvertimeHours5]]*Table1[[#This Row],[Overtime Wage Cap]]</f>
        <v>0</v>
      </c>
      <c r="AH406" s="41">
        <f>Table1[[#This Row],[Holiday Hours7]]*Table1[[#This Row],[Holiday Wage Cap]]</f>
        <v>0</v>
      </c>
      <c r="AI406" s="41">
        <f>SUM(Table1[[#This Row],[Regular]:[Holiday]])</f>
        <v>0</v>
      </c>
      <c r="AJ406" s="41">
        <f>IF(Table1[[#This Row],[Total]]=0,0,Table1[[#This Row],[Total2]]-Table1[[#This Row],[Total]])</f>
        <v>0</v>
      </c>
      <c r="AK406" s="41">
        <f>Table1[[#This Row],[Difference]]*Table1[[#This Row],[DDS Funding Percent]]</f>
        <v>0</v>
      </c>
      <c r="AL406" s="41">
        <f>IF(Table1[[#This Row],[Regular Hourly Wage]]&lt;&gt;0,Table1[[#This Row],[Regular Wage Cap]]-Table1[[#This Row],[Regular Hourly Wage]],0)</f>
        <v>0</v>
      </c>
      <c r="AM406" s="38"/>
      <c r="AN406" s="41">
        <f>Table1[[#This Row],[Wage Difference]]*Table1[[#This Row],[Post Wage Increase Time Off Accruals (Hours)]]</f>
        <v>0</v>
      </c>
      <c r="AO406" s="41">
        <f>Table1[[#This Row],[Min Wage Time Off Accrual Expense]]*Table1[[#This Row],[DDS Funding Percent]]</f>
        <v>0</v>
      </c>
      <c r="AP406" s="1"/>
      <c r="AQ406" s="18"/>
    </row>
    <row r="407" spans="3:43" x14ac:dyDescent="0.25">
      <c r="C407" s="58"/>
      <c r="D407" s="57"/>
      <c r="K407" s="41">
        <f>SUM(Table1[[#This Row],[Regular Wages]],Table1[[#This Row],[OvertimeWages]],Table1[[#This Row],[Holiday Wages]],Table1[[#This Row],[Incentive Payments]])</f>
        <v>0</v>
      </c>
      <c r="L407" s="38"/>
      <c r="M407" s="38"/>
      <c r="N407" s="38"/>
      <c r="O407" s="38"/>
      <c r="P407" s="38"/>
      <c r="Q407" s="38"/>
      <c r="R407" s="38"/>
      <c r="S407" s="41">
        <f>SUM(Table1[[#This Row],[Regular Wages2]],Table1[[#This Row],[OvertimeWages4]],Table1[[#This Row],[Holiday Wages6]],Table1[[#This Row],[Incentive Payments8]])</f>
        <v>0</v>
      </c>
      <c r="T407" s="41">
        <f>SUM(Table1[[#This Row],[Total Pre Min Wage Wages]],Table1[[#This Row],[Total After Min Wage Wages]])</f>
        <v>0</v>
      </c>
      <c r="U407" s="41">
        <f>IFERROR(IF(OR(Table1[[#This Row],[Regular Hours]]=0,Table1[[#This Row],[Regular Hours]]=""),VLOOKUP(Table1[[#This Row],[Position Title]],startingWages!$A$2:$D$200,2, FALSE),Table1[[#This Row],[Regular Wages]]/Table1[[#This Row],[Regular Hours]]),0)</f>
        <v>0</v>
      </c>
      <c r="V407" s="41">
        <f>IF(OR(Table1[[#This Row],[OvertimeHours]]="",Table1[[#This Row],[OvertimeHours]]=0),Table1[[#This Row],[Regular Hourly Wage]]*1.5,Table1[[#This Row],[OvertimeWages]]/Table1[[#This Row],[OvertimeHours]])</f>
        <v>0</v>
      </c>
      <c r="W407" s="41">
        <f>IF(OR(Table1[[#This Row],[Holiday Hours]]="",Table1[[#This Row],[Holiday Hours]]=0),Table1[[#This Row],[Regular Hourly Wage]],Table1[[#This Row],[Holiday Wages]]/Table1[[#This Row],[Holiday Hours]])</f>
        <v>0</v>
      </c>
      <c r="X407" s="41" t="str">
        <f>IF(Table1[[#This Row],[Regular Hourly Wage]]&lt;14.05,"$14.75",IF(Table1[[#This Row],[Regular Hourly Wage]]&lt;30,"5%","None"))</f>
        <v>$14.75</v>
      </c>
      <c r="Y407" s="41">
        <f>IF(Table1[[#This Row],[Wage Category]]="5%",Table1[[#This Row],[Regular Hourly Wage]]*1.05,IF(Table1[[#This Row],[Wage Category]]="$14.75",14.75,Table1[[#This Row],[Regular Hourly Wage]]))</f>
        <v>14.75</v>
      </c>
      <c r="Z407" s="41">
        <f>(1+IF(Table1[[#This Row],[Regular Hourly Wage]]=0,0.5,(Table1[[#This Row],[Overtime Hourly Wage]]-Table1[[#This Row],[Regular Hourly Wage]])/Table1[[#This Row],[Regular Hourly Wage]]))*Table1[[#This Row],[Regular Wage Cap]]</f>
        <v>22.125</v>
      </c>
      <c r="AA407" s="41">
        <f>(1+IF(Table1[[#This Row],[Regular Hourly Wage]]=0,0,(Table1[[#This Row],[Holiday Hourly Wage]]-Table1[[#This Row],[Regular Hourly Wage]])/Table1[[#This Row],[Regular Hourly Wage]]))*Table1[[#This Row],[Regular Wage Cap]]</f>
        <v>14.75</v>
      </c>
      <c r="AB407" s="41">
        <f>Table1[[#This Row],[Regular Hours3]]*Table1[[#This Row],[Regular Hourly Wage]]</f>
        <v>0</v>
      </c>
      <c r="AC407" s="41">
        <f>Table1[[#This Row],[OvertimeHours5]]*Table1[[#This Row],[Overtime Hourly Wage]]</f>
        <v>0</v>
      </c>
      <c r="AD407" s="41">
        <f>Table1[[#This Row],[Holiday Hours7]]*Table1[[#This Row],[Holiday Hourly Wage]]</f>
        <v>0</v>
      </c>
      <c r="AE407" s="41">
        <f>SUM(Table1[[#This Row],[Regular10]:[Holiday12]])</f>
        <v>0</v>
      </c>
      <c r="AF407" s="41">
        <f>Table1[[#This Row],[Regular Hours3]]*Table1[[#This Row],[Regular Wage Cap]]</f>
        <v>0</v>
      </c>
      <c r="AG407" s="41">
        <f>Table1[[#This Row],[OvertimeHours5]]*Table1[[#This Row],[Overtime Wage Cap]]</f>
        <v>0</v>
      </c>
      <c r="AH407" s="41">
        <f>Table1[[#This Row],[Holiday Hours7]]*Table1[[#This Row],[Holiday Wage Cap]]</f>
        <v>0</v>
      </c>
      <c r="AI407" s="41">
        <f>SUM(Table1[[#This Row],[Regular]:[Holiday]])</f>
        <v>0</v>
      </c>
      <c r="AJ407" s="41">
        <f>IF(Table1[[#This Row],[Total]]=0,0,Table1[[#This Row],[Total2]]-Table1[[#This Row],[Total]])</f>
        <v>0</v>
      </c>
      <c r="AK407" s="41">
        <f>Table1[[#This Row],[Difference]]*Table1[[#This Row],[DDS Funding Percent]]</f>
        <v>0</v>
      </c>
      <c r="AL407" s="41">
        <f>IF(Table1[[#This Row],[Regular Hourly Wage]]&lt;&gt;0,Table1[[#This Row],[Regular Wage Cap]]-Table1[[#This Row],[Regular Hourly Wage]],0)</f>
        <v>0</v>
      </c>
      <c r="AM407" s="38"/>
      <c r="AN407" s="41">
        <f>Table1[[#This Row],[Wage Difference]]*Table1[[#This Row],[Post Wage Increase Time Off Accruals (Hours)]]</f>
        <v>0</v>
      </c>
      <c r="AO407" s="41">
        <f>Table1[[#This Row],[Min Wage Time Off Accrual Expense]]*Table1[[#This Row],[DDS Funding Percent]]</f>
        <v>0</v>
      </c>
      <c r="AP407" s="1"/>
      <c r="AQ407" s="18"/>
    </row>
    <row r="408" spans="3:43" x14ac:dyDescent="0.25">
      <c r="C408" s="58"/>
      <c r="D408" s="57"/>
      <c r="K408" s="41">
        <f>SUM(Table1[[#This Row],[Regular Wages]],Table1[[#This Row],[OvertimeWages]],Table1[[#This Row],[Holiday Wages]],Table1[[#This Row],[Incentive Payments]])</f>
        <v>0</v>
      </c>
      <c r="L408" s="38"/>
      <c r="M408" s="38"/>
      <c r="N408" s="38"/>
      <c r="O408" s="38"/>
      <c r="P408" s="38"/>
      <c r="Q408" s="38"/>
      <c r="R408" s="38"/>
      <c r="S408" s="41">
        <f>SUM(Table1[[#This Row],[Regular Wages2]],Table1[[#This Row],[OvertimeWages4]],Table1[[#This Row],[Holiday Wages6]],Table1[[#This Row],[Incentive Payments8]])</f>
        <v>0</v>
      </c>
      <c r="T408" s="41">
        <f>SUM(Table1[[#This Row],[Total Pre Min Wage Wages]],Table1[[#This Row],[Total After Min Wage Wages]])</f>
        <v>0</v>
      </c>
      <c r="U408" s="41">
        <f>IFERROR(IF(OR(Table1[[#This Row],[Regular Hours]]=0,Table1[[#This Row],[Regular Hours]]=""),VLOOKUP(Table1[[#This Row],[Position Title]],startingWages!$A$2:$D$200,2, FALSE),Table1[[#This Row],[Regular Wages]]/Table1[[#This Row],[Regular Hours]]),0)</f>
        <v>0</v>
      </c>
      <c r="V408" s="41">
        <f>IF(OR(Table1[[#This Row],[OvertimeHours]]="",Table1[[#This Row],[OvertimeHours]]=0),Table1[[#This Row],[Regular Hourly Wage]]*1.5,Table1[[#This Row],[OvertimeWages]]/Table1[[#This Row],[OvertimeHours]])</f>
        <v>0</v>
      </c>
      <c r="W408" s="41">
        <f>IF(OR(Table1[[#This Row],[Holiday Hours]]="",Table1[[#This Row],[Holiday Hours]]=0),Table1[[#This Row],[Regular Hourly Wage]],Table1[[#This Row],[Holiday Wages]]/Table1[[#This Row],[Holiday Hours]])</f>
        <v>0</v>
      </c>
      <c r="X408" s="41" t="str">
        <f>IF(Table1[[#This Row],[Regular Hourly Wage]]&lt;14.05,"$14.75",IF(Table1[[#This Row],[Regular Hourly Wage]]&lt;30,"5%","None"))</f>
        <v>$14.75</v>
      </c>
      <c r="Y408" s="41">
        <f>IF(Table1[[#This Row],[Wage Category]]="5%",Table1[[#This Row],[Regular Hourly Wage]]*1.05,IF(Table1[[#This Row],[Wage Category]]="$14.75",14.75,Table1[[#This Row],[Regular Hourly Wage]]))</f>
        <v>14.75</v>
      </c>
      <c r="Z408" s="41">
        <f>(1+IF(Table1[[#This Row],[Regular Hourly Wage]]=0,0.5,(Table1[[#This Row],[Overtime Hourly Wage]]-Table1[[#This Row],[Regular Hourly Wage]])/Table1[[#This Row],[Regular Hourly Wage]]))*Table1[[#This Row],[Regular Wage Cap]]</f>
        <v>22.125</v>
      </c>
      <c r="AA408" s="41">
        <f>(1+IF(Table1[[#This Row],[Regular Hourly Wage]]=0,0,(Table1[[#This Row],[Holiday Hourly Wage]]-Table1[[#This Row],[Regular Hourly Wage]])/Table1[[#This Row],[Regular Hourly Wage]]))*Table1[[#This Row],[Regular Wage Cap]]</f>
        <v>14.75</v>
      </c>
      <c r="AB408" s="41">
        <f>Table1[[#This Row],[Regular Hours3]]*Table1[[#This Row],[Regular Hourly Wage]]</f>
        <v>0</v>
      </c>
      <c r="AC408" s="41">
        <f>Table1[[#This Row],[OvertimeHours5]]*Table1[[#This Row],[Overtime Hourly Wage]]</f>
        <v>0</v>
      </c>
      <c r="AD408" s="41">
        <f>Table1[[#This Row],[Holiday Hours7]]*Table1[[#This Row],[Holiday Hourly Wage]]</f>
        <v>0</v>
      </c>
      <c r="AE408" s="41">
        <f>SUM(Table1[[#This Row],[Regular10]:[Holiday12]])</f>
        <v>0</v>
      </c>
      <c r="AF408" s="41">
        <f>Table1[[#This Row],[Regular Hours3]]*Table1[[#This Row],[Regular Wage Cap]]</f>
        <v>0</v>
      </c>
      <c r="AG408" s="41">
        <f>Table1[[#This Row],[OvertimeHours5]]*Table1[[#This Row],[Overtime Wage Cap]]</f>
        <v>0</v>
      </c>
      <c r="AH408" s="41">
        <f>Table1[[#This Row],[Holiday Hours7]]*Table1[[#This Row],[Holiday Wage Cap]]</f>
        <v>0</v>
      </c>
      <c r="AI408" s="41">
        <f>SUM(Table1[[#This Row],[Regular]:[Holiday]])</f>
        <v>0</v>
      </c>
      <c r="AJ408" s="41">
        <f>IF(Table1[[#This Row],[Total]]=0,0,Table1[[#This Row],[Total2]]-Table1[[#This Row],[Total]])</f>
        <v>0</v>
      </c>
      <c r="AK408" s="41">
        <f>Table1[[#This Row],[Difference]]*Table1[[#This Row],[DDS Funding Percent]]</f>
        <v>0</v>
      </c>
      <c r="AL408" s="41">
        <f>IF(Table1[[#This Row],[Regular Hourly Wage]]&lt;&gt;0,Table1[[#This Row],[Regular Wage Cap]]-Table1[[#This Row],[Regular Hourly Wage]],0)</f>
        <v>0</v>
      </c>
      <c r="AM408" s="38"/>
      <c r="AN408" s="41">
        <f>Table1[[#This Row],[Wage Difference]]*Table1[[#This Row],[Post Wage Increase Time Off Accruals (Hours)]]</f>
        <v>0</v>
      </c>
      <c r="AO408" s="41">
        <f>Table1[[#This Row],[Min Wage Time Off Accrual Expense]]*Table1[[#This Row],[DDS Funding Percent]]</f>
        <v>0</v>
      </c>
      <c r="AP408" s="1"/>
      <c r="AQ408" s="18"/>
    </row>
    <row r="409" spans="3:43" x14ac:dyDescent="0.25">
      <c r="C409" s="58"/>
      <c r="D409" s="57"/>
      <c r="K409" s="41">
        <f>SUM(Table1[[#This Row],[Regular Wages]],Table1[[#This Row],[OvertimeWages]],Table1[[#This Row],[Holiday Wages]],Table1[[#This Row],[Incentive Payments]])</f>
        <v>0</v>
      </c>
      <c r="L409" s="38"/>
      <c r="M409" s="38"/>
      <c r="N409" s="38"/>
      <c r="O409" s="38"/>
      <c r="P409" s="38"/>
      <c r="Q409" s="38"/>
      <c r="R409" s="38"/>
      <c r="S409" s="41">
        <f>SUM(Table1[[#This Row],[Regular Wages2]],Table1[[#This Row],[OvertimeWages4]],Table1[[#This Row],[Holiday Wages6]],Table1[[#This Row],[Incentive Payments8]])</f>
        <v>0</v>
      </c>
      <c r="T409" s="41">
        <f>SUM(Table1[[#This Row],[Total Pre Min Wage Wages]],Table1[[#This Row],[Total After Min Wage Wages]])</f>
        <v>0</v>
      </c>
      <c r="U409" s="41">
        <f>IFERROR(IF(OR(Table1[[#This Row],[Regular Hours]]=0,Table1[[#This Row],[Regular Hours]]=""),VLOOKUP(Table1[[#This Row],[Position Title]],startingWages!$A$2:$D$200,2, FALSE),Table1[[#This Row],[Regular Wages]]/Table1[[#This Row],[Regular Hours]]),0)</f>
        <v>0</v>
      </c>
      <c r="V409" s="41">
        <f>IF(OR(Table1[[#This Row],[OvertimeHours]]="",Table1[[#This Row],[OvertimeHours]]=0),Table1[[#This Row],[Regular Hourly Wage]]*1.5,Table1[[#This Row],[OvertimeWages]]/Table1[[#This Row],[OvertimeHours]])</f>
        <v>0</v>
      </c>
      <c r="W409" s="41">
        <f>IF(OR(Table1[[#This Row],[Holiday Hours]]="",Table1[[#This Row],[Holiday Hours]]=0),Table1[[#This Row],[Regular Hourly Wage]],Table1[[#This Row],[Holiday Wages]]/Table1[[#This Row],[Holiday Hours]])</f>
        <v>0</v>
      </c>
      <c r="X409" s="41" t="str">
        <f>IF(Table1[[#This Row],[Regular Hourly Wage]]&lt;14.05,"$14.75",IF(Table1[[#This Row],[Regular Hourly Wage]]&lt;30,"5%","None"))</f>
        <v>$14.75</v>
      </c>
      <c r="Y409" s="41">
        <f>IF(Table1[[#This Row],[Wage Category]]="5%",Table1[[#This Row],[Regular Hourly Wage]]*1.05,IF(Table1[[#This Row],[Wage Category]]="$14.75",14.75,Table1[[#This Row],[Regular Hourly Wage]]))</f>
        <v>14.75</v>
      </c>
      <c r="Z409" s="41">
        <f>(1+IF(Table1[[#This Row],[Regular Hourly Wage]]=0,0.5,(Table1[[#This Row],[Overtime Hourly Wage]]-Table1[[#This Row],[Regular Hourly Wage]])/Table1[[#This Row],[Regular Hourly Wage]]))*Table1[[#This Row],[Regular Wage Cap]]</f>
        <v>22.125</v>
      </c>
      <c r="AA409" s="41">
        <f>(1+IF(Table1[[#This Row],[Regular Hourly Wage]]=0,0,(Table1[[#This Row],[Holiday Hourly Wage]]-Table1[[#This Row],[Regular Hourly Wage]])/Table1[[#This Row],[Regular Hourly Wage]]))*Table1[[#This Row],[Regular Wage Cap]]</f>
        <v>14.75</v>
      </c>
      <c r="AB409" s="41">
        <f>Table1[[#This Row],[Regular Hours3]]*Table1[[#This Row],[Regular Hourly Wage]]</f>
        <v>0</v>
      </c>
      <c r="AC409" s="41">
        <f>Table1[[#This Row],[OvertimeHours5]]*Table1[[#This Row],[Overtime Hourly Wage]]</f>
        <v>0</v>
      </c>
      <c r="AD409" s="41">
        <f>Table1[[#This Row],[Holiday Hours7]]*Table1[[#This Row],[Holiday Hourly Wage]]</f>
        <v>0</v>
      </c>
      <c r="AE409" s="41">
        <f>SUM(Table1[[#This Row],[Regular10]:[Holiday12]])</f>
        <v>0</v>
      </c>
      <c r="AF409" s="41">
        <f>Table1[[#This Row],[Regular Hours3]]*Table1[[#This Row],[Regular Wage Cap]]</f>
        <v>0</v>
      </c>
      <c r="AG409" s="41">
        <f>Table1[[#This Row],[OvertimeHours5]]*Table1[[#This Row],[Overtime Wage Cap]]</f>
        <v>0</v>
      </c>
      <c r="AH409" s="41">
        <f>Table1[[#This Row],[Holiday Hours7]]*Table1[[#This Row],[Holiday Wage Cap]]</f>
        <v>0</v>
      </c>
      <c r="AI409" s="41">
        <f>SUM(Table1[[#This Row],[Regular]:[Holiday]])</f>
        <v>0</v>
      </c>
      <c r="AJ409" s="41">
        <f>IF(Table1[[#This Row],[Total]]=0,0,Table1[[#This Row],[Total2]]-Table1[[#This Row],[Total]])</f>
        <v>0</v>
      </c>
      <c r="AK409" s="41">
        <f>Table1[[#This Row],[Difference]]*Table1[[#This Row],[DDS Funding Percent]]</f>
        <v>0</v>
      </c>
      <c r="AL409" s="41">
        <f>IF(Table1[[#This Row],[Regular Hourly Wage]]&lt;&gt;0,Table1[[#This Row],[Regular Wage Cap]]-Table1[[#This Row],[Regular Hourly Wage]],0)</f>
        <v>0</v>
      </c>
      <c r="AM409" s="38"/>
      <c r="AN409" s="41">
        <f>Table1[[#This Row],[Wage Difference]]*Table1[[#This Row],[Post Wage Increase Time Off Accruals (Hours)]]</f>
        <v>0</v>
      </c>
      <c r="AO409" s="41">
        <f>Table1[[#This Row],[Min Wage Time Off Accrual Expense]]*Table1[[#This Row],[DDS Funding Percent]]</f>
        <v>0</v>
      </c>
      <c r="AP409" s="1"/>
      <c r="AQ409" s="18"/>
    </row>
    <row r="410" spans="3:43" x14ac:dyDescent="0.25">
      <c r="C410" s="58"/>
      <c r="D410" s="57"/>
      <c r="K410" s="41">
        <f>SUM(Table1[[#This Row],[Regular Wages]],Table1[[#This Row],[OvertimeWages]],Table1[[#This Row],[Holiday Wages]],Table1[[#This Row],[Incentive Payments]])</f>
        <v>0</v>
      </c>
      <c r="L410" s="38"/>
      <c r="M410" s="38"/>
      <c r="N410" s="38"/>
      <c r="O410" s="38"/>
      <c r="P410" s="38"/>
      <c r="Q410" s="38"/>
      <c r="R410" s="38"/>
      <c r="S410" s="41">
        <f>SUM(Table1[[#This Row],[Regular Wages2]],Table1[[#This Row],[OvertimeWages4]],Table1[[#This Row],[Holiday Wages6]],Table1[[#This Row],[Incentive Payments8]])</f>
        <v>0</v>
      </c>
      <c r="T410" s="41">
        <f>SUM(Table1[[#This Row],[Total Pre Min Wage Wages]],Table1[[#This Row],[Total After Min Wage Wages]])</f>
        <v>0</v>
      </c>
      <c r="U410" s="41">
        <f>IFERROR(IF(OR(Table1[[#This Row],[Regular Hours]]=0,Table1[[#This Row],[Regular Hours]]=""),VLOOKUP(Table1[[#This Row],[Position Title]],startingWages!$A$2:$D$200,2, FALSE),Table1[[#This Row],[Regular Wages]]/Table1[[#This Row],[Regular Hours]]),0)</f>
        <v>0</v>
      </c>
      <c r="V410" s="41">
        <f>IF(OR(Table1[[#This Row],[OvertimeHours]]="",Table1[[#This Row],[OvertimeHours]]=0),Table1[[#This Row],[Regular Hourly Wage]]*1.5,Table1[[#This Row],[OvertimeWages]]/Table1[[#This Row],[OvertimeHours]])</f>
        <v>0</v>
      </c>
      <c r="W410" s="41">
        <f>IF(OR(Table1[[#This Row],[Holiday Hours]]="",Table1[[#This Row],[Holiday Hours]]=0),Table1[[#This Row],[Regular Hourly Wage]],Table1[[#This Row],[Holiday Wages]]/Table1[[#This Row],[Holiday Hours]])</f>
        <v>0</v>
      </c>
      <c r="X410" s="41" t="str">
        <f>IF(Table1[[#This Row],[Regular Hourly Wage]]&lt;14.05,"$14.75",IF(Table1[[#This Row],[Regular Hourly Wage]]&lt;30,"5%","None"))</f>
        <v>$14.75</v>
      </c>
      <c r="Y410" s="41">
        <f>IF(Table1[[#This Row],[Wage Category]]="5%",Table1[[#This Row],[Regular Hourly Wage]]*1.05,IF(Table1[[#This Row],[Wage Category]]="$14.75",14.75,Table1[[#This Row],[Regular Hourly Wage]]))</f>
        <v>14.75</v>
      </c>
      <c r="Z410" s="41">
        <f>(1+IF(Table1[[#This Row],[Regular Hourly Wage]]=0,0.5,(Table1[[#This Row],[Overtime Hourly Wage]]-Table1[[#This Row],[Regular Hourly Wage]])/Table1[[#This Row],[Regular Hourly Wage]]))*Table1[[#This Row],[Regular Wage Cap]]</f>
        <v>22.125</v>
      </c>
      <c r="AA410" s="41">
        <f>(1+IF(Table1[[#This Row],[Regular Hourly Wage]]=0,0,(Table1[[#This Row],[Holiday Hourly Wage]]-Table1[[#This Row],[Regular Hourly Wage]])/Table1[[#This Row],[Regular Hourly Wage]]))*Table1[[#This Row],[Regular Wage Cap]]</f>
        <v>14.75</v>
      </c>
      <c r="AB410" s="41">
        <f>Table1[[#This Row],[Regular Hours3]]*Table1[[#This Row],[Regular Hourly Wage]]</f>
        <v>0</v>
      </c>
      <c r="AC410" s="41">
        <f>Table1[[#This Row],[OvertimeHours5]]*Table1[[#This Row],[Overtime Hourly Wage]]</f>
        <v>0</v>
      </c>
      <c r="AD410" s="41">
        <f>Table1[[#This Row],[Holiday Hours7]]*Table1[[#This Row],[Holiday Hourly Wage]]</f>
        <v>0</v>
      </c>
      <c r="AE410" s="41">
        <f>SUM(Table1[[#This Row],[Regular10]:[Holiday12]])</f>
        <v>0</v>
      </c>
      <c r="AF410" s="41">
        <f>Table1[[#This Row],[Regular Hours3]]*Table1[[#This Row],[Regular Wage Cap]]</f>
        <v>0</v>
      </c>
      <c r="AG410" s="41">
        <f>Table1[[#This Row],[OvertimeHours5]]*Table1[[#This Row],[Overtime Wage Cap]]</f>
        <v>0</v>
      </c>
      <c r="AH410" s="41">
        <f>Table1[[#This Row],[Holiday Hours7]]*Table1[[#This Row],[Holiday Wage Cap]]</f>
        <v>0</v>
      </c>
      <c r="AI410" s="41">
        <f>SUM(Table1[[#This Row],[Regular]:[Holiday]])</f>
        <v>0</v>
      </c>
      <c r="AJ410" s="41">
        <f>IF(Table1[[#This Row],[Total]]=0,0,Table1[[#This Row],[Total2]]-Table1[[#This Row],[Total]])</f>
        <v>0</v>
      </c>
      <c r="AK410" s="41">
        <f>Table1[[#This Row],[Difference]]*Table1[[#This Row],[DDS Funding Percent]]</f>
        <v>0</v>
      </c>
      <c r="AL410" s="41">
        <f>IF(Table1[[#This Row],[Regular Hourly Wage]]&lt;&gt;0,Table1[[#This Row],[Regular Wage Cap]]-Table1[[#This Row],[Regular Hourly Wage]],0)</f>
        <v>0</v>
      </c>
      <c r="AM410" s="38"/>
      <c r="AN410" s="41">
        <f>Table1[[#This Row],[Wage Difference]]*Table1[[#This Row],[Post Wage Increase Time Off Accruals (Hours)]]</f>
        <v>0</v>
      </c>
      <c r="AO410" s="41">
        <f>Table1[[#This Row],[Min Wage Time Off Accrual Expense]]*Table1[[#This Row],[DDS Funding Percent]]</f>
        <v>0</v>
      </c>
      <c r="AP410" s="1"/>
      <c r="AQ410" s="18"/>
    </row>
    <row r="411" spans="3:43" x14ac:dyDescent="0.25">
      <c r="C411" s="58"/>
      <c r="D411" s="57"/>
      <c r="K411" s="41">
        <f>SUM(Table1[[#This Row],[Regular Wages]],Table1[[#This Row],[OvertimeWages]],Table1[[#This Row],[Holiday Wages]],Table1[[#This Row],[Incentive Payments]])</f>
        <v>0</v>
      </c>
      <c r="L411" s="38"/>
      <c r="M411" s="38"/>
      <c r="N411" s="38"/>
      <c r="O411" s="38"/>
      <c r="P411" s="38"/>
      <c r="Q411" s="38"/>
      <c r="R411" s="38"/>
      <c r="S411" s="41">
        <f>SUM(Table1[[#This Row],[Regular Wages2]],Table1[[#This Row],[OvertimeWages4]],Table1[[#This Row],[Holiday Wages6]],Table1[[#This Row],[Incentive Payments8]])</f>
        <v>0</v>
      </c>
      <c r="T411" s="41">
        <f>SUM(Table1[[#This Row],[Total Pre Min Wage Wages]],Table1[[#This Row],[Total After Min Wage Wages]])</f>
        <v>0</v>
      </c>
      <c r="U411" s="41">
        <f>IFERROR(IF(OR(Table1[[#This Row],[Regular Hours]]=0,Table1[[#This Row],[Regular Hours]]=""),VLOOKUP(Table1[[#This Row],[Position Title]],startingWages!$A$2:$D$200,2, FALSE),Table1[[#This Row],[Regular Wages]]/Table1[[#This Row],[Regular Hours]]),0)</f>
        <v>0</v>
      </c>
      <c r="V411" s="41">
        <f>IF(OR(Table1[[#This Row],[OvertimeHours]]="",Table1[[#This Row],[OvertimeHours]]=0),Table1[[#This Row],[Regular Hourly Wage]]*1.5,Table1[[#This Row],[OvertimeWages]]/Table1[[#This Row],[OvertimeHours]])</f>
        <v>0</v>
      </c>
      <c r="W411" s="41">
        <f>IF(OR(Table1[[#This Row],[Holiday Hours]]="",Table1[[#This Row],[Holiday Hours]]=0),Table1[[#This Row],[Regular Hourly Wage]],Table1[[#This Row],[Holiday Wages]]/Table1[[#This Row],[Holiday Hours]])</f>
        <v>0</v>
      </c>
      <c r="X411" s="41" t="str">
        <f>IF(Table1[[#This Row],[Regular Hourly Wage]]&lt;14.05,"$14.75",IF(Table1[[#This Row],[Regular Hourly Wage]]&lt;30,"5%","None"))</f>
        <v>$14.75</v>
      </c>
      <c r="Y411" s="41">
        <f>IF(Table1[[#This Row],[Wage Category]]="5%",Table1[[#This Row],[Regular Hourly Wage]]*1.05,IF(Table1[[#This Row],[Wage Category]]="$14.75",14.75,Table1[[#This Row],[Regular Hourly Wage]]))</f>
        <v>14.75</v>
      </c>
      <c r="Z411" s="41">
        <f>(1+IF(Table1[[#This Row],[Regular Hourly Wage]]=0,0.5,(Table1[[#This Row],[Overtime Hourly Wage]]-Table1[[#This Row],[Regular Hourly Wage]])/Table1[[#This Row],[Regular Hourly Wage]]))*Table1[[#This Row],[Regular Wage Cap]]</f>
        <v>22.125</v>
      </c>
      <c r="AA411" s="41">
        <f>(1+IF(Table1[[#This Row],[Regular Hourly Wage]]=0,0,(Table1[[#This Row],[Holiday Hourly Wage]]-Table1[[#This Row],[Regular Hourly Wage]])/Table1[[#This Row],[Regular Hourly Wage]]))*Table1[[#This Row],[Regular Wage Cap]]</f>
        <v>14.75</v>
      </c>
      <c r="AB411" s="41">
        <f>Table1[[#This Row],[Regular Hours3]]*Table1[[#This Row],[Regular Hourly Wage]]</f>
        <v>0</v>
      </c>
      <c r="AC411" s="41">
        <f>Table1[[#This Row],[OvertimeHours5]]*Table1[[#This Row],[Overtime Hourly Wage]]</f>
        <v>0</v>
      </c>
      <c r="AD411" s="41">
        <f>Table1[[#This Row],[Holiday Hours7]]*Table1[[#This Row],[Holiday Hourly Wage]]</f>
        <v>0</v>
      </c>
      <c r="AE411" s="41">
        <f>SUM(Table1[[#This Row],[Regular10]:[Holiday12]])</f>
        <v>0</v>
      </c>
      <c r="AF411" s="41">
        <f>Table1[[#This Row],[Regular Hours3]]*Table1[[#This Row],[Regular Wage Cap]]</f>
        <v>0</v>
      </c>
      <c r="AG411" s="41">
        <f>Table1[[#This Row],[OvertimeHours5]]*Table1[[#This Row],[Overtime Wage Cap]]</f>
        <v>0</v>
      </c>
      <c r="AH411" s="41">
        <f>Table1[[#This Row],[Holiday Hours7]]*Table1[[#This Row],[Holiday Wage Cap]]</f>
        <v>0</v>
      </c>
      <c r="AI411" s="41">
        <f>SUM(Table1[[#This Row],[Regular]:[Holiday]])</f>
        <v>0</v>
      </c>
      <c r="AJ411" s="41">
        <f>IF(Table1[[#This Row],[Total]]=0,0,Table1[[#This Row],[Total2]]-Table1[[#This Row],[Total]])</f>
        <v>0</v>
      </c>
      <c r="AK411" s="41">
        <f>Table1[[#This Row],[Difference]]*Table1[[#This Row],[DDS Funding Percent]]</f>
        <v>0</v>
      </c>
      <c r="AL411" s="41">
        <f>IF(Table1[[#This Row],[Regular Hourly Wage]]&lt;&gt;0,Table1[[#This Row],[Regular Wage Cap]]-Table1[[#This Row],[Regular Hourly Wage]],0)</f>
        <v>0</v>
      </c>
      <c r="AM411" s="38"/>
      <c r="AN411" s="41">
        <f>Table1[[#This Row],[Wage Difference]]*Table1[[#This Row],[Post Wage Increase Time Off Accruals (Hours)]]</f>
        <v>0</v>
      </c>
      <c r="AO411" s="41">
        <f>Table1[[#This Row],[Min Wage Time Off Accrual Expense]]*Table1[[#This Row],[DDS Funding Percent]]</f>
        <v>0</v>
      </c>
      <c r="AP411" s="1"/>
      <c r="AQ411" s="18"/>
    </row>
    <row r="412" spans="3:43" x14ac:dyDescent="0.25">
      <c r="C412" s="58"/>
      <c r="D412" s="57"/>
      <c r="K412" s="41">
        <f>SUM(Table1[[#This Row],[Regular Wages]],Table1[[#This Row],[OvertimeWages]],Table1[[#This Row],[Holiday Wages]],Table1[[#This Row],[Incentive Payments]])</f>
        <v>0</v>
      </c>
      <c r="L412" s="38"/>
      <c r="M412" s="38"/>
      <c r="N412" s="38"/>
      <c r="O412" s="38"/>
      <c r="P412" s="38"/>
      <c r="Q412" s="38"/>
      <c r="R412" s="38"/>
      <c r="S412" s="41">
        <f>SUM(Table1[[#This Row],[Regular Wages2]],Table1[[#This Row],[OvertimeWages4]],Table1[[#This Row],[Holiday Wages6]],Table1[[#This Row],[Incentive Payments8]])</f>
        <v>0</v>
      </c>
      <c r="T412" s="41">
        <f>SUM(Table1[[#This Row],[Total Pre Min Wage Wages]],Table1[[#This Row],[Total After Min Wage Wages]])</f>
        <v>0</v>
      </c>
      <c r="U412" s="41">
        <f>IFERROR(IF(OR(Table1[[#This Row],[Regular Hours]]=0,Table1[[#This Row],[Regular Hours]]=""),VLOOKUP(Table1[[#This Row],[Position Title]],startingWages!$A$2:$D$200,2, FALSE),Table1[[#This Row],[Regular Wages]]/Table1[[#This Row],[Regular Hours]]),0)</f>
        <v>0</v>
      </c>
      <c r="V412" s="41">
        <f>IF(OR(Table1[[#This Row],[OvertimeHours]]="",Table1[[#This Row],[OvertimeHours]]=0),Table1[[#This Row],[Regular Hourly Wage]]*1.5,Table1[[#This Row],[OvertimeWages]]/Table1[[#This Row],[OvertimeHours]])</f>
        <v>0</v>
      </c>
      <c r="W412" s="41">
        <f>IF(OR(Table1[[#This Row],[Holiday Hours]]="",Table1[[#This Row],[Holiday Hours]]=0),Table1[[#This Row],[Regular Hourly Wage]],Table1[[#This Row],[Holiday Wages]]/Table1[[#This Row],[Holiday Hours]])</f>
        <v>0</v>
      </c>
      <c r="X412" s="41" t="str">
        <f>IF(Table1[[#This Row],[Regular Hourly Wage]]&lt;14.05,"$14.75",IF(Table1[[#This Row],[Regular Hourly Wage]]&lt;30,"5%","None"))</f>
        <v>$14.75</v>
      </c>
      <c r="Y412" s="41">
        <f>IF(Table1[[#This Row],[Wage Category]]="5%",Table1[[#This Row],[Regular Hourly Wage]]*1.05,IF(Table1[[#This Row],[Wage Category]]="$14.75",14.75,Table1[[#This Row],[Regular Hourly Wage]]))</f>
        <v>14.75</v>
      </c>
      <c r="Z412" s="41">
        <f>(1+IF(Table1[[#This Row],[Regular Hourly Wage]]=0,0.5,(Table1[[#This Row],[Overtime Hourly Wage]]-Table1[[#This Row],[Regular Hourly Wage]])/Table1[[#This Row],[Regular Hourly Wage]]))*Table1[[#This Row],[Regular Wage Cap]]</f>
        <v>22.125</v>
      </c>
      <c r="AA412" s="41">
        <f>(1+IF(Table1[[#This Row],[Regular Hourly Wage]]=0,0,(Table1[[#This Row],[Holiday Hourly Wage]]-Table1[[#This Row],[Regular Hourly Wage]])/Table1[[#This Row],[Regular Hourly Wage]]))*Table1[[#This Row],[Regular Wage Cap]]</f>
        <v>14.75</v>
      </c>
      <c r="AB412" s="41">
        <f>Table1[[#This Row],[Regular Hours3]]*Table1[[#This Row],[Regular Hourly Wage]]</f>
        <v>0</v>
      </c>
      <c r="AC412" s="41">
        <f>Table1[[#This Row],[OvertimeHours5]]*Table1[[#This Row],[Overtime Hourly Wage]]</f>
        <v>0</v>
      </c>
      <c r="AD412" s="41">
        <f>Table1[[#This Row],[Holiday Hours7]]*Table1[[#This Row],[Holiday Hourly Wage]]</f>
        <v>0</v>
      </c>
      <c r="AE412" s="41">
        <f>SUM(Table1[[#This Row],[Regular10]:[Holiday12]])</f>
        <v>0</v>
      </c>
      <c r="AF412" s="41">
        <f>Table1[[#This Row],[Regular Hours3]]*Table1[[#This Row],[Regular Wage Cap]]</f>
        <v>0</v>
      </c>
      <c r="AG412" s="41">
        <f>Table1[[#This Row],[OvertimeHours5]]*Table1[[#This Row],[Overtime Wage Cap]]</f>
        <v>0</v>
      </c>
      <c r="AH412" s="41">
        <f>Table1[[#This Row],[Holiday Hours7]]*Table1[[#This Row],[Holiday Wage Cap]]</f>
        <v>0</v>
      </c>
      <c r="AI412" s="41">
        <f>SUM(Table1[[#This Row],[Regular]:[Holiday]])</f>
        <v>0</v>
      </c>
      <c r="AJ412" s="41">
        <f>IF(Table1[[#This Row],[Total]]=0,0,Table1[[#This Row],[Total2]]-Table1[[#This Row],[Total]])</f>
        <v>0</v>
      </c>
      <c r="AK412" s="41">
        <f>Table1[[#This Row],[Difference]]*Table1[[#This Row],[DDS Funding Percent]]</f>
        <v>0</v>
      </c>
      <c r="AL412" s="41">
        <f>IF(Table1[[#This Row],[Regular Hourly Wage]]&lt;&gt;0,Table1[[#This Row],[Regular Wage Cap]]-Table1[[#This Row],[Regular Hourly Wage]],0)</f>
        <v>0</v>
      </c>
      <c r="AM412" s="38"/>
      <c r="AN412" s="41">
        <f>Table1[[#This Row],[Wage Difference]]*Table1[[#This Row],[Post Wage Increase Time Off Accruals (Hours)]]</f>
        <v>0</v>
      </c>
      <c r="AO412" s="41">
        <f>Table1[[#This Row],[Min Wage Time Off Accrual Expense]]*Table1[[#This Row],[DDS Funding Percent]]</f>
        <v>0</v>
      </c>
      <c r="AP412" s="1"/>
      <c r="AQ412" s="18"/>
    </row>
    <row r="413" spans="3:43" x14ac:dyDescent="0.25">
      <c r="C413" s="58"/>
      <c r="D413" s="57"/>
      <c r="K413" s="41">
        <f>SUM(Table1[[#This Row],[Regular Wages]],Table1[[#This Row],[OvertimeWages]],Table1[[#This Row],[Holiday Wages]],Table1[[#This Row],[Incentive Payments]])</f>
        <v>0</v>
      </c>
      <c r="L413" s="38"/>
      <c r="M413" s="38"/>
      <c r="N413" s="38"/>
      <c r="O413" s="38"/>
      <c r="P413" s="38"/>
      <c r="Q413" s="38"/>
      <c r="R413" s="38"/>
      <c r="S413" s="41">
        <f>SUM(Table1[[#This Row],[Regular Wages2]],Table1[[#This Row],[OvertimeWages4]],Table1[[#This Row],[Holiday Wages6]],Table1[[#This Row],[Incentive Payments8]])</f>
        <v>0</v>
      </c>
      <c r="T413" s="41">
        <f>SUM(Table1[[#This Row],[Total Pre Min Wage Wages]],Table1[[#This Row],[Total After Min Wage Wages]])</f>
        <v>0</v>
      </c>
      <c r="U413" s="41">
        <f>IFERROR(IF(OR(Table1[[#This Row],[Regular Hours]]=0,Table1[[#This Row],[Regular Hours]]=""),VLOOKUP(Table1[[#This Row],[Position Title]],startingWages!$A$2:$D$200,2, FALSE),Table1[[#This Row],[Regular Wages]]/Table1[[#This Row],[Regular Hours]]),0)</f>
        <v>0</v>
      </c>
      <c r="V413" s="41">
        <f>IF(OR(Table1[[#This Row],[OvertimeHours]]="",Table1[[#This Row],[OvertimeHours]]=0),Table1[[#This Row],[Regular Hourly Wage]]*1.5,Table1[[#This Row],[OvertimeWages]]/Table1[[#This Row],[OvertimeHours]])</f>
        <v>0</v>
      </c>
      <c r="W413" s="41">
        <f>IF(OR(Table1[[#This Row],[Holiday Hours]]="",Table1[[#This Row],[Holiday Hours]]=0),Table1[[#This Row],[Regular Hourly Wage]],Table1[[#This Row],[Holiday Wages]]/Table1[[#This Row],[Holiday Hours]])</f>
        <v>0</v>
      </c>
      <c r="X413" s="41" t="str">
        <f>IF(Table1[[#This Row],[Regular Hourly Wage]]&lt;14.05,"$14.75",IF(Table1[[#This Row],[Regular Hourly Wage]]&lt;30,"5%","None"))</f>
        <v>$14.75</v>
      </c>
      <c r="Y413" s="41">
        <f>IF(Table1[[#This Row],[Wage Category]]="5%",Table1[[#This Row],[Regular Hourly Wage]]*1.05,IF(Table1[[#This Row],[Wage Category]]="$14.75",14.75,Table1[[#This Row],[Regular Hourly Wage]]))</f>
        <v>14.75</v>
      </c>
      <c r="Z413" s="41">
        <f>(1+IF(Table1[[#This Row],[Regular Hourly Wage]]=0,0.5,(Table1[[#This Row],[Overtime Hourly Wage]]-Table1[[#This Row],[Regular Hourly Wage]])/Table1[[#This Row],[Regular Hourly Wage]]))*Table1[[#This Row],[Regular Wage Cap]]</f>
        <v>22.125</v>
      </c>
      <c r="AA413" s="41">
        <f>(1+IF(Table1[[#This Row],[Regular Hourly Wage]]=0,0,(Table1[[#This Row],[Holiday Hourly Wage]]-Table1[[#This Row],[Regular Hourly Wage]])/Table1[[#This Row],[Regular Hourly Wage]]))*Table1[[#This Row],[Regular Wage Cap]]</f>
        <v>14.75</v>
      </c>
      <c r="AB413" s="41">
        <f>Table1[[#This Row],[Regular Hours3]]*Table1[[#This Row],[Regular Hourly Wage]]</f>
        <v>0</v>
      </c>
      <c r="AC413" s="41">
        <f>Table1[[#This Row],[OvertimeHours5]]*Table1[[#This Row],[Overtime Hourly Wage]]</f>
        <v>0</v>
      </c>
      <c r="AD413" s="41">
        <f>Table1[[#This Row],[Holiday Hours7]]*Table1[[#This Row],[Holiday Hourly Wage]]</f>
        <v>0</v>
      </c>
      <c r="AE413" s="41">
        <f>SUM(Table1[[#This Row],[Regular10]:[Holiday12]])</f>
        <v>0</v>
      </c>
      <c r="AF413" s="41">
        <f>Table1[[#This Row],[Regular Hours3]]*Table1[[#This Row],[Regular Wage Cap]]</f>
        <v>0</v>
      </c>
      <c r="AG413" s="41">
        <f>Table1[[#This Row],[OvertimeHours5]]*Table1[[#This Row],[Overtime Wage Cap]]</f>
        <v>0</v>
      </c>
      <c r="AH413" s="41">
        <f>Table1[[#This Row],[Holiday Hours7]]*Table1[[#This Row],[Holiday Wage Cap]]</f>
        <v>0</v>
      </c>
      <c r="AI413" s="41">
        <f>SUM(Table1[[#This Row],[Regular]:[Holiday]])</f>
        <v>0</v>
      </c>
      <c r="AJ413" s="41">
        <f>IF(Table1[[#This Row],[Total]]=0,0,Table1[[#This Row],[Total2]]-Table1[[#This Row],[Total]])</f>
        <v>0</v>
      </c>
      <c r="AK413" s="41">
        <f>Table1[[#This Row],[Difference]]*Table1[[#This Row],[DDS Funding Percent]]</f>
        <v>0</v>
      </c>
      <c r="AL413" s="41">
        <f>IF(Table1[[#This Row],[Regular Hourly Wage]]&lt;&gt;0,Table1[[#This Row],[Regular Wage Cap]]-Table1[[#This Row],[Regular Hourly Wage]],0)</f>
        <v>0</v>
      </c>
      <c r="AM413" s="38"/>
      <c r="AN413" s="41">
        <f>Table1[[#This Row],[Wage Difference]]*Table1[[#This Row],[Post Wage Increase Time Off Accruals (Hours)]]</f>
        <v>0</v>
      </c>
      <c r="AO413" s="41">
        <f>Table1[[#This Row],[Min Wage Time Off Accrual Expense]]*Table1[[#This Row],[DDS Funding Percent]]</f>
        <v>0</v>
      </c>
      <c r="AP413" s="1"/>
      <c r="AQ413" s="18"/>
    </row>
    <row r="414" spans="3:43" x14ac:dyDescent="0.25">
      <c r="C414" s="58"/>
      <c r="D414" s="57"/>
      <c r="K414" s="41">
        <f>SUM(Table1[[#This Row],[Regular Wages]],Table1[[#This Row],[OvertimeWages]],Table1[[#This Row],[Holiday Wages]],Table1[[#This Row],[Incentive Payments]])</f>
        <v>0</v>
      </c>
      <c r="L414" s="38"/>
      <c r="M414" s="38"/>
      <c r="N414" s="38"/>
      <c r="O414" s="38"/>
      <c r="P414" s="38"/>
      <c r="Q414" s="38"/>
      <c r="R414" s="38"/>
      <c r="S414" s="41">
        <f>SUM(Table1[[#This Row],[Regular Wages2]],Table1[[#This Row],[OvertimeWages4]],Table1[[#This Row],[Holiday Wages6]],Table1[[#This Row],[Incentive Payments8]])</f>
        <v>0</v>
      </c>
      <c r="T414" s="41">
        <f>SUM(Table1[[#This Row],[Total Pre Min Wage Wages]],Table1[[#This Row],[Total After Min Wage Wages]])</f>
        <v>0</v>
      </c>
      <c r="U414" s="41">
        <f>IFERROR(IF(OR(Table1[[#This Row],[Regular Hours]]=0,Table1[[#This Row],[Regular Hours]]=""),VLOOKUP(Table1[[#This Row],[Position Title]],startingWages!$A$2:$D$200,2, FALSE),Table1[[#This Row],[Regular Wages]]/Table1[[#This Row],[Regular Hours]]),0)</f>
        <v>0</v>
      </c>
      <c r="V414" s="41">
        <f>IF(OR(Table1[[#This Row],[OvertimeHours]]="",Table1[[#This Row],[OvertimeHours]]=0),Table1[[#This Row],[Regular Hourly Wage]]*1.5,Table1[[#This Row],[OvertimeWages]]/Table1[[#This Row],[OvertimeHours]])</f>
        <v>0</v>
      </c>
      <c r="W414" s="41">
        <f>IF(OR(Table1[[#This Row],[Holiday Hours]]="",Table1[[#This Row],[Holiday Hours]]=0),Table1[[#This Row],[Regular Hourly Wage]],Table1[[#This Row],[Holiday Wages]]/Table1[[#This Row],[Holiday Hours]])</f>
        <v>0</v>
      </c>
      <c r="X414" s="41" t="str">
        <f>IF(Table1[[#This Row],[Regular Hourly Wage]]&lt;14.05,"$14.75",IF(Table1[[#This Row],[Regular Hourly Wage]]&lt;30,"5%","None"))</f>
        <v>$14.75</v>
      </c>
      <c r="Y414" s="41">
        <f>IF(Table1[[#This Row],[Wage Category]]="5%",Table1[[#This Row],[Regular Hourly Wage]]*1.05,IF(Table1[[#This Row],[Wage Category]]="$14.75",14.75,Table1[[#This Row],[Regular Hourly Wage]]))</f>
        <v>14.75</v>
      </c>
      <c r="Z414" s="41">
        <f>(1+IF(Table1[[#This Row],[Regular Hourly Wage]]=0,0.5,(Table1[[#This Row],[Overtime Hourly Wage]]-Table1[[#This Row],[Regular Hourly Wage]])/Table1[[#This Row],[Regular Hourly Wage]]))*Table1[[#This Row],[Regular Wage Cap]]</f>
        <v>22.125</v>
      </c>
      <c r="AA414" s="41">
        <f>(1+IF(Table1[[#This Row],[Regular Hourly Wage]]=0,0,(Table1[[#This Row],[Holiday Hourly Wage]]-Table1[[#This Row],[Regular Hourly Wage]])/Table1[[#This Row],[Regular Hourly Wage]]))*Table1[[#This Row],[Regular Wage Cap]]</f>
        <v>14.75</v>
      </c>
      <c r="AB414" s="41">
        <f>Table1[[#This Row],[Regular Hours3]]*Table1[[#This Row],[Regular Hourly Wage]]</f>
        <v>0</v>
      </c>
      <c r="AC414" s="41">
        <f>Table1[[#This Row],[OvertimeHours5]]*Table1[[#This Row],[Overtime Hourly Wage]]</f>
        <v>0</v>
      </c>
      <c r="AD414" s="41">
        <f>Table1[[#This Row],[Holiday Hours7]]*Table1[[#This Row],[Holiday Hourly Wage]]</f>
        <v>0</v>
      </c>
      <c r="AE414" s="41">
        <f>SUM(Table1[[#This Row],[Regular10]:[Holiday12]])</f>
        <v>0</v>
      </c>
      <c r="AF414" s="41">
        <f>Table1[[#This Row],[Regular Hours3]]*Table1[[#This Row],[Regular Wage Cap]]</f>
        <v>0</v>
      </c>
      <c r="AG414" s="41">
        <f>Table1[[#This Row],[OvertimeHours5]]*Table1[[#This Row],[Overtime Wage Cap]]</f>
        <v>0</v>
      </c>
      <c r="AH414" s="41">
        <f>Table1[[#This Row],[Holiday Hours7]]*Table1[[#This Row],[Holiday Wage Cap]]</f>
        <v>0</v>
      </c>
      <c r="AI414" s="41">
        <f>SUM(Table1[[#This Row],[Regular]:[Holiday]])</f>
        <v>0</v>
      </c>
      <c r="AJ414" s="41">
        <f>IF(Table1[[#This Row],[Total]]=0,0,Table1[[#This Row],[Total2]]-Table1[[#This Row],[Total]])</f>
        <v>0</v>
      </c>
      <c r="AK414" s="41">
        <f>Table1[[#This Row],[Difference]]*Table1[[#This Row],[DDS Funding Percent]]</f>
        <v>0</v>
      </c>
      <c r="AL414" s="41">
        <f>IF(Table1[[#This Row],[Regular Hourly Wage]]&lt;&gt;0,Table1[[#This Row],[Regular Wage Cap]]-Table1[[#This Row],[Regular Hourly Wage]],0)</f>
        <v>0</v>
      </c>
      <c r="AM414" s="38"/>
      <c r="AN414" s="41">
        <f>Table1[[#This Row],[Wage Difference]]*Table1[[#This Row],[Post Wage Increase Time Off Accruals (Hours)]]</f>
        <v>0</v>
      </c>
      <c r="AO414" s="41">
        <f>Table1[[#This Row],[Min Wage Time Off Accrual Expense]]*Table1[[#This Row],[DDS Funding Percent]]</f>
        <v>0</v>
      </c>
      <c r="AP414" s="1"/>
      <c r="AQ414" s="18"/>
    </row>
    <row r="415" spans="3:43" x14ac:dyDescent="0.25">
      <c r="C415" s="58"/>
      <c r="D415" s="57"/>
      <c r="K415" s="41">
        <f>SUM(Table1[[#This Row],[Regular Wages]],Table1[[#This Row],[OvertimeWages]],Table1[[#This Row],[Holiday Wages]],Table1[[#This Row],[Incentive Payments]])</f>
        <v>0</v>
      </c>
      <c r="L415" s="38"/>
      <c r="M415" s="38"/>
      <c r="N415" s="38"/>
      <c r="O415" s="38"/>
      <c r="P415" s="38"/>
      <c r="Q415" s="38"/>
      <c r="R415" s="38"/>
      <c r="S415" s="41">
        <f>SUM(Table1[[#This Row],[Regular Wages2]],Table1[[#This Row],[OvertimeWages4]],Table1[[#This Row],[Holiday Wages6]],Table1[[#This Row],[Incentive Payments8]])</f>
        <v>0</v>
      </c>
      <c r="T415" s="41">
        <f>SUM(Table1[[#This Row],[Total Pre Min Wage Wages]],Table1[[#This Row],[Total After Min Wage Wages]])</f>
        <v>0</v>
      </c>
      <c r="U415" s="41">
        <f>IFERROR(IF(OR(Table1[[#This Row],[Regular Hours]]=0,Table1[[#This Row],[Regular Hours]]=""),VLOOKUP(Table1[[#This Row],[Position Title]],startingWages!$A$2:$D$200,2, FALSE),Table1[[#This Row],[Regular Wages]]/Table1[[#This Row],[Regular Hours]]),0)</f>
        <v>0</v>
      </c>
      <c r="V415" s="41">
        <f>IF(OR(Table1[[#This Row],[OvertimeHours]]="",Table1[[#This Row],[OvertimeHours]]=0),Table1[[#This Row],[Regular Hourly Wage]]*1.5,Table1[[#This Row],[OvertimeWages]]/Table1[[#This Row],[OvertimeHours]])</f>
        <v>0</v>
      </c>
      <c r="W415" s="41">
        <f>IF(OR(Table1[[#This Row],[Holiday Hours]]="",Table1[[#This Row],[Holiday Hours]]=0),Table1[[#This Row],[Regular Hourly Wage]],Table1[[#This Row],[Holiday Wages]]/Table1[[#This Row],[Holiday Hours]])</f>
        <v>0</v>
      </c>
      <c r="X415" s="41" t="str">
        <f>IF(Table1[[#This Row],[Regular Hourly Wage]]&lt;14.05,"$14.75",IF(Table1[[#This Row],[Regular Hourly Wage]]&lt;30,"5%","None"))</f>
        <v>$14.75</v>
      </c>
      <c r="Y415" s="41">
        <f>IF(Table1[[#This Row],[Wage Category]]="5%",Table1[[#This Row],[Regular Hourly Wage]]*1.05,IF(Table1[[#This Row],[Wage Category]]="$14.75",14.75,Table1[[#This Row],[Regular Hourly Wage]]))</f>
        <v>14.75</v>
      </c>
      <c r="Z415" s="41">
        <f>(1+IF(Table1[[#This Row],[Regular Hourly Wage]]=0,0.5,(Table1[[#This Row],[Overtime Hourly Wage]]-Table1[[#This Row],[Regular Hourly Wage]])/Table1[[#This Row],[Regular Hourly Wage]]))*Table1[[#This Row],[Regular Wage Cap]]</f>
        <v>22.125</v>
      </c>
      <c r="AA415" s="41">
        <f>(1+IF(Table1[[#This Row],[Regular Hourly Wage]]=0,0,(Table1[[#This Row],[Holiday Hourly Wage]]-Table1[[#This Row],[Regular Hourly Wage]])/Table1[[#This Row],[Regular Hourly Wage]]))*Table1[[#This Row],[Regular Wage Cap]]</f>
        <v>14.75</v>
      </c>
      <c r="AB415" s="41">
        <f>Table1[[#This Row],[Regular Hours3]]*Table1[[#This Row],[Regular Hourly Wage]]</f>
        <v>0</v>
      </c>
      <c r="AC415" s="41">
        <f>Table1[[#This Row],[OvertimeHours5]]*Table1[[#This Row],[Overtime Hourly Wage]]</f>
        <v>0</v>
      </c>
      <c r="AD415" s="41">
        <f>Table1[[#This Row],[Holiday Hours7]]*Table1[[#This Row],[Holiday Hourly Wage]]</f>
        <v>0</v>
      </c>
      <c r="AE415" s="41">
        <f>SUM(Table1[[#This Row],[Regular10]:[Holiday12]])</f>
        <v>0</v>
      </c>
      <c r="AF415" s="41">
        <f>Table1[[#This Row],[Regular Hours3]]*Table1[[#This Row],[Regular Wage Cap]]</f>
        <v>0</v>
      </c>
      <c r="AG415" s="41">
        <f>Table1[[#This Row],[OvertimeHours5]]*Table1[[#This Row],[Overtime Wage Cap]]</f>
        <v>0</v>
      </c>
      <c r="AH415" s="41">
        <f>Table1[[#This Row],[Holiday Hours7]]*Table1[[#This Row],[Holiday Wage Cap]]</f>
        <v>0</v>
      </c>
      <c r="AI415" s="41">
        <f>SUM(Table1[[#This Row],[Regular]:[Holiday]])</f>
        <v>0</v>
      </c>
      <c r="AJ415" s="41">
        <f>IF(Table1[[#This Row],[Total]]=0,0,Table1[[#This Row],[Total2]]-Table1[[#This Row],[Total]])</f>
        <v>0</v>
      </c>
      <c r="AK415" s="41">
        <f>Table1[[#This Row],[Difference]]*Table1[[#This Row],[DDS Funding Percent]]</f>
        <v>0</v>
      </c>
      <c r="AL415" s="41">
        <f>IF(Table1[[#This Row],[Regular Hourly Wage]]&lt;&gt;0,Table1[[#This Row],[Regular Wage Cap]]-Table1[[#This Row],[Regular Hourly Wage]],0)</f>
        <v>0</v>
      </c>
      <c r="AM415" s="38"/>
      <c r="AN415" s="41">
        <f>Table1[[#This Row],[Wage Difference]]*Table1[[#This Row],[Post Wage Increase Time Off Accruals (Hours)]]</f>
        <v>0</v>
      </c>
      <c r="AO415" s="41">
        <f>Table1[[#This Row],[Min Wage Time Off Accrual Expense]]*Table1[[#This Row],[DDS Funding Percent]]</f>
        <v>0</v>
      </c>
      <c r="AP415" s="1"/>
      <c r="AQ415" s="18"/>
    </row>
    <row r="416" spans="3:43" x14ac:dyDescent="0.25">
      <c r="C416" s="58"/>
      <c r="D416" s="57"/>
      <c r="K416" s="41">
        <f>SUM(Table1[[#This Row],[Regular Wages]],Table1[[#This Row],[OvertimeWages]],Table1[[#This Row],[Holiday Wages]],Table1[[#This Row],[Incentive Payments]])</f>
        <v>0</v>
      </c>
      <c r="L416" s="38"/>
      <c r="M416" s="38"/>
      <c r="N416" s="38"/>
      <c r="O416" s="38"/>
      <c r="P416" s="38"/>
      <c r="Q416" s="38"/>
      <c r="R416" s="38"/>
      <c r="S416" s="41">
        <f>SUM(Table1[[#This Row],[Regular Wages2]],Table1[[#This Row],[OvertimeWages4]],Table1[[#This Row],[Holiday Wages6]],Table1[[#This Row],[Incentive Payments8]])</f>
        <v>0</v>
      </c>
      <c r="T416" s="41">
        <f>SUM(Table1[[#This Row],[Total Pre Min Wage Wages]],Table1[[#This Row],[Total After Min Wage Wages]])</f>
        <v>0</v>
      </c>
      <c r="U416" s="41">
        <f>IFERROR(IF(OR(Table1[[#This Row],[Regular Hours]]=0,Table1[[#This Row],[Regular Hours]]=""),VLOOKUP(Table1[[#This Row],[Position Title]],startingWages!$A$2:$D$200,2, FALSE),Table1[[#This Row],[Regular Wages]]/Table1[[#This Row],[Regular Hours]]),0)</f>
        <v>0</v>
      </c>
      <c r="V416" s="41">
        <f>IF(OR(Table1[[#This Row],[OvertimeHours]]="",Table1[[#This Row],[OvertimeHours]]=0),Table1[[#This Row],[Regular Hourly Wage]]*1.5,Table1[[#This Row],[OvertimeWages]]/Table1[[#This Row],[OvertimeHours]])</f>
        <v>0</v>
      </c>
      <c r="W416" s="41">
        <f>IF(OR(Table1[[#This Row],[Holiday Hours]]="",Table1[[#This Row],[Holiday Hours]]=0),Table1[[#This Row],[Regular Hourly Wage]],Table1[[#This Row],[Holiday Wages]]/Table1[[#This Row],[Holiday Hours]])</f>
        <v>0</v>
      </c>
      <c r="X416" s="41" t="str">
        <f>IF(Table1[[#This Row],[Regular Hourly Wage]]&lt;14.05,"$14.75",IF(Table1[[#This Row],[Regular Hourly Wage]]&lt;30,"5%","None"))</f>
        <v>$14.75</v>
      </c>
      <c r="Y416" s="41">
        <f>IF(Table1[[#This Row],[Wage Category]]="5%",Table1[[#This Row],[Regular Hourly Wage]]*1.05,IF(Table1[[#This Row],[Wage Category]]="$14.75",14.75,Table1[[#This Row],[Regular Hourly Wage]]))</f>
        <v>14.75</v>
      </c>
      <c r="Z416" s="41">
        <f>(1+IF(Table1[[#This Row],[Regular Hourly Wage]]=0,0.5,(Table1[[#This Row],[Overtime Hourly Wage]]-Table1[[#This Row],[Regular Hourly Wage]])/Table1[[#This Row],[Regular Hourly Wage]]))*Table1[[#This Row],[Regular Wage Cap]]</f>
        <v>22.125</v>
      </c>
      <c r="AA416" s="41">
        <f>(1+IF(Table1[[#This Row],[Regular Hourly Wage]]=0,0,(Table1[[#This Row],[Holiday Hourly Wage]]-Table1[[#This Row],[Regular Hourly Wage]])/Table1[[#This Row],[Regular Hourly Wage]]))*Table1[[#This Row],[Regular Wage Cap]]</f>
        <v>14.75</v>
      </c>
      <c r="AB416" s="41">
        <f>Table1[[#This Row],[Regular Hours3]]*Table1[[#This Row],[Regular Hourly Wage]]</f>
        <v>0</v>
      </c>
      <c r="AC416" s="41">
        <f>Table1[[#This Row],[OvertimeHours5]]*Table1[[#This Row],[Overtime Hourly Wage]]</f>
        <v>0</v>
      </c>
      <c r="AD416" s="41">
        <f>Table1[[#This Row],[Holiday Hours7]]*Table1[[#This Row],[Holiday Hourly Wage]]</f>
        <v>0</v>
      </c>
      <c r="AE416" s="41">
        <f>SUM(Table1[[#This Row],[Regular10]:[Holiday12]])</f>
        <v>0</v>
      </c>
      <c r="AF416" s="41">
        <f>Table1[[#This Row],[Regular Hours3]]*Table1[[#This Row],[Regular Wage Cap]]</f>
        <v>0</v>
      </c>
      <c r="AG416" s="41">
        <f>Table1[[#This Row],[OvertimeHours5]]*Table1[[#This Row],[Overtime Wage Cap]]</f>
        <v>0</v>
      </c>
      <c r="AH416" s="41">
        <f>Table1[[#This Row],[Holiday Hours7]]*Table1[[#This Row],[Holiday Wage Cap]]</f>
        <v>0</v>
      </c>
      <c r="AI416" s="41">
        <f>SUM(Table1[[#This Row],[Regular]:[Holiday]])</f>
        <v>0</v>
      </c>
      <c r="AJ416" s="41">
        <f>IF(Table1[[#This Row],[Total]]=0,0,Table1[[#This Row],[Total2]]-Table1[[#This Row],[Total]])</f>
        <v>0</v>
      </c>
      <c r="AK416" s="41">
        <f>Table1[[#This Row],[Difference]]*Table1[[#This Row],[DDS Funding Percent]]</f>
        <v>0</v>
      </c>
      <c r="AL416" s="41">
        <f>IF(Table1[[#This Row],[Regular Hourly Wage]]&lt;&gt;0,Table1[[#This Row],[Regular Wage Cap]]-Table1[[#This Row],[Regular Hourly Wage]],0)</f>
        <v>0</v>
      </c>
      <c r="AM416" s="38"/>
      <c r="AN416" s="41">
        <f>Table1[[#This Row],[Wage Difference]]*Table1[[#This Row],[Post Wage Increase Time Off Accruals (Hours)]]</f>
        <v>0</v>
      </c>
      <c r="AO416" s="41">
        <f>Table1[[#This Row],[Min Wage Time Off Accrual Expense]]*Table1[[#This Row],[DDS Funding Percent]]</f>
        <v>0</v>
      </c>
      <c r="AP416" s="1"/>
      <c r="AQ416" s="18"/>
    </row>
    <row r="417" spans="3:43" x14ac:dyDescent="0.25">
      <c r="C417" s="58"/>
      <c r="D417" s="57"/>
      <c r="K417" s="41">
        <f>SUM(Table1[[#This Row],[Regular Wages]],Table1[[#This Row],[OvertimeWages]],Table1[[#This Row],[Holiday Wages]],Table1[[#This Row],[Incentive Payments]])</f>
        <v>0</v>
      </c>
      <c r="L417" s="38"/>
      <c r="M417" s="38"/>
      <c r="N417" s="38"/>
      <c r="O417" s="38"/>
      <c r="P417" s="38"/>
      <c r="Q417" s="38"/>
      <c r="R417" s="38"/>
      <c r="S417" s="41">
        <f>SUM(Table1[[#This Row],[Regular Wages2]],Table1[[#This Row],[OvertimeWages4]],Table1[[#This Row],[Holiday Wages6]],Table1[[#This Row],[Incentive Payments8]])</f>
        <v>0</v>
      </c>
      <c r="T417" s="41">
        <f>SUM(Table1[[#This Row],[Total Pre Min Wage Wages]],Table1[[#This Row],[Total After Min Wage Wages]])</f>
        <v>0</v>
      </c>
      <c r="U417" s="41">
        <f>IFERROR(IF(OR(Table1[[#This Row],[Regular Hours]]=0,Table1[[#This Row],[Regular Hours]]=""),VLOOKUP(Table1[[#This Row],[Position Title]],startingWages!$A$2:$D$200,2, FALSE),Table1[[#This Row],[Regular Wages]]/Table1[[#This Row],[Regular Hours]]),0)</f>
        <v>0</v>
      </c>
      <c r="V417" s="41">
        <f>IF(OR(Table1[[#This Row],[OvertimeHours]]="",Table1[[#This Row],[OvertimeHours]]=0),Table1[[#This Row],[Regular Hourly Wage]]*1.5,Table1[[#This Row],[OvertimeWages]]/Table1[[#This Row],[OvertimeHours]])</f>
        <v>0</v>
      </c>
      <c r="W417" s="41">
        <f>IF(OR(Table1[[#This Row],[Holiday Hours]]="",Table1[[#This Row],[Holiday Hours]]=0),Table1[[#This Row],[Regular Hourly Wage]],Table1[[#This Row],[Holiday Wages]]/Table1[[#This Row],[Holiday Hours]])</f>
        <v>0</v>
      </c>
      <c r="X417" s="41" t="str">
        <f>IF(Table1[[#This Row],[Regular Hourly Wage]]&lt;14.05,"$14.75",IF(Table1[[#This Row],[Regular Hourly Wage]]&lt;30,"5%","None"))</f>
        <v>$14.75</v>
      </c>
      <c r="Y417" s="41">
        <f>IF(Table1[[#This Row],[Wage Category]]="5%",Table1[[#This Row],[Regular Hourly Wage]]*1.05,IF(Table1[[#This Row],[Wage Category]]="$14.75",14.75,Table1[[#This Row],[Regular Hourly Wage]]))</f>
        <v>14.75</v>
      </c>
      <c r="Z417" s="41">
        <f>(1+IF(Table1[[#This Row],[Regular Hourly Wage]]=0,0.5,(Table1[[#This Row],[Overtime Hourly Wage]]-Table1[[#This Row],[Regular Hourly Wage]])/Table1[[#This Row],[Regular Hourly Wage]]))*Table1[[#This Row],[Regular Wage Cap]]</f>
        <v>22.125</v>
      </c>
      <c r="AA417" s="41">
        <f>(1+IF(Table1[[#This Row],[Regular Hourly Wage]]=0,0,(Table1[[#This Row],[Holiday Hourly Wage]]-Table1[[#This Row],[Regular Hourly Wage]])/Table1[[#This Row],[Regular Hourly Wage]]))*Table1[[#This Row],[Regular Wage Cap]]</f>
        <v>14.75</v>
      </c>
      <c r="AB417" s="41">
        <f>Table1[[#This Row],[Regular Hours3]]*Table1[[#This Row],[Regular Hourly Wage]]</f>
        <v>0</v>
      </c>
      <c r="AC417" s="41">
        <f>Table1[[#This Row],[OvertimeHours5]]*Table1[[#This Row],[Overtime Hourly Wage]]</f>
        <v>0</v>
      </c>
      <c r="AD417" s="41">
        <f>Table1[[#This Row],[Holiday Hours7]]*Table1[[#This Row],[Holiday Hourly Wage]]</f>
        <v>0</v>
      </c>
      <c r="AE417" s="41">
        <f>SUM(Table1[[#This Row],[Regular10]:[Holiday12]])</f>
        <v>0</v>
      </c>
      <c r="AF417" s="41">
        <f>Table1[[#This Row],[Regular Hours3]]*Table1[[#This Row],[Regular Wage Cap]]</f>
        <v>0</v>
      </c>
      <c r="AG417" s="41">
        <f>Table1[[#This Row],[OvertimeHours5]]*Table1[[#This Row],[Overtime Wage Cap]]</f>
        <v>0</v>
      </c>
      <c r="AH417" s="41">
        <f>Table1[[#This Row],[Holiday Hours7]]*Table1[[#This Row],[Holiday Wage Cap]]</f>
        <v>0</v>
      </c>
      <c r="AI417" s="41">
        <f>SUM(Table1[[#This Row],[Regular]:[Holiday]])</f>
        <v>0</v>
      </c>
      <c r="AJ417" s="41">
        <f>IF(Table1[[#This Row],[Total]]=0,0,Table1[[#This Row],[Total2]]-Table1[[#This Row],[Total]])</f>
        <v>0</v>
      </c>
      <c r="AK417" s="41">
        <f>Table1[[#This Row],[Difference]]*Table1[[#This Row],[DDS Funding Percent]]</f>
        <v>0</v>
      </c>
      <c r="AL417" s="41">
        <f>IF(Table1[[#This Row],[Regular Hourly Wage]]&lt;&gt;0,Table1[[#This Row],[Regular Wage Cap]]-Table1[[#This Row],[Regular Hourly Wage]],0)</f>
        <v>0</v>
      </c>
      <c r="AM417" s="38"/>
      <c r="AN417" s="41">
        <f>Table1[[#This Row],[Wage Difference]]*Table1[[#This Row],[Post Wage Increase Time Off Accruals (Hours)]]</f>
        <v>0</v>
      </c>
      <c r="AO417" s="41">
        <f>Table1[[#This Row],[Min Wage Time Off Accrual Expense]]*Table1[[#This Row],[DDS Funding Percent]]</f>
        <v>0</v>
      </c>
      <c r="AP417" s="1"/>
      <c r="AQ417" s="18"/>
    </row>
    <row r="418" spans="3:43" x14ac:dyDescent="0.25">
      <c r="C418" s="58"/>
      <c r="D418" s="57"/>
      <c r="K418" s="41">
        <f>SUM(Table1[[#This Row],[Regular Wages]],Table1[[#This Row],[OvertimeWages]],Table1[[#This Row],[Holiday Wages]],Table1[[#This Row],[Incentive Payments]])</f>
        <v>0</v>
      </c>
      <c r="L418" s="38"/>
      <c r="M418" s="38"/>
      <c r="N418" s="38"/>
      <c r="O418" s="38"/>
      <c r="P418" s="38"/>
      <c r="Q418" s="38"/>
      <c r="R418" s="38"/>
      <c r="S418" s="41">
        <f>SUM(Table1[[#This Row],[Regular Wages2]],Table1[[#This Row],[OvertimeWages4]],Table1[[#This Row],[Holiday Wages6]],Table1[[#This Row],[Incentive Payments8]])</f>
        <v>0</v>
      </c>
      <c r="T418" s="41">
        <f>SUM(Table1[[#This Row],[Total Pre Min Wage Wages]],Table1[[#This Row],[Total After Min Wage Wages]])</f>
        <v>0</v>
      </c>
      <c r="U418" s="41">
        <f>IFERROR(IF(OR(Table1[[#This Row],[Regular Hours]]=0,Table1[[#This Row],[Regular Hours]]=""),VLOOKUP(Table1[[#This Row],[Position Title]],startingWages!$A$2:$D$200,2, FALSE),Table1[[#This Row],[Regular Wages]]/Table1[[#This Row],[Regular Hours]]),0)</f>
        <v>0</v>
      </c>
      <c r="V418" s="41">
        <f>IF(OR(Table1[[#This Row],[OvertimeHours]]="",Table1[[#This Row],[OvertimeHours]]=0),Table1[[#This Row],[Regular Hourly Wage]]*1.5,Table1[[#This Row],[OvertimeWages]]/Table1[[#This Row],[OvertimeHours]])</f>
        <v>0</v>
      </c>
      <c r="W418" s="41">
        <f>IF(OR(Table1[[#This Row],[Holiday Hours]]="",Table1[[#This Row],[Holiday Hours]]=0),Table1[[#This Row],[Regular Hourly Wage]],Table1[[#This Row],[Holiday Wages]]/Table1[[#This Row],[Holiday Hours]])</f>
        <v>0</v>
      </c>
      <c r="X418" s="41" t="str">
        <f>IF(Table1[[#This Row],[Regular Hourly Wage]]&lt;14.05,"$14.75",IF(Table1[[#This Row],[Regular Hourly Wage]]&lt;30,"5%","None"))</f>
        <v>$14.75</v>
      </c>
      <c r="Y418" s="41">
        <f>IF(Table1[[#This Row],[Wage Category]]="5%",Table1[[#This Row],[Regular Hourly Wage]]*1.05,IF(Table1[[#This Row],[Wage Category]]="$14.75",14.75,Table1[[#This Row],[Regular Hourly Wage]]))</f>
        <v>14.75</v>
      </c>
      <c r="Z418" s="41">
        <f>(1+IF(Table1[[#This Row],[Regular Hourly Wage]]=0,0.5,(Table1[[#This Row],[Overtime Hourly Wage]]-Table1[[#This Row],[Regular Hourly Wage]])/Table1[[#This Row],[Regular Hourly Wage]]))*Table1[[#This Row],[Regular Wage Cap]]</f>
        <v>22.125</v>
      </c>
      <c r="AA418" s="41">
        <f>(1+IF(Table1[[#This Row],[Regular Hourly Wage]]=0,0,(Table1[[#This Row],[Holiday Hourly Wage]]-Table1[[#This Row],[Regular Hourly Wage]])/Table1[[#This Row],[Regular Hourly Wage]]))*Table1[[#This Row],[Regular Wage Cap]]</f>
        <v>14.75</v>
      </c>
      <c r="AB418" s="41">
        <f>Table1[[#This Row],[Regular Hours3]]*Table1[[#This Row],[Regular Hourly Wage]]</f>
        <v>0</v>
      </c>
      <c r="AC418" s="41">
        <f>Table1[[#This Row],[OvertimeHours5]]*Table1[[#This Row],[Overtime Hourly Wage]]</f>
        <v>0</v>
      </c>
      <c r="AD418" s="41">
        <f>Table1[[#This Row],[Holiday Hours7]]*Table1[[#This Row],[Holiday Hourly Wage]]</f>
        <v>0</v>
      </c>
      <c r="AE418" s="41">
        <f>SUM(Table1[[#This Row],[Regular10]:[Holiday12]])</f>
        <v>0</v>
      </c>
      <c r="AF418" s="41">
        <f>Table1[[#This Row],[Regular Hours3]]*Table1[[#This Row],[Regular Wage Cap]]</f>
        <v>0</v>
      </c>
      <c r="AG418" s="41">
        <f>Table1[[#This Row],[OvertimeHours5]]*Table1[[#This Row],[Overtime Wage Cap]]</f>
        <v>0</v>
      </c>
      <c r="AH418" s="41">
        <f>Table1[[#This Row],[Holiday Hours7]]*Table1[[#This Row],[Holiday Wage Cap]]</f>
        <v>0</v>
      </c>
      <c r="AI418" s="41">
        <f>SUM(Table1[[#This Row],[Regular]:[Holiday]])</f>
        <v>0</v>
      </c>
      <c r="AJ418" s="41">
        <f>IF(Table1[[#This Row],[Total]]=0,0,Table1[[#This Row],[Total2]]-Table1[[#This Row],[Total]])</f>
        <v>0</v>
      </c>
      <c r="AK418" s="41">
        <f>Table1[[#This Row],[Difference]]*Table1[[#This Row],[DDS Funding Percent]]</f>
        <v>0</v>
      </c>
      <c r="AL418" s="41">
        <f>IF(Table1[[#This Row],[Regular Hourly Wage]]&lt;&gt;0,Table1[[#This Row],[Regular Wage Cap]]-Table1[[#This Row],[Regular Hourly Wage]],0)</f>
        <v>0</v>
      </c>
      <c r="AM418" s="38"/>
      <c r="AN418" s="41">
        <f>Table1[[#This Row],[Wage Difference]]*Table1[[#This Row],[Post Wage Increase Time Off Accruals (Hours)]]</f>
        <v>0</v>
      </c>
      <c r="AO418" s="41">
        <f>Table1[[#This Row],[Min Wage Time Off Accrual Expense]]*Table1[[#This Row],[DDS Funding Percent]]</f>
        <v>0</v>
      </c>
      <c r="AP418" s="1"/>
      <c r="AQ418" s="18"/>
    </row>
    <row r="419" spans="3:43" x14ac:dyDescent="0.25">
      <c r="C419" s="58"/>
      <c r="D419" s="57"/>
      <c r="K419" s="41">
        <f>SUM(Table1[[#This Row],[Regular Wages]],Table1[[#This Row],[OvertimeWages]],Table1[[#This Row],[Holiday Wages]],Table1[[#This Row],[Incentive Payments]])</f>
        <v>0</v>
      </c>
      <c r="L419" s="38"/>
      <c r="M419" s="38"/>
      <c r="N419" s="38"/>
      <c r="O419" s="38"/>
      <c r="P419" s="38"/>
      <c r="Q419" s="38"/>
      <c r="R419" s="38"/>
      <c r="S419" s="41">
        <f>SUM(Table1[[#This Row],[Regular Wages2]],Table1[[#This Row],[OvertimeWages4]],Table1[[#This Row],[Holiday Wages6]],Table1[[#This Row],[Incentive Payments8]])</f>
        <v>0</v>
      </c>
      <c r="T419" s="41">
        <f>SUM(Table1[[#This Row],[Total Pre Min Wage Wages]],Table1[[#This Row],[Total After Min Wage Wages]])</f>
        <v>0</v>
      </c>
      <c r="U419" s="41">
        <f>IFERROR(IF(OR(Table1[[#This Row],[Regular Hours]]=0,Table1[[#This Row],[Regular Hours]]=""),VLOOKUP(Table1[[#This Row],[Position Title]],startingWages!$A$2:$D$200,2, FALSE),Table1[[#This Row],[Regular Wages]]/Table1[[#This Row],[Regular Hours]]),0)</f>
        <v>0</v>
      </c>
      <c r="V419" s="41">
        <f>IF(OR(Table1[[#This Row],[OvertimeHours]]="",Table1[[#This Row],[OvertimeHours]]=0),Table1[[#This Row],[Regular Hourly Wage]]*1.5,Table1[[#This Row],[OvertimeWages]]/Table1[[#This Row],[OvertimeHours]])</f>
        <v>0</v>
      </c>
      <c r="W419" s="41">
        <f>IF(OR(Table1[[#This Row],[Holiday Hours]]="",Table1[[#This Row],[Holiday Hours]]=0),Table1[[#This Row],[Regular Hourly Wage]],Table1[[#This Row],[Holiday Wages]]/Table1[[#This Row],[Holiday Hours]])</f>
        <v>0</v>
      </c>
      <c r="X419" s="41" t="str">
        <f>IF(Table1[[#This Row],[Regular Hourly Wage]]&lt;14.05,"$14.75",IF(Table1[[#This Row],[Regular Hourly Wage]]&lt;30,"5%","None"))</f>
        <v>$14.75</v>
      </c>
      <c r="Y419" s="41">
        <f>IF(Table1[[#This Row],[Wage Category]]="5%",Table1[[#This Row],[Regular Hourly Wage]]*1.05,IF(Table1[[#This Row],[Wage Category]]="$14.75",14.75,Table1[[#This Row],[Regular Hourly Wage]]))</f>
        <v>14.75</v>
      </c>
      <c r="Z419" s="41">
        <f>(1+IF(Table1[[#This Row],[Regular Hourly Wage]]=0,0.5,(Table1[[#This Row],[Overtime Hourly Wage]]-Table1[[#This Row],[Regular Hourly Wage]])/Table1[[#This Row],[Regular Hourly Wage]]))*Table1[[#This Row],[Regular Wage Cap]]</f>
        <v>22.125</v>
      </c>
      <c r="AA419" s="41">
        <f>(1+IF(Table1[[#This Row],[Regular Hourly Wage]]=0,0,(Table1[[#This Row],[Holiday Hourly Wage]]-Table1[[#This Row],[Regular Hourly Wage]])/Table1[[#This Row],[Regular Hourly Wage]]))*Table1[[#This Row],[Regular Wage Cap]]</f>
        <v>14.75</v>
      </c>
      <c r="AB419" s="41">
        <f>Table1[[#This Row],[Regular Hours3]]*Table1[[#This Row],[Regular Hourly Wage]]</f>
        <v>0</v>
      </c>
      <c r="AC419" s="41">
        <f>Table1[[#This Row],[OvertimeHours5]]*Table1[[#This Row],[Overtime Hourly Wage]]</f>
        <v>0</v>
      </c>
      <c r="AD419" s="41">
        <f>Table1[[#This Row],[Holiday Hours7]]*Table1[[#This Row],[Holiday Hourly Wage]]</f>
        <v>0</v>
      </c>
      <c r="AE419" s="41">
        <f>SUM(Table1[[#This Row],[Regular10]:[Holiday12]])</f>
        <v>0</v>
      </c>
      <c r="AF419" s="41">
        <f>Table1[[#This Row],[Regular Hours3]]*Table1[[#This Row],[Regular Wage Cap]]</f>
        <v>0</v>
      </c>
      <c r="AG419" s="41">
        <f>Table1[[#This Row],[OvertimeHours5]]*Table1[[#This Row],[Overtime Wage Cap]]</f>
        <v>0</v>
      </c>
      <c r="AH419" s="41">
        <f>Table1[[#This Row],[Holiday Hours7]]*Table1[[#This Row],[Holiday Wage Cap]]</f>
        <v>0</v>
      </c>
      <c r="AI419" s="41">
        <f>SUM(Table1[[#This Row],[Regular]:[Holiday]])</f>
        <v>0</v>
      </c>
      <c r="AJ419" s="41">
        <f>IF(Table1[[#This Row],[Total]]=0,0,Table1[[#This Row],[Total2]]-Table1[[#This Row],[Total]])</f>
        <v>0</v>
      </c>
      <c r="AK419" s="41">
        <f>Table1[[#This Row],[Difference]]*Table1[[#This Row],[DDS Funding Percent]]</f>
        <v>0</v>
      </c>
      <c r="AL419" s="41">
        <f>IF(Table1[[#This Row],[Regular Hourly Wage]]&lt;&gt;0,Table1[[#This Row],[Regular Wage Cap]]-Table1[[#This Row],[Regular Hourly Wage]],0)</f>
        <v>0</v>
      </c>
      <c r="AM419" s="38"/>
      <c r="AN419" s="41">
        <f>Table1[[#This Row],[Wage Difference]]*Table1[[#This Row],[Post Wage Increase Time Off Accruals (Hours)]]</f>
        <v>0</v>
      </c>
      <c r="AO419" s="41">
        <f>Table1[[#This Row],[Min Wage Time Off Accrual Expense]]*Table1[[#This Row],[DDS Funding Percent]]</f>
        <v>0</v>
      </c>
      <c r="AP419" s="1"/>
      <c r="AQ419" s="18"/>
    </row>
    <row r="420" spans="3:43" x14ac:dyDescent="0.25">
      <c r="C420" s="58"/>
      <c r="D420" s="57"/>
      <c r="K420" s="41">
        <f>SUM(Table1[[#This Row],[Regular Wages]],Table1[[#This Row],[OvertimeWages]],Table1[[#This Row],[Holiday Wages]],Table1[[#This Row],[Incentive Payments]])</f>
        <v>0</v>
      </c>
      <c r="L420" s="38"/>
      <c r="M420" s="38"/>
      <c r="N420" s="38"/>
      <c r="O420" s="38"/>
      <c r="P420" s="38"/>
      <c r="Q420" s="38"/>
      <c r="R420" s="38"/>
      <c r="S420" s="41">
        <f>SUM(Table1[[#This Row],[Regular Wages2]],Table1[[#This Row],[OvertimeWages4]],Table1[[#This Row],[Holiday Wages6]],Table1[[#This Row],[Incentive Payments8]])</f>
        <v>0</v>
      </c>
      <c r="T420" s="41">
        <f>SUM(Table1[[#This Row],[Total Pre Min Wage Wages]],Table1[[#This Row],[Total After Min Wage Wages]])</f>
        <v>0</v>
      </c>
      <c r="U420" s="41">
        <f>IFERROR(IF(OR(Table1[[#This Row],[Regular Hours]]=0,Table1[[#This Row],[Regular Hours]]=""),VLOOKUP(Table1[[#This Row],[Position Title]],startingWages!$A$2:$D$200,2, FALSE),Table1[[#This Row],[Regular Wages]]/Table1[[#This Row],[Regular Hours]]),0)</f>
        <v>0</v>
      </c>
      <c r="V420" s="41">
        <f>IF(OR(Table1[[#This Row],[OvertimeHours]]="",Table1[[#This Row],[OvertimeHours]]=0),Table1[[#This Row],[Regular Hourly Wage]]*1.5,Table1[[#This Row],[OvertimeWages]]/Table1[[#This Row],[OvertimeHours]])</f>
        <v>0</v>
      </c>
      <c r="W420" s="41">
        <f>IF(OR(Table1[[#This Row],[Holiday Hours]]="",Table1[[#This Row],[Holiday Hours]]=0),Table1[[#This Row],[Regular Hourly Wage]],Table1[[#This Row],[Holiday Wages]]/Table1[[#This Row],[Holiday Hours]])</f>
        <v>0</v>
      </c>
      <c r="X420" s="41" t="str">
        <f>IF(Table1[[#This Row],[Regular Hourly Wage]]&lt;14.05,"$14.75",IF(Table1[[#This Row],[Regular Hourly Wage]]&lt;30,"5%","None"))</f>
        <v>$14.75</v>
      </c>
      <c r="Y420" s="41">
        <f>IF(Table1[[#This Row],[Wage Category]]="5%",Table1[[#This Row],[Regular Hourly Wage]]*1.05,IF(Table1[[#This Row],[Wage Category]]="$14.75",14.75,Table1[[#This Row],[Regular Hourly Wage]]))</f>
        <v>14.75</v>
      </c>
      <c r="Z420" s="41">
        <f>(1+IF(Table1[[#This Row],[Regular Hourly Wage]]=0,0.5,(Table1[[#This Row],[Overtime Hourly Wage]]-Table1[[#This Row],[Regular Hourly Wage]])/Table1[[#This Row],[Regular Hourly Wage]]))*Table1[[#This Row],[Regular Wage Cap]]</f>
        <v>22.125</v>
      </c>
      <c r="AA420" s="41">
        <f>(1+IF(Table1[[#This Row],[Regular Hourly Wage]]=0,0,(Table1[[#This Row],[Holiday Hourly Wage]]-Table1[[#This Row],[Regular Hourly Wage]])/Table1[[#This Row],[Regular Hourly Wage]]))*Table1[[#This Row],[Regular Wage Cap]]</f>
        <v>14.75</v>
      </c>
      <c r="AB420" s="41">
        <f>Table1[[#This Row],[Regular Hours3]]*Table1[[#This Row],[Regular Hourly Wage]]</f>
        <v>0</v>
      </c>
      <c r="AC420" s="41">
        <f>Table1[[#This Row],[OvertimeHours5]]*Table1[[#This Row],[Overtime Hourly Wage]]</f>
        <v>0</v>
      </c>
      <c r="AD420" s="41">
        <f>Table1[[#This Row],[Holiday Hours7]]*Table1[[#This Row],[Holiday Hourly Wage]]</f>
        <v>0</v>
      </c>
      <c r="AE420" s="41">
        <f>SUM(Table1[[#This Row],[Regular10]:[Holiday12]])</f>
        <v>0</v>
      </c>
      <c r="AF420" s="41">
        <f>Table1[[#This Row],[Regular Hours3]]*Table1[[#This Row],[Regular Wage Cap]]</f>
        <v>0</v>
      </c>
      <c r="AG420" s="41">
        <f>Table1[[#This Row],[OvertimeHours5]]*Table1[[#This Row],[Overtime Wage Cap]]</f>
        <v>0</v>
      </c>
      <c r="AH420" s="41">
        <f>Table1[[#This Row],[Holiday Hours7]]*Table1[[#This Row],[Holiday Wage Cap]]</f>
        <v>0</v>
      </c>
      <c r="AI420" s="41">
        <f>SUM(Table1[[#This Row],[Regular]:[Holiday]])</f>
        <v>0</v>
      </c>
      <c r="AJ420" s="41">
        <f>IF(Table1[[#This Row],[Total]]=0,0,Table1[[#This Row],[Total2]]-Table1[[#This Row],[Total]])</f>
        <v>0</v>
      </c>
      <c r="AK420" s="41">
        <f>Table1[[#This Row],[Difference]]*Table1[[#This Row],[DDS Funding Percent]]</f>
        <v>0</v>
      </c>
      <c r="AL420" s="41">
        <f>IF(Table1[[#This Row],[Regular Hourly Wage]]&lt;&gt;0,Table1[[#This Row],[Regular Wage Cap]]-Table1[[#This Row],[Regular Hourly Wage]],0)</f>
        <v>0</v>
      </c>
      <c r="AM420" s="38"/>
      <c r="AN420" s="41">
        <f>Table1[[#This Row],[Wage Difference]]*Table1[[#This Row],[Post Wage Increase Time Off Accruals (Hours)]]</f>
        <v>0</v>
      </c>
      <c r="AO420" s="41">
        <f>Table1[[#This Row],[Min Wage Time Off Accrual Expense]]*Table1[[#This Row],[DDS Funding Percent]]</f>
        <v>0</v>
      </c>
      <c r="AP420" s="1"/>
      <c r="AQ420" s="18"/>
    </row>
    <row r="421" spans="3:43" x14ac:dyDescent="0.25">
      <c r="C421" s="58"/>
      <c r="D421" s="57"/>
      <c r="K421" s="41">
        <f>SUM(Table1[[#This Row],[Regular Wages]],Table1[[#This Row],[OvertimeWages]],Table1[[#This Row],[Holiday Wages]],Table1[[#This Row],[Incentive Payments]])</f>
        <v>0</v>
      </c>
      <c r="L421" s="38"/>
      <c r="M421" s="38"/>
      <c r="N421" s="38"/>
      <c r="O421" s="38"/>
      <c r="P421" s="38"/>
      <c r="Q421" s="38"/>
      <c r="R421" s="38"/>
      <c r="S421" s="41">
        <f>SUM(Table1[[#This Row],[Regular Wages2]],Table1[[#This Row],[OvertimeWages4]],Table1[[#This Row],[Holiday Wages6]],Table1[[#This Row],[Incentive Payments8]])</f>
        <v>0</v>
      </c>
      <c r="T421" s="41">
        <f>SUM(Table1[[#This Row],[Total Pre Min Wage Wages]],Table1[[#This Row],[Total After Min Wage Wages]])</f>
        <v>0</v>
      </c>
      <c r="U421" s="41">
        <f>IFERROR(IF(OR(Table1[[#This Row],[Regular Hours]]=0,Table1[[#This Row],[Regular Hours]]=""),VLOOKUP(Table1[[#This Row],[Position Title]],startingWages!$A$2:$D$200,2, FALSE),Table1[[#This Row],[Regular Wages]]/Table1[[#This Row],[Regular Hours]]),0)</f>
        <v>0</v>
      </c>
      <c r="V421" s="41">
        <f>IF(OR(Table1[[#This Row],[OvertimeHours]]="",Table1[[#This Row],[OvertimeHours]]=0),Table1[[#This Row],[Regular Hourly Wage]]*1.5,Table1[[#This Row],[OvertimeWages]]/Table1[[#This Row],[OvertimeHours]])</f>
        <v>0</v>
      </c>
      <c r="W421" s="41">
        <f>IF(OR(Table1[[#This Row],[Holiday Hours]]="",Table1[[#This Row],[Holiday Hours]]=0),Table1[[#This Row],[Regular Hourly Wage]],Table1[[#This Row],[Holiday Wages]]/Table1[[#This Row],[Holiday Hours]])</f>
        <v>0</v>
      </c>
      <c r="X421" s="41" t="str">
        <f>IF(Table1[[#This Row],[Regular Hourly Wage]]&lt;14.05,"$14.75",IF(Table1[[#This Row],[Regular Hourly Wage]]&lt;30,"5%","None"))</f>
        <v>$14.75</v>
      </c>
      <c r="Y421" s="41">
        <f>IF(Table1[[#This Row],[Wage Category]]="5%",Table1[[#This Row],[Regular Hourly Wage]]*1.05,IF(Table1[[#This Row],[Wage Category]]="$14.75",14.75,Table1[[#This Row],[Regular Hourly Wage]]))</f>
        <v>14.75</v>
      </c>
      <c r="Z421" s="41">
        <f>(1+IF(Table1[[#This Row],[Regular Hourly Wage]]=0,0.5,(Table1[[#This Row],[Overtime Hourly Wage]]-Table1[[#This Row],[Regular Hourly Wage]])/Table1[[#This Row],[Regular Hourly Wage]]))*Table1[[#This Row],[Regular Wage Cap]]</f>
        <v>22.125</v>
      </c>
      <c r="AA421" s="41">
        <f>(1+IF(Table1[[#This Row],[Regular Hourly Wage]]=0,0,(Table1[[#This Row],[Holiday Hourly Wage]]-Table1[[#This Row],[Regular Hourly Wage]])/Table1[[#This Row],[Regular Hourly Wage]]))*Table1[[#This Row],[Regular Wage Cap]]</f>
        <v>14.75</v>
      </c>
      <c r="AB421" s="41">
        <f>Table1[[#This Row],[Regular Hours3]]*Table1[[#This Row],[Regular Hourly Wage]]</f>
        <v>0</v>
      </c>
      <c r="AC421" s="41">
        <f>Table1[[#This Row],[OvertimeHours5]]*Table1[[#This Row],[Overtime Hourly Wage]]</f>
        <v>0</v>
      </c>
      <c r="AD421" s="41">
        <f>Table1[[#This Row],[Holiday Hours7]]*Table1[[#This Row],[Holiday Hourly Wage]]</f>
        <v>0</v>
      </c>
      <c r="AE421" s="41">
        <f>SUM(Table1[[#This Row],[Regular10]:[Holiday12]])</f>
        <v>0</v>
      </c>
      <c r="AF421" s="41">
        <f>Table1[[#This Row],[Regular Hours3]]*Table1[[#This Row],[Regular Wage Cap]]</f>
        <v>0</v>
      </c>
      <c r="AG421" s="41">
        <f>Table1[[#This Row],[OvertimeHours5]]*Table1[[#This Row],[Overtime Wage Cap]]</f>
        <v>0</v>
      </c>
      <c r="AH421" s="41">
        <f>Table1[[#This Row],[Holiday Hours7]]*Table1[[#This Row],[Holiday Wage Cap]]</f>
        <v>0</v>
      </c>
      <c r="AI421" s="41">
        <f>SUM(Table1[[#This Row],[Regular]:[Holiday]])</f>
        <v>0</v>
      </c>
      <c r="AJ421" s="41">
        <f>IF(Table1[[#This Row],[Total]]=0,0,Table1[[#This Row],[Total2]]-Table1[[#This Row],[Total]])</f>
        <v>0</v>
      </c>
      <c r="AK421" s="41">
        <f>Table1[[#This Row],[Difference]]*Table1[[#This Row],[DDS Funding Percent]]</f>
        <v>0</v>
      </c>
      <c r="AL421" s="41">
        <f>IF(Table1[[#This Row],[Regular Hourly Wage]]&lt;&gt;0,Table1[[#This Row],[Regular Wage Cap]]-Table1[[#This Row],[Regular Hourly Wage]],0)</f>
        <v>0</v>
      </c>
      <c r="AM421" s="38"/>
      <c r="AN421" s="41">
        <f>Table1[[#This Row],[Wage Difference]]*Table1[[#This Row],[Post Wage Increase Time Off Accruals (Hours)]]</f>
        <v>0</v>
      </c>
      <c r="AO421" s="41">
        <f>Table1[[#This Row],[Min Wage Time Off Accrual Expense]]*Table1[[#This Row],[DDS Funding Percent]]</f>
        <v>0</v>
      </c>
      <c r="AP421" s="1"/>
      <c r="AQ421" s="18"/>
    </row>
    <row r="422" spans="3:43" x14ac:dyDescent="0.25">
      <c r="C422" s="58"/>
      <c r="D422" s="57"/>
      <c r="K422" s="41">
        <f>SUM(Table1[[#This Row],[Regular Wages]],Table1[[#This Row],[OvertimeWages]],Table1[[#This Row],[Holiday Wages]],Table1[[#This Row],[Incentive Payments]])</f>
        <v>0</v>
      </c>
      <c r="L422" s="38"/>
      <c r="M422" s="38"/>
      <c r="N422" s="38"/>
      <c r="O422" s="38"/>
      <c r="P422" s="38"/>
      <c r="Q422" s="38"/>
      <c r="R422" s="38"/>
      <c r="S422" s="41">
        <f>SUM(Table1[[#This Row],[Regular Wages2]],Table1[[#This Row],[OvertimeWages4]],Table1[[#This Row],[Holiday Wages6]],Table1[[#This Row],[Incentive Payments8]])</f>
        <v>0</v>
      </c>
      <c r="T422" s="41">
        <f>SUM(Table1[[#This Row],[Total Pre Min Wage Wages]],Table1[[#This Row],[Total After Min Wage Wages]])</f>
        <v>0</v>
      </c>
      <c r="U422" s="41">
        <f>IFERROR(IF(OR(Table1[[#This Row],[Regular Hours]]=0,Table1[[#This Row],[Regular Hours]]=""),VLOOKUP(Table1[[#This Row],[Position Title]],startingWages!$A$2:$D$200,2, FALSE),Table1[[#This Row],[Regular Wages]]/Table1[[#This Row],[Regular Hours]]),0)</f>
        <v>0</v>
      </c>
      <c r="V422" s="41">
        <f>IF(OR(Table1[[#This Row],[OvertimeHours]]="",Table1[[#This Row],[OvertimeHours]]=0),Table1[[#This Row],[Regular Hourly Wage]]*1.5,Table1[[#This Row],[OvertimeWages]]/Table1[[#This Row],[OvertimeHours]])</f>
        <v>0</v>
      </c>
      <c r="W422" s="41">
        <f>IF(OR(Table1[[#This Row],[Holiday Hours]]="",Table1[[#This Row],[Holiday Hours]]=0),Table1[[#This Row],[Regular Hourly Wage]],Table1[[#This Row],[Holiday Wages]]/Table1[[#This Row],[Holiday Hours]])</f>
        <v>0</v>
      </c>
      <c r="X422" s="41" t="str">
        <f>IF(Table1[[#This Row],[Regular Hourly Wage]]&lt;14.05,"$14.75",IF(Table1[[#This Row],[Regular Hourly Wage]]&lt;30,"5%","None"))</f>
        <v>$14.75</v>
      </c>
      <c r="Y422" s="41">
        <f>IF(Table1[[#This Row],[Wage Category]]="5%",Table1[[#This Row],[Regular Hourly Wage]]*1.05,IF(Table1[[#This Row],[Wage Category]]="$14.75",14.75,Table1[[#This Row],[Regular Hourly Wage]]))</f>
        <v>14.75</v>
      </c>
      <c r="Z422" s="41">
        <f>(1+IF(Table1[[#This Row],[Regular Hourly Wage]]=0,0.5,(Table1[[#This Row],[Overtime Hourly Wage]]-Table1[[#This Row],[Regular Hourly Wage]])/Table1[[#This Row],[Regular Hourly Wage]]))*Table1[[#This Row],[Regular Wage Cap]]</f>
        <v>22.125</v>
      </c>
      <c r="AA422" s="41">
        <f>(1+IF(Table1[[#This Row],[Regular Hourly Wage]]=0,0,(Table1[[#This Row],[Holiday Hourly Wage]]-Table1[[#This Row],[Regular Hourly Wage]])/Table1[[#This Row],[Regular Hourly Wage]]))*Table1[[#This Row],[Regular Wage Cap]]</f>
        <v>14.75</v>
      </c>
      <c r="AB422" s="41">
        <f>Table1[[#This Row],[Regular Hours3]]*Table1[[#This Row],[Regular Hourly Wage]]</f>
        <v>0</v>
      </c>
      <c r="AC422" s="41">
        <f>Table1[[#This Row],[OvertimeHours5]]*Table1[[#This Row],[Overtime Hourly Wage]]</f>
        <v>0</v>
      </c>
      <c r="AD422" s="41">
        <f>Table1[[#This Row],[Holiday Hours7]]*Table1[[#This Row],[Holiday Hourly Wage]]</f>
        <v>0</v>
      </c>
      <c r="AE422" s="41">
        <f>SUM(Table1[[#This Row],[Regular10]:[Holiday12]])</f>
        <v>0</v>
      </c>
      <c r="AF422" s="41">
        <f>Table1[[#This Row],[Regular Hours3]]*Table1[[#This Row],[Regular Wage Cap]]</f>
        <v>0</v>
      </c>
      <c r="AG422" s="41">
        <f>Table1[[#This Row],[OvertimeHours5]]*Table1[[#This Row],[Overtime Wage Cap]]</f>
        <v>0</v>
      </c>
      <c r="AH422" s="41">
        <f>Table1[[#This Row],[Holiday Hours7]]*Table1[[#This Row],[Holiday Wage Cap]]</f>
        <v>0</v>
      </c>
      <c r="AI422" s="41">
        <f>SUM(Table1[[#This Row],[Regular]:[Holiday]])</f>
        <v>0</v>
      </c>
      <c r="AJ422" s="41">
        <f>IF(Table1[[#This Row],[Total]]=0,0,Table1[[#This Row],[Total2]]-Table1[[#This Row],[Total]])</f>
        <v>0</v>
      </c>
      <c r="AK422" s="41">
        <f>Table1[[#This Row],[Difference]]*Table1[[#This Row],[DDS Funding Percent]]</f>
        <v>0</v>
      </c>
      <c r="AL422" s="41">
        <f>IF(Table1[[#This Row],[Regular Hourly Wage]]&lt;&gt;0,Table1[[#This Row],[Regular Wage Cap]]-Table1[[#This Row],[Regular Hourly Wage]],0)</f>
        <v>0</v>
      </c>
      <c r="AM422" s="38"/>
      <c r="AN422" s="41">
        <f>Table1[[#This Row],[Wage Difference]]*Table1[[#This Row],[Post Wage Increase Time Off Accruals (Hours)]]</f>
        <v>0</v>
      </c>
      <c r="AO422" s="41">
        <f>Table1[[#This Row],[Min Wage Time Off Accrual Expense]]*Table1[[#This Row],[DDS Funding Percent]]</f>
        <v>0</v>
      </c>
      <c r="AP422" s="1"/>
      <c r="AQ422" s="18"/>
    </row>
    <row r="423" spans="3:43" x14ac:dyDescent="0.25">
      <c r="C423" s="58"/>
      <c r="D423" s="57"/>
      <c r="K423" s="41">
        <f>SUM(Table1[[#This Row],[Regular Wages]],Table1[[#This Row],[OvertimeWages]],Table1[[#This Row],[Holiday Wages]],Table1[[#This Row],[Incentive Payments]])</f>
        <v>0</v>
      </c>
      <c r="L423" s="38"/>
      <c r="M423" s="38"/>
      <c r="N423" s="38"/>
      <c r="O423" s="38"/>
      <c r="P423" s="38"/>
      <c r="Q423" s="38"/>
      <c r="R423" s="38"/>
      <c r="S423" s="41">
        <f>SUM(Table1[[#This Row],[Regular Wages2]],Table1[[#This Row],[OvertimeWages4]],Table1[[#This Row],[Holiday Wages6]],Table1[[#This Row],[Incentive Payments8]])</f>
        <v>0</v>
      </c>
      <c r="T423" s="41">
        <f>SUM(Table1[[#This Row],[Total Pre Min Wage Wages]],Table1[[#This Row],[Total After Min Wage Wages]])</f>
        <v>0</v>
      </c>
      <c r="U423" s="41">
        <f>IFERROR(IF(OR(Table1[[#This Row],[Regular Hours]]=0,Table1[[#This Row],[Regular Hours]]=""),VLOOKUP(Table1[[#This Row],[Position Title]],startingWages!$A$2:$D$200,2, FALSE),Table1[[#This Row],[Regular Wages]]/Table1[[#This Row],[Regular Hours]]),0)</f>
        <v>0</v>
      </c>
      <c r="V423" s="41">
        <f>IF(OR(Table1[[#This Row],[OvertimeHours]]="",Table1[[#This Row],[OvertimeHours]]=0),Table1[[#This Row],[Regular Hourly Wage]]*1.5,Table1[[#This Row],[OvertimeWages]]/Table1[[#This Row],[OvertimeHours]])</f>
        <v>0</v>
      </c>
      <c r="W423" s="41">
        <f>IF(OR(Table1[[#This Row],[Holiday Hours]]="",Table1[[#This Row],[Holiday Hours]]=0),Table1[[#This Row],[Regular Hourly Wage]],Table1[[#This Row],[Holiday Wages]]/Table1[[#This Row],[Holiday Hours]])</f>
        <v>0</v>
      </c>
      <c r="X423" s="41" t="str">
        <f>IF(Table1[[#This Row],[Regular Hourly Wage]]&lt;14.05,"$14.75",IF(Table1[[#This Row],[Regular Hourly Wage]]&lt;30,"5%","None"))</f>
        <v>$14.75</v>
      </c>
      <c r="Y423" s="41">
        <f>IF(Table1[[#This Row],[Wage Category]]="5%",Table1[[#This Row],[Regular Hourly Wage]]*1.05,IF(Table1[[#This Row],[Wage Category]]="$14.75",14.75,Table1[[#This Row],[Regular Hourly Wage]]))</f>
        <v>14.75</v>
      </c>
      <c r="Z423" s="41">
        <f>(1+IF(Table1[[#This Row],[Regular Hourly Wage]]=0,0.5,(Table1[[#This Row],[Overtime Hourly Wage]]-Table1[[#This Row],[Regular Hourly Wage]])/Table1[[#This Row],[Regular Hourly Wage]]))*Table1[[#This Row],[Regular Wage Cap]]</f>
        <v>22.125</v>
      </c>
      <c r="AA423" s="41">
        <f>(1+IF(Table1[[#This Row],[Regular Hourly Wage]]=0,0,(Table1[[#This Row],[Holiday Hourly Wage]]-Table1[[#This Row],[Regular Hourly Wage]])/Table1[[#This Row],[Regular Hourly Wage]]))*Table1[[#This Row],[Regular Wage Cap]]</f>
        <v>14.75</v>
      </c>
      <c r="AB423" s="41">
        <f>Table1[[#This Row],[Regular Hours3]]*Table1[[#This Row],[Regular Hourly Wage]]</f>
        <v>0</v>
      </c>
      <c r="AC423" s="41">
        <f>Table1[[#This Row],[OvertimeHours5]]*Table1[[#This Row],[Overtime Hourly Wage]]</f>
        <v>0</v>
      </c>
      <c r="AD423" s="41">
        <f>Table1[[#This Row],[Holiday Hours7]]*Table1[[#This Row],[Holiday Hourly Wage]]</f>
        <v>0</v>
      </c>
      <c r="AE423" s="41">
        <f>SUM(Table1[[#This Row],[Regular10]:[Holiday12]])</f>
        <v>0</v>
      </c>
      <c r="AF423" s="41">
        <f>Table1[[#This Row],[Regular Hours3]]*Table1[[#This Row],[Regular Wage Cap]]</f>
        <v>0</v>
      </c>
      <c r="AG423" s="41">
        <f>Table1[[#This Row],[OvertimeHours5]]*Table1[[#This Row],[Overtime Wage Cap]]</f>
        <v>0</v>
      </c>
      <c r="AH423" s="41">
        <f>Table1[[#This Row],[Holiday Hours7]]*Table1[[#This Row],[Holiday Wage Cap]]</f>
        <v>0</v>
      </c>
      <c r="AI423" s="41">
        <f>SUM(Table1[[#This Row],[Regular]:[Holiday]])</f>
        <v>0</v>
      </c>
      <c r="AJ423" s="41">
        <f>IF(Table1[[#This Row],[Total]]=0,0,Table1[[#This Row],[Total2]]-Table1[[#This Row],[Total]])</f>
        <v>0</v>
      </c>
      <c r="AK423" s="41">
        <f>Table1[[#This Row],[Difference]]*Table1[[#This Row],[DDS Funding Percent]]</f>
        <v>0</v>
      </c>
      <c r="AL423" s="41">
        <f>IF(Table1[[#This Row],[Regular Hourly Wage]]&lt;&gt;0,Table1[[#This Row],[Regular Wage Cap]]-Table1[[#This Row],[Regular Hourly Wage]],0)</f>
        <v>0</v>
      </c>
      <c r="AM423" s="38"/>
      <c r="AN423" s="41">
        <f>Table1[[#This Row],[Wage Difference]]*Table1[[#This Row],[Post Wage Increase Time Off Accruals (Hours)]]</f>
        <v>0</v>
      </c>
      <c r="AO423" s="41">
        <f>Table1[[#This Row],[Min Wage Time Off Accrual Expense]]*Table1[[#This Row],[DDS Funding Percent]]</f>
        <v>0</v>
      </c>
      <c r="AP423" s="1"/>
      <c r="AQ423" s="18"/>
    </row>
    <row r="424" spans="3:43" x14ac:dyDescent="0.25">
      <c r="C424" s="58"/>
      <c r="D424" s="57"/>
      <c r="K424" s="41">
        <f>SUM(Table1[[#This Row],[Regular Wages]],Table1[[#This Row],[OvertimeWages]],Table1[[#This Row],[Holiday Wages]],Table1[[#This Row],[Incentive Payments]])</f>
        <v>0</v>
      </c>
      <c r="L424" s="38"/>
      <c r="M424" s="38"/>
      <c r="N424" s="38"/>
      <c r="O424" s="38"/>
      <c r="P424" s="38"/>
      <c r="Q424" s="38"/>
      <c r="R424" s="38"/>
      <c r="S424" s="41">
        <f>SUM(Table1[[#This Row],[Regular Wages2]],Table1[[#This Row],[OvertimeWages4]],Table1[[#This Row],[Holiday Wages6]],Table1[[#This Row],[Incentive Payments8]])</f>
        <v>0</v>
      </c>
      <c r="T424" s="41">
        <f>SUM(Table1[[#This Row],[Total Pre Min Wage Wages]],Table1[[#This Row],[Total After Min Wage Wages]])</f>
        <v>0</v>
      </c>
      <c r="U424" s="41">
        <f>IFERROR(IF(OR(Table1[[#This Row],[Regular Hours]]=0,Table1[[#This Row],[Regular Hours]]=""),VLOOKUP(Table1[[#This Row],[Position Title]],startingWages!$A$2:$D$200,2, FALSE),Table1[[#This Row],[Regular Wages]]/Table1[[#This Row],[Regular Hours]]),0)</f>
        <v>0</v>
      </c>
      <c r="V424" s="41">
        <f>IF(OR(Table1[[#This Row],[OvertimeHours]]="",Table1[[#This Row],[OvertimeHours]]=0),Table1[[#This Row],[Regular Hourly Wage]]*1.5,Table1[[#This Row],[OvertimeWages]]/Table1[[#This Row],[OvertimeHours]])</f>
        <v>0</v>
      </c>
      <c r="W424" s="41">
        <f>IF(OR(Table1[[#This Row],[Holiday Hours]]="",Table1[[#This Row],[Holiday Hours]]=0),Table1[[#This Row],[Regular Hourly Wage]],Table1[[#This Row],[Holiday Wages]]/Table1[[#This Row],[Holiday Hours]])</f>
        <v>0</v>
      </c>
      <c r="X424" s="41" t="str">
        <f>IF(Table1[[#This Row],[Regular Hourly Wage]]&lt;14.05,"$14.75",IF(Table1[[#This Row],[Regular Hourly Wage]]&lt;30,"5%","None"))</f>
        <v>$14.75</v>
      </c>
      <c r="Y424" s="41">
        <f>IF(Table1[[#This Row],[Wage Category]]="5%",Table1[[#This Row],[Regular Hourly Wage]]*1.05,IF(Table1[[#This Row],[Wage Category]]="$14.75",14.75,Table1[[#This Row],[Regular Hourly Wage]]))</f>
        <v>14.75</v>
      </c>
      <c r="Z424" s="41">
        <f>(1+IF(Table1[[#This Row],[Regular Hourly Wage]]=0,0.5,(Table1[[#This Row],[Overtime Hourly Wage]]-Table1[[#This Row],[Regular Hourly Wage]])/Table1[[#This Row],[Regular Hourly Wage]]))*Table1[[#This Row],[Regular Wage Cap]]</f>
        <v>22.125</v>
      </c>
      <c r="AA424" s="41">
        <f>(1+IF(Table1[[#This Row],[Regular Hourly Wage]]=0,0,(Table1[[#This Row],[Holiday Hourly Wage]]-Table1[[#This Row],[Regular Hourly Wage]])/Table1[[#This Row],[Regular Hourly Wage]]))*Table1[[#This Row],[Regular Wage Cap]]</f>
        <v>14.75</v>
      </c>
      <c r="AB424" s="41">
        <f>Table1[[#This Row],[Regular Hours3]]*Table1[[#This Row],[Regular Hourly Wage]]</f>
        <v>0</v>
      </c>
      <c r="AC424" s="41">
        <f>Table1[[#This Row],[OvertimeHours5]]*Table1[[#This Row],[Overtime Hourly Wage]]</f>
        <v>0</v>
      </c>
      <c r="AD424" s="41">
        <f>Table1[[#This Row],[Holiday Hours7]]*Table1[[#This Row],[Holiday Hourly Wage]]</f>
        <v>0</v>
      </c>
      <c r="AE424" s="41">
        <f>SUM(Table1[[#This Row],[Regular10]:[Holiday12]])</f>
        <v>0</v>
      </c>
      <c r="AF424" s="41">
        <f>Table1[[#This Row],[Regular Hours3]]*Table1[[#This Row],[Regular Wage Cap]]</f>
        <v>0</v>
      </c>
      <c r="AG424" s="41">
        <f>Table1[[#This Row],[OvertimeHours5]]*Table1[[#This Row],[Overtime Wage Cap]]</f>
        <v>0</v>
      </c>
      <c r="AH424" s="41">
        <f>Table1[[#This Row],[Holiday Hours7]]*Table1[[#This Row],[Holiday Wage Cap]]</f>
        <v>0</v>
      </c>
      <c r="AI424" s="41">
        <f>SUM(Table1[[#This Row],[Regular]:[Holiday]])</f>
        <v>0</v>
      </c>
      <c r="AJ424" s="41">
        <f>IF(Table1[[#This Row],[Total]]=0,0,Table1[[#This Row],[Total2]]-Table1[[#This Row],[Total]])</f>
        <v>0</v>
      </c>
      <c r="AK424" s="41">
        <f>Table1[[#This Row],[Difference]]*Table1[[#This Row],[DDS Funding Percent]]</f>
        <v>0</v>
      </c>
      <c r="AL424" s="41">
        <f>IF(Table1[[#This Row],[Regular Hourly Wage]]&lt;&gt;0,Table1[[#This Row],[Regular Wage Cap]]-Table1[[#This Row],[Regular Hourly Wage]],0)</f>
        <v>0</v>
      </c>
      <c r="AM424" s="38"/>
      <c r="AN424" s="41">
        <f>Table1[[#This Row],[Wage Difference]]*Table1[[#This Row],[Post Wage Increase Time Off Accruals (Hours)]]</f>
        <v>0</v>
      </c>
      <c r="AO424" s="41">
        <f>Table1[[#This Row],[Min Wage Time Off Accrual Expense]]*Table1[[#This Row],[DDS Funding Percent]]</f>
        <v>0</v>
      </c>
      <c r="AP424" s="1"/>
      <c r="AQ424" s="18"/>
    </row>
    <row r="425" spans="3:43" x14ac:dyDescent="0.25">
      <c r="C425" s="58"/>
      <c r="D425" s="57"/>
      <c r="K425" s="41">
        <f>SUM(Table1[[#This Row],[Regular Wages]],Table1[[#This Row],[OvertimeWages]],Table1[[#This Row],[Holiday Wages]],Table1[[#This Row],[Incentive Payments]])</f>
        <v>0</v>
      </c>
      <c r="L425" s="38"/>
      <c r="M425" s="38"/>
      <c r="N425" s="38"/>
      <c r="O425" s="38"/>
      <c r="P425" s="38"/>
      <c r="Q425" s="38"/>
      <c r="R425" s="38"/>
      <c r="S425" s="41">
        <f>SUM(Table1[[#This Row],[Regular Wages2]],Table1[[#This Row],[OvertimeWages4]],Table1[[#This Row],[Holiday Wages6]],Table1[[#This Row],[Incentive Payments8]])</f>
        <v>0</v>
      </c>
      <c r="T425" s="41">
        <f>SUM(Table1[[#This Row],[Total Pre Min Wage Wages]],Table1[[#This Row],[Total After Min Wage Wages]])</f>
        <v>0</v>
      </c>
      <c r="U425" s="41">
        <f>IFERROR(IF(OR(Table1[[#This Row],[Regular Hours]]=0,Table1[[#This Row],[Regular Hours]]=""),VLOOKUP(Table1[[#This Row],[Position Title]],startingWages!$A$2:$D$200,2, FALSE),Table1[[#This Row],[Regular Wages]]/Table1[[#This Row],[Regular Hours]]),0)</f>
        <v>0</v>
      </c>
      <c r="V425" s="41">
        <f>IF(OR(Table1[[#This Row],[OvertimeHours]]="",Table1[[#This Row],[OvertimeHours]]=0),Table1[[#This Row],[Regular Hourly Wage]]*1.5,Table1[[#This Row],[OvertimeWages]]/Table1[[#This Row],[OvertimeHours]])</f>
        <v>0</v>
      </c>
      <c r="W425" s="41">
        <f>IF(OR(Table1[[#This Row],[Holiday Hours]]="",Table1[[#This Row],[Holiday Hours]]=0),Table1[[#This Row],[Regular Hourly Wage]],Table1[[#This Row],[Holiday Wages]]/Table1[[#This Row],[Holiday Hours]])</f>
        <v>0</v>
      </c>
      <c r="X425" s="41" t="str">
        <f>IF(Table1[[#This Row],[Regular Hourly Wage]]&lt;14.05,"$14.75",IF(Table1[[#This Row],[Regular Hourly Wage]]&lt;30,"5%","None"))</f>
        <v>$14.75</v>
      </c>
      <c r="Y425" s="41">
        <f>IF(Table1[[#This Row],[Wage Category]]="5%",Table1[[#This Row],[Regular Hourly Wage]]*1.05,IF(Table1[[#This Row],[Wage Category]]="$14.75",14.75,Table1[[#This Row],[Regular Hourly Wage]]))</f>
        <v>14.75</v>
      </c>
      <c r="Z425" s="41">
        <f>(1+IF(Table1[[#This Row],[Regular Hourly Wage]]=0,0.5,(Table1[[#This Row],[Overtime Hourly Wage]]-Table1[[#This Row],[Regular Hourly Wage]])/Table1[[#This Row],[Regular Hourly Wage]]))*Table1[[#This Row],[Regular Wage Cap]]</f>
        <v>22.125</v>
      </c>
      <c r="AA425" s="41">
        <f>(1+IF(Table1[[#This Row],[Regular Hourly Wage]]=0,0,(Table1[[#This Row],[Holiday Hourly Wage]]-Table1[[#This Row],[Regular Hourly Wage]])/Table1[[#This Row],[Regular Hourly Wage]]))*Table1[[#This Row],[Regular Wage Cap]]</f>
        <v>14.75</v>
      </c>
      <c r="AB425" s="41">
        <f>Table1[[#This Row],[Regular Hours3]]*Table1[[#This Row],[Regular Hourly Wage]]</f>
        <v>0</v>
      </c>
      <c r="AC425" s="41">
        <f>Table1[[#This Row],[OvertimeHours5]]*Table1[[#This Row],[Overtime Hourly Wage]]</f>
        <v>0</v>
      </c>
      <c r="AD425" s="41">
        <f>Table1[[#This Row],[Holiday Hours7]]*Table1[[#This Row],[Holiday Hourly Wage]]</f>
        <v>0</v>
      </c>
      <c r="AE425" s="41">
        <f>SUM(Table1[[#This Row],[Regular10]:[Holiday12]])</f>
        <v>0</v>
      </c>
      <c r="AF425" s="41">
        <f>Table1[[#This Row],[Regular Hours3]]*Table1[[#This Row],[Regular Wage Cap]]</f>
        <v>0</v>
      </c>
      <c r="AG425" s="41">
        <f>Table1[[#This Row],[OvertimeHours5]]*Table1[[#This Row],[Overtime Wage Cap]]</f>
        <v>0</v>
      </c>
      <c r="AH425" s="41">
        <f>Table1[[#This Row],[Holiday Hours7]]*Table1[[#This Row],[Holiday Wage Cap]]</f>
        <v>0</v>
      </c>
      <c r="AI425" s="41">
        <f>SUM(Table1[[#This Row],[Regular]:[Holiday]])</f>
        <v>0</v>
      </c>
      <c r="AJ425" s="41">
        <f>IF(Table1[[#This Row],[Total]]=0,0,Table1[[#This Row],[Total2]]-Table1[[#This Row],[Total]])</f>
        <v>0</v>
      </c>
      <c r="AK425" s="41">
        <f>Table1[[#This Row],[Difference]]*Table1[[#This Row],[DDS Funding Percent]]</f>
        <v>0</v>
      </c>
      <c r="AL425" s="41">
        <f>IF(Table1[[#This Row],[Regular Hourly Wage]]&lt;&gt;0,Table1[[#This Row],[Regular Wage Cap]]-Table1[[#This Row],[Regular Hourly Wage]],0)</f>
        <v>0</v>
      </c>
      <c r="AM425" s="38"/>
      <c r="AN425" s="41">
        <f>Table1[[#This Row],[Wage Difference]]*Table1[[#This Row],[Post Wage Increase Time Off Accruals (Hours)]]</f>
        <v>0</v>
      </c>
      <c r="AO425" s="41">
        <f>Table1[[#This Row],[Min Wage Time Off Accrual Expense]]*Table1[[#This Row],[DDS Funding Percent]]</f>
        <v>0</v>
      </c>
      <c r="AP425" s="1"/>
      <c r="AQ425" s="18"/>
    </row>
    <row r="426" spans="3:43" x14ac:dyDescent="0.25">
      <c r="C426" s="58"/>
      <c r="D426" s="57"/>
      <c r="K426" s="41">
        <f>SUM(Table1[[#This Row],[Regular Wages]],Table1[[#This Row],[OvertimeWages]],Table1[[#This Row],[Holiday Wages]],Table1[[#This Row],[Incentive Payments]])</f>
        <v>0</v>
      </c>
      <c r="L426" s="38"/>
      <c r="M426" s="38"/>
      <c r="N426" s="38"/>
      <c r="O426" s="38"/>
      <c r="P426" s="38"/>
      <c r="Q426" s="38"/>
      <c r="R426" s="38"/>
      <c r="S426" s="41">
        <f>SUM(Table1[[#This Row],[Regular Wages2]],Table1[[#This Row],[OvertimeWages4]],Table1[[#This Row],[Holiday Wages6]],Table1[[#This Row],[Incentive Payments8]])</f>
        <v>0</v>
      </c>
      <c r="T426" s="41">
        <f>SUM(Table1[[#This Row],[Total Pre Min Wage Wages]],Table1[[#This Row],[Total After Min Wage Wages]])</f>
        <v>0</v>
      </c>
      <c r="U426" s="41">
        <f>IFERROR(IF(OR(Table1[[#This Row],[Regular Hours]]=0,Table1[[#This Row],[Regular Hours]]=""),VLOOKUP(Table1[[#This Row],[Position Title]],startingWages!$A$2:$D$200,2, FALSE),Table1[[#This Row],[Regular Wages]]/Table1[[#This Row],[Regular Hours]]),0)</f>
        <v>0</v>
      </c>
      <c r="V426" s="41">
        <f>IF(OR(Table1[[#This Row],[OvertimeHours]]="",Table1[[#This Row],[OvertimeHours]]=0),Table1[[#This Row],[Regular Hourly Wage]]*1.5,Table1[[#This Row],[OvertimeWages]]/Table1[[#This Row],[OvertimeHours]])</f>
        <v>0</v>
      </c>
      <c r="W426" s="41">
        <f>IF(OR(Table1[[#This Row],[Holiday Hours]]="",Table1[[#This Row],[Holiday Hours]]=0),Table1[[#This Row],[Regular Hourly Wage]],Table1[[#This Row],[Holiday Wages]]/Table1[[#This Row],[Holiday Hours]])</f>
        <v>0</v>
      </c>
      <c r="X426" s="41" t="str">
        <f>IF(Table1[[#This Row],[Regular Hourly Wage]]&lt;14.05,"$14.75",IF(Table1[[#This Row],[Regular Hourly Wage]]&lt;30,"5%","None"))</f>
        <v>$14.75</v>
      </c>
      <c r="Y426" s="41">
        <f>IF(Table1[[#This Row],[Wage Category]]="5%",Table1[[#This Row],[Regular Hourly Wage]]*1.05,IF(Table1[[#This Row],[Wage Category]]="$14.75",14.75,Table1[[#This Row],[Regular Hourly Wage]]))</f>
        <v>14.75</v>
      </c>
      <c r="Z426" s="41">
        <f>(1+IF(Table1[[#This Row],[Regular Hourly Wage]]=0,0.5,(Table1[[#This Row],[Overtime Hourly Wage]]-Table1[[#This Row],[Regular Hourly Wage]])/Table1[[#This Row],[Regular Hourly Wage]]))*Table1[[#This Row],[Regular Wage Cap]]</f>
        <v>22.125</v>
      </c>
      <c r="AA426" s="41">
        <f>(1+IF(Table1[[#This Row],[Regular Hourly Wage]]=0,0,(Table1[[#This Row],[Holiday Hourly Wage]]-Table1[[#This Row],[Regular Hourly Wage]])/Table1[[#This Row],[Regular Hourly Wage]]))*Table1[[#This Row],[Regular Wage Cap]]</f>
        <v>14.75</v>
      </c>
      <c r="AB426" s="41">
        <f>Table1[[#This Row],[Regular Hours3]]*Table1[[#This Row],[Regular Hourly Wage]]</f>
        <v>0</v>
      </c>
      <c r="AC426" s="41">
        <f>Table1[[#This Row],[OvertimeHours5]]*Table1[[#This Row],[Overtime Hourly Wage]]</f>
        <v>0</v>
      </c>
      <c r="AD426" s="41">
        <f>Table1[[#This Row],[Holiday Hours7]]*Table1[[#This Row],[Holiday Hourly Wage]]</f>
        <v>0</v>
      </c>
      <c r="AE426" s="41">
        <f>SUM(Table1[[#This Row],[Regular10]:[Holiday12]])</f>
        <v>0</v>
      </c>
      <c r="AF426" s="41">
        <f>Table1[[#This Row],[Regular Hours3]]*Table1[[#This Row],[Regular Wage Cap]]</f>
        <v>0</v>
      </c>
      <c r="AG426" s="41">
        <f>Table1[[#This Row],[OvertimeHours5]]*Table1[[#This Row],[Overtime Wage Cap]]</f>
        <v>0</v>
      </c>
      <c r="AH426" s="41">
        <f>Table1[[#This Row],[Holiday Hours7]]*Table1[[#This Row],[Holiday Wage Cap]]</f>
        <v>0</v>
      </c>
      <c r="AI426" s="41">
        <f>SUM(Table1[[#This Row],[Regular]:[Holiday]])</f>
        <v>0</v>
      </c>
      <c r="AJ426" s="41">
        <f>IF(Table1[[#This Row],[Total]]=0,0,Table1[[#This Row],[Total2]]-Table1[[#This Row],[Total]])</f>
        <v>0</v>
      </c>
      <c r="AK426" s="41">
        <f>Table1[[#This Row],[Difference]]*Table1[[#This Row],[DDS Funding Percent]]</f>
        <v>0</v>
      </c>
      <c r="AL426" s="41">
        <f>IF(Table1[[#This Row],[Regular Hourly Wage]]&lt;&gt;0,Table1[[#This Row],[Regular Wage Cap]]-Table1[[#This Row],[Regular Hourly Wage]],0)</f>
        <v>0</v>
      </c>
      <c r="AM426" s="38"/>
      <c r="AN426" s="41">
        <f>Table1[[#This Row],[Wage Difference]]*Table1[[#This Row],[Post Wage Increase Time Off Accruals (Hours)]]</f>
        <v>0</v>
      </c>
      <c r="AO426" s="41">
        <f>Table1[[#This Row],[Min Wage Time Off Accrual Expense]]*Table1[[#This Row],[DDS Funding Percent]]</f>
        <v>0</v>
      </c>
      <c r="AP426" s="1"/>
      <c r="AQ426" s="18"/>
    </row>
    <row r="427" spans="3:43" x14ac:dyDescent="0.25">
      <c r="C427" s="58"/>
      <c r="D427" s="57"/>
      <c r="K427" s="41">
        <f>SUM(Table1[[#This Row],[Regular Wages]],Table1[[#This Row],[OvertimeWages]],Table1[[#This Row],[Holiday Wages]],Table1[[#This Row],[Incentive Payments]])</f>
        <v>0</v>
      </c>
      <c r="L427" s="38"/>
      <c r="M427" s="38"/>
      <c r="N427" s="38"/>
      <c r="O427" s="38"/>
      <c r="P427" s="38"/>
      <c r="Q427" s="38"/>
      <c r="R427" s="38"/>
      <c r="S427" s="41">
        <f>SUM(Table1[[#This Row],[Regular Wages2]],Table1[[#This Row],[OvertimeWages4]],Table1[[#This Row],[Holiday Wages6]],Table1[[#This Row],[Incentive Payments8]])</f>
        <v>0</v>
      </c>
      <c r="T427" s="41">
        <f>SUM(Table1[[#This Row],[Total Pre Min Wage Wages]],Table1[[#This Row],[Total After Min Wage Wages]])</f>
        <v>0</v>
      </c>
      <c r="U427" s="41">
        <f>IFERROR(IF(OR(Table1[[#This Row],[Regular Hours]]=0,Table1[[#This Row],[Regular Hours]]=""),VLOOKUP(Table1[[#This Row],[Position Title]],startingWages!$A$2:$D$200,2, FALSE),Table1[[#This Row],[Regular Wages]]/Table1[[#This Row],[Regular Hours]]),0)</f>
        <v>0</v>
      </c>
      <c r="V427" s="41">
        <f>IF(OR(Table1[[#This Row],[OvertimeHours]]="",Table1[[#This Row],[OvertimeHours]]=0),Table1[[#This Row],[Regular Hourly Wage]]*1.5,Table1[[#This Row],[OvertimeWages]]/Table1[[#This Row],[OvertimeHours]])</f>
        <v>0</v>
      </c>
      <c r="W427" s="41">
        <f>IF(OR(Table1[[#This Row],[Holiday Hours]]="",Table1[[#This Row],[Holiday Hours]]=0),Table1[[#This Row],[Regular Hourly Wage]],Table1[[#This Row],[Holiday Wages]]/Table1[[#This Row],[Holiday Hours]])</f>
        <v>0</v>
      </c>
      <c r="X427" s="41" t="str">
        <f>IF(Table1[[#This Row],[Regular Hourly Wage]]&lt;14.05,"$14.75",IF(Table1[[#This Row],[Regular Hourly Wage]]&lt;30,"5%","None"))</f>
        <v>$14.75</v>
      </c>
      <c r="Y427" s="41">
        <f>IF(Table1[[#This Row],[Wage Category]]="5%",Table1[[#This Row],[Regular Hourly Wage]]*1.05,IF(Table1[[#This Row],[Wage Category]]="$14.75",14.75,Table1[[#This Row],[Regular Hourly Wage]]))</f>
        <v>14.75</v>
      </c>
      <c r="Z427" s="41">
        <f>(1+IF(Table1[[#This Row],[Regular Hourly Wage]]=0,0.5,(Table1[[#This Row],[Overtime Hourly Wage]]-Table1[[#This Row],[Regular Hourly Wage]])/Table1[[#This Row],[Regular Hourly Wage]]))*Table1[[#This Row],[Regular Wage Cap]]</f>
        <v>22.125</v>
      </c>
      <c r="AA427" s="41">
        <f>(1+IF(Table1[[#This Row],[Regular Hourly Wage]]=0,0,(Table1[[#This Row],[Holiday Hourly Wage]]-Table1[[#This Row],[Regular Hourly Wage]])/Table1[[#This Row],[Regular Hourly Wage]]))*Table1[[#This Row],[Regular Wage Cap]]</f>
        <v>14.75</v>
      </c>
      <c r="AB427" s="41">
        <f>Table1[[#This Row],[Regular Hours3]]*Table1[[#This Row],[Regular Hourly Wage]]</f>
        <v>0</v>
      </c>
      <c r="AC427" s="41">
        <f>Table1[[#This Row],[OvertimeHours5]]*Table1[[#This Row],[Overtime Hourly Wage]]</f>
        <v>0</v>
      </c>
      <c r="AD427" s="41">
        <f>Table1[[#This Row],[Holiday Hours7]]*Table1[[#This Row],[Holiday Hourly Wage]]</f>
        <v>0</v>
      </c>
      <c r="AE427" s="41">
        <f>SUM(Table1[[#This Row],[Regular10]:[Holiday12]])</f>
        <v>0</v>
      </c>
      <c r="AF427" s="41">
        <f>Table1[[#This Row],[Regular Hours3]]*Table1[[#This Row],[Regular Wage Cap]]</f>
        <v>0</v>
      </c>
      <c r="AG427" s="41">
        <f>Table1[[#This Row],[OvertimeHours5]]*Table1[[#This Row],[Overtime Wage Cap]]</f>
        <v>0</v>
      </c>
      <c r="AH427" s="41">
        <f>Table1[[#This Row],[Holiday Hours7]]*Table1[[#This Row],[Holiday Wage Cap]]</f>
        <v>0</v>
      </c>
      <c r="AI427" s="41">
        <f>SUM(Table1[[#This Row],[Regular]:[Holiday]])</f>
        <v>0</v>
      </c>
      <c r="AJ427" s="41">
        <f>IF(Table1[[#This Row],[Total]]=0,0,Table1[[#This Row],[Total2]]-Table1[[#This Row],[Total]])</f>
        <v>0</v>
      </c>
      <c r="AK427" s="41">
        <f>Table1[[#This Row],[Difference]]*Table1[[#This Row],[DDS Funding Percent]]</f>
        <v>0</v>
      </c>
      <c r="AL427" s="41">
        <f>IF(Table1[[#This Row],[Regular Hourly Wage]]&lt;&gt;0,Table1[[#This Row],[Regular Wage Cap]]-Table1[[#This Row],[Regular Hourly Wage]],0)</f>
        <v>0</v>
      </c>
      <c r="AM427" s="38"/>
      <c r="AN427" s="41">
        <f>Table1[[#This Row],[Wage Difference]]*Table1[[#This Row],[Post Wage Increase Time Off Accruals (Hours)]]</f>
        <v>0</v>
      </c>
      <c r="AO427" s="41">
        <f>Table1[[#This Row],[Min Wage Time Off Accrual Expense]]*Table1[[#This Row],[DDS Funding Percent]]</f>
        <v>0</v>
      </c>
      <c r="AP427" s="1"/>
      <c r="AQ427" s="18"/>
    </row>
    <row r="428" spans="3:43" x14ac:dyDescent="0.25">
      <c r="C428" s="58"/>
      <c r="D428" s="57"/>
      <c r="K428" s="41">
        <f>SUM(Table1[[#This Row],[Regular Wages]],Table1[[#This Row],[OvertimeWages]],Table1[[#This Row],[Holiday Wages]],Table1[[#This Row],[Incentive Payments]])</f>
        <v>0</v>
      </c>
      <c r="L428" s="38"/>
      <c r="M428" s="38"/>
      <c r="N428" s="38"/>
      <c r="O428" s="38"/>
      <c r="P428" s="38"/>
      <c r="Q428" s="38"/>
      <c r="R428" s="38"/>
      <c r="S428" s="41">
        <f>SUM(Table1[[#This Row],[Regular Wages2]],Table1[[#This Row],[OvertimeWages4]],Table1[[#This Row],[Holiday Wages6]],Table1[[#This Row],[Incentive Payments8]])</f>
        <v>0</v>
      </c>
      <c r="T428" s="41">
        <f>SUM(Table1[[#This Row],[Total Pre Min Wage Wages]],Table1[[#This Row],[Total After Min Wage Wages]])</f>
        <v>0</v>
      </c>
      <c r="U428" s="41">
        <f>IFERROR(IF(OR(Table1[[#This Row],[Regular Hours]]=0,Table1[[#This Row],[Regular Hours]]=""),VLOOKUP(Table1[[#This Row],[Position Title]],startingWages!$A$2:$D$200,2, FALSE),Table1[[#This Row],[Regular Wages]]/Table1[[#This Row],[Regular Hours]]),0)</f>
        <v>0</v>
      </c>
      <c r="V428" s="41">
        <f>IF(OR(Table1[[#This Row],[OvertimeHours]]="",Table1[[#This Row],[OvertimeHours]]=0),Table1[[#This Row],[Regular Hourly Wage]]*1.5,Table1[[#This Row],[OvertimeWages]]/Table1[[#This Row],[OvertimeHours]])</f>
        <v>0</v>
      </c>
      <c r="W428" s="41">
        <f>IF(OR(Table1[[#This Row],[Holiday Hours]]="",Table1[[#This Row],[Holiday Hours]]=0),Table1[[#This Row],[Regular Hourly Wage]],Table1[[#This Row],[Holiday Wages]]/Table1[[#This Row],[Holiday Hours]])</f>
        <v>0</v>
      </c>
      <c r="X428" s="41" t="str">
        <f>IF(Table1[[#This Row],[Regular Hourly Wage]]&lt;14.05,"$14.75",IF(Table1[[#This Row],[Regular Hourly Wage]]&lt;30,"5%","None"))</f>
        <v>$14.75</v>
      </c>
      <c r="Y428" s="41">
        <f>IF(Table1[[#This Row],[Wage Category]]="5%",Table1[[#This Row],[Regular Hourly Wage]]*1.05,IF(Table1[[#This Row],[Wage Category]]="$14.75",14.75,Table1[[#This Row],[Regular Hourly Wage]]))</f>
        <v>14.75</v>
      </c>
      <c r="Z428" s="41">
        <f>(1+IF(Table1[[#This Row],[Regular Hourly Wage]]=0,0.5,(Table1[[#This Row],[Overtime Hourly Wage]]-Table1[[#This Row],[Regular Hourly Wage]])/Table1[[#This Row],[Regular Hourly Wage]]))*Table1[[#This Row],[Regular Wage Cap]]</f>
        <v>22.125</v>
      </c>
      <c r="AA428" s="41">
        <f>(1+IF(Table1[[#This Row],[Regular Hourly Wage]]=0,0,(Table1[[#This Row],[Holiday Hourly Wage]]-Table1[[#This Row],[Regular Hourly Wage]])/Table1[[#This Row],[Regular Hourly Wage]]))*Table1[[#This Row],[Regular Wage Cap]]</f>
        <v>14.75</v>
      </c>
      <c r="AB428" s="41">
        <f>Table1[[#This Row],[Regular Hours3]]*Table1[[#This Row],[Regular Hourly Wage]]</f>
        <v>0</v>
      </c>
      <c r="AC428" s="41">
        <f>Table1[[#This Row],[OvertimeHours5]]*Table1[[#This Row],[Overtime Hourly Wage]]</f>
        <v>0</v>
      </c>
      <c r="AD428" s="41">
        <f>Table1[[#This Row],[Holiday Hours7]]*Table1[[#This Row],[Holiday Hourly Wage]]</f>
        <v>0</v>
      </c>
      <c r="AE428" s="41">
        <f>SUM(Table1[[#This Row],[Regular10]:[Holiday12]])</f>
        <v>0</v>
      </c>
      <c r="AF428" s="41">
        <f>Table1[[#This Row],[Regular Hours3]]*Table1[[#This Row],[Regular Wage Cap]]</f>
        <v>0</v>
      </c>
      <c r="AG428" s="41">
        <f>Table1[[#This Row],[OvertimeHours5]]*Table1[[#This Row],[Overtime Wage Cap]]</f>
        <v>0</v>
      </c>
      <c r="AH428" s="41">
        <f>Table1[[#This Row],[Holiday Hours7]]*Table1[[#This Row],[Holiday Wage Cap]]</f>
        <v>0</v>
      </c>
      <c r="AI428" s="41">
        <f>SUM(Table1[[#This Row],[Regular]:[Holiday]])</f>
        <v>0</v>
      </c>
      <c r="AJ428" s="41">
        <f>IF(Table1[[#This Row],[Total]]=0,0,Table1[[#This Row],[Total2]]-Table1[[#This Row],[Total]])</f>
        <v>0</v>
      </c>
      <c r="AK428" s="41">
        <f>Table1[[#This Row],[Difference]]*Table1[[#This Row],[DDS Funding Percent]]</f>
        <v>0</v>
      </c>
      <c r="AL428" s="41">
        <f>IF(Table1[[#This Row],[Regular Hourly Wage]]&lt;&gt;0,Table1[[#This Row],[Regular Wage Cap]]-Table1[[#This Row],[Regular Hourly Wage]],0)</f>
        <v>0</v>
      </c>
      <c r="AM428" s="38"/>
      <c r="AN428" s="41">
        <f>Table1[[#This Row],[Wage Difference]]*Table1[[#This Row],[Post Wage Increase Time Off Accruals (Hours)]]</f>
        <v>0</v>
      </c>
      <c r="AO428" s="41">
        <f>Table1[[#This Row],[Min Wage Time Off Accrual Expense]]*Table1[[#This Row],[DDS Funding Percent]]</f>
        <v>0</v>
      </c>
      <c r="AP428" s="1"/>
      <c r="AQ428" s="18"/>
    </row>
    <row r="429" spans="3:43" x14ac:dyDescent="0.25">
      <c r="C429" s="58"/>
      <c r="D429" s="57"/>
      <c r="K429" s="41">
        <f>SUM(Table1[[#This Row],[Regular Wages]],Table1[[#This Row],[OvertimeWages]],Table1[[#This Row],[Holiday Wages]],Table1[[#This Row],[Incentive Payments]])</f>
        <v>0</v>
      </c>
      <c r="L429" s="38"/>
      <c r="M429" s="38"/>
      <c r="N429" s="38"/>
      <c r="O429" s="38"/>
      <c r="P429" s="38"/>
      <c r="Q429" s="38"/>
      <c r="R429" s="38"/>
      <c r="S429" s="41">
        <f>SUM(Table1[[#This Row],[Regular Wages2]],Table1[[#This Row],[OvertimeWages4]],Table1[[#This Row],[Holiday Wages6]],Table1[[#This Row],[Incentive Payments8]])</f>
        <v>0</v>
      </c>
      <c r="T429" s="41">
        <f>SUM(Table1[[#This Row],[Total Pre Min Wage Wages]],Table1[[#This Row],[Total After Min Wage Wages]])</f>
        <v>0</v>
      </c>
      <c r="U429" s="41">
        <f>IFERROR(IF(OR(Table1[[#This Row],[Regular Hours]]=0,Table1[[#This Row],[Regular Hours]]=""),VLOOKUP(Table1[[#This Row],[Position Title]],startingWages!$A$2:$D$200,2, FALSE),Table1[[#This Row],[Regular Wages]]/Table1[[#This Row],[Regular Hours]]),0)</f>
        <v>0</v>
      </c>
      <c r="V429" s="41">
        <f>IF(OR(Table1[[#This Row],[OvertimeHours]]="",Table1[[#This Row],[OvertimeHours]]=0),Table1[[#This Row],[Regular Hourly Wage]]*1.5,Table1[[#This Row],[OvertimeWages]]/Table1[[#This Row],[OvertimeHours]])</f>
        <v>0</v>
      </c>
      <c r="W429" s="41">
        <f>IF(OR(Table1[[#This Row],[Holiday Hours]]="",Table1[[#This Row],[Holiday Hours]]=0),Table1[[#This Row],[Regular Hourly Wage]],Table1[[#This Row],[Holiday Wages]]/Table1[[#This Row],[Holiday Hours]])</f>
        <v>0</v>
      </c>
      <c r="X429" s="41" t="str">
        <f>IF(Table1[[#This Row],[Regular Hourly Wage]]&lt;14.05,"$14.75",IF(Table1[[#This Row],[Regular Hourly Wage]]&lt;30,"5%","None"))</f>
        <v>$14.75</v>
      </c>
      <c r="Y429" s="41">
        <f>IF(Table1[[#This Row],[Wage Category]]="5%",Table1[[#This Row],[Regular Hourly Wage]]*1.05,IF(Table1[[#This Row],[Wage Category]]="$14.75",14.75,Table1[[#This Row],[Regular Hourly Wage]]))</f>
        <v>14.75</v>
      </c>
      <c r="Z429" s="41">
        <f>(1+IF(Table1[[#This Row],[Regular Hourly Wage]]=0,0.5,(Table1[[#This Row],[Overtime Hourly Wage]]-Table1[[#This Row],[Regular Hourly Wage]])/Table1[[#This Row],[Regular Hourly Wage]]))*Table1[[#This Row],[Regular Wage Cap]]</f>
        <v>22.125</v>
      </c>
      <c r="AA429" s="41">
        <f>(1+IF(Table1[[#This Row],[Regular Hourly Wage]]=0,0,(Table1[[#This Row],[Holiday Hourly Wage]]-Table1[[#This Row],[Regular Hourly Wage]])/Table1[[#This Row],[Regular Hourly Wage]]))*Table1[[#This Row],[Regular Wage Cap]]</f>
        <v>14.75</v>
      </c>
      <c r="AB429" s="41">
        <f>Table1[[#This Row],[Regular Hours3]]*Table1[[#This Row],[Regular Hourly Wage]]</f>
        <v>0</v>
      </c>
      <c r="AC429" s="41">
        <f>Table1[[#This Row],[OvertimeHours5]]*Table1[[#This Row],[Overtime Hourly Wage]]</f>
        <v>0</v>
      </c>
      <c r="AD429" s="41">
        <f>Table1[[#This Row],[Holiday Hours7]]*Table1[[#This Row],[Holiday Hourly Wage]]</f>
        <v>0</v>
      </c>
      <c r="AE429" s="41">
        <f>SUM(Table1[[#This Row],[Regular10]:[Holiday12]])</f>
        <v>0</v>
      </c>
      <c r="AF429" s="41">
        <f>Table1[[#This Row],[Regular Hours3]]*Table1[[#This Row],[Regular Wage Cap]]</f>
        <v>0</v>
      </c>
      <c r="AG429" s="41">
        <f>Table1[[#This Row],[OvertimeHours5]]*Table1[[#This Row],[Overtime Wage Cap]]</f>
        <v>0</v>
      </c>
      <c r="AH429" s="41">
        <f>Table1[[#This Row],[Holiday Hours7]]*Table1[[#This Row],[Holiday Wage Cap]]</f>
        <v>0</v>
      </c>
      <c r="AI429" s="41">
        <f>SUM(Table1[[#This Row],[Regular]:[Holiday]])</f>
        <v>0</v>
      </c>
      <c r="AJ429" s="41">
        <f>IF(Table1[[#This Row],[Total]]=0,0,Table1[[#This Row],[Total2]]-Table1[[#This Row],[Total]])</f>
        <v>0</v>
      </c>
      <c r="AK429" s="41">
        <f>Table1[[#This Row],[Difference]]*Table1[[#This Row],[DDS Funding Percent]]</f>
        <v>0</v>
      </c>
      <c r="AL429" s="41">
        <f>IF(Table1[[#This Row],[Regular Hourly Wage]]&lt;&gt;0,Table1[[#This Row],[Regular Wage Cap]]-Table1[[#This Row],[Regular Hourly Wage]],0)</f>
        <v>0</v>
      </c>
      <c r="AM429" s="38"/>
      <c r="AN429" s="41">
        <f>Table1[[#This Row],[Wage Difference]]*Table1[[#This Row],[Post Wage Increase Time Off Accruals (Hours)]]</f>
        <v>0</v>
      </c>
      <c r="AO429" s="41">
        <f>Table1[[#This Row],[Min Wage Time Off Accrual Expense]]*Table1[[#This Row],[DDS Funding Percent]]</f>
        <v>0</v>
      </c>
      <c r="AP429" s="1"/>
      <c r="AQ429" s="18"/>
    </row>
    <row r="430" spans="3:43" x14ac:dyDescent="0.25">
      <c r="C430" s="58"/>
      <c r="D430" s="57"/>
      <c r="K430" s="41">
        <f>SUM(Table1[[#This Row],[Regular Wages]],Table1[[#This Row],[OvertimeWages]],Table1[[#This Row],[Holiday Wages]],Table1[[#This Row],[Incentive Payments]])</f>
        <v>0</v>
      </c>
      <c r="L430" s="38"/>
      <c r="M430" s="38"/>
      <c r="N430" s="38"/>
      <c r="O430" s="38"/>
      <c r="P430" s="38"/>
      <c r="Q430" s="38"/>
      <c r="R430" s="38"/>
      <c r="S430" s="41">
        <f>SUM(Table1[[#This Row],[Regular Wages2]],Table1[[#This Row],[OvertimeWages4]],Table1[[#This Row],[Holiday Wages6]],Table1[[#This Row],[Incentive Payments8]])</f>
        <v>0</v>
      </c>
      <c r="T430" s="41">
        <f>SUM(Table1[[#This Row],[Total Pre Min Wage Wages]],Table1[[#This Row],[Total After Min Wage Wages]])</f>
        <v>0</v>
      </c>
      <c r="U430" s="41">
        <f>IFERROR(IF(OR(Table1[[#This Row],[Regular Hours]]=0,Table1[[#This Row],[Regular Hours]]=""),VLOOKUP(Table1[[#This Row],[Position Title]],startingWages!$A$2:$D$200,2, FALSE),Table1[[#This Row],[Regular Wages]]/Table1[[#This Row],[Regular Hours]]),0)</f>
        <v>0</v>
      </c>
      <c r="V430" s="41">
        <f>IF(OR(Table1[[#This Row],[OvertimeHours]]="",Table1[[#This Row],[OvertimeHours]]=0),Table1[[#This Row],[Regular Hourly Wage]]*1.5,Table1[[#This Row],[OvertimeWages]]/Table1[[#This Row],[OvertimeHours]])</f>
        <v>0</v>
      </c>
      <c r="W430" s="41">
        <f>IF(OR(Table1[[#This Row],[Holiday Hours]]="",Table1[[#This Row],[Holiday Hours]]=0),Table1[[#This Row],[Regular Hourly Wage]],Table1[[#This Row],[Holiday Wages]]/Table1[[#This Row],[Holiday Hours]])</f>
        <v>0</v>
      </c>
      <c r="X430" s="41" t="str">
        <f>IF(Table1[[#This Row],[Regular Hourly Wage]]&lt;14.05,"$14.75",IF(Table1[[#This Row],[Regular Hourly Wage]]&lt;30,"5%","None"))</f>
        <v>$14.75</v>
      </c>
      <c r="Y430" s="41">
        <f>IF(Table1[[#This Row],[Wage Category]]="5%",Table1[[#This Row],[Regular Hourly Wage]]*1.05,IF(Table1[[#This Row],[Wage Category]]="$14.75",14.75,Table1[[#This Row],[Regular Hourly Wage]]))</f>
        <v>14.75</v>
      </c>
      <c r="Z430" s="41">
        <f>(1+IF(Table1[[#This Row],[Regular Hourly Wage]]=0,0.5,(Table1[[#This Row],[Overtime Hourly Wage]]-Table1[[#This Row],[Regular Hourly Wage]])/Table1[[#This Row],[Regular Hourly Wage]]))*Table1[[#This Row],[Regular Wage Cap]]</f>
        <v>22.125</v>
      </c>
      <c r="AA430" s="41">
        <f>(1+IF(Table1[[#This Row],[Regular Hourly Wage]]=0,0,(Table1[[#This Row],[Holiday Hourly Wage]]-Table1[[#This Row],[Regular Hourly Wage]])/Table1[[#This Row],[Regular Hourly Wage]]))*Table1[[#This Row],[Regular Wage Cap]]</f>
        <v>14.75</v>
      </c>
      <c r="AB430" s="41">
        <f>Table1[[#This Row],[Regular Hours3]]*Table1[[#This Row],[Regular Hourly Wage]]</f>
        <v>0</v>
      </c>
      <c r="AC430" s="41">
        <f>Table1[[#This Row],[OvertimeHours5]]*Table1[[#This Row],[Overtime Hourly Wage]]</f>
        <v>0</v>
      </c>
      <c r="AD430" s="41">
        <f>Table1[[#This Row],[Holiday Hours7]]*Table1[[#This Row],[Holiday Hourly Wage]]</f>
        <v>0</v>
      </c>
      <c r="AE430" s="41">
        <f>SUM(Table1[[#This Row],[Regular10]:[Holiday12]])</f>
        <v>0</v>
      </c>
      <c r="AF430" s="41">
        <f>Table1[[#This Row],[Regular Hours3]]*Table1[[#This Row],[Regular Wage Cap]]</f>
        <v>0</v>
      </c>
      <c r="AG430" s="41">
        <f>Table1[[#This Row],[OvertimeHours5]]*Table1[[#This Row],[Overtime Wage Cap]]</f>
        <v>0</v>
      </c>
      <c r="AH430" s="41">
        <f>Table1[[#This Row],[Holiday Hours7]]*Table1[[#This Row],[Holiday Wage Cap]]</f>
        <v>0</v>
      </c>
      <c r="AI430" s="41">
        <f>SUM(Table1[[#This Row],[Regular]:[Holiday]])</f>
        <v>0</v>
      </c>
      <c r="AJ430" s="41">
        <f>IF(Table1[[#This Row],[Total]]=0,0,Table1[[#This Row],[Total2]]-Table1[[#This Row],[Total]])</f>
        <v>0</v>
      </c>
      <c r="AK430" s="41">
        <f>Table1[[#This Row],[Difference]]*Table1[[#This Row],[DDS Funding Percent]]</f>
        <v>0</v>
      </c>
      <c r="AL430" s="41">
        <f>IF(Table1[[#This Row],[Regular Hourly Wage]]&lt;&gt;0,Table1[[#This Row],[Regular Wage Cap]]-Table1[[#This Row],[Regular Hourly Wage]],0)</f>
        <v>0</v>
      </c>
      <c r="AM430" s="38"/>
      <c r="AN430" s="41">
        <f>Table1[[#This Row],[Wage Difference]]*Table1[[#This Row],[Post Wage Increase Time Off Accruals (Hours)]]</f>
        <v>0</v>
      </c>
      <c r="AO430" s="41">
        <f>Table1[[#This Row],[Min Wage Time Off Accrual Expense]]*Table1[[#This Row],[DDS Funding Percent]]</f>
        <v>0</v>
      </c>
      <c r="AP430" s="1"/>
      <c r="AQ430" s="18"/>
    </row>
    <row r="431" spans="3:43" x14ac:dyDescent="0.25">
      <c r="C431" s="58"/>
      <c r="D431" s="57"/>
      <c r="K431" s="41">
        <f>SUM(Table1[[#This Row],[Regular Wages]],Table1[[#This Row],[OvertimeWages]],Table1[[#This Row],[Holiday Wages]],Table1[[#This Row],[Incentive Payments]])</f>
        <v>0</v>
      </c>
      <c r="L431" s="38"/>
      <c r="M431" s="38"/>
      <c r="N431" s="38"/>
      <c r="O431" s="38"/>
      <c r="P431" s="38"/>
      <c r="Q431" s="38"/>
      <c r="R431" s="38"/>
      <c r="S431" s="41">
        <f>SUM(Table1[[#This Row],[Regular Wages2]],Table1[[#This Row],[OvertimeWages4]],Table1[[#This Row],[Holiday Wages6]],Table1[[#This Row],[Incentive Payments8]])</f>
        <v>0</v>
      </c>
      <c r="T431" s="41">
        <f>SUM(Table1[[#This Row],[Total Pre Min Wage Wages]],Table1[[#This Row],[Total After Min Wage Wages]])</f>
        <v>0</v>
      </c>
      <c r="U431" s="41">
        <f>IFERROR(IF(OR(Table1[[#This Row],[Regular Hours]]=0,Table1[[#This Row],[Regular Hours]]=""),VLOOKUP(Table1[[#This Row],[Position Title]],startingWages!$A$2:$D$200,2, FALSE),Table1[[#This Row],[Regular Wages]]/Table1[[#This Row],[Regular Hours]]),0)</f>
        <v>0</v>
      </c>
      <c r="V431" s="41">
        <f>IF(OR(Table1[[#This Row],[OvertimeHours]]="",Table1[[#This Row],[OvertimeHours]]=0),Table1[[#This Row],[Regular Hourly Wage]]*1.5,Table1[[#This Row],[OvertimeWages]]/Table1[[#This Row],[OvertimeHours]])</f>
        <v>0</v>
      </c>
      <c r="W431" s="41">
        <f>IF(OR(Table1[[#This Row],[Holiday Hours]]="",Table1[[#This Row],[Holiday Hours]]=0),Table1[[#This Row],[Regular Hourly Wage]],Table1[[#This Row],[Holiday Wages]]/Table1[[#This Row],[Holiday Hours]])</f>
        <v>0</v>
      </c>
      <c r="X431" s="41" t="str">
        <f>IF(Table1[[#This Row],[Regular Hourly Wage]]&lt;14.05,"$14.75",IF(Table1[[#This Row],[Regular Hourly Wage]]&lt;30,"5%","None"))</f>
        <v>$14.75</v>
      </c>
      <c r="Y431" s="41">
        <f>IF(Table1[[#This Row],[Wage Category]]="5%",Table1[[#This Row],[Regular Hourly Wage]]*1.05,IF(Table1[[#This Row],[Wage Category]]="$14.75",14.75,Table1[[#This Row],[Regular Hourly Wage]]))</f>
        <v>14.75</v>
      </c>
      <c r="Z431" s="41">
        <f>(1+IF(Table1[[#This Row],[Regular Hourly Wage]]=0,0.5,(Table1[[#This Row],[Overtime Hourly Wage]]-Table1[[#This Row],[Regular Hourly Wage]])/Table1[[#This Row],[Regular Hourly Wage]]))*Table1[[#This Row],[Regular Wage Cap]]</f>
        <v>22.125</v>
      </c>
      <c r="AA431" s="41">
        <f>(1+IF(Table1[[#This Row],[Regular Hourly Wage]]=0,0,(Table1[[#This Row],[Holiday Hourly Wage]]-Table1[[#This Row],[Regular Hourly Wage]])/Table1[[#This Row],[Regular Hourly Wage]]))*Table1[[#This Row],[Regular Wage Cap]]</f>
        <v>14.75</v>
      </c>
      <c r="AB431" s="41">
        <f>Table1[[#This Row],[Regular Hours3]]*Table1[[#This Row],[Regular Hourly Wage]]</f>
        <v>0</v>
      </c>
      <c r="AC431" s="41">
        <f>Table1[[#This Row],[OvertimeHours5]]*Table1[[#This Row],[Overtime Hourly Wage]]</f>
        <v>0</v>
      </c>
      <c r="AD431" s="41">
        <f>Table1[[#This Row],[Holiday Hours7]]*Table1[[#This Row],[Holiday Hourly Wage]]</f>
        <v>0</v>
      </c>
      <c r="AE431" s="41">
        <f>SUM(Table1[[#This Row],[Regular10]:[Holiday12]])</f>
        <v>0</v>
      </c>
      <c r="AF431" s="41">
        <f>Table1[[#This Row],[Regular Hours3]]*Table1[[#This Row],[Regular Wage Cap]]</f>
        <v>0</v>
      </c>
      <c r="AG431" s="41">
        <f>Table1[[#This Row],[OvertimeHours5]]*Table1[[#This Row],[Overtime Wage Cap]]</f>
        <v>0</v>
      </c>
      <c r="AH431" s="41">
        <f>Table1[[#This Row],[Holiday Hours7]]*Table1[[#This Row],[Holiday Wage Cap]]</f>
        <v>0</v>
      </c>
      <c r="AI431" s="41">
        <f>SUM(Table1[[#This Row],[Regular]:[Holiday]])</f>
        <v>0</v>
      </c>
      <c r="AJ431" s="41">
        <f>IF(Table1[[#This Row],[Total]]=0,0,Table1[[#This Row],[Total2]]-Table1[[#This Row],[Total]])</f>
        <v>0</v>
      </c>
      <c r="AK431" s="41">
        <f>Table1[[#This Row],[Difference]]*Table1[[#This Row],[DDS Funding Percent]]</f>
        <v>0</v>
      </c>
      <c r="AL431" s="41">
        <f>IF(Table1[[#This Row],[Regular Hourly Wage]]&lt;&gt;0,Table1[[#This Row],[Regular Wage Cap]]-Table1[[#This Row],[Regular Hourly Wage]],0)</f>
        <v>0</v>
      </c>
      <c r="AM431" s="38"/>
      <c r="AN431" s="41">
        <f>Table1[[#This Row],[Wage Difference]]*Table1[[#This Row],[Post Wage Increase Time Off Accruals (Hours)]]</f>
        <v>0</v>
      </c>
      <c r="AO431" s="41">
        <f>Table1[[#This Row],[Min Wage Time Off Accrual Expense]]*Table1[[#This Row],[DDS Funding Percent]]</f>
        <v>0</v>
      </c>
      <c r="AP431" s="1"/>
      <c r="AQ431" s="18"/>
    </row>
    <row r="432" spans="3:43" x14ac:dyDescent="0.25">
      <c r="C432" s="58"/>
      <c r="D432" s="57"/>
      <c r="K432" s="41">
        <f>SUM(Table1[[#This Row],[Regular Wages]],Table1[[#This Row],[OvertimeWages]],Table1[[#This Row],[Holiday Wages]],Table1[[#This Row],[Incentive Payments]])</f>
        <v>0</v>
      </c>
      <c r="L432" s="38"/>
      <c r="M432" s="38"/>
      <c r="N432" s="38"/>
      <c r="O432" s="38"/>
      <c r="P432" s="38"/>
      <c r="Q432" s="38"/>
      <c r="R432" s="38"/>
      <c r="S432" s="41">
        <f>SUM(Table1[[#This Row],[Regular Wages2]],Table1[[#This Row],[OvertimeWages4]],Table1[[#This Row],[Holiday Wages6]],Table1[[#This Row],[Incentive Payments8]])</f>
        <v>0</v>
      </c>
      <c r="T432" s="41">
        <f>SUM(Table1[[#This Row],[Total Pre Min Wage Wages]],Table1[[#This Row],[Total After Min Wage Wages]])</f>
        <v>0</v>
      </c>
      <c r="U432" s="41">
        <f>IFERROR(IF(OR(Table1[[#This Row],[Regular Hours]]=0,Table1[[#This Row],[Regular Hours]]=""),VLOOKUP(Table1[[#This Row],[Position Title]],startingWages!$A$2:$D$200,2, FALSE),Table1[[#This Row],[Regular Wages]]/Table1[[#This Row],[Regular Hours]]),0)</f>
        <v>0</v>
      </c>
      <c r="V432" s="41">
        <f>IF(OR(Table1[[#This Row],[OvertimeHours]]="",Table1[[#This Row],[OvertimeHours]]=0),Table1[[#This Row],[Regular Hourly Wage]]*1.5,Table1[[#This Row],[OvertimeWages]]/Table1[[#This Row],[OvertimeHours]])</f>
        <v>0</v>
      </c>
      <c r="W432" s="41">
        <f>IF(OR(Table1[[#This Row],[Holiday Hours]]="",Table1[[#This Row],[Holiday Hours]]=0),Table1[[#This Row],[Regular Hourly Wage]],Table1[[#This Row],[Holiday Wages]]/Table1[[#This Row],[Holiday Hours]])</f>
        <v>0</v>
      </c>
      <c r="X432" s="41" t="str">
        <f>IF(Table1[[#This Row],[Regular Hourly Wage]]&lt;14.05,"$14.75",IF(Table1[[#This Row],[Regular Hourly Wage]]&lt;30,"5%","None"))</f>
        <v>$14.75</v>
      </c>
      <c r="Y432" s="41">
        <f>IF(Table1[[#This Row],[Wage Category]]="5%",Table1[[#This Row],[Regular Hourly Wage]]*1.05,IF(Table1[[#This Row],[Wage Category]]="$14.75",14.75,Table1[[#This Row],[Regular Hourly Wage]]))</f>
        <v>14.75</v>
      </c>
      <c r="Z432" s="41">
        <f>(1+IF(Table1[[#This Row],[Regular Hourly Wage]]=0,0.5,(Table1[[#This Row],[Overtime Hourly Wage]]-Table1[[#This Row],[Regular Hourly Wage]])/Table1[[#This Row],[Regular Hourly Wage]]))*Table1[[#This Row],[Regular Wage Cap]]</f>
        <v>22.125</v>
      </c>
      <c r="AA432" s="41">
        <f>(1+IF(Table1[[#This Row],[Regular Hourly Wage]]=0,0,(Table1[[#This Row],[Holiday Hourly Wage]]-Table1[[#This Row],[Regular Hourly Wage]])/Table1[[#This Row],[Regular Hourly Wage]]))*Table1[[#This Row],[Regular Wage Cap]]</f>
        <v>14.75</v>
      </c>
      <c r="AB432" s="41">
        <f>Table1[[#This Row],[Regular Hours3]]*Table1[[#This Row],[Regular Hourly Wage]]</f>
        <v>0</v>
      </c>
      <c r="AC432" s="41">
        <f>Table1[[#This Row],[OvertimeHours5]]*Table1[[#This Row],[Overtime Hourly Wage]]</f>
        <v>0</v>
      </c>
      <c r="AD432" s="41">
        <f>Table1[[#This Row],[Holiday Hours7]]*Table1[[#This Row],[Holiday Hourly Wage]]</f>
        <v>0</v>
      </c>
      <c r="AE432" s="41">
        <f>SUM(Table1[[#This Row],[Regular10]:[Holiday12]])</f>
        <v>0</v>
      </c>
      <c r="AF432" s="41">
        <f>Table1[[#This Row],[Regular Hours3]]*Table1[[#This Row],[Regular Wage Cap]]</f>
        <v>0</v>
      </c>
      <c r="AG432" s="41">
        <f>Table1[[#This Row],[OvertimeHours5]]*Table1[[#This Row],[Overtime Wage Cap]]</f>
        <v>0</v>
      </c>
      <c r="AH432" s="41">
        <f>Table1[[#This Row],[Holiday Hours7]]*Table1[[#This Row],[Holiday Wage Cap]]</f>
        <v>0</v>
      </c>
      <c r="AI432" s="41">
        <f>SUM(Table1[[#This Row],[Regular]:[Holiday]])</f>
        <v>0</v>
      </c>
      <c r="AJ432" s="41">
        <f>IF(Table1[[#This Row],[Total]]=0,0,Table1[[#This Row],[Total2]]-Table1[[#This Row],[Total]])</f>
        <v>0</v>
      </c>
      <c r="AK432" s="41">
        <f>Table1[[#This Row],[Difference]]*Table1[[#This Row],[DDS Funding Percent]]</f>
        <v>0</v>
      </c>
      <c r="AL432" s="41">
        <f>IF(Table1[[#This Row],[Regular Hourly Wage]]&lt;&gt;0,Table1[[#This Row],[Regular Wage Cap]]-Table1[[#This Row],[Regular Hourly Wage]],0)</f>
        <v>0</v>
      </c>
      <c r="AM432" s="38"/>
      <c r="AN432" s="41">
        <f>Table1[[#This Row],[Wage Difference]]*Table1[[#This Row],[Post Wage Increase Time Off Accruals (Hours)]]</f>
        <v>0</v>
      </c>
      <c r="AO432" s="41">
        <f>Table1[[#This Row],[Min Wage Time Off Accrual Expense]]*Table1[[#This Row],[DDS Funding Percent]]</f>
        <v>0</v>
      </c>
      <c r="AP432" s="1"/>
      <c r="AQ432" s="18"/>
    </row>
    <row r="433" spans="3:43" x14ac:dyDescent="0.25">
      <c r="C433" s="58"/>
      <c r="D433" s="57"/>
      <c r="K433" s="41">
        <f>SUM(Table1[[#This Row],[Regular Wages]],Table1[[#This Row],[OvertimeWages]],Table1[[#This Row],[Holiday Wages]],Table1[[#This Row],[Incentive Payments]])</f>
        <v>0</v>
      </c>
      <c r="L433" s="38"/>
      <c r="M433" s="38"/>
      <c r="N433" s="38"/>
      <c r="O433" s="38"/>
      <c r="P433" s="38"/>
      <c r="Q433" s="38"/>
      <c r="R433" s="38"/>
      <c r="S433" s="41">
        <f>SUM(Table1[[#This Row],[Regular Wages2]],Table1[[#This Row],[OvertimeWages4]],Table1[[#This Row],[Holiday Wages6]],Table1[[#This Row],[Incentive Payments8]])</f>
        <v>0</v>
      </c>
      <c r="T433" s="41">
        <f>SUM(Table1[[#This Row],[Total Pre Min Wage Wages]],Table1[[#This Row],[Total After Min Wage Wages]])</f>
        <v>0</v>
      </c>
      <c r="U433" s="41">
        <f>IFERROR(IF(OR(Table1[[#This Row],[Regular Hours]]=0,Table1[[#This Row],[Regular Hours]]=""),VLOOKUP(Table1[[#This Row],[Position Title]],startingWages!$A$2:$D$200,2, FALSE),Table1[[#This Row],[Regular Wages]]/Table1[[#This Row],[Regular Hours]]),0)</f>
        <v>0</v>
      </c>
      <c r="V433" s="41">
        <f>IF(OR(Table1[[#This Row],[OvertimeHours]]="",Table1[[#This Row],[OvertimeHours]]=0),Table1[[#This Row],[Regular Hourly Wage]]*1.5,Table1[[#This Row],[OvertimeWages]]/Table1[[#This Row],[OvertimeHours]])</f>
        <v>0</v>
      </c>
      <c r="W433" s="41">
        <f>IF(OR(Table1[[#This Row],[Holiday Hours]]="",Table1[[#This Row],[Holiday Hours]]=0),Table1[[#This Row],[Regular Hourly Wage]],Table1[[#This Row],[Holiday Wages]]/Table1[[#This Row],[Holiday Hours]])</f>
        <v>0</v>
      </c>
      <c r="X433" s="41" t="str">
        <f>IF(Table1[[#This Row],[Regular Hourly Wage]]&lt;14.05,"$14.75",IF(Table1[[#This Row],[Regular Hourly Wage]]&lt;30,"5%","None"))</f>
        <v>$14.75</v>
      </c>
      <c r="Y433" s="41">
        <f>IF(Table1[[#This Row],[Wage Category]]="5%",Table1[[#This Row],[Regular Hourly Wage]]*1.05,IF(Table1[[#This Row],[Wage Category]]="$14.75",14.75,Table1[[#This Row],[Regular Hourly Wage]]))</f>
        <v>14.75</v>
      </c>
      <c r="Z433" s="41">
        <f>(1+IF(Table1[[#This Row],[Regular Hourly Wage]]=0,0.5,(Table1[[#This Row],[Overtime Hourly Wage]]-Table1[[#This Row],[Regular Hourly Wage]])/Table1[[#This Row],[Regular Hourly Wage]]))*Table1[[#This Row],[Regular Wage Cap]]</f>
        <v>22.125</v>
      </c>
      <c r="AA433" s="41">
        <f>(1+IF(Table1[[#This Row],[Regular Hourly Wage]]=0,0,(Table1[[#This Row],[Holiday Hourly Wage]]-Table1[[#This Row],[Regular Hourly Wage]])/Table1[[#This Row],[Regular Hourly Wage]]))*Table1[[#This Row],[Regular Wage Cap]]</f>
        <v>14.75</v>
      </c>
      <c r="AB433" s="41">
        <f>Table1[[#This Row],[Regular Hours3]]*Table1[[#This Row],[Regular Hourly Wage]]</f>
        <v>0</v>
      </c>
      <c r="AC433" s="41">
        <f>Table1[[#This Row],[OvertimeHours5]]*Table1[[#This Row],[Overtime Hourly Wage]]</f>
        <v>0</v>
      </c>
      <c r="AD433" s="41">
        <f>Table1[[#This Row],[Holiday Hours7]]*Table1[[#This Row],[Holiday Hourly Wage]]</f>
        <v>0</v>
      </c>
      <c r="AE433" s="41">
        <f>SUM(Table1[[#This Row],[Regular10]:[Holiday12]])</f>
        <v>0</v>
      </c>
      <c r="AF433" s="41">
        <f>Table1[[#This Row],[Regular Hours3]]*Table1[[#This Row],[Regular Wage Cap]]</f>
        <v>0</v>
      </c>
      <c r="AG433" s="41">
        <f>Table1[[#This Row],[OvertimeHours5]]*Table1[[#This Row],[Overtime Wage Cap]]</f>
        <v>0</v>
      </c>
      <c r="AH433" s="41">
        <f>Table1[[#This Row],[Holiday Hours7]]*Table1[[#This Row],[Holiday Wage Cap]]</f>
        <v>0</v>
      </c>
      <c r="AI433" s="41">
        <f>SUM(Table1[[#This Row],[Regular]:[Holiday]])</f>
        <v>0</v>
      </c>
      <c r="AJ433" s="41">
        <f>IF(Table1[[#This Row],[Total]]=0,0,Table1[[#This Row],[Total2]]-Table1[[#This Row],[Total]])</f>
        <v>0</v>
      </c>
      <c r="AK433" s="41">
        <f>Table1[[#This Row],[Difference]]*Table1[[#This Row],[DDS Funding Percent]]</f>
        <v>0</v>
      </c>
      <c r="AL433" s="41">
        <f>IF(Table1[[#This Row],[Regular Hourly Wage]]&lt;&gt;0,Table1[[#This Row],[Regular Wage Cap]]-Table1[[#This Row],[Regular Hourly Wage]],0)</f>
        <v>0</v>
      </c>
      <c r="AM433" s="38"/>
      <c r="AN433" s="41">
        <f>Table1[[#This Row],[Wage Difference]]*Table1[[#This Row],[Post Wage Increase Time Off Accruals (Hours)]]</f>
        <v>0</v>
      </c>
      <c r="AO433" s="41">
        <f>Table1[[#This Row],[Min Wage Time Off Accrual Expense]]*Table1[[#This Row],[DDS Funding Percent]]</f>
        <v>0</v>
      </c>
      <c r="AP433" s="1"/>
      <c r="AQ433" s="18"/>
    </row>
    <row r="434" spans="3:43" x14ac:dyDescent="0.25">
      <c r="C434" s="58"/>
      <c r="D434" s="57"/>
      <c r="K434" s="41">
        <f>SUM(Table1[[#This Row],[Regular Wages]],Table1[[#This Row],[OvertimeWages]],Table1[[#This Row],[Holiday Wages]],Table1[[#This Row],[Incentive Payments]])</f>
        <v>0</v>
      </c>
      <c r="L434" s="38"/>
      <c r="M434" s="38"/>
      <c r="N434" s="38"/>
      <c r="O434" s="38"/>
      <c r="P434" s="38"/>
      <c r="Q434" s="38"/>
      <c r="R434" s="38"/>
      <c r="S434" s="41">
        <f>SUM(Table1[[#This Row],[Regular Wages2]],Table1[[#This Row],[OvertimeWages4]],Table1[[#This Row],[Holiday Wages6]],Table1[[#This Row],[Incentive Payments8]])</f>
        <v>0</v>
      </c>
      <c r="T434" s="41">
        <f>SUM(Table1[[#This Row],[Total Pre Min Wage Wages]],Table1[[#This Row],[Total After Min Wage Wages]])</f>
        <v>0</v>
      </c>
      <c r="U434" s="41">
        <f>IFERROR(IF(OR(Table1[[#This Row],[Regular Hours]]=0,Table1[[#This Row],[Regular Hours]]=""),VLOOKUP(Table1[[#This Row],[Position Title]],startingWages!$A$2:$D$200,2, FALSE),Table1[[#This Row],[Regular Wages]]/Table1[[#This Row],[Regular Hours]]),0)</f>
        <v>0</v>
      </c>
      <c r="V434" s="41">
        <f>IF(OR(Table1[[#This Row],[OvertimeHours]]="",Table1[[#This Row],[OvertimeHours]]=0),Table1[[#This Row],[Regular Hourly Wage]]*1.5,Table1[[#This Row],[OvertimeWages]]/Table1[[#This Row],[OvertimeHours]])</f>
        <v>0</v>
      </c>
      <c r="W434" s="41">
        <f>IF(OR(Table1[[#This Row],[Holiday Hours]]="",Table1[[#This Row],[Holiday Hours]]=0),Table1[[#This Row],[Regular Hourly Wage]],Table1[[#This Row],[Holiday Wages]]/Table1[[#This Row],[Holiday Hours]])</f>
        <v>0</v>
      </c>
      <c r="X434" s="41" t="str">
        <f>IF(Table1[[#This Row],[Regular Hourly Wage]]&lt;14.05,"$14.75",IF(Table1[[#This Row],[Regular Hourly Wage]]&lt;30,"5%","None"))</f>
        <v>$14.75</v>
      </c>
      <c r="Y434" s="41">
        <f>IF(Table1[[#This Row],[Wage Category]]="5%",Table1[[#This Row],[Regular Hourly Wage]]*1.05,IF(Table1[[#This Row],[Wage Category]]="$14.75",14.75,Table1[[#This Row],[Regular Hourly Wage]]))</f>
        <v>14.75</v>
      </c>
      <c r="Z434" s="41">
        <f>(1+IF(Table1[[#This Row],[Regular Hourly Wage]]=0,0.5,(Table1[[#This Row],[Overtime Hourly Wage]]-Table1[[#This Row],[Regular Hourly Wage]])/Table1[[#This Row],[Regular Hourly Wage]]))*Table1[[#This Row],[Regular Wage Cap]]</f>
        <v>22.125</v>
      </c>
      <c r="AA434" s="41">
        <f>(1+IF(Table1[[#This Row],[Regular Hourly Wage]]=0,0,(Table1[[#This Row],[Holiday Hourly Wage]]-Table1[[#This Row],[Regular Hourly Wage]])/Table1[[#This Row],[Regular Hourly Wage]]))*Table1[[#This Row],[Regular Wage Cap]]</f>
        <v>14.75</v>
      </c>
      <c r="AB434" s="41">
        <f>Table1[[#This Row],[Regular Hours3]]*Table1[[#This Row],[Regular Hourly Wage]]</f>
        <v>0</v>
      </c>
      <c r="AC434" s="41">
        <f>Table1[[#This Row],[OvertimeHours5]]*Table1[[#This Row],[Overtime Hourly Wage]]</f>
        <v>0</v>
      </c>
      <c r="AD434" s="41">
        <f>Table1[[#This Row],[Holiday Hours7]]*Table1[[#This Row],[Holiday Hourly Wage]]</f>
        <v>0</v>
      </c>
      <c r="AE434" s="41">
        <f>SUM(Table1[[#This Row],[Regular10]:[Holiday12]])</f>
        <v>0</v>
      </c>
      <c r="AF434" s="41">
        <f>Table1[[#This Row],[Regular Hours3]]*Table1[[#This Row],[Regular Wage Cap]]</f>
        <v>0</v>
      </c>
      <c r="AG434" s="41">
        <f>Table1[[#This Row],[OvertimeHours5]]*Table1[[#This Row],[Overtime Wage Cap]]</f>
        <v>0</v>
      </c>
      <c r="AH434" s="41">
        <f>Table1[[#This Row],[Holiday Hours7]]*Table1[[#This Row],[Holiday Wage Cap]]</f>
        <v>0</v>
      </c>
      <c r="AI434" s="41">
        <f>SUM(Table1[[#This Row],[Regular]:[Holiday]])</f>
        <v>0</v>
      </c>
      <c r="AJ434" s="41">
        <f>IF(Table1[[#This Row],[Total]]=0,0,Table1[[#This Row],[Total2]]-Table1[[#This Row],[Total]])</f>
        <v>0</v>
      </c>
      <c r="AK434" s="41">
        <f>Table1[[#This Row],[Difference]]*Table1[[#This Row],[DDS Funding Percent]]</f>
        <v>0</v>
      </c>
      <c r="AL434" s="41">
        <f>IF(Table1[[#This Row],[Regular Hourly Wage]]&lt;&gt;0,Table1[[#This Row],[Regular Wage Cap]]-Table1[[#This Row],[Regular Hourly Wage]],0)</f>
        <v>0</v>
      </c>
      <c r="AM434" s="38"/>
      <c r="AN434" s="41">
        <f>Table1[[#This Row],[Wage Difference]]*Table1[[#This Row],[Post Wage Increase Time Off Accruals (Hours)]]</f>
        <v>0</v>
      </c>
      <c r="AO434" s="41">
        <f>Table1[[#This Row],[Min Wage Time Off Accrual Expense]]*Table1[[#This Row],[DDS Funding Percent]]</f>
        <v>0</v>
      </c>
      <c r="AP434" s="1"/>
      <c r="AQ434" s="18"/>
    </row>
    <row r="435" spans="3:43" x14ac:dyDescent="0.25">
      <c r="C435" s="58"/>
      <c r="D435" s="57"/>
      <c r="K435" s="41">
        <f>SUM(Table1[[#This Row],[Regular Wages]],Table1[[#This Row],[OvertimeWages]],Table1[[#This Row],[Holiday Wages]],Table1[[#This Row],[Incentive Payments]])</f>
        <v>0</v>
      </c>
      <c r="L435" s="38"/>
      <c r="M435" s="38"/>
      <c r="N435" s="38"/>
      <c r="O435" s="38"/>
      <c r="P435" s="38"/>
      <c r="Q435" s="38"/>
      <c r="R435" s="38"/>
      <c r="S435" s="41">
        <f>SUM(Table1[[#This Row],[Regular Wages2]],Table1[[#This Row],[OvertimeWages4]],Table1[[#This Row],[Holiday Wages6]],Table1[[#This Row],[Incentive Payments8]])</f>
        <v>0</v>
      </c>
      <c r="T435" s="41">
        <f>SUM(Table1[[#This Row],[Total Pre Min Wage Wages]],Table1[[#This Row],[Total After Min Wage Wages]])</f>
        <v>0</v>
      </c>
      <c r="U435" s="41">
        <f>IFERROR(IF(OR(Table1[[#This Row],[Regular Hours]]=0,Table1[[#This Row],[Regular Hours]]=""),VLOOKUP(Table1[[#This Row],[Position Title]],startingWages!$A$2:$D$200,2, FALSE),Table1[[#This Row],[Regular Wages]]/Table1[[#This Row],[Regular Hours]]),0)</f>
        <v>0</v>
      </c>
      <c r="V435" s="41">
        <f>IF(OR(Table1[[#This Row],[OvertimeHours]]="",Table1[[#This Row],[OvertimeHours]]=0),Table1[[#This Row],[Regular Hourly Wage]]*1.5,Table1[[#This Row],[OvertimeWages]]/Table1[[#This Row],[OvertimeHours]])</f>
        <v>0</v>
      </c>
      <c r="W435" s="41">
        <f>IF(OR(Table1[[#This Row],[Holiday Hours]]="",Table1[[#This Row],[Holiday Hours]]=0),Table1[[#This Row],[Regular Hourly Wage]],Table1[[#This Row],[Holiday Wages]]/Table1[[#This Row],[Holiday Hours]])</f>
        <v>0</v>
      </c>
      <c r="X435" s="41" t="str">
        <f>IF(Table1[[#This Row],[Regular Hourly Wage]]&lt;14.05,"$14.75",IF(Table1[[#This Row],[Regular Hourly Wage]]&lt;30,"5%","None"))</f>
        <v>$14.75</v>
      </c>
      <c r="Y435" s="41">
        <f>IF(Table1[[#This Row],[Wage Category]]="5%",Table1[[#This Row],[Regular Hourly Wage]]*1.05,IF(Table1[[#This Row],[Wage Category]]="$14.75",14.75,Table1[[#This Row],[Regular Hourly Wage]]))</f>
        <v>14.75</v>
      </c>
      <c r="Z435" s="41">
        <f>(1+IF(Table1[[#This Row],[Regular Hourly Wage]]=0,0.5,(Table1[[#This Row],[Overtime Hourly Wage]]-Table1[[#This Row],[Regular Hourly Wage]])/Table1[[#This Row],[Regular Hourly Wage]]))*Table1[[#This Row],[Regular Wage Cap]]</f>
        <v>22.125</v>
      </c>
      <c r="AA435" s="41">
        <f>(1+IF(Table1[[#This Row],[Regular Hourly Wage]]=0,0,(Table1[[#This Row],[Holiday Hourly Wage]]-Table1[[#This Row],[Regular Hourly Wage]])/Table1[[#This Row],[Regular Hourly Wage]]))*Table1[[#This Row],[Regular Wage Cap]]</f>
        <v>14.75</v>
      </c>
      <c r="AB435" s="41">
        <f>Table1[[#This Row],[Regular Hours3]]*Table1[[#This Row],[Regular Hourly Wage]]</f>
        <v>0</v>
      </c>
      <c r="AC435" s="41">
        <f>Table1[[#This Row],[OvertimeHours5]]*Table1[[#This Row],[Overtime Hourly Wage]]</f>
        <v>0</v>
      </c>
      <c r="AD435" s="41">
        <f>Table1[[#This Row],[Holiday Hours7]]*Table1[[#This Row],[Holiday Hourly Wage]]</f>
        <v>0</v>
      </c>
      <c r="AE435" s="41">
        <f>SUM(Table1[[#This Row],[Regular10]:[Holiday12]])</f>
        <v>0</v>
      </c>
      <c r="AF435" s="41">
        <f>Table1[[#This Row],[Regular Hours3]]*Table1[[#This Row],[Regular Wage Cap]]</f>
        <v>0</v>
      </c>
      <c r="AG435" s="41">
        <f>Table1[[#This Row],[OvertimeHours5]]*Table1[[#This Row],[Overtime Wage Cap]]</f>
        <v>0</v>
      </c>
      <c r="AH435" s="41">
        <f>Table1[[#This Row],[Holiday Hours7]]*Table1[[#This Row],[Holiday Wage Cap]]</f>
        <v>0</v>
      </c>
      <c r="AI435" s="41">
        <f>SUM(Table1[[#This Row],[Regular]:[Holiday]])</f>
        <v>0</v>
      </c>
      <c r="AJ435" s="41">
        <f>IF(Table1[[#This Row],[Total]]=0,0,Table1[[#This Row],[Total2]]-Table1[[#This Row],[Total]])</f>
        <v>0</v>
      </c>
      <c r="AK435" s="41">
        <f>Table1[[#This Row],[Difference]]*Table1[[#This Row],[DDS Funding Percent]]</f>
        <v>0</v>
      </c>
      <c r="AL435" s="41">
        <f>IF(Table1[[#This Row],[Regular Hourly Wage]]&lt;&gt;0,Table1[[#This Row],[Regular Wage Cap]]-Table1[[#This Row],[Regular Hourly Wage]],0)</f>
        <v>0</v>
      </c>
      <c r="AM435" s="38"/>
      <c r="AN435" s="41">
        <f>Table1[[#This Row],[Wage Difference]]*Table1[[#This Row],[Post Wage Increase Time Off Accruals (Hours)]]</f>
        <v>0</v>
      </c>
      <c r="AO435" s="41">
        <f>Table1[[#This Row],[Min Wage Time Off Accrual Expense]]*Table1[[#This Row],[DDS Funding Percent]]</f>
        <v>0</v>
      </c>
      <c r="AP435" s="1"/>
      <c r="AQ435" s="18"/>
    </row>
    <row r="436" spans="3:43" x14ac:dyDescent="0.25">
      <c r="C436" s="58"/>
      <c r="D436" s="57"/>
      <c r="K436" s="41">
        <f>SUM(Table1[[#This Row],[Regular Wages]],Table1[[#This Row],[OvertimeWages]],Table1[[#This Row],[Holiday Wages]],Table1[[#This Row],[Incentive Payments]])</f>
        <v>0</v>
      </c>
      <c r="L436" s="38"/>
      <c r="M436" s="38"/>
      <c r="N436" s="38"/>
      <c r="O436" s="38"/>
      <c r="P436" s="38"/>
      <c r="Q436" s="38"/>
      <c r="R436" s="38"/>
      <c r="S436" s="41">
        <f>SUM(Table1[[#This Row],[Regular Wages2]],Table1[[#This Row],[OvertimeWages4]],Table1[[#This Row],[Holiday Wages6]],Table1[[#This Row],[Incentive Payments8]])</f>
        <v>0</v>
      </c>
      <c r="T436" s="41">
        <f>SUM(Table1[[#This Row],[Total Pre Min Wage Wages]],Table1[[#This Row],[Total After Min Wage Wages]])</f>
        <v>0</v>
      </c>
      <c r="U436" s="41">
        <f>IFERROR(IF(OR(Table1[[#This Row],[Regular Hours]]=0,Table1[[#This Row],[Regular Hours]]=""),VLOOKUP(Table1[[#This Row],[Position Title]],startingWages!$A$2:$D$200,2, FALSE),Table1[[#This Row],[Regular Wages]]/Table1[[#This Row],[Regular Hours]]),0)</f>
        <v>0</v>
      </c>
      <c r="V436" s="41">
        <f>IF(OR(Table1[[#This Row],[OvertimeHours]]="",Table1[[#This Row],[OvertimeHours]]=0),Table1[[#This Row],[Regular Hourly Wage]]*1.5,Table1[[#This Row],[OvertimeWages]]/Table1[[#This Row],[OvertimeHours]])</f>
        <v>0</v>
      </c>
      <c r="W436" s="41">
        <f>IF(OR(Table1[[#This Row],[Holiday Hours]]="",Table1[[#This Row],[Holiday Hours]]=0),Table1[[#This Row],[Regular Hourly Wage]],Table1[[#This Row],[Holiday Wages]]/Table1[[#This Row],[Holiday Hours]])</f>
        <v>0</v>
      </c>
      <c r="X436" s="41" t="str">
        <f>IF(Table1[[#This Row],[Regular Hourly Wage]]&lt;14.05,"$14.75",IF(Table1[[#This Row],[Regular Hourly Wage]]&lt;30,"5%","None"))</f>
        <v>$14.75</v>
      </c>
      <c r="Y436" s="41">
        <f>IF(Table1[[#This Row],[Wage Category]]="5%",Table1[[#This Row],[Regular Hourly Wage]]*1.05,IF(Table1[[#This Row],[Wage Category]]="$14.75",14.75,Table1[[#This Row],[Regular Hourly Wage]]))</f>
        <v>14.75</v>
      </c>
      <c r="Z436" s="41">
        <f>(1+IF(Table1[[#This Row],[Regular Hourly Wage]]=0,0.5,(Table1[[#This Row],[Overtime Hourly Wage]]-Table1[[#This Row],[Regular Hourly Wage]])/Table1[[#This Row],[Regular Hourly Wage]]))*Table1[[#This Row],[Regular Wage Cap]]</f>
        <v>22.125</v>
      </c>
      <c r="AA436" s="41">
        <f>(1+IF(Table1[[#This Row],[Regular Hourly Wage]]=0,0,(Table1[[#This Row],[Holiday Hourly Wage]]-Table1[[#This Row],[Regular Hourly Wage]])/Table1[[#This Row],[Regular Hourly Wage]]))*Table1[[#This Row],[Regular Wage Cap]]</f>
        <v>14.75</v>
      </c>
      <c r="AB436" s="41">
        <f>Table1[[#This Row],[Regular Hours3]]*Table1[[#This Row],[Regular Hourly Wage]]</f>
        <v>0</v>
      </c>
      <c r="AC436" s="41">
        <f>Table1[[#This Row],[OvertimeHours5]]*Table1[[#This Row],[Overtime Hourly Wage]]</f>
        <v>0</v>
      </c>
      <c r="AD436" s="41">
        <f>Table1[[#This Row],[Holiday Hours7]]*Table1[[#This Row],[Holiday Hourly Wage]]</f>
        <v>0</v>
      </c>
      <c r="AE436" s="41">
        <f>SUM(Table1[[#This Row],[Regular10]:[Holiday12]])</f>
        <v>0</v>
      </c>
      <c r="AF436" s="41">
        <f>Table1[[#This Row],[Regular Hours3]]*Table1[[#This Row],[Regular Wage Cap]]</f>
        <v>0</v>
      </c>
      <c r="AG436" s="41">
        <f>Table1[[#This Row],[OvertimeHours5]]*Table1[[#This Row],[Overtime Wage Cap]]</f>
        <v>0</v>
      </c>
      <c r="AH436" s="41">
        <f>Table1[[#This Row],[Holiday Hours7]]*Table1[[#This Row],[Holiday Wage Cap]]</f>
        <v>0</v>
      </c>
      <c r="AI436" s="41">
        <f>SUM(Table1[[#This Row],[Regular]:[Holiday]])</f>
        <v>0</v>
      </c>
      <c r="AJ436" s="41">
        <f>IF(Table1[[#This Row],[Total]]=0,0,Table1[[#This Row],[Total2]]-Table1[[#This Row],[Total]])</f>
        <v>0</v>
      </c>
      <c r="AK436" s="41">
        <f>Table1[[#This Row],[Difference]]*Table1[[#This Row],[DDS Funding Percent]]</f>
        <v>0</v>
      </c>
      <c r="AL436" s="41">
        <f>IF(Table1[[#This Row],[Regular Hourly Wage]]&lt;&gt;0,Table1[[#This Row],[Regular Wage Cap]]-Table1[[#This Row],[Regular Hourly Wage]],0)</f>
        <v>0</v>
      </c>
      <c r="AM436" s="38"/>
      <c r="AN436" s="41">
        <f>Table1[[#This Row],[Wage Difference]]*Table1[[#This Row],[Post Wage Increase Time Off Accruals (Hours)]]</f>
        <v>0</v>
      </c>
      <c r="AO436" s="41">
        <f>Table1[[#This Row],[Min Wage Time Off Accrual Expense]]*Table1[[#This Row],[DDS Funding Percent]]</f>
        <v>0</v>
      </c>
      <c r="AP436" s="1"/>
      <c r="AQ436" s="18"/>
    </row>
    <row r="437" spans="3:43" x14ac:dyDescent="0.25">
      <c r="C437" s="58"/>
      <c r="D437" s="57"/>
      <c r="K437" s="41">
        <f>SUM(Table1[[#This Row],[Regular Wages]],Table1[[#This Row],[OvertimeWages]],Table1[[#This Row],[Holiday Wages]],Table1[[#This Row],[Incentive Payments]])</f>
        <v>0</v>
      </c>
      <c r="L437" s="38"/>
      <c r="M437" s="38"/>
      <c r="N437" s="38"/>
      <c r="O437" s="38"/>
      <c r="P437" s="38"/>
      <c r="Q437" s="38"/>
      <c r="R437" s="38"/>
      <c r="S437" s="41">
        <f>SUM(Table1[[#This Row],[Regular Wages2]],Table1[[#This Row],[OvertimeWages4]],Table1[[#This Row],[Holiday Wages6]],Table1[[#This Row],[Incentive Payments8]])</f>
        <v>0</v>
      </c>
      <c r="T437" s="41">
        <f>SUM(Table1[[#This Row],[Total Pre Min Wage Wages]],Table1[[#This Row],[Total After Min Wage Wages]])</f>
        <v>0</v>
      </c>
      <c r="U437" s="41">
        <f>IFERROR(IF(OR(Table1[[#This Row],[Regular Hours]]=0,Table1[[#This Row],[Regular Hours]]=""),VLOOKUP(Table1[[#This Row],[Position Title]],startingWages!$A$2:$D$200,2, FALSE),Table1[[#This Row],[Regular Wages]]/Table1[[#This Row],[Regular Hours]]),0)</f>
        <v>0</v>
      </c>
      <c r="V437" s="41">
        <f>IF(OR(Table1[[#This Row],[OvertimeHours]]="",Table1[[#This Row],[OvertimeHours]]=0),Table1[[#This Row],[Regular Hourly Wage]]*1.5,Table1[[#This Row],[OvertimeWages]]/Table1[[#This Row],[OvertimeHours]])</f>
        <v>0</v>
      </c>
      <c r="W437" s="41">
        <f>IF(OR(Table1[[#This Row],[Holiday Hours]]="",Table1[[#This Row],[Holiday Hours]]=0),Table1[[#This Row],[Regular Hourly Wage]],Table1[[#This Row],[Holiday Wages]]/Table1[[#This Row],[Holiday Hours]])</f>
        <v>0</v>
      </c>
      <c r="X437" s="41" t="str">
        <f>IF(Table1[[#This Row],[Regular Hourly Wage]]&lt;14.05,"$14.75",IF(Table1[[#This Row],[Regular Hourly Wage]]&lt;30,"5%","None"))</f>
        <v>$14.75</v>
      </c>
      <c r="Y437" s="41">
        <f>IF(Table1[[#This Row],[Wage Category]]="5%",Table1[[#This Row],[Regular Hourly Wage]]*1.05,IF(Table1[[#This Row],[Wage Category]]="$14.75",14.75,Table1[[#This Row],[Regular Hourly Wage]]))</f>
        <v>14.75</v>
      </c>
      <c r="Z437" s="41">
        <f>(1+IF(Table1[[#This Row],[Regular Hourly Wage]]=0,0.5,(Table1[[#This Row],[Overtime Hourly Wage]]-Table1[[#This Row],[Regular Hourly Wage]])/Table1[[#This Row],[Regular Hourly Wage]]))*Table1[[#This Row],[Regular Wage Cap]]</f>
        <v>22.125</v>
      </c>
      <c r="AA437" s="41">
        <f>(1+IF(Table1[[#This Row],[Regular Hourly Wage]]=0,0,(Table1[[#This Row],[Holiday Hourly Wage]]-Table1[[#This Row],[Regular Hourly Wage]])/Table1[[#This Row],[Regular Hourly Wage]]))*Table1[[#This Row],[Regular Wage Cap]]</f>
        <v>14.75</v>
      </c>
      <c r="AB437" s="41">
        <f>Table1[[#This Row],[Regular Hours3]]*Table1[[#This Row],[Regular Hourly Wage]]</f>
        <v>0</v>
      </c>
      <c r="AC437" s="41">
        <f>Table1[[#This Row],[OvertimeHours5]]*Table1[[#This Row],[Overtime Hourly Wage]]</f>
        <v>0</v>
      </c>
      <c r="AD437" s="41">
        <f>Table1[[#This Row],[Holiday Hours7]]*Table1[[#This Row],[Holiday Hourly Wage]]</f>
        <v>0</v>
      </c>
      <c r="AE437" s="41">
        <f>SUM(Table1[[#This Row],[Regular10]:[Holiday12]])</f>
        <v>0</v>
      </c>
      <c r="AF437" s="41">
        <f>Table1[[#This Row],[Regular Hours3]]*Table1[[#This Row],[Regular Wage Cap]]</f>
        <v>0</v>
      </c>
      <c r="AG437" s="41">
        <f>Table1[[#This Row],[OvertimeHours5]]*Table1[[#This Row],[Overtime Wage Cap]]</f>
        <v>0</v>
      </c>
      <c r="AH437" s="41">
        <f>Table1[[#This Row],[Holiday Hours7]]*Table1[[#This Row],[Holiday Wage Cap]]</f>
        <v>0</v>
      </c>
      <c r="AI437" s="41">
        <f>SUM(Table1[[#This Row],[Regular]:[Holiday]])</f>
        <v>0</v>
      </c>
      <c r="AJ437" s="41">
        <f>IF(Table1[[#This Row],[Total]]=0,0,Table1[[#This Row],[Total2]]-Table1[[#This Row],[Total]])</f>
        <v>0</v>
      </c>
      <c r="AK437" s="41">
        <f>Table1[[#This Row],[Difference]]*Table1[[#This Row],[DDS Funding Percent]]</f>
        <v>0</v>
      </c>
      <c r="AL437" s="41">
        <f>IF(Table1[[#This Row],[Regular Hourly Wage]]&lt;&gt;0,Table1[[#This Row],[Regular Wage Cap]]-Table1[[#This Row],[Regular Hourly Wage]],0)</f>
        <v>0</v>
      </c>
      <c r="AM437" s="38"/>
      <c r="AN437" s="41">
        <f>Table1[[#This Row],[Wage Difference]]*Table1[[#This Row],[Post Wage Increase Time Off Accruals (Hours)]]</f>
        <v>0</v>
      </c>
      <c r="AO437" s="41">
        <f>Table1[[#This Row],[Min Wage Time Off Accrual Expense]]*Table1[[#This Row],[DDS Funding Percent]]</f>
        <v>0</v>
      </c>
      <c r="AP437" s="1"/>
      <c r="AQ437" s="18"/>
    </row>
    <row r="438" spans="3:43" x14ac:dyDescent="0.25">
      <c r="C438" s="58"/>
      <c r="D438" s="57"/>
      <c r="K438" s="41">
        <f>SUM(Table1[[#This Row],[Regular Wages]],Table1[[#This Row],[OvertimeWages]],Table1[[#This Row],[Holiday Wages]],Table1[[#This Row],[Incentive Payments]])</f>
        <v>0</v>
      </c>
      <c r="L438" s="38"/>
      <c r="M438" s="38"/>
      <c r="N438" s="38"/>
      <c r="O438" s="38"/>
      <c r="P438" s="38"/>
      <c r="Q438" s="38"/>
      <c r="R438" s="38"/>
      <c r="S438" s="41">
        <f>SUM(Table1[[#This Row],[Regular Wages2]],Table1[[#This Row],[OvertimeWages4]],Table1[[#This Row],[Holiday Wages6]],Table1[[#This Row],[Incentive Payments8]])</f>
        <v>0</v>
      </c>
      <c r="T438" s="41">
        <f>SUM(Table1[[#This Row],[Total Pre Min Wage Wages]],Table1[[#This Row],[Total After Min Wage Wages]])</f>
        <v>0</v>
      </c>
      <c r="U438" s="41">
        <f>IFERROR(IF(OR(Table1[[#This Row],[Regular Hours]]=0,Table1[[#This Row],[Regular Hours]]=""),VLOOKUP(Table1[[#This Row],[Position Title]],startingWages!$A$2:$D$200,2, FALSE),Table1[[#This Row],[Regular Wages]]/Table1[[#This Row],[Regular Hours]]),0)</f>
        <v>0</v>
      </c>
      <c r="V438" s="41">
        <f>IF(OR(Table1[[#This Row],[OvertimeHours]]="",Table1[[#This Row],[OvertimeHours]]=0),Table1[[#This Row],[Regular Hourly Wage]]*1.5,Table1[[#This Row],[OvertimeWages]]/Table1[[#This Row],[OvertimeHours]])</f>
        <v>0</v>
      </c>
      <c r="W438" s="41">
        <f>IF(OR(Table1[[#This Row],[Holiday Hours]]="",Table1[[#This Row],[Holiday Hours]]=0),Table1[[#This Row],[Regular Hourly Wage]],Table1[[#This Row],[Holiday Wages]]/Table1[[#This Row],[Holiday Hours]])</f>
        <v>0</v>
      </c>
      <c r="X438" s="41" t="str">
        <f>IF(Table1[[#This Row],[Regular Hourly Wage]]&lt;14.05,"$14.75",IF(Table1[[#This Row],[Regular Hourly Wage]]&lt;30,"5%","None"))</f>
        <v>$14.75</v>
      </c>
      <c r="Y438" s="41">
        <f>IF(Table1[[#This Row],[Wage Category]]="5%",Table1[[#This Row],[Regular Hourly Wage]]*1.05,IF(Table1[[#This Row],[Wage Category]]="$14.75",14.75,Table1[[#This Row],[Regular Hourly Wage]]))</f>
        <v>14.75</v>
      </c>
      <c r="Z438" s="41">
        <f>(1+IF(Table1[[#This Row],[Regular Hourly Wage]]=0,0.5,(Table1[[#This Row],[Overtime Hourly Wage]]-Table1[[#This Row],[Regular Hourly Wage]])/Table1[[#This Row],[Regular Hourly Wage]]))*Table1[[#This Row],[Regular Wage Cap]]</f>
        <v>22.125</v>
      </c>
      <c r="AA438" s="41">
        <f>(1+IF(Table1[[#This Row],[Regular Hourly Wage]]=0,0,(Table1[[#This Row],[Holiday Hourly Wage]]-Table1[[#This Row],[Regular Hourly Wage]])/Table1[[#This Row],[Regular Hourly Wage]]))*Table1[[#This Row],[Regular Wage Cap]]</f>
        <v>14.75</v>
      </c>
      <c r="AB438" s="41">
        <f>Table1[[#This Row],[Regular Hours3]]*Table1[[#This Row],[Regular Hourly Wage]]</f>
        <v>0</v>
      </c>
      <c r="AC438" s="41">
        <f>Table1[[#This Row],[OvertimeHours5]]*Table1[[#This Row],[Overtime Hourly Wage]]</f>
        <v>0</v>
      </c>
      <c r="AD438" s="41">
        <f>Table1[[#This Row],[Holiday Hours7]]*Table1[[#This Row],[Holiday Hourly Wage]]</f>
        <v>0</v>
      </c>
      <c r="AE438" s="41">
        <f>SUM(Table1[[#This Row],[Regular10]:[Holiday12]])</f>
        <v>0</v>
      </c>
      <c r="AF438" s="41">
        <f>Table1[[#This Row],[Regular Hours3]]*Table1[[#This Row],[Regular Wage Cap]]</f>
        <v>0</v>
      </c>
      <c r="AG438" s="41">
        <f>Table1[[#This Row],[OvertimeHours5]]*Table1[[#This Row],[Overtime Wage Cap]]</f>
        <v>0</v>
      </c>
      <c r="AH438" s="41">
        <f>Table1[[#This Row],[Holiday Hours7]]*Table1[[#This Row],[Holiday Wage Cap]]</f>
        <v>0</v>
      </c>
      <c r="AI438" s="41">
        <f>SUM(Table1[[#This Row],[Regular]:[Holiday]])</f>
        <v>0</v>
      </c>
      <c r="AJ438" s="41">
        <f>IF(Table1[[#This Row],[Total]]=0,0,Table1[[#This Row],[Total2]]-Table1[[#This Row],[Total]])</f>
        <v>0</v>
      </c>
      <c r="AK438" s="41">
        <f>Table1[[#This Row],[Difference]]*Table1[[#This Row],[DDS Funding Percent]]</f>
        <v>0</v>
      </c>
      <c r="AL438" s="41">
        <f>IF(Table1[[#This Row],[Regular Hourly Wage]]&lt;&gt;0,Table1[[#This Row],[Regular Wage Cap]]-Table1[[#This Row],[Regular Hourly Wage]],0)</f>
        <v>0</v>
      </c>
      <c r="AM438" s="38"/>
      <c r="AN438" s="41">
        <f>Table1[[#This Row],[Wage Difference]]*Table1[[#This Row],[Post Wage Increase Time Off Accruals (Hours)]]</f>
        <v>0</v>
      </c>
      <c r="AO438" s="41">
        <f>Table1[[#This Row],[Min Wage Time Off Accrual Expense]]*Table1[[#This Row],[DDS Funding Percent]]</f>
        <v>0</v>
      </c>
      <c r="AP438" s="1"/>
      <c r="AQ438" s="18"/>
    </row>
    <row r="439" spans="3:43" x14ac:dyDescent="0.25">
      <c r="C439" s="58"/>
      <c r="D439" s="57"/>
      <c r="K439" s="41">
        <f>SUM(Table1[[#This Row],[Regular Wages]],Table1[[#This Row],[OvertimeWages]],Table1[[#This Row],[Holiday Wages]],Table1[[#This Row],[Incentive Payments]])</f>
        <v>0</v>
      </c>
      <c r="L439" s="38"/>
      <c r="M439" s="38"/>
      <c r="N439" s="38"/>
      <c r="O439" s="38"/>
      <c r="P439" s="38"/>
      <c r="Q439" s="38"/>
      <c r="R439" s="38"/>
      <c r="S439" s="41">
        <f>SUM(Table1[[#This Row],[Regular Wages2]],Table1[[#This Row],[OvertimeWages4]],Table1[[#This Row],[Holiday Wages6]],Table1[[#This Row],[Incentive Payments8]])</f>
        <v>0</v>
      </c>
      <c r="T439" s="41">
        <f>SUM(Table1[[#This Row],[Total Pre Min Wage Wages]],Table1[[#This Row],[Total After Min Wage Wages]])</f>
        <v>0</v>
      </c>
      <c r="U439" s="41">
        <f>IFERROR(IF(OR(Table1[[#This Row],[Regular Hours]]=0,Table1[[#This Row],[Regular Hours]]=""),VLOOKUP(Table1[[#This Row],[Position Title]],startingWages!$A$2:$D$200,2, FALSE),Table1[[#This Row],[Regular Wages]]/Table1[[#This Row],[Regular Hours]]),0)</f>
        <v>0</v>
      </c>
      <c r="V439" s="41">
        <f>IF(OR(Table1[[#This Row],[OvertimeHours]]="",Table1[[#This Row],[OvertimeHours]]=0),Table1[[#This Row],[Regular Hourly Wage]]*1.5,Table1[[#This Row],[OvertimeWages]]/Table1[[#This Row],[OvertimeHours]])</f>
        <v>0</v>
      </c>
      <c r="W439" s="41">
        <f>IF(OR(Table1[[#This Row],[Holiday Hours]]="",Table1[[#This Row],[Holiday Hours]]=0),Table1[[#This Row],[Regular Hourly Wage]],Table1[[#This Row],[Holiday Wages]]/Table1[[#This Row],[Holiday Hours]])</f>
        <v>0</v>
      </c>
      <c r="X439" s="41" t="str">
        <f>IF(Table1[[#This Row],[Regular Hourly Wage]]&lt;14.05,"$14.75",IF(Table1[[#This Row],[Regular Hourly Wage]]&lt;30,"5%","None"))</f>
        <v>$14.75</v>
      </c>
      <c r="Y439" s="41">
        <f>IF(Table1[[#This Row],[Wage Category]]="5%",Table1[[#This Row],[Regular Hourly Wage]]*1.05,IF(Table1[[#This Row],[Wage Category]]="$14.75",14.75,Table1[[#This Row],[Regular Hourly Wage]]))</f>
        <v>14.75</v>
      </c>
      <c r="Z439" s="41">
        <f>(1+IF(Table1[[#This Row],[Regular Hourly Wage]]=0,0.5,(Table1[[#This Row],[Overtime Hourly Wage]]-Table1[[#This Row],[Regular Hourly Wage]])/Table1[[#This Row],[Regular Hourly Wage]]))*Table1[[#This Row],[Regular Wage Cap]]</f>
        <v>22.125</v>
      </c>
      <c r="AA439" s="41">
        <f>(1+IF(Table1[[#This Row],[Regular Hourly Wage]]=0,0,(Table1[[#This Row],[Holiday Hourly Wage]]-Table1[[#This Row],[Regular Hourly Wage]])/Table1[[#This Row],[Regular Hourly Wage]]))*Table1[[#This Row],[Regular Wage Cap]]</f>
        <v>14.75</v>
      </c>
      <c r="AB439" s="41">
        <f>Table1[[#This Row],[Regular Hours3]]*Table1[[#This Row],[Regular Hourly Wage]]</f>
        <v>0</v>
      </c>
      <c r="AC439" s="41">
        <f>Table1[[#This Row],[OvertimeHours5]]*Table1[[#This Row],[Overtime Hourly Wage]]</f>
        <v>0</v>
      </c>
      <c r="AD439" s="41">
        <f>Table1[[#This Row],[Holiday Hours7]]*Table1[[#This Row],[Holiday Hourly Wage]]</f>
        <v>0</v>
      </c>
      <c r="AE439" s="41">
        <f>SUM(Table1[[#This Row],[Regular10]:[Holiday12]])</f>
        <v>0</v>
      </c>
      <c r="AF439" s="41">
        <f>Table1[[#This Row],[Regular Hours3]]*Table1[[#This Row],[Regular Wage Cap]]</f>
        <v>0</v>
      </c>
      <c r="AG439" s="41">
        <f>Table1[[#This Row],[OvertimeHours5]]*Table1[[#This Row],[Overtime Wage Cap]]</f>
        <v>0</v>
      </c>
      <c r="AH439" s="41">
        <f>Table1[[#This Row],[Holiday Hours7]]*Table1[[#This Row],[Holiday Wage Cap]]</f>
        <v>0</v>
      </c>
      <c r="AI439" s="41">
        <f>SUM(Table1[[#This Row],[Regular]:[Holiday]])</f>
        <v>0</v>
      </c>
      <c r="AJ439" s="41">
        <f>IF(Table1[[#This Row],[Total]]=0,0,Table1[[#This Row],[Total2]]-Table1[[#This Row],[Total]])</f>
        <v>0</v>
      </c>
      <c r="AK439" s="41">
        <f>Table1[[#This Row],[Difference]]*Table1[[#This Row],[DDS Funding Percent]]</f>
        <v>0</v>
      </c>
      <c r="AL439" s="41">
        <f>IF(Table1[[#This Row],[Regular Hourly Wage]]&lt;&gt;0,Table1[[#This Row],[Regular Wage Cap]]-Table1[[#This Row],[Regular Hourly Wage]],0)</f>
        <v>0</v>
      </c>
      <c r="AM439" s="38"/>
      <c r="AN439" s="41">
        <f>Table1[[#This Row],[Wage Difference]]*Table1[[#This Row],[Post Wage Increase Time Off Accruals (Hours)]]</f>
        <v>0</v>
      </c>
      <c r="AO439" s="41">
        <f>Table1[[#This Row],[Min Wage Time Off Accrual Expense]]*Table1[[#This Row],[DDS Funding Percent]]</f>
        <v>0</v>
      </c>
      <c r="AP439" s="1"/>
      <c r="AQ439" s="18"/>
    </row>
    <row r="440" spans="3:43" x14ac:dyDescent="0.25">
      <c r="C440" s="58"/>
      <c r="D440" s="57"/>
      <c r="K440" s="41">
        <f>SUM(Table1[[#This Row],[Regular Wages]],Table1[[#This Row],[OvertimeWages]],Table1[[#This Row],[Holiday Wages]],Table1[[#This Row],[Incentive Payments]])</f>
        <v>0</v>
      </c>
      <c r="L440" s="38"/>
      <c r="M440" s="38"/>
      <c r="N440" s="38"/>
      <c r="O440" s="38"/>
      <c r="P440" s="38"/>
      <c r="Q440" s="38"/>
      <c r="R440" s="38"/>
      <c r="S440" s="41">
        <f>SUM(Table1[[#This Row],[Regular Wages2]],Table1[[#This Row],[OvertimeWages4]],Table1[[#This Row],[Holiday Wages6]],Table1[[#This Row],[Incentive Payments8]])</f>
        <v>0</v>
      </c>
      <c r="T440" s="41">
        <f>SUM(Table1[[#This Row],[Total Pre Min Wage Wages]],Table1[[#This Row],[Total After Min Wage Wages]])</f>
        <v>0</v>
      </c>
      <c r="U440" s="41">
        <f>IFERROR(IF(OR(Table1[[#This Row],[Regular Hours]]=0,Table1[[#This Row],[Regular Hours]]=""),VLOOKUP(Table1[[#This Row],[Position Title]],startingWages!$A$2:$D$200,2, FALSE),Table1[[#This Row],[Regular Wages]]/Table1[[#This Row],[Regular Hours]]),0)</f>
        <v>0</v>
      </c>
      <c r="V440" s="41">
        <f>IF(OR(Table1[[#This Row],[OvertimeHours]]="",Table1[[#This Row],[OvertimeHours]]=0),Table1[[#This Row],[Regular Hourly Wage]]*1.5,Table1[[#This Row],[OvertimeWages]]/Table1[[#This Row],[OvertimeHours]])</f>
        <v>0</v>
      </c>
      <c r="W440" s="41">
        <f>IF(OR(Table1[[#This Row],[Holiday Hours]]="",Table1[[#This Row],[Holiday Hours]]=0),Table1[[#This Row],[Regular Hourly Wage]],Table1[[#This Row],[Holiday Wages]]/Table1[[#This Row],[Holiday Hours]])</f>
        <v>0</v>
      </c>
      <c r="X440" s="41" t="str">
        <f>IF(Table1[[#This Row],[Regular Hourly Wage]]&lt;14.05,"$14.75",IF(Table1[[#This Row],[Regular Hourly Wage]]&lt;30,"5%","None"))</f>
        <v>$14.75</v>
      </c>
      <c r="Y440" s="41">
        <f>IF(Table1[[#This Row],[Wage Category]]="5%",Table1[[#This Row],[Regular Hourly Wage]]*1.05,IF(Table1[[#This Row],[Wage Category]]="$14.75",14.75,Table1[[#This Row],[Regular Hourly Wage]]))</f>
        <v>14.75</v>
      </c>
      <c r="Z440" s="41">
        <f>(1+IF(Table1[[#This Row],[Regular Hourly Wage]]=0,0.5,(Table1[[#This Row],[Overtime Hourly Wage]]-Table1[[#This Row],[Regular Hourly Wage]])/Table1[[#This Row],[Regular Hourly Wage]]))*Table1[[#This Row],[Regular Wage Cap]]</f>
        <v>22.125</v>
      </c>
      <c r="AA440" s="41">
        <f>(1+IF(Table1[[#This Row],[Regular Hourly Wage]]=0,0,(Table1[[#This Row],[Holiday Hourly Wage]]-Table1[[#This Row],[Regular Hourly Wage]])/Table1[[#This Row],[Regular Hourly Wage]]))*Table1[[#This Row],[Regular Wage Cap]]</f>
        <v>14.75</v>
      </c>
      <c r="AB440" s="41">
        <f>Table1[[#This Row],[Regular Hours3]]*Table1[[#This Row],[Regular Hourly Wage]]</f>
        <v>0</v>
      </c>
      <c r="AC440" s="41">
        <f>Table1[[#This Row],[OvertimeHours5]]*Table1[[#This Row],[Overtime Hourly Wage]]</f>
        <v>0</v>
      </c>
      <c r="AD440" s="41">
        <f>Table1[[#This Row],[Holiday Hours7]]*Table1[[#This Row],[Holiday Hourly Wage]]</f>
        <v>0</v>
      </c>
      <c r="AE440" s="41">
        <f>SUM(Table1[[#This Row],[Regular10]:[Holiday12]])</f>
        <v>0</v>
      </c>
      <c r="AF440" s="41">
        <f>Table1[[#This Row],[Regular Hours3]]*Table1[[#This Row],[Regular Wage Cap]]</f>
        <v>0</v>
      </c>
      <c r="AG440" s="41">
        <f>Table1[[#This Row],[OvertimeHours5]]*Table1[[#This Row],[Overtime Wage Cap]]</f>
        <v>0</v>
      </c>
      <c r="AH440" s="41">
        <f>Table1[[#This Row],[Holiday Hours7]]*Table1[[#This Row],[Holiday Wage Cap]]</f>
        <v>0</v>
      </c>
      <c r="AI440" s="41">
        <f>SUM(Table1[[#This Row],[Regular]:[Holiday]])</f>
        <v>0</v>
      </c>
      <c r="AJ440" s="41">
        <f>IF(Table1[[#This Row],[Total]]=0,0,Table1[[#This Row],[Total2]]-Table1[[#This Row],[Total]])</f>
        <v>0</v>
      </c>
      <c r="AK440" s="41">
        <f>Table1[[#This Row],[Difference]]*Table1[[#This Row],[DDS Funding Percent]]</f>
        <v>0</v>
      </c>
      <c r="AL440" s="41">
        <f>IF(Table1[[#This Row],[Regular Hourly Wage]]&lt;&gt;0,Table1[[#This Row],[Regular Wage Cap]]-Table1[[#This Row],[Regular Hourly Wage]],0)</f>
        <v>0</v>
      </c>
      <c r="AM440" s="38"/>
      <c r="AN440" s="41">
        <f>Table1[[#This Row],[Wage Difference]]*Table1[[#This Row],[Post Wage Increase Time Off Accruals (Hours)]]</f>
        <v>0</v>
      </c>
      <c r="AO440" s="41">
        <f>Table1[[#This Row],[Min Wage Time Off Accrual Expense]]*Table1[[#This Row],[DDS Funding Percent]]</f>
        <v>0</v>
      </c>
      <c r="AP440" s="1"/>
      <c r="AQ440" s="18"/>
    </row>
    <row r="441" spans="3:43" x14ac:dyDescent="0.25">
      <c r="C441" s="58"/>
      <c r="D441" s="57"/>
      <c r="K441" s="41">
        <f>SUM(Table1[[#This Row],[Regular Wages]],Table1[[#This Row],[OvertimeWages]],Table1[[#This Row],[Holiday Wages]],Table1[[#This Row],[Incentive Payments]])</f>
        <v>0</v>
      </c>
      <c r="L441" s="38"/>
      <c r="M441" s="38"/>
      <c r="N441" s="38"/>
      <c r="O441" s="38"/>
      <c r="P441" s="38"/>
      <c r="Q441" s="38"/>
      <c r="R441" s="38"/>
      <c r="S441" s="41">
        <f>SUM(Table1[[#This Row],[Regular Wages2]],Table1[[#This Row],[OvertimeWages4]],Table1[[#This Row],[Holiday Wages6]],Table1[[#This Row],[Incentive Payments8]])</f>
        <v>0</v>
      </c>
      <c r="T441" s="41">
        <f>SUM(Table1[[#This Row],[Total Pre Min Wage Wages]],Table1[[#This Row],[Total After Min Wage Wages]])</f>
        <v>0</v>
      </c>
      <c r="U441" s="41">
        <f>IFERROR(IF(OR(Table1[[#This Row],[Regular Hours]]=0,Table1[[#This Row],[Regular Hours]]=""),VLOOKUP(Table1[[#This Row],[Position Title]],startingWages!$A$2:$D$200,2, FALSE),Table1[[#This Row],[Regular Wages]]/Table1[[#This Row],[Regular Hours]]),0)</f>
        <v>0</v>
      </c>
      <c r="V441" s="41">
        <f>IF(OR(Table1[[#This Row],[OvertimeHours]]="",Table1[[#This Row],[OvertimeHours]]=0),Table1[[#This Row],[Regular Hourly Wage]]*1.5,Table1[[#This Row],[OvertimeWages]]/Table1[[#This Row],[OvertimeHours]])</f>
        <v>0</v>
      </c>
      <c r="W441" s="41">
        <f>IF(OR(Table1[[#This Row],[Holiday Hours]]="",Table1[[#This Row],[Holiday Hours]]=0),Table1[[#This Row],[Regular Hourly Wage]],Table1[[#This Row],[Holiday Wages]]/Table1[[#This Row],[Holiday Hours]])</f>
        <v>0</v>
      </c>
      <c r="X441" s="41" t="str">
        <f>IF(Table1[[#This Row],[Regular Hourly Wage]]&lt;14.05,"$14.75",IF(Table1[[#This Row],[Regular Hourly Wage]]&lt;30,"5%","None"))</f>
        <v>$14.75</v>
      </c>
      <c r="Y441" s="41">
        <f>IF(Table1[[#This Row],[Wage Category]]="5%",Table1[[#This Row],[Regular Hourly Wage]]*1.05,IF(Table1[[#This Row],[Wage Category]]="$14.75",14.75,Table1[[#This Row],[Regular Hourly Wage]]))</f>
        <v>14.75</v>
      </c>
      <c r="Z441" s="41">
        <f>(1+IF(Table1[[#This Row],[Regular Hourly Wage]]=0,0.5,(Table1[[#This Row],[Overtime Hourly Wage]]-Table1[[#This Row],[Regular Hourly Wage]])/Table1[[#This Row],[Regular Hourly Wage]]))*Table1[[#This Row],[Regular Wage Cap]]</f>
        <v>22.125</v>
      </c>
      <c r="AA441" s="41">
        <f>(1+IF(Table1[[#This Row],[Regular Hourly Wage]]=0,0,(Table1[[#This Row],[Holiday Hourly Wage]]-Table1[[#This Row],[Regular Hourly Wage]])/Table1[[#This Row],[Regular Hourly Wage]]))*Table1[[#This Row],[Regular Wage Cap]]</f>
        <v>14.75</v>
      </c>
      <c r="AB441" s="41">
        <f>Table1[[#This Row],[Regular Hours3]]*Table1[[#This Row],[Regular Hourly Wage]]</f>
        <v>0</v>
      </c>
      <c r="AC441" s="41">
        <f>Table1[[#This Row],[OvertimeHours5]]*Table1[[#This Row],[Overtime Hourly Wage]]</f>
        <v>0</v>
      </c>
      <c r="AD441" s="41">
        <f>Table1[[#This Row],[Holiday Hours7]]*Table1[[#This Row],[Holiday Hourly Wage]]</f>
        <v>0</v>
      </c>
      <c r="AE441" s="41">
        <f>SUM(Table1[[#This Row],[Regular10]:[Holiday12]])</f>
        <v>0</v>
      </c>
      <c r="AF441" s="41">
        <f>Table1[[#This Row],[Regular Hours3]]*Table1[[#This Row],[Regular Wage Cap]]</f>
        <v>0</v>
      </c>
      <c r="AG441" s="41">
        <f>Table1[[#This Row],[OvertimeHours5]]*Table1[[#This Row],[Overtime Wage Cap]]</f>
        <v>0</v>
      </c>
      <c r="AH441" s="41">
        <f>Table1[[#This Row],[Holiday Hours7]]*Table1[[#This Row],[Holiday Wage Cap]]</f>
        <v>0</v>
      </c>
      <c r="AI441" s="41">
        <f>SUM(Table1[[#This Row],[Regular]:[Holiday]])</f>
        <v>0</v>
      </c>
      <c r="AJ441" s="41">
        <f>IF(Table1[[#This Row],[Total]]=0,0,Table1[[#This Row],[Total2]]-Table1[[#This Row],[Total]])</f>
        <v>0</v>
      </c>
      <c r="AK441" s="41">
        <f>Table1[[#This Row],[Difference]]*Table1[[#This Row],[DDS Funding Percent]]</f>
        <v>0</v>
      </c>
      <c r="AL441" s="41">
        <f>IF(Table1[[#This Row],[Regular Hourly Wage]]&lt;&gt;0,Table1[[#This Row],[Regular Wage Cap]]-Table1[[#This Row],[Regular Hourly Wage]],0)</f>
        <v>0</v>
      </c>
      <c r="AM441" s="38"/>
      <c r="AN441" s="41">
        <f>Table1[[#This Row],[Wage Difference]]*Table1[[#This Row],[Post Wage Increase Time Off Accruals (Hours)]]</f>
        <v>0</v>
      </c>
      <c r="AO441" s="41">
        <f>Table1[[#This Row],[Min Wage Time Off Accrual Expense]]*Table1[[#This Row],[DDS Funding Percent]]</f>
        <v>0</v>
      </c>
      <c r="AP441" s="1"/>
      <c r="AQ441" s="18"/>
    </row>
    <row r="442" spans="3:43" x14ac:dyDescent="0.25">
      <c r="C442" s="58"/>
      <c r="D442" s="57"/>
      <c r="K442" s="41">
        <f>SUM(Table1[[#This Row],[Regular Wages]],Table1[[#This Row],[OvertimeWages]],Table1[[#This Row],[Holiday Wages]],Table1[[#This Row],[Incentive Payments]])</f>
        <v>0</v>
      </c>
      <c r="L442" s="38"/>
      <c r="M442" s="38"/>
      <c r="N442" s="38"/>
      <c r="O442" s="38"/>
      <c r="P442" s="38"/>
      <c r="Q442" s="38"/>
      <c r="R442" s="38"/>
      <c r="S442" s="41">
        <f>SUM(Table1[[#This Row],[Regular Wages2]],Table1[[#This Row],[OvertimeWages4]],Table1[[#This Row],[Holiday Wages6]],Table1[[#This Row],[Incentive Payments8]])</f>
        <v>0</v>
      </c>
      <c r="T442" s="41">
        <f>SUM(Table1[[#This Row],[Total Pre Min Wage Wages]],Table1[[#This Row],[Total After Min Wage Wages]])</f>
        <v>0</v>
      </c>
      <c r="U442" s="41">
        <f>IFERROR(IF(OR(Table1[[#This Row],[Regular Hours]]=0,Table1[[#This Row],[Regular Hours]]=""),VLOOKUP(Table1[[#This Row],[Position Title]],startingWages!$A$2:$D$200,2, FALSE),Table1[[#This Row],[Regular Wages]]/Table1[[#This Row],[Regular Hours]]),0)</f>
        <v>0</v>
      </c>
      <c r="V442" s="41">
        <f>IF(OR(Table1[[#This Row],[OvertimeHours]]="",Table1[[#This Row],[OvertimeHours]]=0),Table1[[#This Row],[Regular Hourly Wage]]*1.5,Table1[[#This Row],[OvertimeWages]]/Table1[[#This Row],[OvertimeHours]])</f>
        <v>0</v>
      </c>
      <c r="W442" s="41">
        <f>IF(OR(Table1[[#This Row],[Holiday Hours]]="",Table1[[#This Row],[Holiday Hours]]=0),Table1[[#This Row],[Regular Hourly Wage]],Table1[[#This Row],[Holiday Wages]]/Table1[[#This Row],[Holiday Hours]])</f>
        <v>0</v>
      </c>
      <c r="X442" s="41" t="str">
        <f>IF(Table1[[#This Row],[Regular Hourly Wage]]&lt;14.05,"$14.75",IF(Table1[[#This Row],[Regular Hourly Wage]]&lt;30,"5%","None"))</f>
        <v>$14.75</v>
      </c>
      <c r="Y442" s="41">
        <f>IF(Table1[[#This Row],[Wage Category]]="5%",Table1[[#This Row],[Regular Hourly Wage]]*1.05,IF(Table1[[#This Row],[Wage Category]]="$14.75",14.75,Table1[[#This Row],[Regular Hourly Wage]]))</f>
        <v>14.75</v>
      </c>
      <c r="Z442" s="41">
        <f>(1+IF(Table1[[#This Row],[Regular Hourly Wage]]=0,0.5,(Table1[[#This Row],[Overtime Hourly Wage]]-Table1[[#This Row],[Regular Hourly Wage]])/Table1[[#This Row],[Regular Hourly Wage]]))*Table1[[#This Row],[Regular Wage Cap]]</f>
        <v>22.125</v>
      </c>
      <c r="AA442" s="41">
        <f>(1+IF(Table1[[#This Row],[Regular Hourly Wage]]=0,0,(Table1[[#This Row],[Holiday Hourly Wage]]-Table1[[#This Row],[Regular Hourly Wage]])/Table1[[#This Row],[Regular Hourly Wage]]))*Table1[[#This Row],[Regular Wage Cap]]</f>
        <v>14.75</v>
      </c>
      <c r="AB442" s="41">
        <f>Table1[[#This Row],[Regular Hours3]]*Table1[[#This Row],[Regular Hourly Wage]]</f>
        <v>0</v>
      </c>
      <c r="AC442" s="41">
        <f>Table1[[#This Row],[OvertimeHours5]]*Table1[[#This Row],[Overtime Hourly Wage]]</f>
        <v>0</v>
      </c>
      <c r="AD442" s="41">
        <f>Table1[[#This Row],[Holiday Hours7]]*Table1[[#This Row],[Holiday Hourly Wage]]</f>
        <v>0</v>
      </c>
      <c r="AE442" s="41">
        <f>SUM(Table1[[#This Row],[Regular10]:[Holiday12]])</f>
        <v>0</v>
      </c>
      <c r="AF442" s="41">
        <f>Table1[[#This Row],[Regular Hours3]]*Table1[[#This Row],[Regular Wage Cap]]</f>
        <v>0</v>
      </c>
      <c r="AG442" s="41">
        <f>Table1[[#This Row],[OvertimeHours5]]*Table1[[#This Row],[Overtime Wage Cap]]</f>
        <v>0</v>
      </c>
      <c r="AH442" s="41">
        <f>Table1[[#This Row],[Holiday Hours7]]*Table1[[#This Row],[Holiday Wage Cap]]</f>
        <v>0</v>
      </c>
      <c r="AI442" s="41">
        <f>SUM(Table1[[#This Row],[Regular]:[Holiday]])</f>
        <v>0</v>
      </c>
      <c r="AJ442" s="41">
        <f>IF(Table1[[#This Row],[Total]]=0,0,Table1[[#This Row],[Total2]]-Table1[[#This Row],[Total]])</f>
        <v>0</v>
      </c>
      <c r="AK442" s="41">
        <f>Table1[[#This Row],[Difference]]*Table1[[#This Row],[DDS Funding Percent]]</f>
        <v>0</v>
      </c>
      <c r="AL442" s="41">
        <f>IF(Table1[[#This Row],[Regular Hourly Wage]]&lt;&gt;0,Table1[[#This Row],[Regular Wage Cap]]-Table1[[#This Row],[Regular Hourly Wage]],0)</f>
        <v>0</v>
      </c>
      <c r="AM442" s="38"/>
      <c r="AN442" s="41">
        <f>Table1[[#This Row],[Wage Difference]]*Table1[[#This Row],[Post Wage Increase Time Off Accruals (Hours)]]</f>
        <v>0</v>
      </c>
      <c r="AO442" s="41">
        <f>Table1[[#This Row],[Min Wage Time Off Accrual Expense]]*Table1[[#This Row],[DDS Funding Percent]]</f>
        <v>0</v>
      </c>
      <c r="AP442" s="1"/>
      <c r="AQ442" s="18"/>
    </row>
    <row r="443" spans="3:43" x14ac:dyDescent="0.25">
      <c r="C443" s="58"/>
      <c r="D443" s="57"/>
      <c r="K443" s="41">
        <f>SUM(Table1[[#This Row],[Regular Wages]],Table1[[#This Row],[OvertimeWages]],Table1[[#This Row],[Holiday Wages]],Table1[[#This Row],[Incentive Payments]])</f>
        <v>0</v>
      </c>
      <c r="L443" s="38"/>
      <c r="M443" s="38"/>
      <c r="N443" s="38"/>
      <c r="O443" s="38"/>
      <c r="P443" s="38"/>
      <c r="Q443" s="38"/>
      <c r="R443" s="38"/>
      <c r="S443" s="41">
        <f>SUM(Table1[[#This Row],[Regular Wages2]],Table1[[#This Row],[OvertimeWages4]],Table1[[#This Row],[Holiday Wages6]],Table1[[#This Row],[Incentive Payments8]])</f>
        <v>0</v>
      </c>
      <c r="T443" s="41">
        <f>SUM(Table1[[#This Row],[Total Pre Min Wage Wages]],Table1[[#This Row],[Total After Min Wage Wages]])</f>
        <v>0</v>
      </c>
      <c r="U443" s="41">
        <f>IFERROR(IF(OR(Table1[[#This Row],[Regular Hours]]=0,Table1[[#This Row],[Regular Hours]]=""),VLOOKUP(Table1[[#This Row],[Position Title]],startingWages!$A$2:$D$200,2, FALSE),Table1[[#This Row],[Regular Wages]]/Table1[[#This Row],[Regular Hours]]),0)</f>
        <v>0</v>
      </c>
      <c r="V443" s="41">
        <f>IF(OR(Table1[[#This Row],[OvertimeHours]]="",Table1[[#This Row],[OvertimeHours]]=0),Table1[[#This Row],[Regular Hourly Wage]]*1.5,Table1[[#This Row],[OvertimeWages]]/Table1[[#This Row],[OvertimeHours]])</f>
        <v>0</v>
      </c>
      <c r="W443" s="41">
        <f>IF(OR(Table1[[#This Row],[Holiday Hours]]="",Table1[[#This Row],[Holiday Hours]]=0),Table1[[#This Row],[Regular Hourly Wage]],Table1[[#This Row],[Holiday Wages]]/Table1[[#This Row],[Holiday Hours]])</f>
        <v>0</v>
      </c>
      <c r="X443" s="41" t="str">
        <f>IF(Table1[[#This Row],[Regular Hourly Wage]]&lt;14.05,"$14.75",IF(Table1[[#This Row],[Regular Hourly Wage]]&lt;30,"5%","None"))</f>
        <v>$14.75</v>
      </c>
      <c r="Y443" s="41">
        <f>IF(Table1[[#This Row],[Wage Category]]="5%",Table1[[#This Row],[Regular Hourly Wage]]*1.05,IF(Table1[[#This Row],[Wage Category]]="$14.75",14.75,Table1[[#This Row],[Regular Hourly Wage]]))</f>
        <v>14.75</v>
      </c>
      <c r="Z443" s="41">
        <f>(1+IF(Table1[[#This Row],[Regular Hourly Wage]]=0,0.5,(Table1[[#This Row],[Overtime Hourly Wage]]-Table1[[#This Row],[Regular Hourly Wage]])/Table1[[#This Row],[Regular Hourly Wage]]))*Table1[[#This Row],[Regular Wage Cap]]</f>
        <v>22.125</v>
      </c>
      <c r="AA443" s="41">
        <f>(1+IF(Table1[[#This Row],[Regular Hourly Wage]]=0,0,(Table1[[#This Row],[Holiday Hourly Wage]]-Table1[[#This Row],[Regular Hourly Wage]])/Table1[[#This Row],[Regular Hourly Wage]]))*Table1[[#This Row],[Regular Wage Cap]]</f>
        <v>14.75</v>
      </c>
      <c r="AB443" s="41">
        <f>Table1[[#This Row],[Regular Hours3]]*Table1[[#This Row],[Regular Hourly Wage]]</f>
        <v>0</v>
      </c>
      <c r="AC443" s="41">
        <f>Table1[[#This Row],[OvertimeHours5]]*Table1[[#This Row],[Overtime Hourly Wage]]</f>
        <v>0</v>
      </c>
      <c r="AD443" s="41">
        <f>Table1[[#This Row],[Holiday Hours7]]*Table1[[#This Row],[Holiday Hourly Wage]]</f>
        <v>0</v>
      </c>
      <c r="AE443" s="41">
        <f>SUM(Table1[[#This Row],[Regular10]:[Holiday12]])</f>
        <v>0</v>
      </c>
      <c r="AF443" s="41">
        <f>Table1[[#This Row],[Regular Hours3]]*Table1[[#This Row],[Regular Wage Cap]]</f>
        <v>0</v>
      </c>
      <c r="AG443" s="41">
        <f>Table1[[#This Row],[OvertimeHours5]]*Table1[[#This Row],[Overtime Wage Cap]]</f>
        <v>0</v>
      </c>
      <c r="AH443" s="41">
        <f>Table1[[#This Row],[Holiday Hours7]]*Table1[[#This Row],[Holiday Wage Cap]]</f>
        <v>0</v>
      </c>
      <c r="AI443" s="41">
        <f>SUM(Table1[[#This Row],[Regular]:[Holiday]])</f>
        <v>0</v>
      </c>
      <c r="AJ443" s="41">
        <f>IF(Table1[[#This Row],[Total]]=0,0,Table1[[#This Row],[Total2]]-Table1[[#This Row],[Total]])</f>
        <v>0</v>
      </c>
      <c r="AK443" s="41">
        <f>Table1[[#This Row],[Difference]]*Table1[[#This Row],[DDS Funding Percent]]</f>
        <v>0</v>
      </c>
      <c r="AL443" s="41">
        <f>IF(Table1[[#This Row],[Regular Hourly Wage]]&lt;&gt;0,Table1[[#This Row],[Regular Wage Cap]]-Table1[[#This Row],[Regular Hourly Wage]],0)</f>
        <v>0</v>
      </c>
      <c r="AM443" s="38"/>
      <c r="AN443" s="41">
        <f>Table1[[#This Row],[Wage Difference]]*Table1[[#This Row],[Post Wage Increase Time Off Accruals (Hours)]]</f>
        <v>0</v>
      </c>
      <c r="AO443" s="41">
        <f>Table1[[#This Row],[Min Wage Time Off Accrual Expense]]*Table1[[#This Row],[DDS Funding Percent]]</f>
        <v>0</v>
      </c>
      <c r="AP443" s="1"/>
      <c r="AQ443" s="18"/>
    </row>
    <row r="444" spans="3:43" x14ac:dyDescent="0.25">
      <c r="C444" s="58"/>
      <c r="D444" s="57"/>
      <c r="K444" s="41">
        <f>SUM(Table1[[#This Row],[Regular Wages]],Table1[[#This Row],[OvertimeWages]],Table1[[#This Row],[Holiday Wages]],Table1[[#This Row],[Incentive Payments]])</f>
        <v>0</v>
      </c>
      <c r="L444" s="38"/>
      <c r="M444" s="38"/>
      <c r="N444" s="38"/>
      <c r="O444" s="38"/>
      <c r="P444" s="38"/>
      <c r="Q444" s="38"/>
      <c r="R444" s="38"/>
      <c r="S444" s="41">
        <f>SUM(Table1[[#This Row],[Regular Wages2]],Table1[[#This Row],[OvertimeWages4]],Table1[[#This Row],[Holiday Wages6]],Table1[[#This Row],[Incentive Payments8]])</f>
        <v>0</v>
      </c>
      <c r="T444" s="41">
        <f>SUM(Table1[[#This Row],[Total Pre Min Wage Wages]],Table1[[#This Row],[Total After Min Wage Wages]])</f>
        <v>0</v>
      </c>
      <c r="U444" s="41">
        <f>IFERROR(IF(OR(Table1[[#This Row],[Regular Hours]]=0,Table1[[#This Row],[Regular Hours]]=""),VLOOKUP(Table1[[#This Row],[Position Title]],startingWages!$A$2:$D$200,2, FALSE),Table1[[#This Row],[Regular Wages]]/Table1[[#This Row],[Regular Hours]]),0)</f>
        <v>0</v>
      </c>
      <c r="V444" s="41">
        <f>IF(OR(Table1[[#This Row],[OvertimeHours]]="",Table1[[#This Row],[OvertimeHours]]=0),Table1[[#This Row],[Regular Hourly Wage]]*1.5,Table1[[#This Row],[OvertimeWages]]/Table1[[#This Row],[OvertimeHours]])</f>
        <v>0</v>
      </c>
      <c r="W444" s="41">
        <f>IF(OR(Table1[[#This Row],[Holiday Hours]]="",Table1[[#This Row],[Holiday Hours]]=0),Table1[[#This Row],[Regular Hourly Wage]],Table1[[#This Row],[Holiday Wages]]/Table1[[#This Row],[Holiday Hours]])</f>
        <v>0</v>
      </c>
      <c r="X444" s="41" t="str">
        <f>IF(Table1[[#This Row],[Regular Hourly Wage]]&lt;14.05,"$14.75",IF(Table1[[#This Row],[Regular Hourly Wage]]&lt;30,"5%","None"))</f>
        <v>$14.75</v>
      </c>
      <c r="Y444" s="41">
        <f>IF(Table1[[#This Row],[Wage Category]]="5%",Table1[[#This Row],[Regular Hourly Wage]]*1.05,IF(Table1[[#This Row],[Wage Category]]="$14.75",14.75,Table1[[#This Row],[Regular Hourly Wage]]))</f>
        <v>14.75</v>
      </c>
      <c r="Z444" s="41">
        <f>(1+IF(Table1[[#This Row],[Regular Hourly Wage]]=0,0.5,(Table1[[#This Row],[Overtime Hourly Wage]]-Table1[[#This Row],[Regular Hourly Wage]])/Table1[[#This Row],[Regular Hourly Wage]]))*Table1[[#This Row],[Regular Wage Cap]]</f>
        <v>22.125</v>
      </c>
      <c r="AA444" s="41">
        <f>(1+IF(Table1[[#This Row],[Regular Hourly Wage]]=0,0,(Table1[[#This Row],[Holiday Hourly Wage]]-Table1[[#This Row],[Regular Hourly Wage]])/Table1[[#This Row],[Regular Hourly Wage]]))*Table1[[#This Row],[Regular Wage Cap]]</f>
        <v>14.75</v>
      </c>
      <c r="AB444" s="41">
        <f>Table1[[#This Row],[Regular Hours3]]*Table1[[#This Row],[Regular Hourly Wage]]</f>
        <v>0</v>
      </c>
      <c r="AC444" s="41">
        <f>Table1[[#This Row],[OvertimeHours5]]*Table1[[#This Row],[Overtime Hourly Wage]]</f>
        <v>0</v>
      </c>
      <c r="AD444" s="41">
        <f>Table1[[#This Row],[Holiday Hours7]]*Table1[[#This Row],[Holiday Hourly Wage]]</f>
        <v>0</v>
      </c>
      <c r="AE444" s="41">
        <f>SUM(Table1[[#This Row],[Regular10]:[Holiday12]])</f>
        <v>0</v>
      </c>
      <c r="AF444" s="41">
        <f>Table1[[#This Row],[Regular Hours3]]*Table1[[#This Row],[Regular Wage Cap]]</f>
        <v>0</v>
      </c>
      <c r="AG444" s="41">
        <f>Table1[[#This Row],[OvertimeHours5]]*Table1[[#This Row],[Overtime Wage Cap]]</f>
        <v>0</v>
      </c>
      <c r="AH444" s="41">
        <f>Table1[[#This Row],[Holiday Hours7]]*Table1[[#This Row],[Holiday Wage Cap]]</f>
        <v>0</v>
      </c>
      <c r="AI444" s="41">
        <f>SUM(Table1[[#This Row],[Regular]:[Holiday]])</f>
        <v>0</v>
      </c>
      <c r="AJ444" s="41">
        <f>IF(Table1[[#This Row],[Total]]=0,0,Table1[[#This Row],[Total2]]-Table1[[#This Row],[Total]])</f>
        <v>0</v>
      </c>
      <c r="AK444" s="41">
        <f>Table1[[#This Row],[Difference]]*Table1[[#This Row],[DDS Funding Percent]]</f>
        <v>0</v>
      </c>
      <c r="AL444" s="41">
        <f>IF(Table1[[#This Row],[Regular Hourly Wage]]&lt;&gt;0,Table1[[#This Row],[Regular Wage Cap]]-Table1[[#This Row],[Regular Hourly Wage]],0)</f>
        <v>0</v>
      </c>
      <c r="AM444" s="38"/>
      <c r="AN444" s="41">
        <f>Table1[[#This Row],[Wage Difference]]*Table1[[#This Row],[Post Wage Increase Time Off Accruals (Hours)]]</f>
        <v>0</v>
      </c>
      <c r="AO444" s="41">
        <f>Table1[[#This Row],[Min Wage Time Off Accrual Expense]]*Table1[[#This Row],[DDS Funding Percent]]</f>
        <v>0</v>
      </c>
      <c r="AP444" s="1"/>
      <c r="AQ444" s="18"/>
    </row>
    <row r="445" spans="3:43" x14ac:dyDescent="0.25">
      <c r="C445" s="58"/>
      <c r="D445" s="57"/>
      <c r="K445" s="41">
        <f>SUM(Table1[[#This Row],[Regular Wages]],Table1[[#This Row],[OvertimeWages]],Table1[[#This Row],[Holiday Wages]],Table1[[#This Row],[Incentive Payments]])</f>
        <v>0</v>
      </c>
      <c r="L445" s="38"/>
      <c r="M445" s="38"/>
      <c r="N445" s="38"/>
      <c r="O445" s="38"/>
      <c r="P445" s="38"/>
      <c r="Q445" s="38"/>
      <c r="R445" s="38"/>
      <c r="S445" s="41">
        <f>SUM(Table1[[#This Row],[Regular Wages2]],Table1[[#This Row],[OvertimeWages4]],Table1[[#This Row],[Holiday Wages6]],Table1[[#This Row],[Incentive Payments8]])</f>
        <v>0</v>
      </c>
      <c r="T445" s="41">
        <f>SUM(Table1[[#This Row],[Total Pre Min Wage Wages]],Table1[[#This Row],[Total After Min Wage Wages]])</f>
        <v>0</v>
      </c>
      <c r="U445" s="41">
        <f>IFERROR(IF(OR(Table1[[#This Row],[Regular Hours]]=0,Table1[[#This Row],[Regular Hours]]=""),VLOOKUP(Table1[[#This Row],[Position Title]],startingWages!$A$2:$D$200,2, FALSE),Table1[[#This Row],[Regular Wages]]/Table1[[#This Row],[Regular Hours]]),0)</f>
        <v>0</v>
      </c>
      <c r="V445" s="41">
        <f>IF(OR(Table1[[#This Row],[OvertimeHours]]="",Table1[[#This Row],[OvertimeHours]]=0),Table1[[#This Row],[Regular Hourly Wage]]*1.5,Table1[[#This Row],[OvertimeWages]]/Table1[[#This Row],[OvertimeHours]])</f>
        <v>0</v>
      </c>
      <c r="W445" s="41">
        <f>IF(OR(Table1[[#This Row],[Holiday Hours]]="",Table1[[#This Row],[Holiday Hours]]=0),Table1[[#This Row],[Regular Hourly Wage]],Table1[[#This Row],[Holiday Wages]]/Table1[[#This Row],[Holiday Hours]])</f>
        <v>0</v>
      </c>
      <c r="X445" s="41" t="str">
        <f>IF(Table1[[#This Row],[Regular Hourly Wage]]&lt;14.05,"$14.75",IF(Table1[[#This Row],[Regular Hourly Wage]]&lt;30,"5%","None"))</f>
        <v>$14.75</v>
      </c>
      <c r="Y445" s="41">
        <f>IF(Table1[[#This Row],[Wage Category]]="5%",Table1[[#This Row],[Regular Hourly Wage]]*1.05,IF(Table1[[#This Row],[Wage Category]]="$14.75",14.75,Table1[[#This Row],[Regular Hourly Wage]]))</f>
        <v>14.75</v>
      </c>
      <c r="Z445" s="41">
        <f>(1+IF(Table1[[#This Row],[Regular Hourly Wage]]=0,0.5,(Table1[[#This Row],[Overtime Hourly Wage]]-Table1[[#This Row],[Regular Hourly Wage]])/Table1[[#This Row],[Regular Hourly Wage]]))*Table1[[#This Row],[Regular Wage Cap]]</f>
        <v>22.125</v>
      </c>
      <c r="AA445" s="41">
        <f>(1+IF(Table1[[#This Row],[Regular Hourly Wage]]=0,0,(Table1[[#This Row],[Holiday Hourly Wage]]-Table1[[#This Row],[Regular Hourly Wage]])/Table1[[#This Row],[Regular Hourly Wage]]))*Table1[[#This Row],[Regular Wage Cap]]</f>
        <v>14.75</v>
      </c>
      <c r="AB445" s="41">
        <f>Table1[[#This Row],[Regular Hours3]]*Table1[[#This Row],[Regular Hourly Wage]]</f>
        <v>0</v>
      </c>
      <c r="AC445" s="41">
        <f>Table1[[#This Row],[OvertimeHours5]]*Table1[[#This Row],[Overtime Hourly Wage]]</f>
        <v>0</v>
      </c>
      <c r="AD445" s="41">
        <f>Table1[[#This Row],[Holiday Hours7]]*Table1[[#This Row],[Holiday Hourly Wage]]</f>
        <v>0</v>
      </c>
      <c r="AE445" s="41">
        <f>SUM(Table1[[#This Row],[Regular10]:[Holiday12]])</f>
        <v>0</v>
      </c>
      <c r="AF445" s="41">
        <f>Table1[[#This Row],[Regular Hours3]]*Table1[[#This Row],[Regular Wage Cap]]</f>
        <v>0</v>
      </c>
      <c r="AG445" s="41">
        <f>Table1[[#This Row],[OvertimeHours5]]*Table1[[#This Row],[Overtime Wage Cap]]</f>
        <v>0</v>
      </c>
      <c r="AH445" s="41">
        <f>Table1[[#This Row],[Holiday Hours7]]*Table1[[#This Row],[Holiday Wage Cap]]</f>
        <v>0</v>
      </c>
      <c r="AI445" s="41">
        <f>SUM(Table1[[#This Row],[Regular]:[Holiday]])</f>
        <v>0</v>
      </c>
      <c r="AJ445" s="41">
        <f>IF(Table1[[#This Row],[Total]]=0,0,Table1[[#This Row],[Total2]]-Table1[[#This Row],[Total]])</f>
        <v>0</v>
      </c>
      <c r="AK445" s="41">
        <f>Table1[[#This Row],[Difference]]*Table1[[#This Row],[DDS Funding Percent]]</f>
        <v>0</v>
      </c>
      <c r="AL445" s="41">
        <f>IF(Table1[[#This Row],[Regular Hourly Wage]]&lt;&gt;0,Table1[[#This Row],[Regular Wage Cap]]-Table1[[#This Row],[Regular Hourly Wage]],0)</f>
        <v>0</v>
      </c>
      <c r="AM445" s="38"/>
      <c r="AN445" s="41">
        <f>Table1[[#This Row],[Wage Difference]]*Table1[[#This Row],[Post Wage Increase Time Off Accruals (Hours)]]</f>
        <v>0</v>
      </c>
      <c r="AO445" s="41">
        <f>Table1[[#This Row],[Min Wage Time Off Accrual Expense]]*Table1[[#This Row],[DDS Funding Percent]]</f>
        <v>0</v>
      </c>
      <c r="AP445" s="1"/>
      <c r="AQ445" s="18"/>
    </row>
    <row r="446" spans="3:43" x14ac:dyDescent="0.25">
      <c r="C446" s="58"/>
      <c r="D446" s="57"/>
      <c r="K446" s="41">
        <f>SUM(Table1[[#This Row],[Regular Wages]],Table1[[#This Row],[OvertimeWages]],Table1[[#This Row],[Holiday Wages]],Table1[[#This Row],[Incentive Payments]])</f>
        <v>0</v>
      </c>
      <c r="L446" s="38"/>
      <c r="M446" s="38"/>
      <c r="N446" s="38"/>
      <c r="O446" s="38"/>
      <c r="P446" s="38"/>
      <c r="Q446" s="38"/>
      <c r="R446" s="38"/>
      <c r="S446" s="41">
        <f>SUM(Table1[[#This Row],[Regular Wages2]],Table1[[#This Row],[OvertimeWages4]],Table1[[#This Row],[Holiday Wages6]],Table1[[#This Row],[Incentive Payments8]])</f>
        <v>0</v>
      </c>
      <c r="T446" s="41">
        <f>SUM(Table1[[#This Row],[Total Pre Min Wage Wages]],Table1[[#This Row],[Total After Min Wage Wages]])</f>
        <v>0</v>
      </c>
      <c r="U446" s="41">
        <f>IFERROR(IF(OR(Table1[[#This Row],[Regular Hours]]=0,Table1[[#This Row],[Regular Hours]]=""),VLOOKUP(Table1[[#This Row],[Position Title]],startingWages!$A$2:$D$200,2, FALSE),Table1[[#This Row],[Regular Wages]]/Table1[[#This Row],[Regular Hours]]),0)</f>
        <v>0</v>
      </c>
      <c r="V446" s="41">
        <f>IF(OR(Table1[[#This Row],[OvertimeHours]]="",Table1[[#This Row],[OvertimeHours]]=0),Table1[[#This Row],[Regular Hourly Wage]]*1.5,Table1[[#This Row],[OvertimeWages]]/Table1[[#This Row],[OvertimeHours]])</f>
        <v>0</v>
      </c>
      <c r="W446" s="41">
        <f>IF(OR(Table1[[#This Row],[Holiday Hours]]="",Table1[[#This Row],[Holiday Hours]]=0),Table1[[#This Row],[Regular Hourly Wage]],Table1[[#This Row],[Holiday Wages]]/Table1[[#This Row],[Holiday Hours]])</f>
        <v>0</v>
      </c>
      <c r="X446" s="41" t="str">
        <f>IF(Table1[[#This Row],[Regular Hourly Wage]]&lt;14.05,"$14.75",IF(Table1[[#This Row],[Regular Hourly Wage]]&lt;30,"5%","None"))</f>
        <v>$14.75</v>
      </c>
      <c r="Y446" s="41">
        <f>IF(Table1[[#This Row],[Wage Category]]="5%",Table1[[#This Row],[Regular Hourly Wage]]*1.05,IF(Table1[[#This Row],[Wage Category]]="$14.75",14.75,Table1[[#This Row],[Regular Hourly Wage]]))</f>
        <v>14.75</v>
      </c>
      <c r="Z446" s="41">
        <f>(1+IF(Table1[[#This Row],[Regular Hourly Wage]]=0,0.5,(Table1[[#This Row],[Overtime Hourly Wage]]-Table1[[#This Row],[Regular Hourly Wage]])/Table1[[#This Row],[Regular Hourly Wage]]))*Table1[[#This Row],[Regular Wage Cap]]</f>
        <v>22.125</v>
      </c>
      <c r="AA446" s="41">
        <f>(1+IF(Table1[[#This Row],[Regular Hourly Wage]]=0,0,(Table1[[#This Row],[Holiday Hourly Wage]]-Table1[[#This Row],[Regular Hourly Wage]])/Table1[[#This Row],[Regular Hourly Wage]]))*Table1[[#This Row],[Regular Wage Cap]]</f>
        <v>14.75</v>
      </c>
      <c r="AB446" s="41">
        <f>Table1[[#This Row],[Regular Hours3]]*Table1[[#This Row],[Regular Hourly Wage]]</f>
        <v>0</v>
      </c>
      <c r="AC446" s="41">
        <f>Table1[[#This Row],[OvertimeHours5]]*Table1[[#This Row],[Overtime Hourly Wage]]</f>
        <v>0</v>
      </c>
      <c r="AD446" s="41">
        <f>Table1[[#This Row],[Holiday Hours7]]*Table1[[#This Row],[Holiday Hourly Wage]]</f>
        <v>0</v>
      </c>
      <c r="AE446" s="41">
        <f>SUM(Table1[[#This Row],[Regular10]:[Holiday12]])</f>
        <v>0</v>
      </c>
      <c r="AF446" s="41">
        <f>Table1[[#This Row],[Regular Hours3]]*Table1[[#This Row],[Regular Wage Cap]]</f>
        <v>0</v>
      </c>
      <c r="AG446" s="41">
        <f>Table1[[#This Row],[OvertimeHours5]]*Table1[[#This Row],[Overtime Wage Cap]]</f>
        <v>0</v>
      </c>
      <c r="AH446" s="41">
        <f>Table1[[#This Row],[Holiday Hours7]]*Table1[[#This Row],[Holiday Wage Cap]]</f>
        <v>0</v>
      </c>
      <c r="AI446" s="41">
        <f>SUM(Table1[[#This Row],[Regular]:[Holiday]])</f>
        <v>0</v>
      </c>
      <c r="AJ446" s="41">
        <f>IF(Table1[[#This Row],[Total]]=0,0,Table1[[#This Row],[Total2]]-Table1[[#This Row],[Total]])</f>
        <v>0</v>
      </c>
      <c r="AK446" s="41">
        <f>Table1[[#This Row],[Difference]]*Table1[[#This Row],[DDS Funding Percent]]</f>
        <v>0</v>
      </c>
      <c r="AL446" s="41">
        <f>IF(Table1[[#This Row],[Regular Hourly Wage]]&lt;&gt;0,Table1[[#This Row],[Regular Wage Cap]]-Table1[[#This Row],[Regular Hourly Wage]],0)</f>
        <v>0</v>
      </c>
      <c r="AM446" s="38"/>
      <c r="AN446" s="41">
        <f>Table1[[#This Row],[Wage Difference]]*Table1[[#This Row],[Post Wage Increase Time Off Accruals (Hours)]]</f>
        <v>0</v>
      </c>
      <c r="AO446" s="41">
        <f>Table1[[#This Row],[Min Wage Time Off Accrual Expense]]*Table1[[#This Row],[DDS Funding Percent]]</f>
        <v>0</v>
      </c>
      <c r="AP446" s="1"/>
      <c r="AQ446" s="18"/>
    </row>
    <row r="447" spans="3:43" x14ac:dyDescent="0.25">
      <c r="C447" s="58"/>
      <c r="D447" s="57"/>
      <c r="K447" s="41">
        <f>SUM(Table1[[#This Row],[Regular Wages]],Table1[[#This Row],[OvertimeWages]],Table1[[#This Row],[Holiday Wages]],Table1[[#This Row],[Incentive Payments]])</f>
        <v>0</v>
      </c>
      <c r="L447" s="38"/>
      <c r="M447" s="38"/>
      <c r="N447" s="38"/>
      <c r="O447" s="38"/>
      <c r="P447" s="38"/>
      <c r="Q447" s="38"/>
      <c r="R447" s="38"/>
      <c r="S447" s="41">
        <f>SUM(Table1[[#This Row],[Regular Wages2]],Table1[[#This Row],[OvertimeWages4]],Table1[[#This Row],[Holiday Wages6]],Table1[[#This Row],[Incentive Payments8]])</f>
        <v>0</v>
      </c>
      <c r="T447" s="41">
        <f>SUM(Table1[[#This Row],[Total Pre Min Wage Wages]],Table1[[#This Row],[Total After Min Wage Wages]])</f>
        <v>0</v>
      </c>
      <c r="U447" s="41">
        <f>IFERROR(IF(OR(Table1[[#This Row],[Regular Hours]]=0,Table1[[#This Row],[Regular Hours]]=""),VLOOKUP(Table1[[#This Row],[Position Title]],startingWages!$A$2:$D$200,2, FALSE),Table1[[#This Row],[Regular Wages]]/Table1[[#This Row],[Regular Hours]]),0)</f>
        <v>0</v>
      </c>
      <c r="V447" s="41">
        <f>IF(OR(Table1[[#This Row],[OvertimeHours]]="",Table1[[#This Row],[OvertimeHours]]=0),Table1[[#This Row],[Regular Hourly Wage]]*1.5,Table1[[#This Row],[OvertimeWages]]/Table1[[#This Row],[OvertimeHours]])</f>
        <v>0</v>
      </c>
      <c r="W447" s="41">
        <f>IF(OR(Table1[[#This Row],[Holiday Hours]]="",Table1[[#This Row],[Holiday Hours]]=0),Table1[[#This Row],[Regular Hourly Wage]],Table1[[#This Row],[Holiday Wages]]/Table1[[#This Row],[Holiday Hours]])</f>
        <v>0</v>
      </c>
      <c r="X447" s="41" t="str">
        <f>IF(Table1[[#This Row],[Regular Hourly Wage]]&lt;14.05,"$14.75",IF(Table1[[#This Row],[Regular Hourly Wage]]&lt;30,"5%","None"))</f>
        <v>$14.75</v>
      </c>
      <c r="Y447" s="41">
        <f>IF(Table1[[#This Row],[Wage Category]]="5%",Table1[[#This Row],[Regular Hourly Wage]]*1.05,IF(Table1[[#This Row],[Wage Category]]="$14.75",14.75,Table1[[#This Row],[Regular Hourly Wage]]))</f>
        <v>14.75</v>
      </c>
      <c r="Z447" s="41">
        <f>(1+IF(Table1[[#This Row],[Regular Hourly Wage]]=0,0.5,(Table1[[#This Row],[Overtime Hourly Wage]]-Table1[[#This Row],[Regular Hourly Wage]])/Table1[[#This Row],[Regular Hourly Wage]]))*Table1[[#This Row],[Regular Wage Cap]]</f>
        <v>22.125</v>
      </c>
      <c r="AA447" s="41">
        <f>(1+IF(Table1[[#This Row],[Regular Hourly Wage]]=0,0,(Table1[[#This Row],[Holiday Hourly Wage]]-Table1[[#This Row],[Regular Hourly Wage]])/Table1[[#This Row],[Regular Hourly Wage]]))*Table1[[#This Row],[Regular Wage Cap]]</f>
        <v>14.75</v>
      </c>
      <c r="AB447" s="41">
        <f>Table1[[#This Row],[Regular Hours3]]*Table1[[#This Row],[Regular Hourly Wage]]</f>
        <v>0</v>
      </c>
      <c r="AC447" s="41">
        <f>Table1[[#This Row],[OvertimeHours5]]*Table1[[#This Row],[Overtime Hourly Wage]]</f>
        <v>0</v>
      </c>
      <c r="AD447" s="41">
        <f>Table1[[#This Row],[Holiday Hours7]]*Table1[[#This Row],[Holiday Hourly Wage]]</f>
        <v>0</v>
      </c>
      <c r="AE447" s="41">
        <f>SUM(Table1[[#This Row],[Regular10]:[Holiday12]])</f>
        <v>0</v>
      </c>
      <c r="AF447" s="41">
        <f>Table1[[#This Row],[Regular Hours3]]*Table1[[#This Row],[Regular Wage Cap]]</f>
        <v>0</v>
      </c>
      <c r="AG447" s="41">
        <f>Table1[[#This Row],[OvertimeHours5]]*Table1[[#This Row],[Overtime Wage Cap]]</f>
        <v>0</v>
      </c>
      <c r="AH447" s="41">
        <f>Table1[[#This Row],[Holiday Hours7]]*Table1[[#This Row],[Holiday Wage Cap]]</f>
        <v>0</v>
      </c>
      <c r="AI447" s="41">
        <f>SUM(Table1[[#This Row],[Regular]:[Holiday]])</f>
        <v>0</v>
      </c>
      <c r="AJ447" s="41">
        <f>IF(Table1[[#This Row],[Total]]=0,0,Table1[[#This Row],[Total2]]-Table1[[#This Row],[Total]])</f>
        <v>0</v>
      </c>
      <c r="AK447" s="41">
        <f>Table1[[#This Row],[Difference]]*Table1[[#This Row],[DDS Funding Percent]]</f>
        <v>0</v>
      </c>
      <c r="AL447" s="41">
        <f>IF(Table1[[#This Row],[Regular Hourly Wage]]&lt;&gt;0,Table1[[#This Row],[Regular Wage Cap]]-Table1[[#This Row],[Regular Hourly Wage]],0)</f>
        <v>0</v>
      </c>
      <c r="AM447" s="38"/>
      <c r="AN447" s="41">
        <f>Table1[[#This Row],[Wage Difference]]*Table1[[#This Row],[Post Wage Increase Time Off Accruals (Hours)]]</f>
        <v>0</v>
      </c>
      <c r="AO447" s="41">
        <f>Table1[[#This Row],[Min Wage Time Off Accrual Expense]]*Table1[[#This Row],[DDS Funding Percent]]</f>
        <v>0</v>
      </c>
      <c r="AP447" s="1"/>
      <c r="AQ447" s="18"/>
    </row>
    <row r="448" spans="3:43" x14ac:dyDescent="0.25">
      <c r="C448" s="58"/>
      <c r="D448" s="57"/>
      <c r="K448" s="41">
        <f>SUM(Table1[[#This Row],[Regular Wages]],Table1[[#This Row],[OvertimeWages]],Table1[[#This Row],[Holiday Wages]],Table1[[#This Row],[Incentive Payments]])</f>
        <v>0</v>
      </c>
      <c r="L448" s="38"/>
      <c r="M448" s="38"/>
      <c r="N448" s="38"/>
      <c r="O448" s="38"/>
      <c r="P448" s="38"/>
      <c r="Q448" s="38"/>
      <c r="R448" s="38"/>
      <c r="S448" s="41">
        <f>SUM(Table1[[#This Row],[Regular Wages2]],Table1[[#This Row],[OvertimeWages4]],Table1[[#This Row],[Holiday Wages6]],Table1[[#This Row],[Incentive Payments8]])</f>
        <v>0</v>
      </c>
      <c r="T448" s="41">
        <f>SUM(Table1[[#This Row],[Total Pre Min Wage Wages]],Table1[[#This Row],[Total After Min Wage Wages]])</f>
        <v>0</v>
      </c>
      <c r="U448" s="41">
        <f>IFERROR(IF(OR(Table1[[#This Row],[Regular Hours]]=0,Table1[[#This Row],[Regular Hours]]=""),VLOOKUP(Table1[[#This Row],[Position Title]],startingWages!$A$2:$D$200,2, FALSE),Table1[[#This Row],[Regular Wages]]/Table1[[#This Row],[Regular Hours]]),0)</f>
        <v>0</v>
      </c>
      <c r="V448" s="41">
        <f>IF(OR(Table1[[#This Row],[OvertimeHours]]="",Table1[[#This Row],[OvertimeHours]]=0),Table1[[#This Row],[Regular Hourly Wage]]*1.5,Table1[[#This Row],[OvertimeWages]]/Table1[[#This Row],[OvertimeHours]])</f>
        <v>0</v>
      </c>
      <c r="W448" s="41">
        <f>IF(OR(Table1[[#This Row],[Holiday Hours]]="",Table1[[#This Row],[Holiday Hours]]=0),Table1[[#This Row],[Regular Hourly Wage]],Table1[[#This Row],[Holiday Wages]]/Table1[[#This Row],[Holiday Hours]])</f>
        <v>0</v>
      </c>
      <c r="X448" s="41" t="str">
        <f>IF(Table1[[#This Row],[Regular Hourly Wage]]&lt;14.05,"$14.75",IF(Table1[[#This Row],[Regular Hourly Wage]]&lt;30,"5%","None"))</f>
        <v>$14.75</v>
      </c>
      <c r="Y448" s="41">
        <f>IF(Table1[[#This Row],[Wage Category]]="5%",Table1[[#This Row],[Regular Hourly Wage]]*1.05,IF(Table1[[#This Row],[Wage Category]]="$14.75",14.75,Table1[[#This Row],[Regular Hourly Wage]]))</f>
        <v>14.75</v>
      </c>
      <c r="Z448" s="41">
        <f>(1+IF(Table1[[#This Row],[Regular Hourly Wage]]=0,0.5,(Table1[[#This Row],[Overtime Hourly Wage]]-Table1[[#This Row],[Regular Hourly Wage]])/Table1[[#This Row],[Regular Hourly Wage]]))*Table1[[#This Row],[Regular Wage Cap]]</f>
        <v>22.125</v>
      </c>
      <c r="AA448" s="41">
        <f>(1+IF(Table1[[#This Row],[Regular Hourly Wage]]=0,0,(Table1[[#This Row],[Holiday Hourly Wage]]-Table1[[#This Row],[Regular Hourly Wage]])/Table1[[#This Row],[Regular Hourly Wage]]))*Table1[[#This Row],[Regular Wage Cap]]</f>
        <v>14.75</v>
      </c>
      <c r="AB448" s="41">
        <f>Table1[[#This Row],[Regular Hours3]]*Table1[[#This Row],[Regular Hourly Wage]]</f>
        <v>0</v>
      </c>
      <c r="AC448" s="41">
        <f>Table1[[#This Row],[OvertimeHours5]]*Table1[[#This Row],[Overtime Hourly Wage]]</f>
        <v>0</v>
      </c>
      <c r="AD448" s="41">
        <f>Table1[[#This Row],[Holiday Hours7]]*Table1[[#This Row],[Holiday Hourly Wage]]</f>
        <v>0</v>
      </c>
      <c r="AE448" s="41">
        <f>SUM(Table1[[#This Row],[Regular10]:[Holiday12]])</f>
        <v>0</v>
      </c>
      <c r="AF448" s="41">
        <f>Table1[[#This Row],[Regular Hours3]]*Table1[[#This Row],[Regular Wage Cap]]</f>
        <v>0</v>
      </c>
      <c r="AG448" s="41">
        <f>Table1[[#This Row],[OvertimeHours5]]*Table1[[#This Row],[Overtime Wage Cap]]</f>
        <v>0</v>
      </c>
      <c r="AH448" s="41">
        <f>Table1[[#This Row],[Holiday Hours7]]*Table1[[#This Row],[Holiday Wage Cap]]</f>
        <v>0</v>
      </c>
      <c r="AI448" s="41">
        <f>SUM(Table1[[#This Row],[Regular]:[Holiday]])</f>
        <v>0</v>
      </c>
      <c r="AJ448" s="41">
        <f>IF(Table1[[#This Row],[Total]]=0,0,Table1[[#This Row],[Total2]]-Table1[[#This Row],[Total]])</f>
        <v>0</v>
      </c>
      <c r="AK448" s="41">
        <f>Table1[[#This Row],[Difference]]*Table1[[#This Row],[DDS Funding Percent]]</f>
        <v>0</v>
      </c>
      <c r="AL448" s="41">
        <f>IF(Table1[[#This Row],[Regular Hourly Wage]]&lt;&gt;0,Table1[[#This Row],[Regular Wage Cap]]-Table1[[#This Row],[Regular Hourly Wage]],0)</f>
        <v>0</v>
      </c>
      <c r="AM448" s="38"/>
      <c r="AN448" s="41">
        <f>Table1[[#This Row],[Wage Difference]]*Table1[[#This Row],[Post Wage Increase Time Off Accruals (Hours)]]</f>
        <v>0</v>
      </c>
      <c r="AO448" s="41">
        <f>Table1[[#This Row],[Min Wage Time Off Accrual Expense]]*Table1[[#This Row],[DDS Funding Percent]]</f>
        <v>0</v>
      </c>
      <c r="AP448" s="1"/>
      <c r="AQ448" s="18"/>
    </row>
    <row r="449" spans="3:43" x14ac:dyDescent="0.25">
      <c r="C449" s="58"/>
      <c r="D449" s="57"/>
      <c r="K449" s="41">
        <f>SUM(Table1[[#This Row],[Regular Wages]],Table1[[#This Row],[OvertimeWages]],Table1[[#This Row],[Holiday Wages]],Table1[[#This Row],[Incentive Payments]])</f>
        <v>0</v>
      </c>
      <c r="L449" s="38"/>
      <c r="M449" s="38"/>
      <c r="N449" s="38"/>
      <c r="O449" s="38"/>
      <c r="P449" s="38"/>
      <c r="Q449" s="38"/>
      <c r="R449" s="38"/>
      <c r="S449" s="41">
        <f>SUM(Table1[[#This Row],[Regular Wages2]],Table1[[#This Row],[OvertimeWages4]],Table1[[#This Row],[Holiday Wages6]],Table1[[#This Row],[Incentive Payments8]])</f>
        <v>0</v>
      </c>
      <c r="T449" s="41">
        <f>SUM(Table1[[#This Row],[Total Pre Min Wage Wages]],Table1[[#This Row],[Total After Min Wage Wages]])</f>
        <v>0</v>
      </c>
      <c r="U449" s="41">
        <f>IFERROR(IF(OR(Table1[[#This Row],[Regular Hours]]=0,Table1[[#This Row],[Regular Hours]]=""),VLOOKUP(Table1[[#This Row],[Position Title]],startingWages!$A$2:$D$200,2, FALSE),Table1[[#This Row],[Regular Wages]]/Table1[[#This Row],[Regular Hours]]),0)</f>
        <v>0</v>
      </c>
      <c r="V449" s="41">
        <f>IF(OR(Table1[[#This Row],[OvertimeHours]]="",Table1[[#This Row],[OvertimeHours]]=0),Table1[[#This Row],[Regular Hourly Wage]]*1.5,Table1[[#This Row],[OvertimeWages]]/Table1[[#This Row],[OvertimeHours]])</f>
        <v>0</v>
      </c>
      <c r="W449" s="41">
        <f>IF(OR(Table1[[#This Row],[Holiday Hours]]="",Table1[[#This Row],[Holiday Hours]]=0),Table1[[#This Row],[Regular Hourly Wage]],Table1[[#This Row],[Holiday Wages]]/Table1[[#This Row],[Holiday Hours]])</f>
        <v>0</v>
      </c>
      <c r="X449" s="41" t="str">
        <f>IF(Table1[[#This Row],[Regular Hourly Wage]]&lt;14.05,"$14.75",IF(Table1[[#This Row],[Regular Hourly Wage]]&lt;30,"5%","None"))</f>
        <v>$14.75</v>
      </c>
      <c r="Y449" s="41">
        <f>IF(Table1[[#This Row],[Wage Category]]="5%",Table1[[#This Row],[Regular Hourly Wage]]*1.05,IF(Table1[[#This Row],[Wage Category]]="$14.75",14.75,Table1[[#This Row],[Regular Hourly Wage]]))</f>
        <v>14.75</v>
      </c>
      <c r="Z449" s="41">
        <f>(1+IF(Table1[[#This Row],[Regular Hourly Wage]]=0,0.5,(Table1[[#This Row],[Overtime Hourly Wage]]-Table1[[#This Row],[Regular Hourly Wage]])/Table1[[#This Row],[Regular Hourly Wage]]))*Table1[[#This Row],[Regular Wage Cap]]</f>
        <v>22.125</v>
      </c>
      <c r="AA449" s="41">
        <f>(1+IF(Table1[[#This Row],[Regular Hourly Wage]]=0,0,(Table1[[#This Row],[Holiday Hourly Wage]]-Table1[[#This Row],[Regular Hourly Wage]])/Table1[[#This Row],[Regular Hourly Wage]]))*Table1[[#This Row],[Regular Wage Cap]]</f>
        <v>14.75</v>
      </c>
      <c r="AB449" s="41">
        <f>Table1[[#This Row],[Regular Hours3]]*Table1[[#This Row],[Regular Hourly Wage]]</f>
        <v>0</v>
      </c>
      <c r="AC449" s="41">
        <f>Table1[[#This Row],[OvertimeHours5]]*Table1[[#This Row],[Overtime Hourly Wage]]</f>
        <v>0</v>
      </c>
      <c r="AD449" s="41">
        <f>Table1[[#This Row],[Holiday Hours7]]*Table1[[#This Row],[Holiday Hourly Wage]]</f>
        <v>0</v>
      </c>
      <c r="AE449" s="41">
        <f>SUM(Table1[[#This Row],[Regular10]:[Holiday12]])</f>
        <v>0</v>
      </c>
      <c r="AF449" s="41">
        <f>Table1[[#This Row],[Regular Hours3]]*Table1[[#This Row],[Regular Wage Cap]]</f>
        <v>0</v>
      </c>
      <c r="AG449" s="41">
        <f>Table1[[#This Row],[OvertimeHours5]]*Table1[[#This Row],[Overtime Wage Cap]]</f>
        <v>0</v>
      </c>
      <c r="AH449" s="41">
        <f>Table1[[#This Row],[Holiday Hours7]]*Table1[[#This Row],[Holiday Wage Cap]]</f>
        <v>0</v>
      </c>
      <c r="AI449" s="41">
        <f>SUM(Table1[[#This Row],[Regular]:[Holiday]])</f>
        <v>0</v>
      </c>
      <c r="AJ449" s="41">
        <f>IF(Table1[[#This Row],[Total]]=0,0,Table1[[#This Row],[Total2]]-Table1[[#This Row],[Total]])</f>
        <v>0</v>
      </c>
      <c r="AK449" s="41">
        <f>Table1[[#This Row],[Difference]]*Table1[[#This Row],[DDS Funding Percent]]</f>
        <v>0</v>
      </c>
      <c r="AL449" s="41">
        <f>IF(Table1[[#This Row],[Regular Hourly Wage]]&lt;&gt;0,Table1[[#This Row],[Regular Wage Cap]]-Table1[[#This Row],[Regular Hourly Wage]],0)</f>
        <v>0</v>
      </c>
      <c r="AM449" s="38"/>
      <c r="AN449" s="41">
        <f>Table1[[#This Row],[Wage Difference]]*Table1[[#This Row],[Post Wage Increase Time Off Accruals (Hours)]]</f>
        <v>0</v>
      </c>
      <c r="AO449" s="41">
        <f>Table1[[#This Row],[Min Wage Time Off Accrual Expense]]*Table1[[#This Row],[DDS Funding Percent]]</f>
        <v>0</v>
      </c>
      <c r="AP449" s="1"/>
      <c r="AQ449" s="18"/>
    </row>
    <row r="450" spans="3:43" x14ac:dyDescent="0.25">
      <c r="C450" s="58"/>
      <c r="D450" s="57"/>
      <c r="K450" s="41">
        <f>SUM(Table1[[#This Row],[Regular Wages]],Table1[[#This Row],[OvertimeWages]],Table1[[#This Row],[Holiday Wages]],Table1[[#This Row],[Incentive Payments]])</f>
        <v>0</v>
      </c>
      <c r="L450" s="38"/>
      <c r="M450" s="38"/>
      <c r="N450" s="38"/>
      <c r="O450" s="38"/>
      <c r="P450" s="38"/>
      <c r="Q450" s="38"/>
      <c r="R450" s="38"/>
      <c r="S450" s="41">
        <f>SUM(Table1[[#This Row],[Regular Wages2]],Table1[[#This Row],[OvertimeWages4]],Table1[[#This Row],[Holiday Wages6]],Table1[[#This Row],[Incentive Payments8]])</f>
        <v>0</v>
      </c>
      <c r="T450" s="41">
        <f>SUM(Table1[[#This Row],[Total Pre Min Wage Wages]],Table1[[#This Row],[Total After Min Wage Wages]])</f>
        <v>0</v>
      </c>
      <c r="U450" s="41">
        <f>IFERROR(IF(OR(Table1[[#This Row],[Regular Hours]]=0,Table1[[#This Row],[Regular Hours]]=""),VLOOKUP(Table1[[#This Row],[Position Title]],startingWages!$A$2:$D$200,2, FALSE),Table1[[#This Row],[Regular Wages]]/Table1[[#This Row],[Regular Hours]]),0)</f>
        <v>0</v>
      </c>
      <c r="V450" s="41">
        <f>IF(OR(Table1[[#This Row],[OvertimeHours]]="",Table1[[#This Row],[OvertimeHours]]=0),Table1[[#This Row],[Regular Hourly Wage]]*1.5,Table1[[#This Row],[OvertimeWages]]/Table1[[#This Row],[OvertimeHours]])</f>
        <v>0</v>
      </c>
      <c r="W450" s="41">
        <f>IF(OR(Table1[[#This Row],[Holiday Hours]]="",Table1[[#This Row],[Holiday Hours]]=0),Table1[[#This Row],[Regular Hourly Wage]],Table1[[#This Row],[Holiday Wages]]/Table1[[#This Row],[Holiday Hours]])</f>
        <v>0</v>
      </c>
      <c r="X450" s="41" t="str">
        <f>IF(Table1[[#This Row],[Regular Hourly Wage]]&lt;14.05,"$14.75",IF(Table1[[#This Row],[Regular Hourly Wage]]&lt;30,"5%","None"))</f>
        <v>$14.75</v>
      </c>
      <c r="Y450" s="41">
        <f>IF(Table1[[#This Row],[Wage Category]]="5%",Table1[[#This Row],[Regular Hourly Wage]]*1.05,IF(Table1[[#This Row],[Wage Category]]="$14.75",14.75,Table1[[#This Row],[Regular Hourly Wage]]))</f>
        <v>14.75</v>
      </c>
      <c r="Z450" s="41">
        <f>(1+IF(Table1[[#This Row],[Regular Hourly Wage]]=0,0.5,(Table1[[#This Row],[Overtime Hourly Wage]]-Table1[[#This Row],[Regular Hourly Wage]])/Table1[[#This Row],[Regular Hourly Wage]]))*Table1[[#This Row],[Regular Wage Cap]]</f>
        <v>22.125</v>
      </c>
      <c r="AA450" s="41">
        <f>(1+IF(Table1[[#This Row],[Regular Hourly Wage]]=0,0,(Table1[[#This Row],[Holiday Hourly Wage]]-Table1[[#This Row],[Regular Hourly Wage]])/Table1[[#This Row],[Regular Hourly Wage]]))*Table1[[#This Row],[Regular Wage Cap]]</f>
        <v>14.75</v>
      </c>
      <c r="AB450" s="41">
        <f>Table1[[#This Row],[Regular Hours3]]*Table1[[#This Row],[Regular Hourly Wage]]</f>
        <v>0</v>
      </c>
      <c r="AC450" s="41">
        <f>Table1[[#This Row],[OvertimeHours5]]*Table1[[#This Row],[Overtime Hourly Wage]]</f>
        <v>0</v>
      </c>
      <c r="AD450" s="41">
        <f>Table1[[#This Row],[Holiday Hours7]]*Table1[[#This Row],[Holiday Hourly Wage]]</f>
        <v>0</v>
      </c>
      <c r="AE450" s="41">
        <f>SUM(Table1[[#This Row],[Regular10]:[Holiday12]])</f>
        <v>0</v>
      </c>
      <c r="AF450" s="41">
        <f>Table1[[#This Row],[Regular Hours3]]*Table1[[#This Row],[Regular Wage Cap]]</f>
        <v>0</v>
      </c>
      <c r="AG450" s="41">
        <f>Table1[[#This Row],[OvertimeHours5]]*Table1[[#This Row],[Overtime Wage Cap]]</f>
        <v>0</v>
      </c>
      <c r="AH450" s="41">
        <f>Table1[[#This Row],[Holiday Hours7]]*Table1[[#This Row],[Holiday Wage Cap]]</f>
        <v>0</v>
      </c>
      <c r="AI450" s="41">
        <f>SUM(Table1[[#This Row],[Regular]:[Holiday]])</f>
        <v>0</v>
      </c>
      <c r="AJ450" s="41">
        <f>IF(Table1[[#This Row],[Total]]=0,0,Table1[[#This Row],[Total2]]-Table1[[#This Row],[Total]])</f>
        <v>0</v>
      </c>
      <c r="AK450" s="41">
        <f>Table1[[#This Row],[Difference]]*Table1[[#This Row],[DDS Funding Percent]]</f>
        <v>0</v>
      </c>
      <c r="AL450" s="41">
        <f>IF(Table1[[#This Row],[Regular Hourly Wage]]&lt;&gt;0,Table1[[#This Row],[Regular Wage Cap]]-Table1[[#This Row],[Regular Hourly Wage]],0)</f>
        <v>0</v>
      </c>
      <c r="AM450" s="38"/>
      <c r="AN450" s="41">
        <f>Table1[[#This Row],[Wage Difference]]*Table1[[#This Row],[Post Wage Increase Time Off Accruals (Hours)]]</f>
        <v>0</v>
      </c>
      <c r="AO450" s="41">
        <f>Table1[[#This Row],[Min Wage Time Off Accrual Expense]]*Table1[[#This Row],[DDS Funding Percent]]</f>
        <v>0</v>
      </c>
      <c r="AP450" s="1"/>
      <c r="AQ450" s="18"/>
    </row>
    <row r="451" spans="3:43" x14ac:dyDescent="0.25">
      <c r="C451" s="58"/>
      <c r="D451" s="57"/>
      <c r="K451" s="41">
        <f>SUM(Table1[[#This Row],[Regular Wages]],Table1[[#This Row],[OvertimeWages]],Table1[[#This Row],[Holiday Wages]],Table1[[#This Row],[Incentive Payments]])</f>
        <v>0</v>
      </c>
      <c r="L451" s="38"/>
      <c r="M451" s="38"/>
      <c r="N451" s="38"/>
      <c r="O451" s="38"/>
      <c r="P451" s="38"/>
      <c r="Q451" s="38"/>
      <c r="R451" s="38"/>
      <c r="S451" s="41">
        <f>SUM(Table1[[#This Row],[Regular Wages2]],Table1[[#This Row],[OvertimeWages4]],Table1[[#This Row],[Holiday Wages6]],Table1[[#This Row],[Incentive Payments8]])</f>
        <v>0</v>
      </c>
      <c r="T451" s="41">
        <f>SUM(Table1[[#This Row],[Total Pre Min Wage Wages]],Table1[[#This Row],[Total After Min Wage Wages]])</f>
        <v>0</v>
      </c>
      <c r="U451" s="41">
        <f>IFERROR(IF(OR(Table1[[#This Row],[Regular Hours]]=0,Table1[[#This Row],[Regular Hours]]=""),VLOOKUP(Table1[[#This Row],[Position Title]],startingWages!$A$2:$D$200,2, FALSE),Table1[[#This Row],[Regular Wages]]/Table1[[#This Row],[Regular Hours]]),0)</f>
        <v>0</v>
      </c>
      <c r="V451" s="41">
        <f>IF(OR(Table1[[#This Row],[OvertimeHours]]="",Table1[[#This Row],[OvertimeHours]]=0),Table1[[#This Row],[Regular Hourly Wage]]*1.5,Table1[[#This Row],[OvertimeWages]]/Table1[[#This Row],[OvertimeHours]])</f>
        <v>0</v>
      </c>
      <c r="W451" s="41">
        <f>IF(OR(Table1[[#This Row],[Holiday Hours]]="",Table1[[#This Row],[Holiday Hours]]=0),Table1[[#This Row],[Regular Hourly Wage]],Table1[[#This Row],[Holiday Wages]]/Table1[[#This Row],[Holiday Hours]])</f>
        <v>0</v>
      </c>
      <c r="X451" s="41" t="str">
        <f>IF(Table1[[#This Row],[Regular Hourly Wage]]&lt;14.05,"$14.75",IF(Table1[[#This Row],[Regular Hourly Wage]]&lt;30,"5%","None"))</f>
        <v>$14.75</v>
      </c>
      <c r="Y451" s="41">
        <f>IF(Table1[[#This Row],[Wage Category]]="5%",Table1[[#This Row],[Regular Hourly Wage]]*1.05,IF(Table1[[#This Row],[Wage Category]]="$14.75",14.75,Table1[[#This Row],[Regular Hourly Wage]]))</f>
        <v>14.75</v>
      </c>
      <c r="Z451" s="41">
        <f>(1+IF(Table1[[#This Row],[Regular Hourly Wage]]=0,0.5,(Table1[[#This Row],[Overtime Hourly Wage]]-Table1[[#This Row],[Regular Hourly Wage]])/Table1[[#This Row],[Regular Hourly Wage]]))*Table1[[#This Row],[Regular Wage Cap]]</f>
        <v>22.125</v>
      </c>
      <c r="AA451" s="41">
        <f>(1+IF(Table1[[#This Row],[Regular Hourly Wage]]=0,0,(Table1[[#This Row],[Holiday Hourly Wage]]-Table1[[#This Row],[Regular Hourly Wage]])/Table1[[#This Row],[Regular Hourly Wage]]))*Table1[[#This Row],[Regular Wage Cap]]</f>
        <v>14.75</v>
      </c>
      <c r="AB451" s="41">
        <f>Table1[[#This Row],[Regular Hours3]]*Table1[[#This Row],[Regular Hourly Wage]]</f>
        <v>0</v>
      </c>
      <c r="AC451" s="41">
        <f>Table1[[#This Row],[OvertimeHours5]]*Table1[[#This Row],[Overtime Hourly Wage]]</f>
        <v>0</v>
      </c>
      <c r="AD451" s="41">
        <f>Table1[[#This Row],[Holiday Hours7]]*Table1[[#This Row],[Holiday Hourly Wage]]</f>
        <v>0</v>
      </c>
      <c r="AE451" s="41">
        <f>SUM(Table1[[#This Row],[Regular10]:[Holiday12]])</f>
        <v>0</v>
      </c>
      <c r="AF451" s="41">
        <f>Table1[[#This Row],[Regular Hours3]]*Table1[[#This Row],[Regular Wage Cap]]</f>
        <v>0</v>
      </c>
      <c r="AG451" s="41">
        <f>Table1[[#This Row],[OvertimeHours5]]*Table1[[#This Row],[Overtime Wage Cap]]</f>
        <v>0</v>
      </c>
      <c r="AH451" s="41">
        <f>Table1[[#This Row],[Holiday Hours7]]*Table1[[#This Row],[Holiday Wage Cap]]</f>
        <v>0</v>
      </c>
      <c r="AI451" s="41">
        <f>SUM(Table1[[#This Row],[Regular]:[Holiday]])</f>
        <v>0</v>
      </c>
      <c r="AJ451" s="41">
        <f>IF(Table1[[#This Row],[Total]]=0,0,Table1[[#This Row],[Total2]]-Table1[[#This Row],[Total]])</f>
        <v>0</v>
      </c>
      <c r="AK451" s="41">
        <f>Table1[[#This Row],[Difference]]*Table1[[#This Row],[DDS Funding Percent]]</f>
        <v>0</v>
      </c>
      <c r="AL451" s="41">
        <f>IF(Table1[[#This Row],[Regular Hourly Wage]]&lt;&gt;0,Table1[[#This Row],[Regular Wage Cap]]-Table1[[#This Row],[Regular Hourly Wage]],0)</f>
        <v>0</v>
      </c>
      <c r="AM451" s="38"/>
      <c r="AN451" s="41">
        <f>Table1[[#This Row],[Wage Difference]]*Table1[[#This Row],[Post Wage Increase Time Off Accruals (Hours)]]</f>
        <v>0</v>
      </c>
      <c r="AO451" s="41">
        <f>Table1[[#This Row],[Min Wage Time Off Accrual Expense]]*Table1[[#This Row],[DDS Funding Percent]]</f>
        <v>0</v>
      </c>
      <c r="AP451" s="1"/>
      <c r="AQ451" s="18"/>
    </row>
    <row r="452" spans="3:43" x14ac:dyDescent="0.25">
      <c r="C452" s="58"/>
      <c r="D452" s="57"/>
      <c r="K452" s="41">
        <f>SUM(Table1[[#This Row],[Regular Wages]],Table1[[#This Row],[OvertimeWages]],Table1[[#This Row],[Holiday Wages]],Table1[[#This Row],[Incentive Payments]])</f>
        <v>0</v>
      </c>
      <c r="L452" s="38"/>
      <c r="M452" s="38"/>
      <c r="N452" s="38"/>
      <c r="O452" s="38"/>
      <c r="P452" s="38"/>
      <c r="Q452" s="38"/>
      <c r="R452" s="38"/>
      <c r="S452" s="41">
        <f>SUM(Table1[[#This Row],[Regular Wages2]],Table1[[#This Row],[OvertimeWages4]],Table1[[#This Row],[Holiday Wages6]],Table1[[#This Row],[Incentive Payments8]])</f>
        <v>0</v>
      </c>
      <c r="T452" s="41">
        <f>SUM(Table1[[#This Row],[Total Pre Min Wage Wages]],Table1[[#This Row],[Total After Min Wage Wages]])</f>
        <v>0</v>
      </c>
      <c r="U452" s="41">
        <f>IFERROR(IF(OR(Table1[[#This Row],[Regular Hours]]=0,Table1[[#This Row],[Regular Hours]]=""),VLOOKUP(Table1[[#This Row],[Position Title]],startingWages!$A$2:$D$200,2, FALSE),Table1[[#This Row],[Regular Wages]]/Table1[[#This Row],[Regular Hours]]),0)</f>
        <v>0</v>
      </c>
      <c r="V452" s="41">
        <f>IF(OR(Table1[[#This Row],[OvertimeHours]]="",Table1[[#This Row],[OvertimeHours]]=0),Table1[[#This Row],[Regular Hourly Wage]]*1.5,Table1[[#This Row],[OvertimeWages]]/Table1[[#This Row],[OvertimeHours]])</f>
        <v>0</v>
      </c>
      <c r="W452" s="41">
        <f>IF(OR(Table1[[#This Row],[Holiday Hours]]="",Table1[[#This Row],[Holiday Hours]]=0),Table1[[#This Row],[Regular Hourly Wage]],Table1[[#This Row],[Holiday Wages]]/Table1[[#This Row],[Holiday Hours]])</f>
        <v>0</v>
      </c>
      <c r="X452" s="41" t="str">
        <f>IF(Table1[[#This Row],[Regular Hourly Wage]]&lt;14.05,"$14.75",IF(Table1[[#This Row],[Regular Hourly Wage]]&lt;30,"5%","None"))</f>
        <v>$14.75</v>
      </c>
      <c r="Y452" s="41">
        <f>IF(Table1[[#This Row],[Wage Category]]="5%",Table1[[#This Row],[Regular Hourly Wage]]*1.05,IF(Table1[[#This Row],[Wage Category]]="$14.75",14.75,Table1[[#This Row],[Regular Hourly Wage]]))</f>
        <v>14.75</v>
      </c>
      <c r="Z452" s="41">
        <f>(1+IF(Table1[[#This Row],[Regular Hourly Wage]]=0,0.5,(Table1[[#This Row],[Overtime Hourly Wage]]-Table1[[#This Row],[Regular Hourly Wage]])/Table1[[#This Row],[Regular Hourly Wage]]))*Table1[[#This Row],[Regular Wage Cap]]</f>
        <v>22.125</v>
      </c>
      <c r="AA452" s="41">
        <f>(1+IF(Table1[[#This Row],[Regular Hourly Wage]]=0,0,(Table1[[#This Row],[Holiday Hourly Wage]]-Table1[[#This Row],[Regular Hourly Wage]])/Table1[[#This Row],[Regular Hourly Wage]]))*Table1[[#This Row],[Regular Wage Cap]]</f>
        <v>14.75</v>
      </c>
      <c r="AB452" s="41">
        <f>Table1[[#This Row],[Regular Hours3]]*Table1[[#This Row],[Regular Hourly Wage]]</f>
        <v>0</v>
      </c>
      <c r="AC452" s="41">
        <f>Table1[[#This Row],[OvertimeHours5]]*Table1[[#This Row],[Overtime Hourly Wage]]</f>
        <v>0</v>
      </c>
      <c r="AD452" s="41">
        <f>Table1[[#This Row],[Holiday Hours7]]*Table1[[#This Row],[Holiday Hourly Wage]]</f>
        <v>0</v>
      </c>
      <c r="AE452" s="41">
        <f>SUM(Table1[[#This Row],[Regular10]:[Holiday12]])</f>
        <v>0</v>
      </c>
      <c r="AF452" s="41">
        <f>Table1[[#This Row],[Regular Hours3]]*Table1[[#This Row],[Regular Wage Cap]]</f>
        <v>0</v>
      </c>
      <c r="AG452" s="41">
        <f>Table1[[#This Row],[OvertimeHours5]]*Table1[[#This Row],[Overtime Wage Cap]]</f>
        <v>0</v>
      </c>
      <c r="AH452" s="41">
        <f>Table1[[#This Row],[Holiday Hours7]]*Table1[[#This Row],[Holiday Wage Cap]]</f>
        <v>0</v>
      </c>
      <c r="AI452" s="41">
        <f>SUM(Table1[[#This Row],[Regular]:[Holiday]])</f>
        <v>0</v>
      </c>
      <c r="AJ452" s="41">
        <f>IF(Table1[[#This Row],[Total]]=0,0,Table1[[#This Row],[Total2]]-Table1[[#This Row],[Total]])</f>
        <v>0</v>
      </c>
      <c r="AK452" s="41">
        <f>Table1[[#This Row],[Difference]]*Table1[[#This Row],[DDS Funding Percent]]</f>
        <v>0</v>
      </c>
      <c r="AL452" s="41">
        <f>IF(Table1[[#This Row],[Regular Hourly Wage]]&lt;&gt;0,Table1[[#This Row],[Regular Wage Cap]]-Table1[[#This Row],[Regular Hourly Wage]],0)</f>
        <v>0</v>
      </c>
      <c r="AM452" s="38"/>
      <c r="AN452" s="41">
        <f>Table1[[#This Row],[Wage Difference]]*Table1[[#This Row],[Post Wage Increase Time Off Accruals (Hours)]]</f>
        <v>0</v>
      </c>
      <c r="AO452" s="41">
        <f>Table1[[#This Row],[Min Wage Time Off Accrual Expense]]*Table1[[#This Row],[DDS Funding Percent]]</f>
        <v>0</v>
      </c>
      <c r="AP452" s="1"/>
      <c r="AQ452" s="18"/>
    </row>
    <row r="453" spans="3:43" x14ac:dyDescent="0.25">
      <c r="C453" s="58"/>
      <c r="D453" s="57"/>
      <c r="K453" s="41">
        <f>SUM(Table1[[#This Row],[Regular Wages]],Table1[[#This Row],[OvertimeWages]],Table1[[#This Row],[Holiday Wages]],Table1[[#This Row],[Incentive Payments]])</f>
        <v>0</v>
      </c>
      <c r="L453" s="38"/>
      <c r="M453" s="38"/>
      <c r="N453" s="38"/>
      <c r="O453" s="38"/>
      <c r="P453" s="38"/>
      <c r="Q453" s="38"/>
      <c r="R453" s="38"/>
      <c r="S453" s="41">
        <f>SUM(Table1[[#This Row],[Regular Wages2]],Table1[[#This Row],[OvertimeWages4]],Table1[[#This Row],[Holiday Wages6]],Table1[[#This Row],[Incentive Payments8]])</f>
        <v>0</v>
      </c>
      <c r="T453" s="41">
        <f>SUM(Table1[[#This Row],[Total Pre Min Wage Wages]],Table1[[#This Row],[Total After Min Wage Wages]])</f>
        <v>0</v>
      </c>
      <c r="U453" s="41">
        <f>IFERROR(IF(OR(Table1[[#This Row],[Regular Hours]]=0,Table1[[#This Row],[Regular Hours]]=""),VLOOKUP(Table1[[#This Row],[Position Title]],startingWages!$A$2:$D$200,2, FALSE),Table1[[#This Row],[Regular Wages]]/Table1[[#This Row],[Regular Hours]]),0)</f>
        <v>0</v>
      </c>
      <c r="V453" s="41">
        <f>IF(OR(Table1[[#This Row],[OvertimeHours]]="",Table1[[#This Row],[OvertimeHours]]=0),Table1[[#This Row],[Regular Hourly Wage]]*1.5,Table1[[#This Row],[OvertimeWages]]/Table1[[#This Row],[OvertimeHours]])</f>
        <v>0</v>
      </c>
      <c r="W453" s="41">
        <f>IF(OR(Table1[[#This Row],[Holiday Hours]]="",Table1[[#This Row],[Holiday Hours]]=0),Table1[[#This Row],[Regular Hourly Wage]],Table1[[#This Row],[Holiday Wages]]/Table1[[#This Row],[Holiday Hours]])</f>
        <v>0</v>
      </c>
      <c r="X453" s="41" t="str">
        <f>IF(Table1[[#This Row],[Regular Hourly Wage]]&lt;14.05,"$14.75",IF(Table1[[#This Row],[Regular Hourly Wage]]&lt;30,"5%","None"))</f>
        <v>$14.75</v>
      </c>
      <c r="Y453" s="41">
        <f>IF(Table1[[#This Row],[Wage Category]]="5%",Table1[[#This Row],[Regular Hourly Wage]]*1.05,IF(Table1[[#This Row],[Wage Category]]="$14.75",14.75,Table1[[#This Row],[Regular Hourly Wage]]))</f>
        <v>14.75</v>
      </c>
      <c r="Z453" s="41">
        <f>(1+IF(Table1[[#This Row],[Regular Hourly Wage]]=0,0.5,(Table1[[#This Row],[Overtime Hourly Wage]]-Table1[[#This Row],[Regular Hourly Wage]])/Table1[[#This Row],[Regular Hourly Wage]]))*Table1[[#This Row],[Regular Wage Cap]]</f>
        <v>22.125</v>
      </c>
      <c r="AA453" s="41">
        <f>(1+IF(Table1[[#This Row],[Regular Hourly Wage]]=0,0,(Table1[[#This Row],[Holiday Hourly Wage]]-Table1[[#This Row],[Regular Hourly Wage]])/Table1[[#This Row],[Regular Hourly Wage]]))*Table1[[#This Row],[Regular Wage Cap]]</f>
        <v>14.75</v>
      </c>
      <c r="AB453" s="41">
        <f>Table1[[#This Row],[Regular Hours3]]*Table1[[#This Row],[Regular Hourly Wage]]</f>
        <v>0</v>
      </c>
      <c r="AC453" s="41">
        <f>Table1[[#This Row],[OvertimeHours5]]*Table1[[#This Row],[Overtime Hourly Wage]]</f>
        <v>0</v>
      </c>
      <c r="AD453" s="41">
        <f>Table1[[#This Row],[Holiday Hours7]]*Table1[[#This Row],[Holiday Hourly Wage]]</f>
        <v>0</v>
      </c>
      <c r="AE453" s="41">
        <f>SUM(Table1[[#This Row],[Regular10]:[Holiday12]])</f>
        <v>0</v>
      </c>
      <c r="AF453" s="41">
        <f>Table1[[#This Row],[Regular Hours3]]*Table1[[#This Row],[Regular Wage Cap]]</f>
        <v>0</v>
      </c>
      <c r="AG453" s="41">
        <f>Table1[[#This Row],[OvertimeHours5]]*Table1[[#This Row],[Overtime Wage Cap]]</f>
        <v>0</v>
      </c>
      <c r="AH453" s="41">
        <f>Table1[[#This Row],[Holiday Hours7]]*Table1[[#This Row],[Holiday Wage Cap]]</f>
        <v>0</v>
      </c>
      <c r="AI453" s="41">
        <f>SUM(Table1[[#This Row],[Regular]:[Holiday]])</f>
        <v>0</v>
      </c>
      <c r="AJ453" s="41">
        <f>IF(Table1[[#This Row],[Total]]=0,0,Table1[[#This Row],[Total2]]-Table1[[#This Row],[Total]])</f>
        <v>0</v>
      </c>
      <c r="AK453" s="41">
        <f>Table1[[#This Row],[Difference]]*Table1[[#This Row],[DDS Funding Percent]]</f>
        <v>0</v>
      </c>
      <c r="AL453" s="41">
        <f>IF(Table1[[#This Row],[Regular Hourly Wage]]&lt;&gt;0,Table1[[#This Row],[Regular Wage Cap]]-Table1[[#This Row],[Regular Hourly Wage]],0)</f>
        <v>0</v>
      </c>
      <c r="AM453" s="38"/>
      <c r="AN453" s="41">
        <f>Table1[[#This Row],[Wage Difference]]*Table1[[#This Row],[Post Wage Increase Time Off Accruals (Hours)]]</f>
        <v>0</v>
      </c>
      <c r="AO453" s="41">
        <f>Table1[[#This Row],[Min Wage Time Off Accrual Expense]]*Table1[[#This Row],[DDS Funding Percent]]</f>
        <v>0</v>
      </c>
      <c r="AP453" s="1"/>
      <c r="AQ453" s="18"/>
    </row>
    <row r="454" spans="3:43" x14ac:dyDescent="0.25">
      <c r="C454" s="58"/>
      <c r="D454" s="57"/>
      <c r="K454" s="41">
        <f>SUM(Table1[[#This Row],[Regular Wages]],Table1[[#This Row],[OvertimeWages]],Table1[[#This Row],[Holiday Wages]],Table1[[#This Row],[Incentive Payments]])</f>
        <v>0</v>
      </c>
      <c r="L454" s="38"/>
      <c r="M454" s="38"/>
      <c r="N454" s="38"/>
      <c r="O454" s="38"/>
      <c r="P454" s="38"/>
      <c r="Q454" s="38"/>
      <c r="R454" s="38"/>
      <c r="S454" s="41">
        <f>SUM(Table1[[#This Row],[Regular Wages2]],Table1[[#This Row],[OvertimeWages4]],Table1[[#This Row],[Holiday Wages6]],Table1[[#This Row],[Incentive Payments8]])</f>
        <v>0</v>
      </c>
      <c r="T454" s="41">
        <f>SUM(Table1[[#This Row],[Total Pre Min Wage Wages]],Table1[[#This Row],[Total After Min Wage Wages]])</f>
        <v>0</v>
      </c>
      <c r="U454" s="41">
        <f>IFERROR(IF(OR(Table1[[#This Row],[Regular Hours]]=0,Table1[[#This Row],[Regular Hours]]=""),VLOOKUP(Table1[[#This Row],[Position Title]],startingWages!$A$2:$D$200,2, FALSE),Table1[[#This Row],[Regular Wages]]/Table1[[#This Row],[Regular Hours]]),0)</f>
        <v>0</v>
      </c>
      <c r="V454" s="41">
        <f>IF(OR(Table1[[#This Row],[OvertimeHours]]="",Table1[[#This Row],[OvertimeHours]]=0),Table1[[#This Row],[Regular Hourly Wage]]*1.5,Table1[[#This Row],[OvertimeWages]]/Table1[[#This Row],[OvertimeHours]])</f>
        <v>0</v>
      </c>
      <c r="W454" s="41">
        <f>IF(OR(Table1[[#This Row],[Holiday Hours]]="",Table1[[#This Row],[Holiday Hours]]=0),Table1[[#This Row],[Regular Hourly Wage]],Table1[[#This Row],[Holiday Wages]]/Table1[[#This Row],[Holiday Hours]])</f>
        <v>0</v>
      </c>
      <c r="X454" s="41" t="str">
        <f>IF(Table1[[#This Row],[Regular Hourly Wage]]&lt;14.05,"$14.75",IF(Table1[[#This Row],[Regular Hourly Wage]]&lt;30,"5%","None"))</f>
        <v>$14.75</v>
      </c>
      <c r="Y454" s="41">
        <f>IF(Table1[[#This Row],[Wage Category]]="5%",Table1[[#This Row],[Regular Hourly Wage]]*1.05,IF(Table1[[#This Row],[Wage Category]]="$14.75",14.75,Table1[[#This Row],[Regular Hourly Wage]]))</f>
        <v>14.75</v>
      </c>
      <c r="Z454" s="41">
        <f>(1+IF(Table1[[#This Row],[Regular Hourly Wage]]=0,0.5,(Table1[[#This Row],[Overtime Hourly Wage]]-Table1[[#This Row],[Regular Hourly Wage]])/Table1[[#This Row],[Regular Hourly Wage]]))*Table1[[#This Row],[Regular Wage Cap]]</f>
        <v>22.125</v>
      </c>
      <c r="AA454" s="41">
        <f>(1+IF(Table1[[#This Row],[Regular Hourly Wage]]=0,0,(Table1[[#This Row],[Holiday Hourly Wage]]-Table1[[#This Row],[Regular Hourly Wage]])/Table1[[#This Row],[Regular Hourly Wage]]))*Table1[[#This Row],[Regular Wage Cap]]</f>
        <v>14.75</v>
      </c>
      <c r="AB454" s="41">
        <f>Table1[[#This Row],[Regular Hours3]]*Table1[[#This Row],[Regular Hourly Wage]]</f>
        <v>0</v>
      </c>
      <c r="AC454" s="41">
        <f>Table1[[#This Row],[OvertimeHours5]]*Table1[[#This Row],[Overtime Hourly Wage]]</f>
        <v>0</v>
      </c>
      <c r="AD454" s="41">
        <f>Table1[[#This Row],[Holiday Hours7]]*Table1[[#This Row],[Holiday Hourly Wage]]</f>
        <v>0</v>
      </c>
      <c r="AE454" s="41">
        <f>SUM(Table1[[#This Row],[Regular10]:[Holiday12]])</f>
        <v>0</v>
      </c>
      <c r="AF454" s="41">
        <f>Table1[[#This Row],[Regular Hours3]]*Table1[[#This Row],[Regular Wage Cap]]</f>
        <v>0</v>
      </c>
      <c r="AG454" s="41">
        <f>Table1[[#This Row],[OvertimeHours5]]*Table1[[#This Row],[Overtime Wage Cap]]</f>
        <v>0</v>
      </c>
      <c r="AH454" s="41">
        <f>Table1[[#This Row],[Holiday Hours7]]*Table1[[#This Row],[Holiday Wage Cap]]</f>
        <v>0</v>
      </c>
      <c r="AI454" s="41">
        <f>SUM(Table1[[#This Row],[Regular]:[Holiday]])</f>
        <v>0</v>
      </c>
      <c r="AJ454" s="41">
        <f>IF(Table1[[#This Row],[Total]]=0,0,Table1[[#This Row],[Total2]]-Table1[[#This Row],[Total]])</f>
        <v>0</v>
      </c>
      <c r="AK454" s="41">
        <f>Table1[[#This Row],[Difference]]*Table1[[#This Row],[DDS Funding Percent]]</f>
        <v>0</v>
      </c>
      <c r="AL454" s="41">
        <f>IF(Table1[[#This Row],[Regular Hourly Wage]]&lt;&gt;0,Table1[[#This Row],[Regular Wage Cap]]-Table1[[#This Row],[Regular Hourly Wage]],0)</f>
        <v>0</v>
      </c>
      <c r="AM454" s="38"/>
      <c r="AN454" s="41">
        <f>Table1[[#This Row],[Wage Difference]]*Table1[[#This Row],[Post Wage Increase Time Off Accruals (Hours)]]</f>
        <v>0</v>
      </c>
      <c r="AO454" s="41">
        <f>Table1[[#This Row],[Min Wage Time Off Accrual Expense]]*Table1[[#This Row],[DDS Funding Percent]]</f>
        <v>0</v>
      </c>
      <c r="AP454" s="1"/>
      <c r="AQ454" s="18"/>
    </row>
    <row r="455" spans="3:43" x14ac:dyDescent="0.25">
      <c r="C455" s="58"/>
      <c r="D455" s="57"/>
      <c r="K455" s="41">
        <f>SUM(Table1[[#This Row],[Regular Wages]],Table1[[#This Row],[OvertimeWages]],Table1[[#This Row],[Holiday Wages]],Table1[[#This Row],[Incentive Payments]])</f>
        <v>0</v>
      </c>
      <c r="L455" s="38"/>
      <c r="M455" s="38"/>
      <c r="N455" s="38"/>
      <c r="O455" s="38"/>
      <c r="P455" s="38"/>
      <c r="Q455" s="38"/>
      <c r="R455" s="38"/>
      <c r="S455" s="41">
        <f>SUM(Table1[[#This Row],[Regular Wages2]],Table1[[#This Row],[OvertimeWages4]],Table1[[#This Row],[Holiday Wages6]],Table1[[#This Row],[Incentive Payments8]])</f>
        <v>0</v>
      </c>
      <c r="T455" s="41">
        <f>SUM(Table1[[#This Row],[Total Pre Min Wage Wages]],Table1[[#This Row],[Total After Min Wage Wages]])</f>
        <v>0</v>
      </c>
      <c r="U455" s="41">
        <f>IFERROR(IF(OR(Table1[[#This Row],[Regular Hours]]=0,Table1[[#This Row],[Regular Hours]]=""),VLOOKUP(Table1[[#This Row],[Position Title]],startingWages!$A$2:$D$200,2, FALSE),Table1[[#This Row],[Regular Wages]]/Table1[[#This Row],[Regular Hours]]),0)</f>
        <v>0</v>
      </c>
      <c r="V455" s="41">
        <f>IF(OR(Table1[[#This Row],[OvertimeHours]]="",Table1[[#This Row],[OvertimeHours]]=0),Table1[[#This Row],[Regular Hourly Wage]]*1.5,Table1[[#This Row],[OvertimeWages]]/Table1[[#This Row],[OvertimeHours]])</f>
        <v>0</v>
      </c>
      <c r="W455" s="41">
        <f>IF(OR(Table1[[#This Row],[Holiday Hours]]="",Table1[[#This Row],[Holiday Hours]]=0),Table1[[#This Row],[Regular Hourly Wage]],Table1[[#This Row],[Holiday Wages]]/Table1[[#This Row],[Holiday Hours]])</f>
        <v>0</v>
      </c>
      <c r="X455" s="41" t="str">
        <f>IF(Table1[[#This Row],[Regular Hourly Wage]]&lt;14.05,"$14.75",IF(Table1[[#This Row],[Regular Hourly Wage]]&lt;30,"5%","None"))</f>
        <v>$14.75</v>
      </c>
      <c r="Y455" s="41">
        <f>IF(Table1[[#This Row],[Wage Category]]="5%",Table1[[#This Row],[Regular Hourly Wage]]*1.05,IF(Table1[[#This Row],[Wage Category]]="$14.75",14.75,Table1[[#This Row],[Regular Hourly Wage]]))</f>
        <v>14.75</v>
      </c>
      <c r="Z455" s="41">
        <f>(1+IF(Table1[[#This Row],[Regular Hourly Wage]]=0,0.5,(Table1[[#This Row],[Overtime Hourly Wage]]-Table1[[#This Row],[Regular Hourly Wage]])/Table1[[#This Row],[Regular Hourly Wage]]))*Table1[[#This Row],[Regular Wage Cap]]</f>
        <v>22.125</v>
      </c>
      <c r="AA455" s="41">
        <f>(1+IF(Table1[[#This Row],[Regular Hourly Wage]]=0,0,(Table1[[#This Row],[Holiday Hourly Wage]]-Table1[[#This Row],[Regular Hourly Wage]])/Table1[[#This Row],[Regular Hourly Wage]]))*Table1[[#This Row],[Regular Wage Cap]]</f>
        <v>14.75</v>
      </c>
      <c r="AB455" s="41">
        <f>Table1[[#This Row],[Regular Hours3]]*Table1[[#This Row],[Regular Hourly Wage]]</f>
        <v>0</v>
      </c>
      <c r="AC455" s="41">
        <f>Table1[[#This Row],[OvertimeHours5]]*Table1[[#This Row],[Overtime Hourly Wage]]</f>
        <v>0</v>
      </c>
      <c r="AD455" s="41">
        <f>Table1[[#This Row],[Holiday Hours7]]*Table1[[#This Row],[Holiday Hourly Wage]]</f>
        <v>0</v>
      </c>
      <c r="AE455" s="41">
        <f>SUM(Table1[[#This Row],[Regular10]:[Holiday12]])</f>
        <v>0</v>
      </c>
      <c r="AF455" s="41">
        <f>Table1[[#This Row],[Regular Hours3]]*Table1[[#This Row],[Regular Wage Cap]]</f>
        <v>0</v>
      </c>
      <c r="AG455" s="41">
        <f>Table1[[#This Row],[OvertimeHours5]]*Table1[[#This Row],[Overtime Wage Cap]]</f>
        <v>0</v>
      </c>
      <c r="AH455" s="41">
        <f>Table1[[#This Row],[Holiday Hours7]]*Table1[[#This Row],[Holiday Wage Cap]]</f>
        <v>0</v>
      </c>
      <c r="AI455" s="41">
        <f>SUM(Table1[[#This Row],[Regular]:[Holiday]])</f>
        <v>0</v>
      </c>
      <c r="AJ455" s="41">
        <f>IF(Table1[[#This Row],[Total]]=0,0,Table1[[#This Row],[Total2]]-Table1[[#This Row],[Total]])</f>
        <v>0</v>
      </c>
      <c r="AK455" s="41">
        <f>Table1[[#This Row],[Difference]]*Table1[[#This Row],[DDS Funding Percent]]</f>
        <v>0</v>
      </c>
      <c r="AL455" s="41">
        <f>IF(Table1[[#This Row],[Regular Hourly Wage]]&lt;&gt;0,Table1[[#This Row],[Regular Wage Cap]]-Table1[[#This Row],[Regular Hourly Wage]],0)</f>
        <v>0</v>
      </c>
      <c r="AM455" s="38"/>
      <c r="AN455" s="41">
        <f>Table1[[#This Row],[Wage Difference]]*Table1[[#This Row],[Post Wage Increase Time Off Accruals (Hours)]]</f>
        <v>0</v>
      </c>
      <c r="AO455" s="41">
        <f>Table1[[#This Row],[Min Wage Time Off Accrual Expense]]*Table1[[#This Row],[DDS Funding Percent]]</f>
        <v>0</v>
      </c>
      <c r="AP455" s="1"/>
      <c r="AQ455" s="18"/>
    </row>
    <row r="456" spans="3:43" x14ac:dyDescent="0.25">
      <c r="C456" s="58"/>
      <c r="D456" s="57"/>
      <c r="K456" s="41">
        <f>SUM(Table1[[#This Row],[Regular Wages]],Table1[[#This Row],[OvertimeWages]],Table1[[#This Row],[Holiday Wages]],Table1[[#This Row],[Incentive Payments]])</f>
        <v>0</v>
      </c>
      <c r="L456" s="38"/>
      <c r="M456" s="38"/>
      <c r="N456" s="38"/>
      <c r="O456" s="38"/>
      <c r="P456" s="38"/>
      <c r="Q456" s="38"/>
      <c r="R456" s="38"/>
      <c r="S456" s="41">
        <f>SUM(Table1[[#This Row],[Regular Wages2]],Table1[[#This Row],[OvertimeWages4]],Table1[[#This Row],[Holiday Wages6]],Table1[[#This Row],[Incentive Payments8]])</f>
        <v>0</v>
      </c>
      <c r="T456" s="41">
        <f>SUM(Table1[[#This Row],[Total Pre Min Wage Wages]],Table1[[#This Row],[Total After Min Wage Wages]])</f>
        <v>0</v>
      </c>
      <c r="U456" s="41">
        <f>IFERROR(IF(OR(Table1[[#This Row],[Regular Hours]]=0,Table1[[#This Row],[Regular Hours]]=""),VLOOKUP(Table1[[#This Row],[Position Title]],startingWages!$A$2:$D$200,2, FALSE),Table1[[#This Row],[Regular Wages]]/Table1[[#This Row],[Regular Hours]]),0)</f>
        <v>0</v>
      </c>
      <c r="V456" s="41">
        <f>IF(OR(Table1[[#This Row],[OvertimeHours]]="",Table1[[#This Row],[OvertimeHours]]=0),Table1[[#This Row],[Regular Hourly Wage]]*1.5,Table1[[#This Row],[OvertimeWages]]/Table1[[#This Row],[OvertimeHours]])</f>
        <v>0</v>
      </c>
      <c r="W456" s="41">
        <f>IF(OR(Table1[[#This Row],[Holiday Hours]]="",Table1[[#This Row],[Holiday Hours]]=0),Table1[[#This Row],[Regular Hourly Wage]],Table1[[#This Row],[Holiday Wages]]/Table1[[#This Row],[Holiday Hours]])</f>
        <v>0</v>
      </c>
      <c r="X456" s="41" t="str">
        <f>IF(Table1[[#This Row],[Regular Hourly Wage]]&lt;14.05,"$14.75",IF(Table1[[#This Row],[Regular Hourly Wage]]&lt;30,"5%","None"))</f>
        <v>$14.75</v>
      </c>
      <c r="Y456" s="41">
        <f>IF(Table1[[#This Row],[Wage Category]]="5%",Table1[[#This Row],[Regular Hourly Wage]]*1.05,IF(Table1[[#This Row],[Wage Category]]="$14.75",14.75,Table1[[#This Row],[Regular Hourly Wage]]))</f>
        <v>14.75</v>
      </c>
      <c r="Z456" s="41">
        <f>(1+IF(Table1[[#This Row],[Regular Hourly Wage]]=0,0.5,(Table1[[#This Row],[Overtime Hourly Wage]]-Table1[[#This Row],[Regular Hourly Wage]])/Table1[[#This Row],[Regular Hourly Wage]]))*Table1[[#This Row],[Regular Wage Cap]]</f>
        <v>22.125</v>
      </c>
      <c r="AA456" s="41">
        <f>(1+IF(Table1[[#This Row],[Regular Hourly Wage]]=0,0,(Table1[[#This Row],[Holiday Hourly Wage]]-Table1[[#This Row],[Regular Hourly Wage]])/Table1[[#This Row],[Regular Hourly Wage]]))*Table1[[#This Row],[Regular Wage Cap]]</f>
        <v>14.75</v>
      </c>
      <c r="AB456" s="41">
        <f>Table1[[#This Row],[Regular Hours3]]*Table1[[#This Row],[Regular Hourly Wage]]</f>
        <v>0</v>
      </c>
      <c r="AC456" s="41">
        <f>Table1[[#This Row],[OvertimeHours5]]*Table1[[#This Row],[Overtime Hourly Wage]]</f>
        <v>0</v>
      </c>
      <c r="AD456" s="41">
        <f>Table1[[#This Row],[Holiday Hours7]]*Table1[[#This Row],[Holiday Hourly Wage]]</f>
        <v>0</v>
      </c>
      <c r="AE456" s="41">
        <f>SUM(Table1[[#This Row],[Regular10]:[Holiday12]])</f>
        <v>0</v>
      </c>
      <c r="AF456" s="41">
        <f>Table1[[#This Row],[Regular Hours3]]*Table1[[#This Row],[Regular Wage Cap]]</f>
        <v>0</v>
      </c>
      <c r="AG456" s="41">
        <f>Table1[[#This Row],[OvertimeHours5]]*Table1[[#This Row],[Overtime Wage Cap]]</f>
        <v>0</v>
      </c>
      <c r="AH456" s="41">
        <f>Table1[[#This Row],[Holiday Hours7]]*Table1[[#This Row],[Holiday Wage Cap]]</f>
        <v>0</v>
      </c>
      <c r="AI456" s="41">
        <f>SUM(Table1[[#This Row],[Regular]:[Holiday]])</f>
        <v>0</v>
      </c>
      <c r="AJ456" s="41">
        <f>IF(Table1[[#This Row],[Total]]=0,0,Table1[[#This Row],[Total2]]-Table1[[#This Row],[Total]])</f>
        <v>0</v>
      </c>
      <c r="AK456" s="41">
        <f>Table1[[#This Row],[Difference]]*Table1[[#This Row],[DDS Funding Percent]]</f>
        <v>0</v>
      </c>
      <c r="AL456" s="41">
        <f>IF(Table1[[#This Row],[Regular Hourly Wage]]&lt;&gt;0,Table1[[#This Row],[Regular Wage Cap]]-Table1[[#This Row],[Regular Hourly Wage]],0)</f>
        <v>0</v>
      </c>
      <c r="AM456" s="38"/>
      <c r="AN456" s="41">
        <f>Table1[[#This Row],[Wage Difference]]*Table1[[#This Row],[Post Wage Increase Time Off Accruals (Hours)]]</f>
        <v>0</v>
      </c>
      <c r="AO456" s="41">
        <f>Table1[[#This Row],[Min Wage Time Off Accrual Expense]]*Table1[[#This Row],[DDS Funding Percent]]</f>
        <v>0</v>
      </c>
      <c r="AP456" s="1"/>
      <c r="AQ456" s="18"/>
    </row>
    <row r="457" spans="3:43" x14ac:dyDescent="0.25">
      <c r="C457" s="58"/>
      <c r="D457" s="57"/>
      <c r="K457" s="41">
        <f>SUM(Table1[[#This Row],[Regular Wages]],Table1[[#This Row],[OvertimeWages]],Table1[[#This Row],[Holiday Wages]],Table1[[#This Row],[Incentive Payments]])</f>
        <v>0</v>
      </c>
      <c r="L457" s="38"/>
      <c r="M457" s="38"/>
      <c r="N457" s="38"/>
      <c r="O457" s="38"/>
      <c r="P457" s="38"/>
      <c r="Q457" s="38"/>
      <c r="R457" s="38"/>
      <c r="S457" s="41">
        <f>SUM(Table1[[#This Row],[Regular Wages2]],Table1[[#This Row],[OvertimeWages4]],Table1[[#This Row],[Holiday Wages6]],Table1[[#This Row],[Incentive Payments8]])</f>
        <v>0</v>
      </c>
      <c r="T457" s="41">
        <f>SUM(Table1[[#This Row],[Total Pre Min Wage Wages]],Table1[[#This Row],[Total After Min Wage Wages]])</f>
        <v>0</v>
      </c>
      <c r="U457" s="41">
        <f>IFERROR(IF(OR(Table1[[#This Row],[Regular Hours]]=0,Table1[[#This Row],[Regular Hours]]=""),VLOOKUP(Table1[[#This Row],[Position Title]],startingWages!$A$2:$D$200,2, FALSE),Table1[[#This Row],[Regular Wages]]/Table1[[#This Row],[Regular Hours]]),0)</f>
        <v>0</v>
      </c>
      <c r="V457" s="41">
        <f>IF(OR(Table1[[#This Row],[OvertimeHours]]="",Table1[[#This Row],[OvertimeHours]]=0),Table1[[#This Row],[Regular Hourly Wage]]*1.5,Table1[[#This Row],[OvertimeWages]]/Table1[[#This Row],[OvertimeHours]])</f>
        <v>0</v>
      </c>
      <c r="W457" s="41">
        <f>IF(OR(Table1[[#This Row],[Holiday Hours]]="",Table1[[#This Row],[Holiday Hours]]=0),Table1[[#This Row],[Regular Hourly Wage]],Table1[[#This Row],[Holiday Wages]]/Table1[[#This Row],[Holiday Hours]])</f>
        <v>0</v>
      </c>
      <c r="X457" s="41" t="str">
        <f>IF(Table1[[#This Row],[Regular Hourly Wage]]&lt;14.05,"$14.75",IF(Table1[[#This Row],[Regular Hourly Wage]]&lt;30,"5%","None"))</f>
        <v>$14.75</v>
      </c>
      <c r="Y457" s="41">
        <f>IF(Table1[[#This Row],[Wage Category]]="5%",Table1[[#This Row],[Regular Hourly Wage]]*1.05,IF(Table1[[#This Row],[Wage Category]]="$14.75",14.75,Table1[[#This Row],[Regular Hourly Wage]]))</f>
        <v>14.75</v>
      </c>
      <c r="Z457" s="41">
        <f>(1+IF(Table1[[#This Row],[Regular Hourly Wage]]=0,0.5,(Table1[[#This Row],[Overtime Hourly Wage]]-Table1[[#This Row],[Regular Hourly Wage]])/Table1[[#This Row],[Regular Hourly Wage]]))*Table1[[#This Row],[Regular Wage Cap]]</f>
        <v>22.125</v>
      </c>
      <c r="AA457" s="41">
        <f>(1+IF(Table1[[#This Row],[Regular Hourly Wage]]=0,0,(Table1[[#This Row],[Holiday Hourly Wage]]-Table1[[#This Row],[Regular Hourly Wage]])/Table1[[#This Row],[Regular Hourly Wage]]))*Table1[[#This Row],[Regular Wage Cap]]</f>
        <v>14.75</v>
      </c>
      <c r="AB457" s="41">
        <f>Table1[[#This Row],[Regular Hours3]]*Table1[[#This Row],[Regular Hourly Wage]]</f>
        <v>0</v>
      </c>
      <c r="AC457" s="41">
        <f>Table1[[#This Row],[OvertimeHours5]]*Table1[[#This Row],[Overtime Hourly Wage]]</f>
        <v>0</v>
      </c>
      <c r="AD457" s="41">
        <f>Table1[[#This Row],[Holiday Hours7]]*Table1[[#This Row],[Holiday Hourly Wage]]</f>
        <v>0</v>
      </c>
      <c r="AE457" s="41">
        <f>SUM(Table1[[#This Row],[Regular10]:[Holiday12]])</f>
        <v>0</v>
      </c>
      <c r="AF457" s="41">
        <f>Table1[[#This Row],[Regular Hours3]]*Table1[[#This Row],[Regular Wage Cap]]</f>
        <v>0</v>
      </c>
      <c r="AG457" s="41">
        <f>Table1[[#This Row],[OvertimeHours5]]*Table1[[#This Row],[Overtime Wage Cap]]</f>
        <v>0</v>
      </c>
      <c r="AH457" s="41">
        <f>Table1[[#This Row],[Holiday Hours7]]*Table1[[#This Row],[Holiday Wage Cap]]</f>
        <v>0</v>
      </c>
      <c r="AI457" s="41">
        <f>SUM(Table1[[#This Row],[Regular]:[Holiday]])</f>
        <v>0</v>
      </c>
      <c r="AJ457" s="41">
        <f>IF(Table1[[#This Row],[Total]]=0,0,Table1[[#This Row],[Total2]]-Table1[[#This Row],[Total]])</f>
        <v>0</v>
      </c>
      <c r="AK457" s="41">
        <f>Table1[[#This Row],[Difference]]*Table1[[#This Row],[DDS Funding Percent]]</f>
        <v>0</v>
      </c>
      <c r="AL457" s="41">
        <f>IF(Table1[[#This Row],[Regular Hourly Wage]]&lt;&gt;0,Table1[[#This Row],[Regular Wage Cap]]-Table1[[#This Row],[Regular Hourly Wage]],0)</f>
        <v>0</v>
      </c>
      <c r="AM457" s="38"/>
      <c r="AN457" s="41">
        <f>Table1[[#This Row],[Wage Difference]]*Table1[[#This Row],[Post Wage Increase Time Off Accruals (Hours)]]</f>
        <v>0</v>
      </c>
      <c r="AO457" s="41">
        <f>Table1[[#This Row],[Min Wage Time Off Accrual Expense]]*Table1[[#This Row],[DDS Funding Percent]]</f>
        <v>0</v>
      </c>
      <c r="AP457" s="1"/>
      <c r="AQ457" s="18"/>
    </row>
    <row r="458" spans="3:43" x14ac:dyDescent="0.25">
      <c r="C458" s="58"/>
      <c r="D458" s="57"/>
      <c r="K458" s="41">
        <f>SUM(Table1[[#This Row],[Regular Wages]],Table1[[#This Row],[OvertimeWages]],Table1[[#This Row],[Holiday Wages]],Table1[[#This Row],[Incentive Payments]])</f>
        <v>0</v>
      </c>
      <c r="L458" s="38"/>
      <c r="M458" s="38"/>
      <c r="N458" s="38"/>
      <c r="O458" s="38"/>
      <c r="P458" s="38"/>
      <c r="Q458" s="38"/>
      <c r="R458" s="38"/>
      <c r="S458" s="41">
        <f>SUM(Table1[[#This Row],[Regular Wages2]],Table1[[#This Row],[OvertimeWages4]],Table1[[#This Row],[Holiday Wages6]],Table1[[#This Row],[Incentive Payments8]])</f>
        <v>0</v>
      </c>
      <c r="T458" s="41">
        <f>SUM(Table1[[#This Row],[Total Pre Min Wage Wages]],Table1[[#This Row],[Total After Min Wage Wages]])</f>
        <v>0</v>
      </c>
      <c r="U458" s="41">
        <f>IFERROR(IF(OR(Table1[[#This Row],[Regular Hours]]=0,Table1[[#This Row],[Regular Hours]]=""),VLOOKUP(Table1[[#This Row],[Position Title]],startingWages!$A$2:$D$200,2, FALSE),Table1[[#This Row],[Regular Wages]]/Table1[[#This Row],[Regular Hours]]),0)</f>
        <v>0</v>
      </c>
      <c r="V458" s="41">
        <f>IF(OR(Table1[[#This Row],[OvertimeHours]]="",Table1[[#This Row],[OvertimeHours]]=0),Table1[[#This Row],[Regular Hourly Wage]]*1.5,Table1[[#This Row],[OvertimeWages]]/Table1[[#This Row],[OvertimeHours]])</f>
        <v>0</v>
      </c>
      <c r="W458" s="41">
        <f>IF(OR(Table1[[#This Row],[Holiday Hours]]="",Table1[[#This Row],[Holiday Hours]]=0),Table1[[#This Row],[Regular Hourly Wage]],Table1[[#This Row],[Holiday Wages]]/Table1[[#This Row],[Holiday Hours]])</f>
        <v>0</v>
      </c>
      <c r="X458" s="41" t="str">
        <f>IF(Table1[[#This Row],[Regular Hourly Wage]]&lt;14.05,"$14.75",IF(Table1[[#This Row],[Regular Hourly Wage]]&lt;30,"5%","None"))</f>
        <v>$14.75</v>
      </c>
      <c r="Y458" s="41">
        <f>IF(Table1[[#This Row],[Wage Category]]="5%",Table1[[#This Row],[Regular Hourly Wage]]*1.05,IF(Table1[[#This Row],[Wage Category]]="$14.75",14.75,Table1[[#This Row],[Regular Hourly Wage]]))</f>
        <v>14.75</v>
      </c>
      <c r="Z458" s="41">
        <f>(1+IF(Table1[[#This Row],[Regular Hourly Wage]]=0,0.5,(Table1[[#This Row],[Overtime Hourly Wage]]-Table1[[#This Row],[Regular Hourly Wage]])/Table1[[#This Row],[Regular Hourly Wage]]))*Table1[[#This Row],[Regular Wage Cap]]</f>
        <v>22.125</v>
      </c>
      <c r="AA458" s="41">
        <f>(1+IF(Table1[[#This Row],[Regular Hourly Wage]]=0,0,(Table1[[#This Row],[Holiday Hourly Wage]]-Table1[[#This Row],[Regular Hourly Wage]])/Table1[[#This Row],[Regular Hourly Wage]]))*Table1[[#This Row],[Regular Wage Cap]]</f>
        <v>14.75</v>
      </c>
      <c r="AB458" s="41">
        <f>Table1[[#This Row],[Regular Hours3]]*Table1[[#This Row],[Regular Hourly Wage]]</f>
        <v>0</v>
      </c>
      <c r="AC458" s="41">
        <f>Table1[[#This Row],[OvertimeHours5]]*Table1[[#This Row],[Overtime Hourly Wage]]</f>
        <v>0</v>
      </c>
      <c r="AD458" s="41">
        <f>Table1[[#This Row],[Holiday Hours7]]*Table1[[#This Row],[Holiday Hourly Wage]]</f>
        <v>0</v>
      </c>
      <c r="AE458" s="41">
        <f>SUM(Table1[[#This Row],[Regular10]:[Holiday12]])</f>
        <v>0</v>
      </c>
      <c r="AF458" s="41">
        <f>Table1[[#This Row],[Regular Hours3]]*Table1[[#This Row],[Regular Wage Cap]]</f>
        <v>0</v>
      </c>
      <c r="AG458" s="41">
        <f>Table1[[#This Row],[OvertimeHours5]]*Table1[[#This Row],[Overtime Wage Cap]]</f>
        <v>0</v>
      </c>
      <c r="AH458" s="41">
        <f>Table1[[#This Row],[Holiday Hours7]]*Table1[[#This Row],[Holiday Wage Cap]]</f>
        <v>0</v>
      </c>
      <c r="AI458" s="41">
        <f>SUM(Table1[[#This Row],[Regular]:[Holiday]])</f>
        <v>0</v>
      </c>
      <c r="AJ458" s="41">
        <f>IF(Table1[[#This Row],[Total]]=0,0,Table1[[#This Row],[Total2]]-Table1[[#This Row],[Total]])</f>
        <v>0</v>
      </c>
      <c r="AK458" s="41">
        <f>Table1[[#This Row],[Difference]]*Table1[[#This Row],[DDS Funding Percent]]</f>
        <v>0</v>
      </c>
      <c r="AL458" s="41">
        <f>IF(Table1[[#This Row],[Regular Hourly Wage]]&lt;&gt;0,Table1[[#This Row],[Regular Wage Cap]]-Table1[[#This Row],[Regular Hourly Wage]],0)</f>
        <v>0</v>
      </c>
      <c r="AM458" s="38"/>
      <c r="AN458" s="41">
        <f>Table1[[#This Row],[Wage Difference]]*Table1[[#This Row],[Post Wage Increase Time Off Accruals (Hours)]]</f>
        <v>0</v>
      </c>
      <c r="AO458" s="41">
        <f>Table1[[#This Row],[Min Wage Time Off Accrual Expense]]*Table1[[#This Row],[DDS Funding Percent]]</f>
        <v>0</v>
      </c>
      <c r="AP458" s="1"/>
      <c r="AQ458" s="18"/>
    </row>
    <row r="459" spans="3:43" x14ac:dyDescent="0.25">
      <c r="C459" s="58"/>
      <c r="D459" s="57"/>
      <c r="K459" s="41">
        <f>SUM(Table1[[#This Row],[Regular Wages]],Table1[[#This Row],[OvertimeWages]],Table1[[#This Row],[Holiday Wages]],Table1[[#This Row],[Incentive Payments]])</f>
        <v>0</v>
      </c>
      <c r="L459" s="38"/>
      <c r="M459" s="38"/>
      <c r="N459" s="38"/>
      <c r="O459" s="38"/>
      <c r="P459" s="38"/>
      <c r="Q459" s="38"/>
      <c r="R459" s="38"/>
      <c r="S459" s="41">
        <f>SUM(Table1[[#This Row],[Regular Wages2]],Table1[[#This Row],[OvertimeWages4]],Table1[[#This Row],[Holiday Wages6]],Table1[[#This Row],[Incentive Payments8]])</f>
        <v>0</v>
      </c>
      <c r="T459" s="41">
        <f>SUM(Table1[[#This Row],[Total Pre Min Wage Wages]],Table1[[#This Row],[Total After Min Wage Wages]])</f>
        <v>0</v>
      </c>
      <c r="U459" s="41">
        <f>IFERROR(IF(OR(Table1[[#This Row],[Regular Hours]]=0,Table1[[#This Row],[Regular Hours]]=""),VLOOKUP(Table1[[#This Row],[Position Title]],startingWages!$A$2:$D$200,2, FALSE),Table1[[#This Row],[Regular Wages]]/Table1[[#This Row],[Regular Hours]]),0)</f>
        <v>0</v>
      </c>
      <c r="V459" s="41">
        <f>IF(OR(Table1[[#This Row],[OvertimeHours]]="",Table1[[#This Row],[OvertimeHours]]=0),Table1[[#This Row],[Regular Hourly Wage]]*1.5,Table1[[#This Row],[OvertimeWages]]/Table1[[#This Row],[OvertimeHours]])</f>
        <v>0</v>
      </c>
      <c r="W459" s="41">
        <f>IF(OR(Table1[[#This Row],[Holiday Hours]]="",Table1[[#This Row],[Holiday Hours]]=0),Table1[[#This Row],[Regular Hourly Wage]],Table1[[#This Row],[Holiday Wages]]/Table1[[#This Row],[Holiday Hours]])</f>
        <v>0</v>
      </c>
      <c r="X459" s="41" t="str">
        <f>IF(Table1[[#This Row],[Regular Hourly Wage]]&lt;14.05,"$14.75",IF(Table1[[#This Row],[Regular Hourly Wage]]&lt;30,"5%","None"))</f>
        <v>$14.75</v>
      </c>
      <c r="Y459" s="41">
        <f>IF(Table1[[#This Row],[Wage Category]]="5%",Table1[[#This Row],[Regular Hourly Wage]]*1.05,IF(Table1[[#This Row],[Wage Category]]="$14.75",14.75,Table1[[#This Row],[Regular Hourly Wage]]))</f>
        <v>14.75</v>
      </c>
      <c r="Z459" s="41">
        <f>(1+IF(Table1[[#This Row],[Regular Hourly Wage]]=0,0.5,(Table1[[#This Row],[Overtime Hourly Wage]]-Table1[[#This Row],[Regular Hourly Wage]])/Table1[[#This Row],[Regular Hourly Wage]]))*Table1[[#This Row],[Regular Wage Cap]]</f>
        <v>22.125</v>
      </c>
      <c r="AA459" s="41">
        <f>(1+IF(Table1[[#This Row],[Regular Hourly Wage]]=0,0,(Table1[[#This Row],[Holiday Hourly Wage]]-Table1[[#This Row],[Regular Hourly Wage]])/Table1[[#This Row],[Regular Hourly Wage]]))*Table1[[#This Row],[Regular Wage Cap]]</f>
        <v>14.75</v>
      </c>
      <c r="AB459" s="41">
        <f>Table1[[#This Row],[Regular Hours3]]*Table1[[#This Row],[Regular Hourly Wage]]</f>
        <v>0</v>
      </c>
      <c r="AC459" s="41">
        <f>Table1[[#This Row],[OvertimeHours5]]*Table1[[#This Row],[Overtime Hourly Wage]]</f>
        <v>0</v>
      </c>
      <c r="AD459" s="41">
        <f>Table1[[#This Row],[Holiday Hours7]]*Table1[[#This Row],[Holiday Hourly Wage]]</f>
        <v>0</v>
      </c>
      <c r="AE459" s="41">
        <f>SUM(Table1[[#This Row],[Regular10]:[Holiday12]])</f>
        <v>0</v>
      </c>
      <c r="AF459" s="41">
        <f>Table1[[#This Row],[Regular Hours3]]*Table1[[#This Row],[Regular Wage Cap]]</f>
        <v>0</v>
      </c>
      <c r="AG459" s="41">
        <f>Table1[[#This Row],[OvertimeHours5]]*Table1[[#This Row],[Overtime Wage Cap]]</f>
        <v>0</v>
      </c>
      <c r="AH459" s="41">
        <f>Table1[[#This Row],[Holiday Hours7]]*Table1[[#This Row],[Holiday Wage Cap]]</f>
        <v>0</v>
      </c>
      <c r="AI459" s="41">
        <f>SUM(Table1[[#This Row],[Regular]:[Holiday]])</f>
        <v>0</v>
      </c>
      <c r="AJ459" s="41">
        <f>IF(Table1[[#This Row],[Total]]=0,0,Table1[[#This Row],[Total2]]-Table1[[#This Row],[Total]])</f>
        <v>0</v>
      </c>
      <c r="AK459" s="41">
        <f>Table1[[#This Row],[Difference]]*Table1[[#This Row],[DDS Funding Percent]]</f>
        <v>0</v>
      </c>
      <c r="AL459" s="41">
        <f>IF(Table1[[#This Row],[Regular Hourly Wage]]&lt;&gt;0,Table1[[#This Row],[Regular Wage Cap]]-Table1[[#This Row],[Regular Hourly Wage]],0)</f>
        <v>0</v>
      </c>
      <c r="AM459" s="38"/>
      <c r="AN459" s="41">
        <f>Table1[[#This Row],[Wage Difference]]*Table1[[#This Row],[Post Wage Increase Time Off Accruals (Hours)]]</f>
        <v>0</v>
      </c>
      <c r="AO459" s="41">
        <f>Table1[[#This Row],[Min Wage Time Off Accrual Expense]]*Table1[[#This Row],[DDS Funding Percent]]</f>
        <v>0</v>
      </c>
      <c r="AP459" s="1"/>
      <c r="AQ459" s="18"/>
    </row>
    <row r="460" spans="3:43" x14ac:dyDescent="0.25">
      <c r="C460" s="58"/>
      <c r="D460" s="57"/>
      <c r="K460" s="41">
        <f>SUM(Table1[[#This Row],[Regular Wages]],Table1[[#This Row],[OvertimeWages]],Table1[[#This Row],[Holiday Wages]],Table1[[#This Row],[Incentive Payments]])</f>
        <v>0</v>
      </c>
      <c r="L460" s="38"/>
      <c r="M460" s="38"/>
      <c r="N460" s="38"/>
      <c r="O460" s="38"/>
      <c r="P460" s="38"/>
      <c r="Q460" s="38"/>
      <c r="R460" s="38"/>
      <c r="S460" s="41">
        <f>SUM(Table1[[#This Row],[Regular Wages2]],Table1[[#This Row],[OvertimeWages4]],Table1[[#This Row],[Holiday Wages6]],Table1[[#This Row],[Incentive Payments8]])</f>
        <v>0</v>
      </c>
      <c r="T460" s="41">
        <f>SUM(Table1[[#This Row],[Total Pre Min Wage Wages]],Table1[[#This Row],[Total After Min Wage Wages]])</f>
        <v>0</v>
      </c>
      <c r="U460" s="41">
        <f>IFERROR(IF(OR(Table1[[#This Row],[Regular Hours]]=0,Table1[[#This Row],[Regular Hours]]=""),VLOOKUP(Table1[[#This Row],[Position Title]],startingWages!$A$2:$D$200,2, FALSE),Table1[[#This Row],[Regular Wages]]/Table1[[#This Row],[Regular Hours]]),0)</f>
        <v>0</v>
      </c>
      <c r="V460" s="41">
        <f>IF(OR(Table1[[#This Row],[OvertimeHours]]="",Table1[[#This Row],[OvertimeHours]]=0),Table1[[#This Row],[Regular Hourly Wage]]*1.5,Table1[[#This Row],[OvertimeWages]]/Table1[[#This Row],[OvertimeHours]])</f>
        <v>0</v>
      </c>
      <c r="W460" s="41">
        <f>IF(OR(Table1[[#This Row],[Holiday Hours]]="",Table1[[#This Row],[Holiday Hours]]=0),Table1[[#This Row],[Regular Hourly Wage]],Table1[[#This Row],[Holiday Wages]]/Table1[[#This Row],[Holiday Hours]])</f>
        <v>0</v>
      </c>
      <c r="X460" s="41" t="str">
        <f>IF(Table1[[#This Row],[Regular Hourly Wage]]&lt;14.05,"$14.75",IF(Table1[[#This Row],[Regular Hourly Wage]]&lt;30,"5%","None"))</f>
        <v>$14.75</v>
      </c>
      <c r="Y460" s="41">
        <f>IF(Table1[[#This Row],[Wage Category]]="5%",Table1[[#This Row],[Regular Hourly Wage]]*1.05,IF(Table1[[#This Row],[Wage Category]]="$14.75",14.75,Table1[[#This Row],[Regular Hourly Wage]]))</f>
        <v>14.75</v>
      </c>
      <c r="Z460" s="41">
        <f>(1+IF(Table1[[#This Row],[Regular Hourly Wage]]=0,0.5,(Table1[[#This Row],[Overtime Hourly Wage]]-Table1[[#This Row],[Regular Hourly Wage]])/Table1[[#This Row],[Regular Hourly Wage]]))*Table1[[#This Row],[Regular Wage Cap]]</f>
        <v>22.125</v>
      </c>
      <c r="AA460" s="41">
        <f>(1+IF(Table1[[#This Row],[Regular Hourly Wage]]=0,0,(Table1[[#This Row],[Holiday Hourly Wage]]-Table1[[#This Row],[Regular Hourly Wage]])/Table1[[#This Row],[Regular Hourly Wage]]))*Table1[[#This Row],[Regular Wage Cap]]</f>
        <v>14.75</v>
      </c>
      <c r="AB460" s="41">
        <f>Table1[[#This Row],[Regular Hours3]]*Table1[[#This Row],[Regular Hourly Wage]]</f>
        <v>0</v>
      </c>
      <c r="AC460" s="41">
        <f>Table1[[#This Row],[OvertimeHours5]]*Table1[[#This Row],[Overtime Hourly Wage]]</f>
        <v>0</v>
      </c>
      <c r="AD460" s="41">
        <f>Table1[[#This Row],[Holiday Hours7]]*Table1[[#This Row],[Holiday Hourly Wage]]</f>
        <v>0</v>
      </c>
      <c r="AE460" s="41">
        <f>SUM(Table1[[#This Row],[Regular10]:[Holiday12]])</f>
        <v>0</v>
      </c>
      <c r="AF460" s="41">
        <f>Table1[[#This Row],[Regular Hours3]]*Table1[[#This Row],[Regular Wage Cap]]</f>
        <v>0</v>
      </c>
      <c r="AG460" s="41">
        <f>Table1[[#This Row],[OvertimeHours5]]*Table1[[#This Row],[Overtime Wage Cap]]</f>
        <v>0</v>
      </c>
      <c r="AH460" s="41">
        <f>Table1[[#This Row],[Holiday Hours7]]*Table1[[#This Row],[Holiday Wage Cap]]</f>
        <v>0</v>
      </c>
      <c r="AI460" s="41">
        <f>SUM(Table1[[#This Row],[Regular]:[Holiday]])</f>
        <v>0</v>
      </c>
      <c r="AJ460" s="41">
        <f>IF(Table1[[#This Row],[Total]]=0,0,Table1[[#This Row],[Total2]]-Table1[[#This Row],[Total]])</f>
        <v>0</v>
      </c>
      <c r="AK460" s="41">
        <f>Table1[[#This Row],[Difference]]*Table1[[#This Row],[DDS Funding Percent]]</f>
        <v>0</v>
      </c>
      <c r="AL460" s="41">
        <f>IF(Table1[[#This Row],[Regular Hourly Wage]]&lt;&gt;0,Table1[[#This Row],[Regular Wage Cap]]-Table1[[#This Row],[Regular Hourly Wage]],0)</f>
        <v>0</v>
      </c>
      <c r="AM460" s="38"/>
      <c r="AN460" s="41">
        <f>Table1[[#This Row],[Wage Difference]]*Table1[[#This Row],[Post Wage Increase Time Off Accruals (Hours)]]</f>
        <v>0</v>
      </c>
      <c r="AO460" s="41">
        <f>Table1[[#This Row],[Min Wage Time Off Accrual Expense]]*Table1[[#This Row],[DDS Funding Percent]]</f>
        <v>0</v>
      </c>
      <c r="AP460" s="1"/>
      <c r="AQ460" s="18"/>
    </row>
    <row r="461" spans="3:43" x14ac:dyDescent="0.25">
      <c r="C461" s="58"/>
      <c r="D461" s="57"/>
      <c r="K461" s="41">
        <f>SUM(Table1[[#This Row],[Regular Wages]],Table1[[#This Row],[OvertimeWages]],Table1[[#This Row],[Holiday Wages]],Table1[[#This Row],[Incentive Payments]])</f>
        <v>0</v>
      </c>
      <c r="L461" s="38"/>
      <c r="M461" s="38"/>
      <c r="N461" s="38"/>
      <c r="O461" s="38"/>
      <c r="P461" s="38"/>
      <c r="Q461" s="38"/>
      <c r="R461" s="38"/>
      <c r="S461" s="41">
        <f>SUM(Table1[[#This Row],[Regular Wages2]],Table1[[#This Row],[OvertimeWages4]],Table1[[#This Row],[Holiday Wages6]],Table1[[#This Row],[Incentive Payments8]])</f>
        <v>0</v>
      </c>
      <c r="T461" s="41">
        <f>SUM(Table1[[#This Row],[Total Pre Min Wage Wages]],Table1[[#This Row],[Total After Min Wage Wages]])</f>
        <v>0</v>
      </c>
      <c r="U461" s="41">
        <f>IFERROR(IF(OR(Table1[[#This Row],[Regular Hours]]=0,Table1[[#This Row],[Regular Hours]]=""),VLOOKUP(Table1[[#This Row],[Position Title]],startingWages!$A$2:$D$200,2, FALSE),Table1[[#This Row],[Regular Wages]]/Table1[[#This Row],[Regular Hours]]),0)</f>
        <v>0</v>
      </c>
      <c r="V461" s="41">
        <f>IF(OR(Table1[[#This Row],[OvertimeHours]]="",Table1[[#This Row],[OvertimeHours]]=0),Table1[[#This Row],[Regular Hourly Wage]]*1.5,Table1[[#This Row],[OvertimeWages]]/Table1[[#This Row],[OvertimeHours]])</f>
        <v>0</v>
      </c>
      <c r="W461" s="41">
        <f>IF(OR(Table1[[#This Row],[Holiday Hours]]="",Table1[[#This Row],[Holiday Hours]]=0),Table1[[#This Row],[Regular Hourly Wage]],Table1[[#This Row],[Holiday Wages]]/Table1[[#This Row],[Holiday Hours]])</f>
        <v>0</v>
      </c>
      <c r="X461" s="41" t="str">
        <f>IF(Table1[[#This Row],[Regular Hourly Wage]]&lt;14.05,"$14.75",IF(Table1[[#This Row],[Regular Hourly Wage]]&lt;30,"5%","None"))</f>
        <v>$14.75</v>
      </c>
      <c r="Y461" s="41">
        <f>IF(Table1[[#This Row],[Wage Category]]="5%",Table1[[#This Row],[Regular Hourly Wage]]*1.05,IF(Table1[[#This Row],[Wage Category]]="$14.75",14.75,Table1[[#This Row],[Regular Hourly Wage]]))</f>
        <v>14.75</v>
      </c>
      <c r="Z461" s="41">
        <f>(1+IF(Table1[[#This Row],[Regular Hourly Wage]]=0,0.5,(Table1[[#This Row],[Overtime Hourly Wage]]-Table1[[#This Row],[Regular Hourly Wage]])/Table1[[#This Row],[Regular Hourly Wage]]))*Table1[[#This Row],[Regular Wage Cap]]</f>
        <v>22.125</v>
      </c>
      <c r="AA461" s="41">
        <f>(1+IF(Table1[[#This Row],[Regular Hourly Wage]]=0,0,(Table1[[#This Row],[Holiday Hourly Wage]]-Table1[[#This Row],[Regular Hourly Wage]])/Table1[[#This Row],[Regular Hourly Wage]]))*Table1[[#This Row],[Regular Wage Cap]]</f>
        <v>14.75</v>
      </c>
      <c r="AB461" s="41">
        <f>Table1[[#This Row],[Regular Hours3]]*Table1[[#This Row],[Regular Hourly Wage]]</f>
        <v>0</v>
      </c>
      <c r="AC461" s="41">
        <f>Table1[[#This Row],[OvertimeHours5]]*Table1[[#This Row],[Overtime Hourly Wage]]</f>
        <v>0</v>
      </c>
      <c r="AD461" s="41">
        <f>Table1[[#This Row],[Holiday Hours7]]*Table1[[#This Row],[Holiday Hourly Wage]]</f>
        <v>0</v>
      </c>
      <c r="AE461" s="41">
        <f>SUM(Table1[[#This Row],[Regular10]:[Holiday12]])</f>
        <v>0</v>
      </c>
      <c r="AF461" s="41">
        <f>Table1[[#This Row],[Regular Hours3]]*Table1[[#This Row],[Regular Wage Cap]]</f>
        <v>0</v>
      </c>
      <c r="AG461" s="41">
        <f>Table1[[#This Row],[OvertimeHours5]]*Table1[[#This Row],[Overtime Wage Cap]]</f>
        <v>0</v>
      </c>
      <c r="AH461" s="41">
        <f>Table1[[#This Row],[Holiday Hours7]]*Table1[[#This Row],[Holiday Wage Cap]]</f>
        <v>0</v>
      </c>
      <c r="AI461" s="41">
        <f>SUM(Table1[[#This Row],[Regular]:[Holiday]])</f>
        <v>0</v>
      </c>
      <c r="AJ461" s="41">
        <f>IF(Table1[[#This Row],[Total]]=0,0,Table1[[#This Row],[Total2]]-Table1[[#This Row],[Total]])</f>
        <v>0</v>
      </c>
      <c r="AK461" s="41">
        <f>Table1[[#This Row],[Difference]]*Table1[[#This Row],[DDS Funding Percent]]</f>
        <v>0</v>
      </c>
      <c r="AL461" s="41">
        <f>IF(Table1[[#This Row],[Regular Hourly Wage]]&lt;&gt;0,Table1[[#This Row],[Regular Wage Cap]]-Table1[[#This Row],[Regular Hourly Wage]],0)</f>
        <v>0</v>
      </c>
      <c r="AM461" s="38"/>
      <c r="AN461" s="41">
        <f>Table1[[#This Row],[Wage Difference]]*Table1[[#This Row],[Post Wage Increase Time Off Accruals (Hours)]]</f>
        <v>0</v>
      </c>
      <c r="AO461" s="41">
        <f>Table1[[#This Row],[Min Wage Time Off Accrual Expense]]*Table1[[#This Row],[DDS Funding Percent]]</f>
        <v>0</v>
      </c>
      <c r="AP461" s="1"/>
      <c r="AQ461" s="18"/>
    </row>
    <row r="462" spans="3:43" x14ac:dyDescent="0.25">
      <c r="C462" s="58"/>
      <c r="D462" s="57"/>
      <c r="K462" s="41">
        <f>SUM(Table1[[#This Row],[Regular Wages]],Table1[[#This Row],[OvertimeWages]],Table1[[#This Row],[Holiday Wages]],Table1[[#This Row],[Incentive Payments]])</f>
        <v>0</v>
      </c>
      <c r="L462" s="38"/>
      <c r="M462" s="38"/>
      <c r="N462" s="38"/>
      <c r="O462" s="38"/>
      <c r="P462" s="38"/>
      <c r="Q462" s="38"/>
      <c r="R462" s="38"/>
      <c r="S462" s="41">
        <f>SUM(Table1[[#This Row],[Regular Wages2]],Table1[[#This Row],[OvertimeWages4]],Table1[[#This Row],[Holiday Wages6]],Table1[[#This Row],[Incentive Payments8]])</f>
        <v>0</v>
      </c>
      <c r="T462" s="41">
        <f>SUM(Table1[[#This Row],[Total Pre Min Wage Wages]],Table1[[#This Row],[Total After Min Wage Wages]])</f>
        <v>0</v>
      </c>
      <c r="U462" s="41">
        <f>IFERROR(IF(OR(Table1[[#This Row],[Regular Hours]]=0,Table1[[#This Row],[Regular Hours]]=""),VLOOKUP(Table1[[#This Row],[Position Title]],startingWages!$A$2:$D$200,2, FALSE),Table1[[#This Row],[Regular Wages]]/Table1[[#This Row],[Regular Hours]]),0)</f>
        <v>0</v>
      </c>
      <c r="V462" s="41">
        <f>IF(OR(Table1[[#This Row],[OvertimeHours]]="",Table1[[#This Row],[OvertimeHours]]=0),Table1[[#This Row],[Regular Hourly Wage]]*1.5,Table1[[#This Row],[OvertimeWages]]/Table1[[#This Row],[OvertimeHours]])</f>
        <v>0</v>
      </c>
      <c r="W462" s="41">
        <f>IF(OR(Table1[[#This Row],[Holiday Hours]]="",Table1[[#This Row],[Holiday Hours]]=0),Table1[[#This Row],[Regular Hourly Wage]],Table1[[#This Row],[Holiday Wages]]/Table1[[#This Row],[Holiday Hours]])</f>
        <v>0</v>
      </c>
      <c r="X462" s="41" t="str">
        <f>IF(Table1[[#This Row],[Regular Hourly Wage]]&lt;14.05,"$14.75",IF(Table1[[#This Row],[Regular Hourly Wage]]&lt;30,"5%","None"))</f>
        <v>$14.75</v>
      </c>
      <c r="Y462" s="41">
        <f>IF(Table1[[#This Row],[Wage Category]]="5%",Table1[[#This Row],[Regular Hourly Wage]]*1.05,IF(Table1[[#This Row],[Wage Category]]="$14.75",14.75,Table1[[#This Row],[Regular Hourly Wage]]))</f>
        <v>14.75</v>
      </c>
      <c r="Z462" s="41">
        <f>(1+IF(Table1[[#This Row],[Regular Hourly Wage]]=0,0.5,(Table1[[#This Row],[Overtime Hourly Wage]]-Table1[[#This Row],[Regular Hourly Wage]])/Table1[[#This Row],[Regular Hourly Wage]]))*Table1[[#This Row],[Regular Wage Cap]]</f>
        <v>22.125</v>
      </c>
      <c r="AA462" s="41">
        <f>(1+IF(Table1[[#This Row],[Regular Hourly Wage]]=0,0,(Table1[[#This Row],[Holiday Hourly Wage]]-Table1[[#This Row],[Regular Hourly Wage]])/Table1[[#This Row],[Regular Hourly Wage]]))*Table1[[#This Row],[Regular Wage Cap]]</f>
        <v>14.75</v>
      </c>
      <c r="AB462" s="41">
        <f>Table1[[#This Row],[Regular Hours3]]*Table1[[#This Row],[Regular Hourly Wage]]</f>
        <v>0</v>
      </c>
      <c r="AC462" s="41">
        <f>Table1[[#This Row],[OvertimeHours5]]*Table1[[#This Row],[Overtime Hourly Wage]]</f>
        <v>0</v>
      </c>
      <c r="AD462" s="41">
        <f>Table1[[#This Row],[Holiday Hours7]]*Table1[[#This Row],[Holiday Hourly Wage]]</f>
        <v>0</v>
      </c>
      <c r="AE462" s="41">
        <f>SUM(Table1[[#This Row],[Regular10]:[Holiday12]])</f>
        <v>0</v>
      </c>
      <c r="AF462" s="41">
        <f>Table1[[#This Row],[Regular Hours3]]*Table1[[#This Row],[Regular Wage Cap]]</f>
        <v>0</v>
      </c>
      <c r="AG462" s="41">
        <f>Table1[[#This Row],[OvertimeHours5]]*Table1[[#This Row],[Overtime Wage Cap]]</f>
        <v>0</v>
      </c>
      <c r="AH462" s="41">
        <f>Table1[[#This Row],[Holiday Hours7]]*Table1[[#This Row],[Holiday Wage Cap]]</f>
        <v>0</v>
      </c>
      <c r="AI462" s="41">
        <f>SUM(Table1[[#This Row],[Regular]:[Holiday]])</f>
        <v>0</v>
      </c>
      <c r="AJ462" s="41">
        <f>IF(Table1[[#This Row],[Total]]=0,0,Table1[[#This Row],[Total2]]-Table1[[#This Row],[Total]])</f>
        <v>0</v>
      </c>
      <c r="AK462" s="41">
        <f>Table1[[#This Row],[Difference]]*Table1[[#This Row],[DDS Funding Percent]]</f>
        <v>0</v>
      </c>
      <c r="AL462" s="41">
        <f>IF(Table1[[#This Row],[Regular Hourly Wage]]&lt;&gt;0,Table1[[#This Row],[Regular Wage Cap]]-Table1[[#This Row],[Regular Hourly Wage]],0)</f>
        <v>0</v>
      </c>
      <c r="AM462" s="38"/>
      <c r="AN462" s="41">
        <f>Table1[[#This Row],[Wage Difference]]*Table1[[#This Row],[Post Wage Increase Time Off Accruals (Hours)]]</f>
        <v>0</v>
      </c>
      <c r="AO462" s="41">
        <f>Table1[[#This Row],[Min Wage Time Off Accrual Expense]]*Table1[[#This Row],[DDS Funding Percent]]</f>
        <v>0</v>
      </c>
      <c r="AP462" s="1"/>
      <c r="AQ462" s="18"/>
    </row>
    <row r="463" spans="3:43" x14ac:dyDescent="0.25">
      <c r="C463" s="58"/>
      <c r="D463" s="57"/>
      <c r="K463" s="41">
        <f>SUM(Table1[[#This Row],[Regular Wages]],Table1[[#This Row],[OvertimeWages]],Table1[[#This Row],[Holiday Wages]],Table1[[#This Row],[Incentive Payments]])</f>
        <v>0</v>
      </c>
      <c r="L463" s="38"/>
      <c r="M463" s="38"/>
      <c r="N463" s="38"/>
      <c r="O463" s="38"/>
      <c r="P463" s="38"/>
      <c r="Q463" s="38"/>
      <c r="R463" s="38"/>
      <c r="S463" s="41">
        <f>SUM(Table1[[#This Row],[Regular Wages2]],Table1[[#This Row],[OvertimeWages4]],Table1[[#This Row],[Holiday Wages6]],Table1[[#This Row],[Incentive Payments8]])</f>
        <v>0</v>
      </c>
      <c r="T463" s="41">
        <f>SUM(Table1[[#This Row],[Total Pre Min Wage Wages]],Table1[[#This Row],[Total After Min Wage Wages]])</f>
        <v>0</v>
      </c>
      <c r="U463" s="41">
        <f>IFERROR(IF(OR(Table1[[#This Row],[Regular Hours]]=0,Table1[[#This Row],[Regular Hours]]=""),VLOOKUP(Table1[[#This Row],[Position Title]],startingWages!$A$2:$D$200,2, FALSE),Table1[[#This Row],[Regular Wages]]/Table1[[#This Row],[Regular Hours]]),0)</f>
        <v>0</v>
      </c>
      <c r="V463" s="41">
        <f>IF(OR(Table1[[#This Row],[OvertimeHours]]="",Table1[[#This Row],[OvertimeHours]]=0),Table1[[#This Row],[Regular Hourly Wage]]*1.5,Table1[[#This Row],[OvertimeWages]]/Table1[[#This Row],[OvertimeHours]])</f>
        <v>0</v>
      </c>
      <c r="W463" s="41">
        <f>IF(OR(Table1[[#This Row],[Holiday Hours]]="",Table1[[#This Row],[Holiday Hours]]=0),Table1[[#This Row],[Regular Hourly Wage]],Table1[[#This Row],[Holiday Wages]]/Table1[[#This Row],[Holiday Hours]])</f>
        <v>0</v>
      </c>
      <c r="X463" s="41" t="str">
        <f>IF(Table1[[#This Row],[Regular Hourly Wage]]&lt;14.05,"$14.75",IF(Table1[[#This Row],[Regular Hourly Wage]]&lt;30,"5%","None"))</f>
        <v>$14.75</v>
      </c>
      <c r="Y463" s="41">
        <f>IF(Table1[[#This Row],[Wage Category]]="5%",Table1[[#This Row],[Regular Hourly Wage]]*1.05,IF(Table1[[#This Row],[Wage Category]]="$14.75",14.75,Table1[[#This Row],[Regular Hourly Wage]]))</f>
        <v>14.75</v>
      </c>
      <c r="Z463" s="41">
        <f>(1+IF(Table1[[#This Row],[Regular Hourly Wage]]=0,0.5,(Table1[[#This Row],[Overtime Hourly Wage]]-Table1[[#This Row],[Regular Hourly Wage]])/Table1[[#This Row],[Regular Hourly Wage]]))*Table1[[#This Row],[Regular Wage Cap]]</f>
        <v>22.125</v>
      </c>
      <c r="AA463" s="41">
        <f>(1+IF(Table1[[#This Row],[Regular Hourly Wage]]=0,0,(Table1[[#This Row],[Holiday Hourly Wage]]-Table1[[#This Row],[Regular Hourly Wage]])/Table1[[#This Row],[Regular Hourly Wage]]))*Table1[[#This Row],[Regular Wage Cap]]</f>
        <v>14.75</v>
      </c>
      <c r="AB463" s="41">
        <f>Table1[[#This Row],[Regular Hours3]]*Table1[[#This Row],[Regular Hourly Wage]]</f>
        <v>0</v>
      </c>
      <c r="AC463" s="41">
        <f>Table1[[#This Row],[OvertimeHours5]]*Table1[[#This Row],[Overtime Hourly Wage]]</f>
        <v>0</v>
      </c>
      <c r="AD463" s="41">
        <f>Table1[[#This Row],[Holiday Hours7]]*Table1[[#This Row],[Holiday Hourly Wage]]</f>
        <v>0</v>
      </c>
      <c r="AE463" s="41">
        <f>SUM(Table1[[#This Row],[Regular10]:[Holiday12]])</f>
        <v>0</v>
      </c>
      <c r="AF463" s="41">
        <f>Table1[[#This Row],[Regular Hours3]]*Table1[[#This Row],[Regular Wage Cap]]</f>
        <v>0</v>
      </c>
      <c r="AG463" s="41">
        <f>Table1[[#This Row],[OvertimeHours5]]*Table1[[#This Row],[Overtime Wage Cap]]</f>
        <v>0</v>
      </c>
      <c r="AH463" s="41">
        <f>Table1[[#This Row],[Holiday Hours7]]*Table1[[#This Row],[Holiday Wage Cap]]</f>
        <v>0</v>
      </c>
      <c r="AI463" s="41">
        <f>SUM(Table1[[#This Row],[Regular]:[Holiday]])</f>
        <v>0</v>
      </c>
      <c r="AJ463" s="41">
        <f>IF(Table1[[#This Row],[Total]]=0,0,Table1[[#This Row],[Total2]]-Table1[[#This Row],[Total]])</f>
        <v>0</v>
      </c>
      <c r="AK463" s="41">
        <f>Table1[[#This Row],[Difference]]*Table1[[#This Row],[DDS Funding Percent]]</f>
        <v>0</v>
      </c>
      <c r="AL463" s="41">
        <f>IF(Table1[[#This Row],[Regular Hourly Wage]]&lt;&gt;0,Table1[[#This Row],[Regular Wage Cap]]-Table1[[#This Row],[Regular Hourly Wage]],0)</f>
        <v>0</v>
      </c>
      <c r="AM463" s="38"/>
      <c r="AN463" s="41">
        <f>Table1[[#This Row],[Wage Difference]]*Table1[[#This Row],[Post Wage Increase Time Off Accruals (Hours)]]</f>
        <v>0</v>
      </c>
      <c r="AO463" s="41">
        <f>Table1[[#This Row],[Min Wage Time Off Accrual Expense]]*Table1[[#This Row],[DDS Funding Percent]]</f>
        <v>0</v>
      </c>
      <c r="AP463" s="1"/>
      <c r="AQ463" s="18"/>
    </row>
    <row r="464" spans="3:43" x14ac:dyDescent="0.25">
      <c r="C464" s="58"/>
      <c r="D464" s="57"/>
      <c r="K464" s="41">
        <f>SUM(Table1[[#This Row],[Regular Wages]],Table1[[#This Row],[OvertimeWages]],Table1[[#This Row],[Holiday Wages]],Table1[[#This Row],[Incentive Payments]])</f>
        <v>0</v>
      </c>
      <c r="L464" s="38"/>
      <c r="M464" s="38"/>
      <c r="N464" s="38"/>
      <c r="O464" s="38"/>
      <c r="P464" s="38"/>
      <c r="Q464" s="38"/>
      <c r="R464" s="38"/>
      <c r="S464" s="41">
        <f>SUM(Table1[[#This Row],[Regular Wages2]],Table1[[#This Row],[OvertimeWages4]],Table1[[#This Row],[Holiday Wages6]],Table1[[#This Row],[Incentive Payments8]])</f>
        <v>0</v>
      </c>
      <c r="T464" s="41">
        <f>SUM(Table1[[#This Row],[Total Pre Min Wage Wages]],Table1[[#This Row],[Total After Min Wage Wages]])</f>
        <v>0</v>
      </c>
      <c r="U464" s="41">
        <f>IFERROR(IF(OR(Table1[[#This Row],[Regular Hours]]=0,Table1[[#This Row],[Regular Hours]]=""),VLOOKUP(Table1[[#This Row],[Position Title]],startingWages!$A$2:$D$200,2, FALSE),Table1[[#This Row],[Regular Wages]]/Table1[[#This Row],[Regular Hours]]),0)</f>
        <v>0</v>
      </c>
      <c r="V464" s="41">
        <f>IF(OR(Table1[[#This Row],[OvertimeHours]]="",Table1[[#This Row],[OvertimeHours]]=0),Table1[[#This Row],[Regular Hourly Wage]]*1.5,Table1[[#This Row],[OvertimeWages]]/Table1[[#This Row],[OvertimeHours]])</f>
        <v>0</v>
      </c>
      <c r="W464" s="41">
        <f>IF(OR(Table1[[#This Row],[Holiday Hours]]="",Table1[[#This Row],[Holiday Hours]]=0),Table1[[#This Row],[Regular Hourly Wage]],Table1[[#This Row],[Holiday Wages]]/Table1[[#This Row],[Holiday Hours]])</f>
        <v>0</v>
      </c>
      <c r="X464" s="41" t="str">
        <f>IF(Table1[[#This Row],[Regular Hourly Wage]]&lt;14.05,"$14.75",IF(Table1[[#This Row],[Regular Hourly Wage]]&lt;30,"5%","None"))</f>
        <v>$14.75</v>
      </c>
      <c r="Y464" s="41">
        <f>IF(Table1[[#This Row],[Wage Category]]="5%",Table1[[#This Row],[Regular Hourly Wage]]*1.05,IF(Table1[[#This Row],[Wage Category]]="$14.75",14.75,Table1[[#This Row],[Regular Hourly Wage]]))</f>
        <v>14.75</v>
      </c>
      <c r="Z464" s="41">
        <f>(1+IF(Table1[[#This Row],[Regular Hourly Wage]]=0,0.5,(Table1[[#This Row],[Overtime Hourly Wage]]-Table1[[#This Row],[Regular Hourly Wage]])/Table1[[#This Row],[Regular Hourly Wage]]))*Table1[[#This Row],[Regular Wage Cap]]</f>
        <v>22.125</v>
      </c>
      <c r="AA464" s="41">
        <f>(1+IF(Table1[[#This Row],[Regular Hourly Wage]]=0,0,(Table1[[#This Row],[Holiday Hourly Wage]]-Table1[[#This Row],[Regular Hourly Wage]])/Table1[[#This Row],[Regular Hourly Wage]]))*Table1[[#This Row],[Regular Wage Cap]]</f>
        <v>14.75</v>
      </c>
      <c r="AB464" s="41">
        <f>Table1[[#This Row],[Regular Hours3]]*Table1[[#This Row],[Regular Hourly Wage]]</f>
        <v>0</v>
      </c>
      <c r="AC464" s="41">
        <f>Table1[[#This Row],[OvertimeHours5]]*Table1[[#This Row],[Overtime Hourly Wage]]</f>
        <v>0</v>
      </c>
      <c r="AD464" s="41">
        <f>Table1[[#This Row],[Holiday Hours7]]*Table1[[#This Row],[Holiday Hourly Wage]]</f>
        <v>0</v>
      </c>
      <c r="AE464" s="41">
        <f>SUM(Table1[[#This Row],[Regular10]:[Holiday12]])</f>
        <v>0</v>
      </c>
      <c r="AF464" s="41">
        <f>Table1[[#This Row],[Regular Hours3]]*Table1[[#This Row],[Regular Wage Cap]]</f>
        <v>0</v>
      </c>
      <c r="AG464" s="41">
        <f>Table1[[#This Row],[OvertimeHours5]]*Table1[[#This Row],[Overtime Wage Cap]]</f>
        <v>0</v>
      </c>
      <c r="AH464" s="41">
        <f>Table1[[#This Row],[Holiday Hours7]]*Table1[[#This Row],[Holiday Wage Cap]]</f>
        <v>0</v>
      </c>
      <c r="AI464" s="41">
        <f>SUM(Table1[[#This Row],[Regular]:[Holiday]])</f>
        <v>0</v>
      </c>
      <c r="AJ464" s="41">
        <f>IF(Table1[[#This Row],[Total]]=0,0,Table1[[#This Row],[Total2]]-Table1[[#This Row],[Total]])</f>
        <v>0</v>
      </c>
      <c r="AK464" s="41">
        <f>Table1[[#This Row],[Difference]]*Table1[[#This Row],[DDS Funding Percent]]</f>
        <v>0</v>
      </c>
      <c r="AL464" s="41">
        <f>IF(Table1[[#This Row],[Regular Hourly Wage]]&lt;&gt;0,Table1[[#This Row],[Regular Wage Cap]]-Table1[[#This Row],[Regular Hourly Wage]],0)</f>
        <v>0</v>
      </c>
      <c r="AM464" s="38"/>
      <c r="AN464" s="41">
        <f>Table1[[#This Row],[Wage Difference]]*Table1[[#This Row],[Post Wage Increase Time Off Accruals (Hours)]]</f>
        <v>0</v>
      </c>
      <c r="AO464" s="41">
        <f>Table1[[#This Row],[Min Wage Time Off Accrual Expense]]*Table1[[#This Row],[DDS Funding Percent]]</f>
        <v>0</v>
      </c>
      <c r="AP464" s="1"/>
      <c r="AQ464" s="18"/>
    </row>
    <row r="465" spans="3:43" x14ac:dyDescent="0.25">
      <c r="C465" s="58"/>
      <c r="D465" s="57"/>
      <c r="K465" s="41">
        <f>SUM(Table1[[#This Row],[Regular Wages]],Table1[[#This Row],[OvertimeWages]],Table1[[#This Row],[Holiday Wages]],Table1[[#This Row],[Incentive Payments]])</f>
        <v>0</v>
      </c>
      <c r="L465" s="38"/>
      <c r="M465" s="38"/>
      <c r="N465" s="38"/>
      <c r="O465" s="38"/>
      <c r="P465" s="38"/>
      <c r="Q465" s="38"/>
      <c r="R465" s="38"/>
      <c r="S465" s="41">
        <f>SUM(Table1[[#This Row],[Regular Wages2]],Table1[[#This Row],[OvertimeWages4]],Table1[[#This Row],[Holiday Wages6]],Table1[[#This Row],[Incentive Payments8]])</f>
        <v>0</v>
      </c>
      <c r="T465" s="41">
        <f>SUM(Table1[[#This Row],[Total Pre Min Wage Wages]],Table1[[#This Row],[Total After Min Wage Wages]])</f>
        <v>0</v>
      </c>
      <c r="U465" s="41">
        <f>IFERROR(IF(OR(Table1[[#This Row],[Regular Hours]]=0,Table1[[#This Row],[Regular Hours]]=""),VLOOKUP(Table1[[#This Row],[Position Title]],startingWages!$A$2:$D$200,2, FALSE),Table1[[#This Row],[Regular Wages]]/Table1[[#This Row],[Regular Hours]]),0)</f>
        <v>0</v>
      </c>
      <c r="V465" s="41">
        <f>IF(OR(Table1[[#This Row],[OvertimeHours]]="",Table1[[#This Row],[OvertimeHours]]=0),Table1[[#This Row],[Regular Hourly Wage]]*1.5,Table1[[#This Row],[OvertimeWages]]/Table1[[#This Row],[OvertimeHours]])</f>
        <v>0</v>
      </c>
      <c r="W465" s="41">
        <f>IF(OR(Table1[[#This Row],[Holiday Hours]]="",Table1[[#This Row],[Holiday Hours]]=0),Table1[[#This Row],[Regular Hourly Wage]],Table1[[#This Row],[Holiday Wages]]/Table1[[#This Row],[Holiday Hours]])</f>
        <v>0</v>
      </c>
      <c r="X465" s="41" t="str">
        <f>IF(Table1[[#This Row],[Regular Hourly Wage]]&lt;14.05,"$14.75",IF(Table1[[#This Row],[Regular Hourly Wage]]&lt;30,"5%","None"))</f>
        <v>$14.75</v>
      </c>
      <c r="Y465" s="41">
        <f>IF(Table1[[#This Row],[Wage Category]]="5%",Table1[[#This Row],[Regular Hourly Wage]]*1.05,IF(Table1[[#This Row],[Wage Category]]="$14.75",14.75,Table1[[#This Row],[Regular Hourly Wage]]))</f>
        <v>14.75</v>
      </c>
      <c r="Z465" s="41">
        <f>(1+IF(Table1[[#This Row],[Regular Hourly Wage]]=0,0.5,(Table1[[#This Row],[Overtime Hourly Wage]]-Table1[[#This Row],[Regular Hourly Wage]])/Table1[[#This Row],[Regular Hourly Wage]]))*Table1[[#This Row],[Regular Wage Cap]]</f>
        <v>22.125</v>
      </c>
      <c r="AA465" s="41">
        <f>(1+IF(Table1[[#This Row],[Regular Hourly Wage]]=0,0,(Table1[[#This Row],[Holiday Hourly Wage]]-Table1[[#This Row],[Regular Hourly Wage]])/Table1[[#This Row],[Regular Hourly Wage]]))*Table1[[#This Row],[Regular Wage Cap]]</f>
        <v>14.75</v>
      </c>
      <c r="AB465" s="41">
        <f>Table1[[#This Row],[Regular Hours3]]*Table1[[#This Row],[Regular Hourly Wage]]</f>
        <v>0</v>
      </c>
      <c r="AC465" s="41">
        <f>Table1[[#This Row],[OvertimeHours5]]*Table1[[#This Row],[Overtime Hourly Wage]]</f>
        <v>0</v>
      </c>
      <c r="AD465" s="41">
        <f>Table1[[#This Row],[Holiday Hours7]]*Table1[[#This Row],[Holiday Hourly Wage]]</f>
        <v>0</v>
      </c>
      <c r="AE465" s="41">
        <f>SUM(Table1[[#This Row],[Regular10]:[Holiday12]])</f>
        <v>0</v>
      </c>
      <c r="AF465" s="41">
        <f>Table1[[#This Row],[Regular Hours3]]*Table1[[#This Row],[Regular Wage Cap]]</f>
        <v>0</v>
      </c>
      <c r="AG465" s="41">
        <f>Table1[[#This Row],[OvertimeHours5]]*Table1[[#This Row],[Overtime Wage Cap]]</f>
        <v>0</v>
      </c>
      <c r="AH465" s="41">
        <f>Table1[[#This Row],[Holiday Hours7]]*Table1[[#This Row],[Holiday Wage Cap]]</f>
        <v>0</v>
      </c>
      <c r="AI465" s="41">
        <f>SUM(Table1[[#This Row],[Regular]:[Holiday]])</f>
        <v>0</v>
      </c>
      <c r="AJ465" s="41">
        <f>IF(Table1[[#This Row],[Total]]=0,0,Table1[[#This Row],[Total2]]-Table1[[#This Row],[Total]])</f>
        <v>0</v>
      </c>
      <c r="AK465" s="41">
        <f>Table1[[#This Row],[Difference]]*Table1[[#This Row],[DDS Funding Percent]]</f>
        <v>0</v>
      </c>
      <c r="AL465" s="41">
        <f>IF(Table1[[#This Row],[Regular Hourly Wage]]&lt;&gt;0,Table1[[#This Row],[Regular Wage Cap]]-Table1[[#This Row],[Regular Hourly Wage]],0)</f>
        <v>0</v>
      </c>
      <c r="AM465" s="38"/>
      <c r="AN465" s="41">
        <f>Table1[[#This Row],[Wage Difference]]*Table1[[#This Row],[Post Wage Increase Time Off Accruals (Hours)]]</f>
        <v>0</v>
      </c>
      <c r="AO465" s="41">
        <f>Table1[[#This Row],[Min Wage Time Off Accrual Expense]]*Table1[[#This Row],[DDS Funding Percent]]</f>
        <v>0</v>
      </c>
      <c r="AP465" s="1"/>
      <c r="AQ465" s="18"/>
    </row>
    <row r="466" spans="3:43" x14ac:dyDescent="0.25">
      <c r="C466" s="58"/>
      <c r="D466" s="57"/>
      <c r="K466" s="41">
        <f>SUM(Table1[[#This Row],[Regular Wages]],Table1[[#This Row],[OvertimeWages]],Table1[[#This Row],[Holiday Wages]],Table1[[#This Row],[Incentive Payments]])</f>
        <v>0</v>
      </c>
      <c r="L466" s="38"/>
      <c r="M466" s="38"/>
      <c r="N466" s="38"/>
      <c r="O466" s="38"/>
      <c r="P466" s="38"/>
      <c r="Q466" s="38"/>
      <c r="R466" s="38"/>
      <c r="S466" s="41">
        <f>SUM(Table1[[#This Row],[Regular Wages2]],Table1[[#This Row],[OvertimeWages4]],Table1[[#This Row],[Holiday Wages6]],Table1[[#This Row],[Incentive Payments8]])</f>
        <v>0</v>
      </c>
      <c r="T466" s="41">
        <f>SUM(Table1[[#This Row],[Total Pre Min Wage Wages]],Table1[[#This Row],[Total After Min Wage Wages]])</f>
        <v>0</v>
      </c>
      <c r="U466" s="41">
        <f>IFERROR(IF(OR(Table1[[#This Row],[Regular Hours]]=0,Table1[[#This Row],[Regular Hours]]=""),VLOOKUP(Table1[[#This Row],[Position Title]],startingWages!$A$2:$D$200,2, FALSE),Table1[[#This Row],[Regular Wages]]/Table1[[#This Row],[Regular Hours]]),0)</f>
        <v>0</v>
      </c>
      <c r="V466" s="41">
        <f>IF(OR(Table1[[#This Row],[OvertimeHours]]="",Table1[[#This Row],[OvertimeHours]]=0),Table1[[#This Row],[Regular Hourly Wage]]*1.5,Table1[[#This Row],[OvertimeWages]]/Table1[[#This Row],[OvertimeHours]])</f>
        <v>0</v>
      </c>
      <c r="W466" s="41">
        <f>IF(OR(Table1[[#This Row],[Holiday Hours]]="",Table1[[#This Row],[Holiday Hours]]=0),Table1[[#This Row],[Regular Hourly Wage]],Table1[[#This Row],[Holiday Wages]]/Table1[[#This Row],[Holiday Hours]])</f>
        <v>0</v>
      </c>
      <c r="X466" s="41" t="str">
        <f>IF(Table1[[#This Row],[Regular Hourly Wage]]&lt;14.05,"$14.75",IF(Table1[[#This Row],[Regular Hourly Wage]]&lt;30,"5%","None"))</f>
        <v>$14.75</v>
      </c>
      <c r="Y466" s="41">
        <f>IF(Table1[[#This Row],[Wage Category]]="5%",Table1[[#This Row],[Regular Hourly Wage]]*1.05,IF(Table1[[#This Row],[Wage Category]]="$14.75",14.75,Table1[[#This Row],[Regular Hourly Wage]]))</f>
        <v>14.75</v>
      </c>
      <c r="Z466" s="41">
        <f>(1+IF(Table1[[#This Row],[Regular Hourly Wage]]=0,0.5,(Table1[[#This Row],[Overtime Hourly Wage]]-Table1[[#This Row],[Regular Hourly Wage]])/Table1[[#This Row],[Regular Hourly Wage]]))*Table1[[#This Row],[Regular Wage Cap]]</f>
        <v>22.125</v>
      </c>
      <c r="AA466" s="41">
        <f>(1+IF(Table1[[#This Row],[Regular Hourly Wage]]=0,0,(Table1[[#This Row],[Holiday Hourly Wage]]-Table1[[#This Row],[Regular Hourly Wage]])/Table1[[#This Row],[Regular Hourly Wage]]))*Table1[[#This Row],[Regular Wage Cap]]</f>
        <v>14.75</v>
      </c>
      <c r="AB466" s="41">
        <f>Table1[[#This Row],[Regular Hours3]]*Table1[[#This Row],[Regular Hourly Wage]]</f>
        <v>0</v>
      </c>
      <c r="AC466" s="41">
        <f>Table1[[#This Row],[OvertimeHours5]]*Table1[[#This Row],[Overtime Hourly Wage]]</f>
        <v>0</v>
      </c>
      <c r="AD466" s="41">
        <f>Table1[[#This Row],[Holiday Hours7]]*Table1[[#This Row],[Holiday Hourly Wage]]</f>
        <v>0</v>
      </c>
      <c r="AE466" s="41">
        <f>SUM(Table1[[#This Row],[Regular10]:[Holiday12]])</f>
        <v>0</v>
      </c>
      <c r="AF466" s="41">
        <f>Table1[[#This Row],[Regular Hours3]]*Table1[[#This Row],[Regular Wage Cap]]</f>
        <v>0</v>
      </c>
      <c r="AG466" s="41">
        <f>Table1[[#This Row],[OvertimeHours5]]*Table1[[#This Row],[Overtime Wage Cap]]</f>
        <v>0</v>
      </c>
      <c r="AH466" s="41">
        <f>Table1[[#This Row],[Holiday Hours7]]*Table1[[#This Row],[Holiday Wage Cap]]</f>
        <v>0</v>
      </c>
      <c r="AI466" s="41">
        <f>SUM(Table1[[#This Row],[Regular]:[Holiday]])</f>
        <v>0</v>
      </c>
      <c r="AJ466" s="41">
        <f>IF(Table1[[#This Row],[Total]]=0,0,Table1[[#This Row],[Total2]]-Table1[[#This Row],[Total]])</f>
        <v>0</v>
      </c>
      <c r="AK466" s="41">
        <f>Table1[[#This Row],[Difference]]*Table1[[#This Row],[DDS Funding Percent]]</f>
        <v>0</v>
      </c>
      <c r="AL466" s="41">
        <f>IF(Table1[[#This Row],[Regular Hourly Wage]]&lt;&gt;0,Table1[[#This Row],[Regular Wage Cap]]-Table1[[#This Row],[Regular Hourly Wage]],0)</f>
        <v>0</v>
      </c>
      <c r="AM466" s="38"/>
      <c r="AN466" s="41">
        <f>Table1[[#This Row],[Wage Difference]]*Table1[[#This Row],[Post Wage Increase Time Off Accruals (Hours)]]</f>
        <v>0</v>
      </c>
      <c r="AO466" s="41">
        <f>Table1[[#This Row],[Min Wage Time Off Accrual Expense]]*Table1[[#This Row],[DDS Funding Percent]]</f>
        <v>0</v>
      </c>
      <c r="AP466" s="1"/>
      <c r="AQ466" s="18"/>
    </row>
    <row r="467" spans="3:43" x14ac:dyDescent="0.25">
      <c r="C467" s="58"/>
      <c r="D467" s="57"/>
      <c r="K467" s="41">
        <f>SUM(Table1[[#This Row],[Regular Wages]],Table1[[#This Row],[OvertimeWages]],Table1[[#This Row],[Holiday Wages]],Table1[[#This Row],[Incentive Payments]])</f>
        <v>0</v>
      </c>
      <c r="L467" s="38"/>
      <c r="M467" s="38"/>
      <c r="N467" s="38"/>
      <c r="O467" s="38"/>
      <c r="P467" s="38"/>
      <c r="Q467" s="38"/>
      <c r="R467" s="38"/>
      <c r="S467" s="41">
        <f>SUM(Table1[[#This Row],[Regular Wages2]],Table1[[#This Row],[OvertimeWages4]],Table1[[#This Row],[Holiday Wages6]],Table1[[#This Row],[Incentive Payments8]])</f>
        <v>0</v>
      </c>
      <c r="T467" s="41">
        <f>SUM(Table1[[#This Row],[Total Pre Min Wage Wages]],Table1[[#This Row],[Total After Min Wage Wages]])</f>
        <v>0</v>
      </c>
      <c r="U467" s="41">
        <f>IFERROR(IF(OR(Table1[[#This Row],[Regular Hours]]=0,Table1[[#This Row],[Regular Hours]]=""),VLOOKUP(Table1[[#This Row],[Position Title]],startingWages!$A$2:$D$200,2, FALSE),Table1[[#This Row],[Regular Wages]]/Table1[[#This Row],[Regular Hours]]),0)</f>
        <v>0</v>
      </c>
      <c r="V467" s="41">
        <f>IF(OR(Table1[[#This Row],[OvertimeHours]]="",Table1[[#This Row],[OvertimeHours]]=0),Table1[[#This Row],[Regular Hourly Wage]]*1.5,Table1[[#This Row],[OvertimeWages]]/Table1[[#This Row],[OvertimeHours]])</f>
        <v>0</v>
      </c>
      <c r="W467" s="41">
        <f>IF(OR(Table1[[#This Row],[Holiday Hours]]="",Table1[[#This Row],[Holiday Hours]]=0),Table1[[#This Row],[Regular Hourly Wage]],Table1[[#This Row],[Holiday Wages]]/Table1[[#This Row],[Holiday Hours]])</f>
        <v>0</v>
      </c>
      <c r="X467" s="41" t="str">
        <f>IF(Table1[[#This Row],[Regular Hourly Wage]]&lt;14.05,"$14.75",IF(Table1[[#This Row],[Regular Hourly Wage]]&lt;30,"5%","None"))</f>
        <v>$14.75</v>
      </c>
      <c r="Y467" s="41">
        <f>IF(Table1[[#This Row],[Wage Category]]="5%",Table1[[#This Row],[Regular Hourly Wage]]*1.05,IF(Table1[[#This Row],[Wage Category]]="$14.75",14.75,Table1[[#This Row],[Regular Hourly Wage]]))</f>
        <v>14.75</v>
      </c>
      <c r="Z467" s="41">
        <f>(1+IF(Table1[[#This Row],[Regular Hourly Wage]]=0,0.5,(Table1[[#This Row],[Overtime Hourly Wage]]-Table1[[#This Row],[Regular Hourly Wage]])/Table1[[#This Row],[Regular Hourly Wage]]))*Table1[[#This Row],[Regular Wage Cap]]</f>
        <v>22.125</v>
      </c>
      <c r="AA467" s="41">
        <f>(1+IF(Table1[[#This Row],[Regular Hourly Wage]]=0,0,(Table1[[#This Row],[Holiday Hourly Wage]]-Table1[[#This Row],[Regular Hourly Wage]])/Table1[[#This Row],[Regular Hourly Wage]]))*Table1[[#This Row],[Regular Wage Cap]]</f>
        <v>14.75</v>
      </c>
      <c r="AB467" s="41">
        <f>Table1[[#This Row],[Regular Hours3]]*Table1[[#This Row],[Regular Hourly Wage]]</f>
        <v>0</v>
      </c>
      <c r="AC467" s="41">
        <f>Table1[[#This Row],[OvertimeHours5]]*Table1[[#This Row],[Overtime Hourly Wage]]</f>
        <v>0</v>
      </c>
      <c r="AD467" s="41">
        <f>Table1[[#This Row],[Holiday Hours7]]*Table1[[#This Row],[Holiday Hourly Wage]]</f>
        <v>0</v>
      </c>
      <c r="AE467" s="41">
        <f>SUM(Table1[[#This Row],[Regular10]:[Holiday12]])</f>
        <v>0</v>
      </c>
      <c r="AF467" s="41">
        <f>Table1[[#This Row],[Regular Hours3]]*Table1[[#This Row],[Regular Wage Cap]]</f>
        <v>0</v>
      </c>
      <c r="AG467" s="41">
        <f>Table1[[#This Row],[OvertimeHours5]]*Table1[[#This Row],[Overtime Wage Cap]]</f>
        <v>0</v>
      </c>
      <c r="AH467" s="41">
        <f>Table1[[#This Row],[Holiday Hours7]]*Table1[[#This Row],[Holiday Wage Cap]]</f>
        <v>0</v>
      </c>
      <c r="AI467" s="41">
        <f>SUM(Table1[[#This Row],[Regular]:[Holiday]])</f>
        <v>0</v>
      </c>
      <c r="AJ467" s="41">
        <f>IF(Table1[[#This Row],[Total]]=0,0,Table1[[#This Row],[Total2]]-Table1[[#This Row],[Total]])</f>
        <v>0</v>
      </c>
      <c r="AK467" s="41">
        <f>Table1[[#This Row],[Difference]]*Table1[[#This Row],[DDS Funding Percent]]</f>
        <v>0</v>
      </c>
      <c r="AL467" s="41">
        <f>IF(Table1[[#This Row],[Regular Hourly Wage]]&lt;&gt;0,Table1[[#This Row],[Regular Wage Cap]]-Table1[[#This Row],[Regular Hourly Wage]],0)</f>
        <v>0</v>
      </c>
      <c r="AM467" s="38"/>
      <c r="AN467" s="41">
        <f>Table1[[#This Row],[Wage Difference]]*Table1[[#This Row],[Post Wage Increase Time Off Accruals (Hours)]]</f>
        <v>0</v>
      </c>
      <c r="AO467" s="41">
        <f>Table1[[#This Row],[Min Wage Time Off Accrual Expense]]*Table1[[#This Row],[DDS Funding Percent]]</f>
        <v>0</v>
      </c>
      <c r="AP467" s="1"/>
      <c r="AQ467" s="18"/>
    </row>
    <row r="468" spans="3:43" x14ac:dyDescent="0.25">
      <c r="C468" s="58"/>
      <c r="D468" s="57"/>
      <c r="K468" s="41">
        <f>SUM(Table1[[#This Row],[Regular Wages]],Table1[[#This Row],[OvertimeWages]],Table1[[#This Row],[Holiday Wages]],Table1[[#This Row],[Incentive Payments]])</f>
        <v>0</v>
      </c>
      <c r="L468" s="38"/>
      <c r="M468" s="38"/>
      <c r="N468" s="38"/>
      <c r="O468" s="38"/>
      <c r="P468" s="38"/>
      <c r="Q468" s="38"/>
      <c r="R468" s="38"/>
      <c r="S468" s="41">
        <f>SUM(Table1[[#This Row],[Regular Wages2]],Table1[[#This Row],[OvertimeWages4]],Table1[[#This Row],[Holiday Wages6]],Table1[[#This Row],[Incentive Payments8]])</f>
        <v>0</v>
      </c>
      <c r="T468" s="41">
        <f>SUM(Table1[[#This Row],[Total Pre Min Wage Wages]],Table1[[#This Row],[Total After Min Wage Wages]])</f>
        <v>0</v>
      </c>
      <c r="U468" s="41">
        <f>IFERROR(IF(OR(Table1[[#This Row],[Regular Hours]]=0,Table1[[#This Row],[Regular Hours]]=""),VLOOKUP(Table1[[#This Row],[Position Title]],startingWages!$A$2:$D$200,2, FALSE),Table1[[#This Row],[Regular Wages]]/Table1[[#This Row],[Regular Hours]]),0)</f>
        <v>0</v>
      </c>
      <c r="V468" s="41">
        <f>IF(OR(Table1[[#This Row],[OvertimeHours]]="",Table1[[#This Row],[OvertimeHours]]=0),Table1[[#This Row],[Regular Hourly Wage]]*1.5,Table1[[#This Row],[OvertimeWages]]/Table1[[#This Row],[OvertimeHours]])</f>
        <v>0</v>
      </c>
      <c r="W468" s="41">
        <f>IF(OR(Table1[[#This Row],[Holiday Hours]]="",Table1[[#This Row],[Holiday Hours]]=0),Table1[[#This Row],[Regular Hourly Wage]],Table1[[#This Row],[Holiday Wages]]/Table1[[#This Row],[Holiday Hours]])</f>
        <v>0</v>
      </c>
      <c r="X468" s="41" t="str">
        <f>IF(Table1[[#This Row],[Regular Hourly Wage]]&lt;14.05,"$14.75",IF(Table1[[#This Row],[Regular Hourly Wage]]&lt;30,"5%","None"))</f>
        <v>$14.75</v>
      </c>
      <c r="Y468" s="41">
        <f>IF(Table1[[#This Row],[Wage Category]]="5%",Table1[[#This Row],[Regular Hourly Wage]]*1.05,IF(Table1[[#This Row],[Wage Category]]="$14.75",14.75,Table1[[#This Row],[Regular Hourly Wage]]))</f>
        <v>14.75</v>
      </c>
      <c r="Z468" s="41">
        <f>(1+IF(Table1[[#This Row],[Regular Hourly Wage]]=0,0.5,(Table1[[#This Row],[Overtime Hourly Wage]]-Table1[[#This Row],[Regular Hourly Wage]])/Table1[[#This Row],[Regular Hourly Wage]]))*Table1[[#This Row],[Regular Wage Cap]]</f>
        <v>22.125</v>
      </c>
      <c r="AA468" s="41">
        <f>(1+IF(Table1[[#This Row],[Regular Hourly Wage]]=0,0,(Table1[[#This Row],[Holiday Hourly Wage]]-Table1[[#This Row],[Regular Hourly Wage]])/Table1[[#This Row],[Regular Hourly Wage]]))*Table1[[#This Row],[Regular Wage Cap]]</f>
        <v>14.75</v>
      </c>
      <c r="AB468" s="41">
        <f>Table1[[#This Row],[Regular Hours3]]*Table1[[#This Row],[Regular Hourly Wage]]</f>
        <v>0</v>
      </c>
      <c r="AC468" s="41">
        <f>Table1[[#This Row],[OvertimeHours5]]*Table1[[#This Row],[Overtime Hourly Wage]]</f>
        <v>0</v>
      </c>
      <c r="AD468" s="41">
        <f>Table1[[#This Row],[Holiday Hours7]]*Table1[[#This Row],[Holiday Hourly Wage]]</f>
        <v>0</v>
      </c>
      <c r="AE468" s="41">
        <f>SUM(Table1[[#This Row],[Regular10]:[Holiday12]])</f>
        <v>0</v>
      </c>
      <c r="AF468" s="41">
        <f>Table1[[#This Row],[Regular Hours3]]*Table1[[#This Row],[Regular Wage Cap]]</f>
        <v>0</v>
      </c>
      <c r="AG468" s="41">
        <f>Table1[[#This Row],[OvertimeHours5]]*Table1[[#This Row],[Overtime Wage Cap]]</f>
        <v>0</v>
      </c>
      <c r="AH468" s="41">
        <f>Table1[[#This Row],[Holiday Hours7]]*Table1[[#This Row],[Holiday Wage Cap]]</f>
        <v>0</v>
      </c>
      <c r="AI468" s="41">
        <f>SUM(Table1[[#This Row],[Regular]:[Holiday]])</f>
        <v>0</v>
      </c>
      <c r="AJ468" s="41">
        <f>IF(Table1[[#This Row],[Total]]=0,0,Table1[[#This Row],[Total2]]-Table1[[#This Row],[Total]])</f>
        <v>0</v>
      </c>
      <c r="AK468" s="41">
        <f>Table1[[#This Row],[Difference]]*Table1[[#This Row],[DDS Funding Percent]]</f>
        <v>0</v>
      </c>
      <c r="AL468" s="41">
        <f>IF(Table1[[#This Row],[Regular Hourly Wage]]&lt;&gt;0,Table1[[#This Row],[Regular Wage Cap]]-Table1[[#This Row],[Regular Hourly Wage]],0)</f>
        <v>0</v>
      </c>
      <c r="AM468" s="38"/>
      <c r="AN468" s="41">
        <f>Table1[[#This Row],[Wage Difference]]*Table1[[#This Row],[Post Wage Increase Time Off Accruals (Hours)]]</f>
        <v>0</v>
      </c>
      <c r="AO468" s="41">
        <f>Table1[[#This Row],[Min Wage Time Off Accrual Expense]]*Table1[[#This Row],[DDS Funding Percent]]</f>
        <v>0</v>
      </c>
      <c r="AP468" s="1"/>
      <c r="AQ468" s="18"/>
    </row>
    <row r="469" spans="3:43" x14ac:dyDescent="0.25">
      <c r="C469" s="58"/>
      <c r="D469" s="57"/>
      <c r="K469" s="41">
        <f>SUM(Table1[[#This Row],[Regular Wages]],Table1[[#This Row],[OvertimeWages]],Table1[[#This Row],[Holiday Wages]],Table1[[#This Row],[Incentive Payments]])</f>
        <v>0</v>
      </c>
      <c r="L469" s="38"/>
      <c r="M469" s="38"/>
      <c r="N469" s="38"/>
      <c r="O469" s="38"/>
      <c r="P469" s="38"/>
      <c r="Q469" s="38"/>
      <c r="R469" s="38"/>
      <c r="S469" s="41">
        <f>SUM(Table1[[#This Row],[Regular Wages2]],Table1[[#This Row],[OvertimeWages4]],Table1[[#This Row],[Holiday Wages6]],Table1[[#This Row],[Incentive Payments8]])</f>
        <v>0</v>
      </c>
      <c r="T469" s="41">
        <f>SUM(Table1[[#This Row],[Total Pre Min Wage Wages]],Table1[[#This Row],[Total After Min Wage Wages]])</f>
        <v>0</v>
      </c>
      <c r="U469" s="41">
        <f>IFERROR(IF(OR(Table1[[#This Row],[Regular Hours]]=0,Table1[[#This Row],[Regular Hours]]=""),VLOOKUP(Table1[[#This Row],[Position Title]],startingWages!$A$2:$D$200,2, FALSE),Table1[[#This Row],[Regular Wages]]/Table1[[#This Row],[Regular Hours]]),0)</f>
        <v>0</v>
      </c>
      <c r="V469" s="41">
        <f>IF(OR(Table1[[#This Row],[OvertimeHours]]="",Table1[[#This Row],[OvertimeHours]]=0),Table1[[#This Row],[Regular Hourly Wage]]*1.5,Table1[[#This Row],[OvertimeWages]]/Table1[[#This Row],[OvertimeHours]])</f>
        <v>0</v>
      </c>
      <c r="W469" s="41">
        <f>IF(OR(Table1[[#This Row],[Holiday Hours]]="",Table1[[#This Row],[Holiday Hours]]=0),Table1[[#This Row],[Regular Hourly Wage]],Table1[[#This Row],[Holiday Wages]]/Table1[[#This Row],[Holiday Hours]])</f>
        <v>0</v>
      </c>
      <c r="X469" s="41" t="str">
        <f>IF(Table1[[#This Row],[Regular Hourly Wage]]&lt;14.05,"$14.75",IF(Table1[[#This Row],[Regular Hourly Wage]]&lt;30,"5%","None"))</f>
        <v>$14.75</v>
      </c>
      <c r="Y469" s="41">
        <f>IF(Table1[[#This Row],[Wage Category]]="5%",Table1[[#This Row],[Regular Hourly Wage]]*1.05,IF(Table1[[#This Row],[Wage Category]]="$14.75",14.75,Table1[[#This Row],[Regular Hourly Wage]]))</f>
        <v>14.75</v>
      </c>
      <c r="Z469" s="41">
        <f>(1+IF(Table1[[#This Row],[Regular Hourly Wage]]=0,0.5,(Table1[[#This Row],[Overtime Hourly Wage]]-Table1[[#This Row],[Regular Hourly Wage]])/Table1[[#This Row],[Regular Hourly Wage]]))*Table1[[#This Row],[Regular Wage Cap]]</f>
        <v>22.125</v>
      </c>
      <c r="AA469" s="41">
        <f>(1+IF(Table1[[#This Row],[Regular Hourly Wage]]=0,0,(Table1[[#This Row],[Holiday Hourly Wage]]-Table1[[#This Row],[Regular Hourly Wage]])/Table1[[#This Row],[Regular Hourly Wage]]))*Table1[[#This Row],[Regular Wage Cap]]</f>
        <v>14.75</v>
      </c>
      <c r="AB469" s="41">
        <f>Table1[[#This Row],[Regular Hours3]]*Table1[[#This Row],[Regular Hourly Wage]]</f>
        <v>0</v>
      </c>
      <c r="AC469" s="41">
        <f>Table1[[#This Row],[OvertimeHours5]]*Table1[[#This Row],[Overtime Hourly Wage]]</f>
        <v>0</v>
      </c>
      <c r="AD469" s="41">
        <f>Table1[[#This Row],[Holiday Hours7]]*Table1[[#This Row],[Holiday Hourly Wage]]</f>
        <v>0</v>
      </c>
      <c r="AE469" s="41">
        <f>SUM(Table1[[#This Row],[Regular10]:[Holiday12]])</f>
        <v>0</v>
      </c>
      <c r="AF469" s="41">
        <f>Table1[[#This Row],[Regular Hours3]]*Table1[[#This Row],[Regular Wage Cap]]</f>
        <v>0</v>
      </c>
      <c r="AG469" s="41">
        <f>Table1[[#This Row],[OvertimeHours5]]*Table1[[#This Row],[Overtime Wage Cap]]</f>
        <v>0</v>
      </c>
      <c r="AH469" s="41">
        <f>Table1[[#This Row],[Holiday Hours7]]*Table1[[#This Row],[Holiday Wage Cap]]</f>
        <v>0</v>
      </c>
      <c r="AI469" s="41">
        <f>SUM(Table1[[#This Row],[Regular]:[Holiday]])</f>
        <v>0</v>
      </c>
      <c r="AJ469" s="41">
        <f>IF(Table1[[#This Row],[Total]]=0,0,Table1[[#This Row],[Total2]]-Table1[[#This Row],[Total]])</f>
        <v>0</v>
      </c>
      <c r="AK469" s="41">
        <f>Table1[[#This Row],[Difference]]*Table1[[#This Row],[DDS Funding Percent]]</f>
        <v>0</v>
      </c>
      <c r="AL469" s="41">
        <f>IF(Table1[[#This Row],[Regular Hourly Wage]]&lt;&gt;0,Table1[[#This Row],[Regular Wage Cap]]-Table1[[#This Row],[Regular Hourly Wage]],0)</f>
        <v>0</v>
      </c>
      <c r="AM469" s="38"/>
      <c r="AN469" s="41">
        <f>Table1[[#This Row],[Wage Difference]]*Table1[[#This Row],[Post Wage Increase Time Off Accruals (Hours)]]</f>
        <v>0</v>
      </c>
      <c r="AO469" s="41">
        <f>Table1[[#This Row],[Min Wage Time Off Accrual Expense]]*Table1[[#This Row],[DDS Funding Percent]]</f>
        <v>0</v>
      </c>
      <c r="AP469" s="1"/>
      <c r="AQ469" s="18"/>
    </row>
    <row r="470" spans="3:43" x14ac:dyDescent="0.25">
      <c r="C470" s="58"/>
      <c r="D470" s="57"/>
      <c r="K470" s="41">
        <f>SUM(Table1[[#This Row],[Regular Wages]],Table1[[#This Row],[OvertimeWages]],Table1[[#This Row],[Holiday Wages]],Table1[[#This Row],[Incentive Payments]])</f>
        <v>0</v>
      </c>
      <c r="L470" s="38"/>
      <c r="M470" s="38"/>
      <c r="N470" s="38"/>
      <c r="O470" s="38"/>
      <c r="P470" s="38"/>
      <c r="Q470" s="38"/>
      <c r="R470" s="38"/>
      <c r="S470" s="41">
        <f>SUM(Table1[[#This Row],[Regular Wages2]],Table1[[#This Row],[OvertimeWages4]],Table1[[#This Row],[Holiday Wages6]],Table1[[#This Row],[Incentive Payments8]])</f>
        <v>0</v>
      </c>
      <c r="T470" s="41">
        <f>SUM(Table1[[#This Row],[Total Pre Min Wage Wages]],Table1[[#This Row],[Total After Min Wage Wages]])</f>
        <v>0</v>
      </c>
      <c r="U470" s="41">
        <f>IFERROR(IF(OR(Table1[[#This Row],[Regular Hours]]=0,Table1[[#This Row],[Regular Hours]]=""),VLOOKUP(Table1[[#This Row],[Position Title]],startingWages!$A$2:$D$200,2, FALSE),Table1[[#This Row],[Regular Wages]]/Table1[[#This Row],[Regular Hours]]),0)</f>
        <v>0</v>
      </c>
      <c r="V470" s="41">
        <f>IF(OR(Table1[[#This Row],[OvertimeHours]]="",Table1[[#This Row],[OvertimeHours]]=0),Table1[[#This Row],[Regular Hourly Wage]]*1.5,Table1[[#This Row],[OvertimeWages]]/Table1[[#This Row],[OvertimeHours]])</f>
        <v>0</v>
      </c>
      <c r="W470" s="41">
        <f>IF(OR(Table1[[#This Row],[Holiday Hours]]="",Table1[[#This Row],[Holiday Hours]]=0),Table1[[#This Row],[Regular Hourly Wage]],Table1[[#This Row],[Holiday Wages]]/Table1[[#This Row],[Holiday Hours]])</f>
        <v>0</v>
      </c>
      <c r="X470" s="41" t="str">
        <f>IF(Table1[[#This Row],[Regular Hourly Wage]]&lt;14.05,"$14.75",IF(Table1[[#This Row],[Regular Hourly Wage]]&lt;30,"5%","None"))</f>
        <v>$14.75</v>
      </c>
      <c r="Y470" s="41">
        <f>IF(Table1[[#This Row],[Wage Category]]="5%",Table1[[#This Row],[Regular Hourly Wage]]*1.05,IF(Table1[[#This Row],[Wage Category]]="$14.75",14.75,Table1[[#This Row],[Regular Hourly Wage]]))</f>
        <v>14.75</v>
      </c>
      <c r="Z470" s="41">
        <f>(1+IF(Table1[[#This Row],[Regular Hourly Wage]]=0,0.5,(Table1[[#This Row],[Overtime Hourly Wage]]-Table1[[#This Row],[Regular Hourly Wage]])/Table1[[#This Row],[Regular Hourly Wage]]))*Table1[[#This Row],[Regular Wage Cap]]</f>
        <v>22.125</v>
      </c>
      <c r="AA470" s="41">
        <f>(1+IF(Table1[[#This Row],[Regular Hourly Wage]]=0,0,(Table1[[#This Row],[Holiday Hourly Wage]]-Table1[[#This Row],[Regular Hourly Wage]])/Table1[[#This Row],[Regular Hourly Wage]]))*Table1[[#This Row],[Regular Wage Cap]]</f>
        <v>14.75</v>
      </c>
      <c r="AB470" s="41">
        <f>Table1[[#This Row],[Regular Hours3]]*Table1[[#This Row],[Regular Hourly Wage]]</f>
        <v>0</v>
      </c>
      <c r="AC470" s="41">
        <f>Table1[[#This Row],[OvertimeHours5]]*Table1[[#This Row],[Overtime Hourly Wage]]</f>
        <v>0</v>
      </c>
      <c r="AD470" s="41">
        <f>Table1[[#This Row],[Holiday Hours7]]*Table1[[#This Row],[Holiday Hourly Wage]]</f>
        <v>0</v>
      </c>
      <c r="AE470" s="41">
        <f>SUM(Table1[[#This Row],[Regular10]:[Holiday12]])</f>
        <v>0</v>
      </c>
      <c r="AF470" s="41">
        <f>Table1[[#This Row],[Regular Hours3]]*Table1[[#This Row],[Regular Wage Cap]]</f>
        <v>0</v>
      </c>
      <c r="AG470" s="41">
        <f>Table1[[#This Row],[OvertimeHours5]]*Table1[[#This Row],[Overtime Wage Cap]]</f>
        <v>0</v>
      </c>
      <c r="AH470" s="41">
        <f>Table1[[#This Row],[Holiday Hours7]]*Table1[[#This Row],[Holiday Wage Cap]]</f>
        <v>0</v>
      </c>
      <c r="AI470" s="41">
        <f>SUM(Table1[[#This Row],[Regular]:[Holiday]])</f>
        <v>0</v>
      </c>
      <c r="AJ470" s="41">
        <f>IF(Table1[[#This Row],[Total]]=0,0,Table1[[#This Row],[Total2]]-Table1[[#This Row],[Total]])</f>
        <v>0</v>
      </c>
      <c r="AK470" s="41">
        <f>Table1[[#This Row],[Difference]]*Table1[[#This Row],[DDS Funding Percent]]</f>
        <v>0</v>
      </c>
      <c r="AL470" s="41">
        <f>IF(Table1[[#This Row],[Regular Hourly Wage]]&lt;&gt;0,Table1[[#This Row],[Regular Wage Cap]]-Table1[[#This Row],[Regular Hourly Wage]],0)</f>
        <v>0</v>
      </c>
      <c r="AM470" s="38"/>
      <c r="AN470" s="41">
        <f>Table1[[#This Row],[Wage Difference]]*Table1[[#This Row],[Post Wage Increase Time Off Accruals (Hours)]]</f>
        <v>0</v>
      </c>
      <c r="AO470" s="41">
        <f>Table1[[#This Row],[Min Wage Time Off Accrual Expense]]*Table1[[#This Row],[DDS Funding Percent]]</f>
        <v>0</v>
      </c>
      <c r="AP470" s="1"/>
      <c r="AQ470" s="18"/>
    </row>
    <row r="471" spans="3:43" x14ac:dyDescent="0.25">
      <c r="C471" s="58"/>
      <c r="D471" s="57"/>
      <c r="K471" s="41">
        <f>SUM(Table1[[#This Row],[Regular Wages]],Table1[[#This Row],[OvertimeWages]],Table1[[#This Row],[Holiday Wages]],Table1[[#This Row],[Incentive Payments]])</f>
        <v>0</v>
      </c>
      <c r="L471" s="38"/>
      <c r="M471" s="38"/>
      <c r="N471" s="38"/>
      <c r="O471" s="38"/>
      <c r="P471" s="38"/>
      <c r="Q471" s="38"/>
      <c r="R471" s="38"/>
      <c r="S471" s="41">
        <f>SUM(Table1[[#This Row],[Regular Wages2]],Table1[[#This Row],[OvertimeWages4]],Table1[[#This Row],[Holiday Wages6]],Table1[[#This Row],[Incentive Payments8]])</f>
        <v>0</v>
      </c>
      <c r="T471" s="41">
        <f>SUM(Table1[[#This Row],[Total Pre Min Wage Wages]],Table1[[#This Row],[Total After Min Wage Wages]])</f>
        <v>0</v>
      </c>
      <c r="U471" s="41">
        <f>IFERROR(IF(OR(Table1[[#This Row],[Regular Hours]]=0,Table1[[#This Row],[Regular Hours]]=""),VLOOKUP(Table1[[#This Row],[Position Title]],startingWages!$A$2:$D$200,2, FALSE),Table1[[#This Row],[Regular Wages]]/Table1[[#This Row],[Regular Hours]]),0)</f>
        <v>0</v>
      </c>
      <c r="V471" s="41">
        <f>IF(OR(Table1[[#This Row],[OvertimeHours]]="",Table1[[#This Row],[OvertimeHours]]=0),Table1[[#This Row],[Regular Hourly Wage]]*1.5,Table1[[#This Row],[OvertimeWages]]/Table1[[#This Row],[OvertimeHours]])</f>
        <v>0</v>
      </c>
      <c r="W471" s="41">
        <f>IF(OR(Table1[[#This Row],[Holiday Hours]]="",Table1[[#This Row],[Holiday Hours]]=0),Table1[[#This Row],[Regular Hourly Wage]],Table1[[#This Row],[Holiday Wages]]/Table1[[#This Row],[Holiday Hours]])</f>
        <v>0</v>
      </c>
      <c r="X471" s="41" t="str">
        <f>IF(Table1[[#This Row],[Regular Hourly Wage]]&lt;14.05,"$14.75",IF(Table1[[#This Row],[Regular Hourly Wage]]&lt;30,"5%","None"))</f>
        <v>$14.75</v>
      </c>
      <c r="Y471" s="41">
        <f>IF(Table1[[#This Row],[Wage Category]]="5%",Table1[[#This Row],[Regular Hourly Wage]]*1.05,IF(Table1[[#This Row],[Wage Category]]="$14.75",14.75,Table1[[#This Row],[Regular Hourly Wage]]))</f>
        <v>14.75</v>
      </c>
      <c r="Z471" s="41">
        <f>(1+IF(Table1[[#This Row],[Regular Hourly Wage]]=0,0.5,(Table1[[#This Row],[Overtime Hourly Wage]]-Table1[[#This Row],[Regular Hourly Wage]])/Table1[[#This Row],[Regular Hourly Wage]]))*Table1[[#This Row],[Regular Wage Cap]]</f>
        <v>22.125</v>
      </c>
      <c r="AA471" s="41">
        <f>(1+IF(Table1[[#This Row],[Regular Hourly Wage]]=0,0,(Table1[[#This Row],[Holiday Hourly Wage]]-Table1[[#This Row],[Regular Hourly Wage]])/Table1[[#This Row],[Regular Hourly Wage]]))*Table1[[#This Row],[Regular Wage Cap]]</f>
        <v>14.75</v>
      </c>
      <c r="AB471" s="41">
        <f>Table1[[#This Row],[Regular Hours3]]*Table1[[#This Row],[Regular Hourly Wage]]</f>
        <v>0</v>
      </c>
      <c r="AC471" s="41">
        <f>Table1[[#This Row],[OvertimeHours5]]*Table1[[#This Row],[Overtime Hourly Wage]]</f>
        <v>0</v>
      </c>
      <c r="AD471" s="41">
        <f>Table1[[#This Row],[Holiday Hours7]]*Table1[[#This Row],[Holiday Hourly Wage]]</f>
        <v>0</v>
      </c>
      <c r="AE471" s="41">
        <f>SUM(Table1[[#This Row],[Regular10]:[Holiday12]])</f>
        <v>0</v>
      </c>
      <c r="AF471" s="41">
        <f>Table1[[#This Row],[Regular Hours3]]*Table1[[#This Row],[Regular Wage Cap]]</f>
        <v>0</v>
      </c>
      <c r="AG471" s="41">
        <f>Table1[[#This Row],[OvertimeHours5]]*Table1[[#This Row],[Overtime Wage Cap]]</f>
        <v>0</v>
      </c>
      <c r="AH471" s="41">
        <f>Table1[[#This Row],[Holiday Hours7]]*Table1[[#This Row],[Holiday Wage Cap]]</f>
        <v>0</v>
      </c>
      <c r="AI471" s="41">
        <f>SUM(Table1[[#This Row],[Regular]:[Holiday]])</f>
        <v>0</v>
      </c>
      <c r="AJ471" s="41">
        <f>IF(Table1[[#This Row],[Total]]=0,0,Table1[[#This Row],[Total2]]-Table1[[#This Row],[Total]])</f>
        <v>0</v>
      </c>
      <c r="AK471" s="41">
        <f>Table1[[#This Row],[Difference]]*Table1[[#This Row],[DDS Funding Percent]]</f>
        <v>0</v>
      </c>
      <c r="AL471" s="41">
        <f>IF(Table1[[#This Row],[Regular Hourly Wage]]&lt;&gt;0,Table1[[#This Row],[Regular Wage Cap]]-Table1[[#This Row],[Regular Hourly Wage]],0)</f>
        <v>0</v>
      </c>
      <c r="AM471" s="38"/>
      <c r="AN471" s="41">
        <f>Table1[[#This Row],[Wage Difference]]*Table1[[#This Row],[Post Wage Increase Time Off Accruals (Hours)]]</f>
        <v>0</v>
      </c>
      <c r="AO471" s="41">
        <f>Table1[[#This Row],[Min Wage Time Off Accrual Expense]]*Table1[[#This Row],[DDS Funding Percent]]</f>
        <v>0</v>
      </c>
      <c r="AP471" s="1"/>
      <c r="AQ471" s="18"/>
    </row>
    <row r="472" spans="3:43" x14ac:dyDescent="0.25">
      <c r="C472" s="58"/>
      <c r="D472" s="57"/>
      <c r="K472" s="41">
        <f>SUM(Table1[[#This Row],[Regular Wages]],Table1[[#This Row],[OvertimeWages]],Table1[[#This Row],[Holiday Wages]],Table1[[#This Row],[Incentive Payments]])</f>
        <v>0</v>
      </c>
      <c r="L472" s="38"/>
      <c r="M472" s="38"/>
      <c r="N472" s="38"/>
      <c r="O472" s="38"/>
      <c r="P472" s="38"/>
      <c r="Q472" s="38"/>
      <c r="R472" s="38"/>
      <c r="S472" s="41">
        <f>SUM(Table1[[#This Row],[Regular Wages2]],Table1[[#This Row],[OvertimeWages4]],Table1[[#This Row],[Holiday Wages6]],Table1[[#This Row],[Incentive Payments8]])</f>
        <v>0</v>
      </c>
      <c r="T472" s="41">
        <f>SUM(Table1[[#This Row],[Total Pre Min Wage Wages]],Table1[[#This Row],[Total After Min Wage Wages]])</f>
        <v>0</v>
      </c>
      <c r="U472" s="41">
        <f>IFERROR(IF(OR(Table1[[#This Row],[Regular Hours]]=0,Table1[[#This Row],[Regular Hours]]=""),VLOOKUP(Table1[[#This Row],[Position Title]],startingWages!$A$2:$D$200,2, FALSE),Table1[[#This Row],[Regular Wages]]/Table1[[#This Row],[Regular Hours]]),0)</f>
        <v>0</v>
      </c>
      <c r="V472" s="41">
        <f>IF(OR(Table1[[#This Row],[OvertimeHours]]="",Table1[[#This Row],[OvertimeHours]]=0),Table1[[#This Row],[Regular Hourly Wage]]*1.5,Table1[[#This Row],[OvertimeWages]]/Table1[[#This Row],[OvertimeHours]])</f>
        <v>0</v>
      </c>
      <c r="W472" s="41">
        <f>IF(OR(Table1[[#This Row],[Holiday Hours]]="",Table1[[#This Row],[Holiday Hours]]=0),Table1[[#This Row],[Regular Hourly Wage]],Table1[[#This Row],[Holiday Wages]]/Table1[[#This Row],[Holiday Hours]])</f>
        <v>0</v>
      </c>
      <c r="X472" s="41" t="str">
        <f>IF(Table1[[#This Row],[Regular Hourly Wage]]&lt;14.05,"$14.75",IF(Table1[[#This Row],[Regular Hourly Wage]]&lt;30,"5%","None"))</f>
        <v>$14.75</v>
      </c>
      <c r="Y472" s="41">
        <f>IF(Table1[[#This Row],[Wage Category]]="5%",Table1[[#This Row],[Regular Hourly Wage]]*1.05,IF(Table1[[#This Row],[Wage Category]]="$14.75",14.75,Table1[[#This Row],[Regular Hourly Wage]]))</f>
        <v>14.75</v>
      </c>
      <c r="Z472" s="41">
        <f>(1+IF(Table1[[#This Row],[Regular Hourly Wage]]=0,0.5,(Table1[[#This Row],[Overtime Hourly Wage]]-Table1[[#This Row],[Regular Hourly Wage]])/Table1[[#This Row],[Regular Hourly Wage]]))*Table1[[#This Row],[Regular Wage Cap]]</f>
        <v>22.125</v>
      </c>
      <c r="AA472" s="41">
        <f>(1+IF(Table1[[#This Row],[Regular Hourly Wage]]=0,0,(Table1[[#This Row],[Holiday Hourly Wage]]-Table1[[#This Row],[Regular Hourly Wage]])/Table1[[#This Row],[Regular Hourly Wage]]))*Table1[[#This Row],[Regular Wage Cap]]</f>
        <v>14.75</v>
      </c>
      <c r="AB472" s="41">
        <f>Table1[[#This Row],[Regular Hours3]]*Table1[[#This Row],[Regular Hourly Wage]]</f>
        <v>0</v>
      </c>
      <c r="AC472" s="41">
        <f>Table1[[#This Row],[OvertimeHours5]]*Table1[[#This Row],[Overtime Hourly Wage]]</f>
        <v>0</v>
      </c>
      <c r="AD472" s="41">
        <f>Table1[[#This Row],[Holiday Hours7]]*Table1[[#This Row],[Holiday Hourly Wage]]</f>
        <v>0</v>
      </c>
      <c r="AE472" s="41">
        <f>SUM(Table1[[#This Row],[Regular10]:[Holiday12]])</f>
        <v>0</v>
      </c>
      <c r="AF472" s="41">
        <f>Table1[[#This Row],[Regular Hours3]]*Table1[[#This Row],[Regular Wage Cap]]</f>
        <v>0</v>
      </c>
      <c r="AG472" s="41">
        <f>Table1[[#This Row],[OvertimeHours5]]*Table1[[#This Row],[Overtime Wage Cap]]</f>
        <v>0</v>
      </c>
      <c r="AH472" s="41">
        <f>Table1[[#This Row],[Holiday Hours7]]*Table1[[#This Row],[Holiday Wage Cap]]</f>
        <v>0</v>
      </c>
      <c r="AI472" s="41">
        <f>SUM(Table1[[#This Row],[Regular]:[Holiday]])</f>
        <v>0</v>
      </c>
      <c r="AJ472" s="41">
        <f>IF(Table1[[#This Row],[Total]]=0,0,Table1[[#This Row],[Total2]]-Table1[[#This Row],[Total]])</f>
        <v>0</v>
      </c>
      <c r="AK472" s="41">
        <f>Table1[[#This Row],[Difference]]*Table1[[#This Row],[DDS Funding Percent]]</f>
        <v>0</v>
      </c>
      <c r="AL472" s="41">
        <f>IF(Table1[[#This Row],[Regular Hourly Wage]]&lt;&gt;0,Table1[[#This Row],[Regular Wage Cap]]-Table1[[#This Row],[Regular Hourly Wage]],0)</f>
        <v>0</v>
      </c>
      <c r="AM472" s="38"/>
      <c r="AN472" s="41">
        <f>Table1[[#This Row],[Wage Difference]]*Table1[[#This Row],[Post Wage Increase Time Off Accruals (Hours)]]</f>
        <v>0</v>
      </c>
      <c r="AO472" s="41">
        <f>Table1[[#This Row],[Min Wage Time Off Accrual Expense]]*Table1[[#This Row],[DDS Funding Percent]]</f>
        <v>0</v>
      </c>
      <c r="AP472" s="1"/>
      <c r="AQ472" s="18"/>
    </row>
    <row r="473" spans="3:43" x14ac:dyDescent="0.25">
      <c r="C473" s="58"/>
      <c r="D473" s="57"/>
      <c r="K473" s="41">
        <f>SUM(Table1[[#This Row],[Regular Wages]],Table1[[#This Row],[OvertimeWages]],Table1[[#This Row],[Holiday Wages]],Table1[[#This Row],[Incentive Payments]])</f>
        <v>0</v>
      </c>
      <c r="L473" s="38"/>
      <c r="M473" s="38"/>
      <c r="N473" s="38"/>
      <c r="O473" s="38"/>
      <c r="P473" s="38"/>
      <c r="Q473" s="38"/>
      <c r="R473" s="38"/>
      <c r="S473" s="41">
        <f>SUM(Table1[[#This Row],[Regular Wages2]],Table1[[#This Row],[OvertimeWages4]],Table1[[#This Row],[Holiday Wages6]],Table1[[#This Row],[Incentive Payments8]])</f>
        <v>0</v>
      </c>
      <c r="T473" s="41">
        <f>SUM(Table1[[#This Row],[Total Pre Min Wage Wages]],Table1[[#This Row],[Total After Min Wage Wages]])</f>
        <v>0</v>
      </c>
      <c r="U473" s="41">
        <f>IFERROR(IF(OR(Table1[[#This Row],[Regular Hours]]=0,Table1[[#This Row],[Regular Hours]]=""),VLOOKUP(Table1[[#This Row],[Position Title]],startingWages!$A$2:$D$200,2, FALSE),Table1[[#This Row],[Regular Wages]]/Table1[[#This Row],[Regular Hours]]),0)</f>
        <v>0</v>
      </c>
      <c r="V473" s="41">
        <f>IF(OR(Table1[[#This Row],[OvertimeHours]]="",Table1[[#This Row],[OvertimeHours]]=0),Table1[[#This Row],[Regular Hourly Wage]]*1.5,Table1[[#This Row],[OvertimeWages]]/Table1[[#This Row],[OvertimeHours]])</f>
        <v>0</v>
      </c>
      <c r="W473" s="41">
        <f>IF(OR(Table1[[#This Row],[Holiday Hours]]="",Table1[[#This Row],[Holiday Hours]]=0),Table1[[#This Row],[Regular Hourly Wage]],Table1[[#This Row],[Holiday Wages]]/Table1[[#This Row],[Holiday Hours]])</f>
        <v>0</v>
      </c>
      <c r="X473" s="41" t="str">
        <f>IF(Table1[[#This Row],[Regular Hourly Wage]]&lt;14.05,"$14.75",IF(Table1[[#This Row],[Regular Hourly Wage]]&lt;30,"5%","None"))</f>
        <v>$14.75</v>
      </c>
      <c r="Y473" s="41">
        <f>IF(Table1[[#This Row],[Wage Category]]="5%",Table1[[#This Row],[Regular Hourly Wage]]*1.05,IF(Table1[[#This Row],[Wage Category]]="$14.75",14.75,Table1[[#This Row],[Regular Hourly Wage]]))</f>
        <v>14.75</v>
      </c>
      <c r="Z473" s="41">
        <f>(1+IF(Table1[[#This Row],[Regular Hourly Wage]]=0,0.5,(Table1[[#This Row],[Overtime Hourly Wage]]-Table1[[#This Row],[Regular Hourly Wage]])/Table1[[#This Row],[Regular Hourly Wage]]))*Table1[[#This Row],[Regular Wage Cap]]</f>
        <v>22.125</v>
      </c>
      <c r="AA473" s="41">
        <f>(1+IF(Table1[[#This Row],[Regular Hourly Wage]]=0,0,(Table1[[#This Row],[Holiday Hourly Wage]]-Table1[[#This Row],[Regular Hourly Wage]])/Table1[[#This Row],[Regular Hourly Wage]]))*Table1[[#This Row],[Regular Wage Cap]]</f>
        <v>14.75</v>
      </c>
      <c r="AB473" s="41">
        <f>Table1[[#This Row],[Regular Hours3]]*Table1[[#This Row],[Regular Hourly Wage]]</f>
        <v>0</v>
      </c>
      <c r="AC473" s="41">
        <f>Table1[[#This Row],[OvertimeHours5]]*Table1[[#This Row],[Overtime Hourly Wage]]</f>
        <v>0</v>
      </c>
      <c r="AD473" s="41">
        <f>Table1[[#This Row],[Holiday Hours7]]*Table1[[#This Row],[Holiday Hourly Wage]]</f>
        <v>0</v>
      </c>
      <c r="AE473" s="41">
        <f>SUM(Table1[[#This Row],[Regular10]:[Holiday12]])</f>
        <v>0</v>
      </c>
      <c r="AF473" s="41">
        <f>Table1[[#This Row],[Regular Hours3]]*Table1[[#This Row],[Regular Wage Cap]]</f>
        <v>0</v>
      </c>
      <c r="AG473" s="41">
        <f>Table1[[#This Row],[OvertimeHours5]]*Table1[[#This Row],[Overtime Wage Cap]]</f>
        <v>0</v>
      </c>
      <c r="AH473" s="41">
        <f>Table1[[#This Row],[Holiday Hours7]]*Table1[[#This Row],[Holiday Wage Cap]]</f>
        <v>0</v>
      </c>
      <c r="AI473" s="41">
        <f>SUM(Table1[[#This Row],[Regular]:[Holiday]])</f>
        <v>0</v>
      </c>
      <c r="AJ473" s="41">
        <f>IF(Table1[[#This Row],[Total]]=0,0,Table1[[#This Row],[Total2]]-Table1[[#This Row],[Total]])</f>
        <v>0</v>
      </c>
      <c r="AK473" s="41">
        <f>Table1[[#This Row],[Difference]]*Table1[[#This Row],[DDS Funding Percent]]</f>
        <v>0</v>
      </c>
      <c r="AL473" s="41">
        <f>IF(Table1[[#This Row],[Regular Hourly Wage]]&lt;&gt;0,Table1[[#This Row],[Regular Wage Cap]]-Table1[[#This Row],[Regular Hourly Wage]],0)</f>
        <v>0</v>
      </c>
      <c r="AM473" s="38"/>
      <c r="AN473" s="41">
        <f>Table1[[#This Row],[Wage Difference]]*Table1[[#This Row],[Post Wage Increase Time Off Accruals (Hours)]]</f>
        <v>0</v>
      </c>
      <c r="AO473" s="41">
        <f>Table1[[#This Row],[Min Wage Time Off Accrual Expense]]*Table1[[#This Row],[DDS Funding Percent]]</f>
        <v>0</v>
      </c>
      <c r="AP473" s="1"/>
      <c r="AQ473" s="18"/>
    </row>
    <row r="474" spans="3:43" x14ac:dyDescent="0.25">
      <c r="C474" s="58"/>
      <c r="D474" s="57"/>
      <c r="K474" s="41">
        <f>SUM(Table1[[#This Row],[Regular Wages]],Table1[[#This Row],[OvertimeWages]],Table1[[#This Row],[Holiday Wages]],Table1[[#This Row],[Incentive Payments]])</f>
        <v>0</v>
      </c>
      <c r="L474" s="38"/>
      <c r="M474" s="38"/>
      <c r="N474" s="38"/>
      <c r="O474" s="38"/>
      <c r="P474" s="38"/>
      <c r="Q474" s="38"/>
      <c r="R474" s="38"/>
      <c r="S474" s="41">
        <f>SUM(Table1[[#This Row],[Regular Wages2]],Table1[[#This Row],[OvertimeWages4]],Table1[[#This Row],[Holiday Wages6]],Table1[[#This Row],[Incentive Payments8]])</f>
        <v>0</v>
      </c>
      <c r="T474" s="41">
        <f>SUM(Table1[[#This Row],[Total Pre Min Wage Wages]],Table1[[#This Row],[Total After Min Wage Wages]])</f>
        <v>0</v>
      </c>
      <c r="U474" s="41">
        <f>IFERROR(IF(OR(Table1[[#This Row],[Regular Hours]]=0,Table1[[#This Row],[Regular Hours]]=""),VLOOKUP(Table1[[#This Row],[Position Title]],startingWages!$A$2:$D$200,2, FALSE),Table1[[#This Row],[Regular Wages]]/Table1[[#This Row],[Regular Hours]]),0)</f>
        <v>0</v>
      </c>
      <c r="V474" s="41">
        <f>IF(OR(Table1[[#This Row],[OvertimeHours]]="",Table1[[#This Row],[OvertimeHours]]=0),Table1[[#This Row],[Regular Hourly Wage]]*1.5,Table1[[#This Row],[OvertimeWages]]/Table1[[#This Row],[OvertimeHours]])</f>
        <v>0</v>
      </c>
      <c r="W474" s="41">
        <f>IF(OR(Table1[[#This Row],[Holiday Hours]]="",Table1[[#This Row],[Holiday Hours]]=0),Table1[[#This Row],[Regular Hourly Wage]],Table1[[#This Row],[Holiday Wages]]/Table1[[#This Row],[Holiday Hours]])</f>
        <v>0</v>
      </c>
      <c r="X474" s="41" t="str">
        <f>IF(Table1[[#This Row],[Regular Hourly Wage]]&lt;14.05,"$14.75",IF(Table1[[#This Row],[Regular Hourly Wage]]&lt;30,"5%","None"))</f>
        <v>$14.75</v>
      </c>
      <c r="Y474" s="41">
        <f>IF(Table1[[#This Row],[Wage Category]]="5%",Table1[[#This Row],[Regular Hourly Wage]]*1.05,IF(Table1[[#This Row],[Wage Category]]="$14.75",14.75,Table1[[#This Row],[Regular Hourly Wage]]))</f>
        <v>14.75</v>
      </c>
      <c r="Z474" s="41">
        <f>(1+IF(Table1[[#This Row],[Regular Hourly Wage]]=0,0.5,(Table1[[#This Row],[Overtime Hourly Wage]]-Table1[[#This Row],[Regular Hourly Wage]])/Table1[[#This Row],[Regular Hourly Wage]]))*Table1[[#This Row],[Regular Wage Cap]]</f>
        <v>22.125</v>
      </c>
      <c r="AA474" s="41">
        <f>(1+IF(Table1[[#This Row],[Regular Hourly Wage]]=0,0,(Table1[[#This Row],[Holiday Hourly Wage]]-Table1[[#This Row],[Regular Hourly Wage]])/Table1[[#This Row],[Regular Hourly Wage]]))*Table1[[#This Row],[Regular Wage Cap]]</f>
        <v>14.75</v>
      </c>
      <c r="AB474" s="41">
        <f>Table1[[#This Row],[Regular Hours3]]*Table1[[#This Row],[Regular Hourly Wage]]</f>
        <v>0</v>
      </c>
      <c r="AC474" s="41">
        <f>Table1[[#This Row],[OvertimeHours5]]*Table1[[#This Row],[Overtime Hourly Wage]]</f>
        <v>0</v>
      </c>
      <c r="AD474" s="41">
        <f>Table1[[#This Row],[Holiday Hours7]]*Table1[[#This Row],[Holiday Hourly Wage]]</f>
        <v>0</v>
      </c>
      <c r="AE474" s="41">
        <f>SUM(Table1[[#This Row],[Regular10]:[Holiday12]])</f>
        <v>0</v>
      </c>
      <c r="AF474" s="41">
        <f>Table1[[#This Row],[Regular Hours3]]*Table1[[#This Row],[Regular Wage Cap]]</f>
        <v>0</v>
      </c>
      <c r="AG474" s="41">
        <f>Table1[[#This Row],[OvertimeHours5]]*Table1[[#This Row],[Overtime Wage Cap]]</f>
        <v>0</v>
      </c>
      <c r="AH474" s="41">
        <f>Table1[[#This Row],[Holiday Hours7]]*Table1[[#This Row],[Holiday Wage Cap]]</f>
        <v>0</v>
      </c>
      <c r="AI474" s="41">
        <f>SUM(Table1[[#This Row],[Regular]:[Holiday]])</f>
        <v>0</v>
      </c>
      <c r="AJ474" s="41">
        <f>IF(Table1[[#This Row],[Total]]=0,0,Table1[[#This Row],[Total2]]-Table1[[#This Row],[Total]])</f>
        <v>0</v>
      </c>
      <c r="AK474" s="41">
        <f>Table1[[#This Row],[Difference]]*Table1[[#This Row],[DDS Funding Percent]]</f>
        <v>0</v>
      </c>
      <c r="AL474" s="41">
        <f>IF(Table1[[#This Row],[Regular Hourly Wage]]&lt;&gt;0,Table1[[#This Row],[Regular Wage Cap]]-Table1[[#This Row],[Regular Hourly Wage]],0)</f>
        <v>0</v>
      </c>
      <c r="AM474" s="38"/>
      <c r="AN474" s="41">
        <f>Table1[[#This Row],[Wage Difference]]*Table1[[#This Row],[Post Wage Increase Time Off Accruals (Hours)]]</f>
        <v>0</v>
      </c>
      <c r="AO474" s="41">
        <f>Table1[[#This Row],[Min Wage Time Off Accrual Expense]]*Table1[[#This Row],[DDS Funding Percent]]</f>
        <v>0</v>
      </c>
      <c r="AP474" s="1"/>
      <c r="AQ474" s="18"/>
    </row>
    <row r="475" spans="3:43" x14ac:dyDescent="0.25">
      <c r="C475" s="58"/>
      <c r="D475" s="57"/>
      <c r="K475" s="41">
        <f>SUM(Table1[[#This Row],[Regular Wages]],Table1[[#This Row],[OvertimeWages]],Table1[[#This Row],[Holiday Wages]],Table1[[#This Row],[Incentive Payments]])</f>
        <v>0</v>
      </c>
      <c r="L475" s="38"/>
      <c r="M475" s="38"/>
      <c r="N475" s="38"/>
      <c r="O475" s="38"/>
      <c r="P475" s="38"/>
      <c r="Q475" s="38"/>
      <c r="R475" s="38"/>
      <c r="S475" s="41">
        <f>SUM(Table1[[#This Row],[Regular Wages2]],Table1[[#This Row],[OvertimeWages4]],Table1[[#This Row],[Holiday Wages6]],Table1[[#This Row],[Incentive Payments8]])</f>
        <v>0</v>
      </c>
      <c r="T475" s="41">
        <f>SUM(Table1[[#This Row],[Total Pre Min Wage Wages]],Table1[[#This Row],[Total After Min Wage Wages]])</f>
        <v>0</v>
      </c>
      <c r="U475" s="41">
        <f>IFERROR(IF(OR(Table1[[#This Row],[Regular Hours]]=0,Table1[[#This Row],[Regular Hours]]=""),VLOOKUP(Table1[[#This Row],[Position Title]],startingWages!$A$2:$D$200,2, FALSE),Table1[[#This Row],[Regular Wages]]/Table1[[#This Row],[Regular Hours]]),0)</f>
        <v>0</v>
      </c>
      <c r="V475" s="41">
        <f>IF(OR(Table1[[#This Row],[OvertimeHours]]="",Table1[[#This Row],[OvertimeHours]]=0),Table1[[#This Row],[Regular Hourly Wage]]*1.5,Table1[[#This Row],[OvertimeWages]]/Table1[[#This Row],[OvertimeHours]])</f>
        <v>0</v>
      </c>
      <c r="W475" s="41">
        <f>IF(OR(Table1[[#This Row],[Holiday Hours]]="",Table1[[#This Row],[Holiday Hours]]=0),Table1[[#This Row],[Regular Hourly Wage]],Table1[[#This Row],[Holiday Wages]]/Table1[[#This Row],[Holiday Hours]])</f>
        <v>0</v>
      </c>
      <c r="X475" s="41" t="str">
        <f>IF(Table1[[#This Row],[Regular Hourly Wage]]&lt;14.05,"$14.75",IF(Table1[[#This Row],[Regular Hourly Wage]]&lt;30,"5%","None"))</f>
        <v>$14.75</v>
      </c>
      <c r="Y475" s="41">
        <f>IF(Table1[[#This Row],[Wage Category]]="5%",Table1[[#This Row],[Regular Hourly Wage]]*1.05,IF(Table1[[#This Row],[Wage Category]]="$14.75",14.75,Table1[[#This Row],[Regular Hourly Wage]]))</f>
        <v>14.75</v>
      </c>
      <c r="Z475" s="41">
        <f>(1+IF(Table1[[#This Row],[Regular Hourly Wage]]=0,0.5,(Table1[[#This Row],[Overtime Hourly Wage]]-Table1[[#This Row],[Regular Hourly Wage]])/Table1[[#This Row],[Regular Hourly Wage]]))*Table1[[#This Row],[Regular Wage Cap]]</f>
        <v>22.125</v>
      </c>
      <c r="AA475" s="41">
        <f>(1+IF(Table1[[#This Row],[Regular Hourly Wage]]=0,0,(Table1[[#This Row],[Holiday Hourly Wage]]-Table1[[#This Row],[Regular Hourly Wage]])/Table1[[#This Row],[Regular Hourly Wage]]))*Table1[[#This Row],[Regular Wage Cap]]</f>
        <v>14.75</v>
      </c>
      <c r="AB475" s="41">
        <f>Table1[[#This Row],[Regular Hours3]]*Table1[[#This Row],[Regular Hourly Wage]]</f>
        <v>0</v>
      </c>
      <c r="AC475" s="41">
        <f>Table1[[#This Row],[OvertimeHours5]]*Table1[[#This Row],[Overtime Hourly Wage]]</f>
        <v>0</v>
      </c>
      <c r="AD475" s="41">
        <f>Table1[[#This Row],[Holiday Hours7]]*Table1[[#This Row],[Holiday Hourly Wage]]</f>
        <v>0</v>
      </c>
      <c r="AE475" s="41">
        <f>SUM(Table1[[#This Row],[Regular10]:[Holiday12]])</f>
        <v>0</v>
      </c>
      <c r="AF475" s="41">
        <f>Table1[[#This Row],[Regular Hours3]]*Table1[[#This Row],[Regular Wage Cap]]</f>
        <v>0</v>
      </c>
      <c r="AG475" s="41">
        <f>Table1[[#This Row],[OvertimeHours5]]*Table1[[#This Row],[Overtime Wage Cap]]</f>
        <v>0</v>
      </c>
      <c r="AH475" s="41">
        <f>Table1[[#This Row],[Holiday Hours7]]*Table1[[#This Row],[Holiday Wage Cap]]</f>
        <v>0</v>
      </c>
      <c r="AI475" s="41">
        <f>SUM(Table1[[#This Row],[Regular]:[Holiday]])</f>
        <v>0</v>
      </c>
      <c r="AJ475" s="41">
        <f>IF(Table1[[#This Row],[Total]]=0,0,Table1[[#This Row],[Total2]]-Table1[[#This Row],[Total]])</f>
        <v>0</v>
      </c>
      <c r="AK475" s="41">
        <f>Table1[[#This Row],[Difference]]*Table1[[#This Row],[DDS Funding Percent]]</f>
        <v>0</v>
      </c>
      <c r="AL475" s="41">
        <f>IF(Table1[[#This Row],[Regular Hourly Wage]]&lt;&gt;0,Table1[[#This Row],[Regular Wage Cap]]-Table1[[#This Row],[Regular Hourly Wage]],0)</f>
        <v>0</v>
      </c>
      <c r="AM475" s="38"/>
      <c r="AN475" s="41">
        <f>Table1[[#This Row],[Wage Difference]]*Table1[[#This Row],[Post Wage Increase Time Off Accruals (Hours)]]</f>
        <v>0</v>
      </c>
      <c r="AO475" s="41">
        <f>Table1[[#This Row],[Min Wage Time Off Accrual Expense]]*Table1[[#This Row],[DDS Funding Percent]]</f>
        <v>0</v>
      </c>
      <c r="AP475" s="1"/>
      <c r="AQ475" s="18"/>
    </row>
    <row r="476" spans="3:43" x14ac:dyDescent="0.25">
      <c r="C476" s="58"/>
      <c r="D476" s="57"/>
      <c r="K476" s="41">
        <f>SUM(Table1[[#This Row],[Regular Wages]],Table1[[#This Row],[OvertimeWages]],Table1[[#This Row],[Holiday Wages]],Table1[[#This Row],[Incentive Payments]])</f>
        <v>0</v>
      </c>
      <c r="L476" s="38"/>
      <c r="M476" s="38"/>
      <c r="N476" s="38"/>
      <c r="O476" s="38"/>
      <c r="P476" s="38"/>
      <c r="Q476" s="38"/>
      <c r="R476" s="38"/>
      <c r="S476" s="41">
        <f>SUM(Table1[[#This Row],[Regular Wages2]],Table1[[#This Row],[OvertimeWages4]],Table1[[#This Row],[Holiday Wages6]],Table1[[#This Row],[Incentive Payments8]])</f>
        <v>0</v>
      </c>
      <c r="T476" s="41">
        <f>SUM(Table1[[#This Row],[Total Pre Min Wage Wages]],Table1[[#This Row],[Total After Min Wage Wages]])</f>
        <v>0</v>
      </c>
      <c r="U476" s="41">
        <f>IFERROR(IF(OR(Table1[[#This Row],[Regular Hours]]=0,Table1[[#This Row],[Regular Hours]]=""),VLOOKUP(Table1[[#This Row],[Position Title]],startingWages!$A$2:$D$200,2, FALSE),Table1[[#This Row],[Regular Wages]]/Table1[[#This Row],[Regular Hours]]),0)</f>
        <v>0</v>
      </c>
      <c r="V476" s="41">
        <f>IF(OR(Table1[[#This Row],[OvertimeHours]]="",Table1[[#This Row],[OvertimeHours]]=0),Table1[[#This Row],[Regular Hourly Wage]]*1.5,Table1[[#This Row],[OvertimeWages]]/Table1[[#This Row],[OvertimeHours]])</f>
        <v>0</v>
      </c>
      <c r="W476" s="41">
        <f>IF(OR(Table1[[#This Row],[Holiday Hours]]="",Table1[[#This Row],[Holiday Hours]]=0),Table1[[#This Row],[Regular Hourly Wage]],Table1[[#This Row],[Holiday Wages]]/Table1[[#This Row],[Holiday Hours]])</f>
        <v>0</v>
      </c>
      <c r="X476" s="41" t="str">
        <f>IF(Table1[[#This Row],[Regular Hourly Wage]]&lt;14.05,"$14.75",IF(Table1[[#This Row],[Regular Hourly Wage]]&lt;30,"5%","None"))</f>
        <v>$14.75</v>
      </c>
      <c r="Y476" s="41">
        <f>IF(Table1[[#This Row],[Wage Category]]="5%",Table1[[#This Row],[Regular Hourly Wage]]*1.05,IF(Table1[[#This Row],[Wage Category]]="$14.75",14.75,Table1[[#This Row],[Regular Hourly Wage]]))</f>
        <v>14.75</v>
      </c>
      <c r="Z476" s="41">
        <f>(1+IF(Table1[[#This Row],[Regular Hourly Wage]]=0,0.5,(Table1[[#This Row],[Overtime Hourly Wage]]-Table1[[#This Row],[Regular Hourly Wage]])/Table1[[#This Row],[Regular Hourly Wage]]))*Table1[[#This Row],[Regular Wage Cap]]</f>
        <v>22.125</v>
      </c>
      <c r="AA476" s="41">
        <f>(1+IF(Table1[[#This Row],[Regular Hourly Wage]]=0,0,(Table1[[#This Row],[Holiday Hourly Wage]]-Table1[[#This Row],[Regular Hourly Wage]])/Table1[[#This Row],[Regular Hourly Wage]]))*Table1[[#This Row],[Regular Wage Cap]]</f>
        <v>14.75</v>
      </c>
      <c r="AB476" s="41">
        <f>Table1[[#This Row],[Regular Hours3]]*Table1[[#This Row],[Regular Hourly Wage]]</f>
        <v>0</v>
      </c>
      <c r="AC476" s="41">
        <f>Table1[[#This Row],[OvertimeHours5]]*Table1[[#This Row],[Overtime Hourly Wage]]</f>
        <v>0</v>
      </c>
      <c r="AD476" s="41">
        <f>Table1[[#This Row],[Holiday Hours7]]*Table1[[#This Row],[Holiday Hourly Wage]]</f>
        <v>0</v>
      </c>
      <c r="AE476" s="41">
        <f>SUM(Table1[[#This Row],[Regular10]:[Holiday12]])</f>
        <v>0</v>
      </c>
      <c r="AF476" s="41">
        <f>Table1[[#This Row],[Regular Hours3]]*Table1[[#This Row],[Regular Wage Cap]]</f>
        <v>0</v>
      </c>
      <c r="AG476" s="41">
        <f>Table1[[#This Row],[OvertimeHours5]]*Table1[[#This Row],[Overtime Wage Cap]]</f>
        <v>0</v>
      </c>
      <c r="AH476" s="41">
        <f>Table1[[#This Row],[Holiday Hours7]]*Table1[[#This Row],[Holiday Wage Cap]]</f>
        <v>0</v>
      </c>
      <c r="AI476" s="41">
        <f>SUM(Table1[[#This Row],[Regular]:[Holiday]])</f>
        <v>0</v>
      </c>
      <c r="AJ476" s="41">
        <f>IF(Table1[[#This Row],[Total]]=0,0,Table1[[#This Row],[Total2]]-Table1[[#This Row],[Total]])</f>
        <v>0</v>
      </c>
      <c r="AK476" s="41">
        <f>Table1[[#This Row],[Difference]]*Table1[[#This Row],[DDS Funding Percent]]</f>
        <v>0</v>
      </c>
      <c r="AL476" s="41">
        <f>IF(Table1[[#This Row],[Regular Hourly Wage]]&lt;&gt;0,Table1[[#This Row],[Regular Wage Cap]]-Table1[[#This Row],[Regular Hourly Wage]],0)</f>
        <v>0</v>
      </c>
      <c r="AM476" s="38"/>
      <c r="AN476" s="41">
        <f>Table1[[#This Row],[Wage Difference]]*Table1[[#This Row],[Post Wage Increase Time Off Accruals (Hours)]]</f>
        <v>0</v>
      </c>
      <c r="AO476" s="41">
        <f>Table1[[#This Row],[Min Wage Time Off Accrual Expense]]*Table1[[#This Row],[DDS Funding Percent]]</f>
        <v>0</v>
      </c>
      <c r="AP476" s="1"/>
      <c r="AQ476" s="18"/>
    </row>
    <row r="477" spans="3:43" x14ac:dyDescent="0.25">
      <c r="C477" s="58"/>
      <c r="D477" s="57"/>
      <c r="K477" s="41">
        <f>SUM(Table1[[#This Row],[Regular Wages]],Table1[[#This Row],[OvertimeWages]],Table1[[#This Row],[Holiday Wages]],Table1[[#This Row],[Incentive Payments]])</f>
        <v>0</v>
      </c>
      <c r="L477" s="38"/>
      <c r="M477" s="38"/>
      <c r="N477" s="38"/>
      <c r="O477" s="38"/>
      <c r="P477" s="38"/>
      <c r="Q477" s="38"/>
      <c r="R477" s="38"/>
      <c r="S477" s="41">
        <f>SUM(Table1[[#This Row],[Regular Wages2]],Table1[[#This Row],[OvertimeWages4]],Table1[[#This Row],[Holiday Wages6]],Table1[[#This Row],[Incentive Payments8]])</f>
        <v>0</v>
      </c>
      <c r="T477" s="41">
        <f>SUM(Table1[[#This Row],[Total Pre Min Wage Wages]],Table1[[#This Row],[Total After Min Wage Wages]])</f>
        <v>0</v>
      </c>
      <c r="U477" s="41">
        <f>IFERROR(IF(OR(Table1[[#This Row],[Regular Hours]]=0,Table1[[#This Row],[Regular Hours]]=""),VLOOKUP(Table1[[#This Row],[Position Title]],startingWages!$A$2:$D$200,2, FALSE),Table1[[#This Row],[Regular Wages]]/Table1[[#This Row],[Regular Hours]]),0)</f>
        <v>0</v>
      </c>
      <c r="V477" s="41">
        <f>IF(OR(Table1[[#This Row],[OvertimeHours]]="",Table1[[#This Row],[OvertimeHours]]=0),Table1[[#This Row],[Regular Hourly Wage]]*1.5,Table1[[#This Row],[OvertimeWages]]/Table1[[#This Row],[OvertimeHours]])</f>
        <v>0</v>
      </c>
      <c r="W477" s="41">
        <f>IF(OR(Table1[[#This Row],[Holiday Hours]]="",Table1[[#This Row],[Holiday Hours]]=0),Table1[[#This Row],[Regular Hourly Wage]],Table1[[#This Row],[Holiday Wages]]/Table1[[#This Row],[Holiday Hours]])</f>
        <v>0</v>
      </c>
      <c r="X477" s="41" t="str">
        <f>IF(Table1[[#This Row],[Regular Hourly Wage]]&lt;14.05,"$14.75",IF(Table1[[#This Row],[Regular Hourly Wage]]&lt;30,"5%","None"))</f>
        <v>$14.75</v>
      </c>
      <c r="Y477" s="41">
        <f>IF(Table1[[#This Row],[Wage Category]]="5%",Table1[[#This Row],[Regular Hourly Wage]]*1.05,IF(Table1[[#This Row],[Wage Category]]="$14.75",14.75,Table1[[#This Row],[Regular Hourly Wage]]))</f>
        <v>14.75</v>
      </c>
      <c r="Z477" s="41">
        <f>(1+IF(Table1[[#This Row],[Regular Hourly Wage]]=0,0.5,(Table1[[#This Row],[Overtime Hourly Wage]]-Table1[[#This Row],[Regular Hourly Wage]])/Table1[[#This Row],[Regular Hourly Wage]]))*Table1[[#This Row],[Regular Wage Cap]]</f>
        <v>22.125</v>
      </c>
      <c r="AA477" s="41">
        <f>(1+IF(Table1[[#This Row],[Regular Hourly Wage]]=0,0,(Table1[[#This Row],[Holiday Hourly Wage]]-Table1[[#This Row],[Regular Hourly Wage]])/Table1[[#This Row],[Regular Hourly Wage]]))*Table1[[#This Row],[Regular Wage Cap]]</f>
        <v>14.75</v>
      </c>
      <c r="AB477" s="41">
        <f>Table1[[#This Row],[Regular Hours3]]*Table1[[#This Row],[Regular Hourly Wage]]</f>
        <v>0</v>
      </c>
      <c r="AC477" s="41">
        <f>Table1[[#This Row],[OvertimeHours5]]*Table1[[#This Row],[Overtime Hourly Wage]]</f>
        <v>0</v>
      </c>
      <c r="AD477" s="41">
        <f>Table1[[#This Row],[Holiday Hours7]]*Table1[[#This Row],[Holiday Hourly Wage]]</f>
        <v>0</v>
      </c>
      <c r="AE477" s="41">
        <f>SUM(Table1[[#This Row],[Regular10]:[Holiday12]])</f>
        <v>0</v>
      </c>
      <c r="AF477" s="41">
        <f>Table1[[#This Row],[Regular Hours3]]*Table1[[#This Row],[Regular Wage Cap]]</f>
        <v>0</v>
      </c>
      <c r="AG477" s="41">
        <f>Table1[[#This Row],[OvertimeHours5]]*Table1[[#This Row],[Overtime Wage Cap]]</f>
        <v>0</v>
      </c>
      <c r="AH477" s="41">
        <f>Table1[[#This Row],[Holiday Hours7]]*Table1[[#This Row],[Holiday Wage Cap]]</f>
        <v>0</v>
      </c>
      <c r="AI477" s="41">
        <f>SUM(Table1[[#This Row],[Regular]:[Holiday]])</f>
        <v>0</v>
      </c>
      <c r="AJ477" s="41">
        <f>IF(Table1[[#This Row],[Total]]=0,0,Table1[[#This Row],[Total2]]-Table1[[#This Row],[Total]])</f>
        <v>0</v>
      </c>
      <c r="AK477" s="41">
        <f>Table1[[#This Row],[Difference]]*Table1[[#This Row],[DDS Funding Percent]]</f>
        <v>0</v>
      </c>
      <c r="AL477" s="41">
        <f>IF(Table1[[#This Row],[Regular Hourly Wage]]&lt;&gt;0,Table1[[#This Row],[Regular Wage Cap]]-Table1[[#This Row],[Regular Hourly Wage]],0)</f>
        <v>0</v>
      </c>
      <c r="AM477" s="38"/>
      <c r="AN477" s="41">
        <f>Table1[[#This Row],[Wage Difference]]*Table1[[#This Row],[Post Wage Increase Time Off Accruals (Hours)]]</f>
        <v>0</v>
      </c>
      <c r="AO477" s="41">
        <f>Table1[[#This Row],[Min Wage Time Off Accrual Expense]]*Table1[[#This Row],[DDS Funding Percent]]</f>
        <v>0</v>
      </c>
      <c r="AP477" s="1"/>
      <c r="AQ477" s="18"/>
    </row>
    <row r="478" spans="3:43" x14ac:dyDescent="0.25">
      <c r="C478" s="58"/>
      <c r="D478" s="57"/>
      <c r="K478" s="41">
        <f>SUM(Table1[[#This Row],[Regular Wages]],Table1[[#This Row],[OvertimeWages]],Table1[[#This Row],[Holiday Wages]],Table1[[#This Row],[Incentive Payments]])</f>
        <v>0</v>
      </c>
      <c r="L478" s="38"/>
      <c r="M478" s="38"/>
      <c r="N478" s="38"/>
      <c r="O478" s="38"/>
      <c r="P478" s="38"/>
      <c r="Q478" s="38"/>
      <c r="R478" s="38"/>
      <c r="S478" s="41">
        <f>SUM(Table1[[#This Row],[Regular Wages2]],Table1[[#This Row],[OvertimeWages4]],Table1[[#This Row],[Holiday Wages6]],Table1[[#This Row],[Incentive Payments8]])</f>
        <v>0</v>
      </c>
      <c r="T478" s="41">
        <f>SUM(Table1[[#This Row],[Total Pre Min Wage Wages]],Table1[[#This Row],[Total After Min Wage Wages]])</f>
        <v>0</v>
      </c>
      <c r="U478" s="41">
        <f>IFERROR(IF(OR(Table1[[#This Row],[Regular Hours]]=0,Table1[[#This Row],[Regular Hours]]=""),VLOOKUP(Table1[[#This Row],[Position Title]],startingWages!$A$2:$D$200,2, FALSE),Table1[[#This Row],[Regular Wages]]/Table1[[#This Row],[Regular Hours]]),0)</f>
        <v>0</v>
      </c>
      <c r="V478" s="41">
        <f>IF(OR(Table1[[#This Row],[OvertimeHours]]="",Table1[[#This Row],[OvertimeHours]]=0),Table1[[#This Row],[Regular Hourly Wage]]*1.5,Table1[[#This Row],[OvertimeWages]]/Table1[[#This Row],[OvertimeHours]])</f>
        <v>0</v>
      </c>
      <c r="W478" s="41">
        <f>IF(OR(Table1[[#This Row],[Holiday Hours]]="",Table1[[#This Row],[Holiday Hours]]=0),Table1[[#This Row],[Regular Hourly Wage]],Table1[[#This Row],[Holiday Wages]]/Table1[[#This Row],[Holiday Hours]])</f>
        <v>0</v>
      </c>
      <c r="X478" s="41" t="str">
        <f>IF(Table1[[#This Row],[Regular Hourly Wage]]&lt;14.05,"$14.75",IF(Table1[[#This Row],[Regular Hourly Wage]]&lt;30,"5%","None"))</f>
        <v>$14.75</v>
      </c>
      <c r="Y478" s="41">
        <f>IF(Table1[[#This Row],[Wage Category]]="5%",Table1[[#This Row],[Regular Hourly Wage]]*1.05,IF(Table1[[#This Row],[Wage Category]]="$14.75",14.75,Table1[[#This Row],[Regular Hourly Wage]]))</f>
        <v>14.75</v>
      </c>
      <c r="Z478" s="41">
        <f>(1+IF(Table1[[#This Row],[Regular Hourly Wage]]=0,0.5,(Table1[[#This Row],[Overtime Hourly Wage]]-Table1[[#This Row],[Regular Hourly Wage]])/Table1[[#This Row],[Regular Hourly Wage]]))*Table1[[#This Row],[Regular Wage Cap]]</f>
        <v>22.125</v>
      </c>
      <c r="AA478" s="41">
        <f>(1+IF(Table1[[#This Row],[Regular Hourly Wage]]=0,0,(Table1[[#This Row],[Holiday Hourly Wage]]-Table1[[#This Row],[Regular Hourly Wage]])/Table1[[#This Row],[Regular Hourly Wage]]))*Table1[[#This Row],[Regular Wage Cap]]</f>
        <v>14.75</v>
      </c>
      <c r="AB478" s="41">
        <f>Table1[[#This Row],[Regular Hours3]]*Table1[[#This Row],[Regular Hourly Wage]]</f>
        <v>0</v>
      </c>
      <c r="AC478" s="41">
        <f>Table1[[#This Row],[OvertimeHours5]]*Table1[[#This Row],[Overtime Hourly Wage]]</f>
        <v>0</v>
      </c>
      <c r="AD478" s="41">
        <f>Table1[[#This Row],[Holiday Hours7]]*Table1[[#This Row],[Holiday Hourly Wage]]</f>
        <v>0</v>
      </c>
      <c r="AE478" s="41">
        <f>SUM(Table1[[#This Row],[Regular10]:[Holiday12]])</f>
        <v>0</v>
      </c>
      <c r="AF478" s="41">
        <f>Table1[[#This Row],[Regular Hours3]]*Table1[[#This Row],[Regular Wage Cap]]</f>
        <v>0</v>
      </c>
      <c r="AG478" s="41">
        <f>Table1[[#This Row],[OvertimeHours5]]*Table1[[#This Row],[Overtime Wage Cap]]</f>
        <v>0</v>
      </c>
      <c r="AH478" s="41">
        <f>Table1[[#This Row],[Holiday Hours7]]*Table1[[#This Row],[Holiday Wage Cap]]</f>
        <v>0</v>
      </c>
      <c r="AI478" s="41">
        <f>SUM(Table1[[#This Row],[Regular]:[Holiday]])</f>
        <v>0</v>
      </c>
      <c r="AJ478" s="41">
        <f>IF(Table1[[#This Row],[Total]]=0,0,Table1[[#This Row],[Total2]]-Table1[[#This Row],[Total]])</f>
        <v>0</v>
      </c>
      <c r="AK478" s="41">
        <f>Table1[[#This Row],[Difference]]*Table1[[#This Row],[DDS Funding Percent]]</f>
        <v>0</v>
      </c>
      <c r="AL478" s="41">
        <f>IF(Table1[[#This Row],[Regular Hourly Wage]]&lt;&gt;0,Table1[[#This Row],[Regular Wage Cap]]-Table1[[#This Row],[Regular Hourly Wage]],0)</f>
        <v>0</v>
      </c>
      <c r="AM478" s="38"/>
      <c r="AN478" s="41">
        <f>Table1[[#This Row],[Wage Difference]]*Table1[[#This Row],[Post Wage Increase Time Off Accruals (Hours)]]</f>
        <v>0</v>
      </c>
      <c r="AO478" s="41">
        <f>Table1[[#This Row],[Min Wage Time Off Accrual Expense]]*Table1[[#This Row],[DDS Funding Percent]]</f>
        <v>0</v>
      </c>
      <c r="AP478" s="1"/>
      <c r="AQ478" s="18"/>
    </row>
    <row r="479" spans="3:43" x14ac:dyDescent="0.25">
      <c r="C479" s="58"/>
      <c r="D479" s="57"/>
      <c r="K479" s="41">
        <f>SUM(Table1[[#This Row],[Regular Wages]],Table1[[#This Row],[OvertimeWages]],Table1[[#This Row],[Holiday Wages]],Table1[[#This Row],[Incentive Payments]])</f>
        <v>0</v>
      </c>
      <c r="L479" s="38"/>
      <c r="M479" s="38"/>
      <c r="N479" s="38"/>
      <c r="O479" s="38"/>
      <c r="P479" s="38"/>
      <c r="Q479" s="38"/>
      <c r="R479" s="38"/>
      <c r="S479" s="41">
        <f>SUM(Table1[[#This Row],[Regular Wages2]],Table1[[#This Row],[OvertimeWages4]],Table1[[#This Row],[Holiday Wages6]],Table1[[#This Row],[Incentive Payments8]])</f>
        <v>0</v>
      </c>
      <c r="T479" s="41">
        <f>SUM(Table1[[#This Row],[Total Pre Min Wage Wages]],Table1[[#This Row],[Total After Min Wage Wages]])</f>
        <v>0</v>
      </c>
      <c r="U479" s="41">
        <f>IFERROR(IF(OR(Table1[[#This Row],[Regular Hours]]=0,Table1[[#This Row],[Regular Hours]]=""),VLOOKUP(Table1[[#This Row],[Position Title]],startingWages!$A$2:$D$200,2, FALSE),Table1[[#This Row],[Regular Wages]]/Table1[[#This Row],[Regular Hours]]),0)</f>
        <v>0</v>
      </c>
      <c r="V479" s="41">
        <f>IF(OR(Table1[[#This Row],[OvertimeHours]]="",Table1[[#This Row],[OvertimeHours]]=0),Table1[[#This Row],[Regular Hourly Wage]]*1.5,Table1[[#This Row],[OvertimeWages]]/Table1[[#This Row],[OvertimeHours]])</f>
        <v>0</v>
      </c>
      <c r="W479" s="41">
        <f>IF(OR(Table1[[#This Row],[Holiday Hours]]="",Table1[[#This Row],[Holiday Hours]]=0),Table1[[#This Row],[Regular Hourly Wage]],Table1[[#This Row],[Holiday Wages]]/Table1[[#This Row],[Holiday Hours]])</f>
        <v>0</v>
      </c>
      <c r="X479" s="41" t="str">
        <f>IF(Table1[[#This Row],[Regular Hourly Wage]]&lt;14.05,"$14.75",IF(Table1[[#This Row],[Regular Hourly Wage]]&lt;30,"5%","None"))</f>
        <v>$14.75</v>
      </c>
      <c r="Y479" s="41">
        <f>IF(Table1[[#This Row],[Wage Category]]="5%",Table1[[#This Row],[Regular Hourly Wage]]*1.05,IF(Table1[[#This Row],[Wage Category]]="$14.75",14.75,Table1[[#This Row],[Regular Hourly Wage]]))</f>
        <v>14.75</v>
      </c>
      <c r="Z479" s="41">
        <f>(1+IF(Table1[[#This Row],[Regular Hourly Wage]]=0,0.5,(Table1[[#This Row],[Overtime Hourly Wage]]-Table1[[#This Row],[Regular Hourly Wage]])/Table1[[#This Row],[Regular Hourly Wage]]))*Table1[[#This Row],[Regular Wage Cap]]</f>
        <v>22.125</v>
      </c>
      <c r="AA479" s="41">
        <f>(1+IF(Table1[[#This Row],[Regular Hourly Wage]]=0,0,(Table1[[#This Row],[Holiday Hourly Wage]]-Table1[[#This Row],[Regular Hourly Wage]])/Table1[[#This Row],[Regular Hourly Wage]]))*Table1[[#This Row],[Regular Wage Cap]]</f>
        <v>14.75</v>
      </c>
      <c r="AB479" s="41">
        <f>Table1[[#This Row],[Regular Hours3]]*Table1[[#This Row],[Regular Hourly Wage]]</f>
        <v>0</v>
      </c>
      <c r="AC479" s="41">
        <f>Table1[[#This Row],[OvertimeHours5]]*Table1[[#This Row],[Overtime Hourly Wage]]</f>
        <v>0</v>
      </c>
      <c r="AD479" s="41">
        <f>Table1[[#This Row],[Holiday Hours7]]*Table1[[#This Row],[Holiday Hourly Wage]]</f>
        <v>0</v>
      </c>
      <c r="AE479" s="41">
        <f>SUM(Table1[[#This Row],[Regular10]:[Holiday12]])</f>
        <v>0</v>
      </c>
      <c r="AF479" s="41">
        <f>Table1[[#This Row],[Regular Hours3]]*Table1[[#This Row],[Regular Wage Cap]]</f>
        <v>0</v>
      </c>
      <c r="AG479" s="41">
        <f>Table1[[#This Row],[OvertimeHours5]]*Table1[[#This Row],[Overtime Wage Cap]]</f>
        <v>0</v>
      </c>
      <c r="AH479" s="41">
        <f>Table1[[#This Row],[Holiday Hours7]]*Table1[[#This Row],[Holiday Wage Cap]]</f>
        <v>0</v>
      </c>
      <c r="AI479" s="41">
        <f>SUM(Table1[[#This Row],[Regular]:[Holiday]])</f>
        <v>0</v>
      </c>
      <c r="AJ479" s="41">
        <f>IF(Table1[[#This Row],[Total]]=0,0,Table1[[#This Row],[Total2]]-Table1[[#This Row],[Total]])</f>
        <v>0</v>
      </c>
      <c r="AK479" s="41">
        <f>Table1[[#This Row],[Difference]]*Table1[[#This Row],[DDS Funding Percent]]</f>
        <v>0</v>
      </c>
      <c r="AL479" s="41">
        <f>IF(Table1[[#This Row],[Regular Hourly Wage]]&lt;&gt;0,Table1[[#This Row],[Regular Wage Cap]]-Table1[[#This Row],[Regular Hourly Wage]],0)</f>
        <v>0</v>
      </c>
      <c r="AM479" s="38"/>
      <c r="AN479" s="41">
        <f>Table1[[#This Row],[Wage Difference]]*Table1[[#This Row],[Post Wage Increase Time Off Accruals (Hours)]]</f>
        <v>0</v>
      </c>
      <c r="AO479" s="41">
        <f>Table1[[#This Row],[Min Wage Time Off Accrual Expense]]*Table1[[#This Row],[DDS Funding Percent]]</f>
        <v>0</v>
      </c>
      <c r="AP479" s="1"/>
      <c r="AQ479" s="18"/>
    </row>
    <row r="480" spans="3:43" x14ac:dyDescent="0.25">
      <c r="C480" s="58"/>
      <c r="D480" s="57"/>
      <c r="K480" s="41">
        <f>SUM(Table1[[#This Row],[Regular Wages]],Table1[[#This Row],[OvertimeWages]],Table1[[#This Row],[Holiday Wages]],Table1[[#This Row],[Incentive Payments]])</f>
        <v>0</v>
      </c>
      <c r="L480" s="38"/>
      <c r="M480" s="38"/>
      <c r="N480" s="38"/>
      <c r="O480" s="38"/>
      <c r="P480" s="38"/>
      <c r="Q480" s="38"/>
      <c r="R480" s="38"/>
      <c r="S480" s="41">
        <f>SUM(Table1[[#This Row],[Regular Wages2]],Table1[[#This Row],[OvertimeWages4]],Table1[[#This Row],[Holiday Wages6]],Table1[[#This Row],[Incentive Payments8]])</f>
        <v>0</v>
      </c>
      <c r="T480" s="41">
        <f>SUM(Table1[[#This Row],[Total Pre Min Wage Wages]],Table1[[#This Row],[Total After Min Wage Wages]])</f>
        <v>0</v>
      </c>
      <c r="U480" s="41">
        <f>IFERROR(IF(OR(Table1[[#This Row],[Regular Hours]]=0,Table1[[#This Row],[Regular Hours]]=""),VLOOKUP(Table1[[#This Row],[Position Title]],startingWages!$A$2:$D$200,2, FALSE),Table1[[#This Row],[Regular Wages]]/Table1[[#This Row],[Regular Hours]]),0)</f>
        <v>0</v>
      </c>
      <c r="V480" s="41">
        <f>IF(OR(Table1[[#This Row],[OvertimeHours]]="",Table1[[#This Row],[OvertimeHours]]=0),Table1[[#This Row],[Regular Hourly Wage]]*1.5,Table1[[#This Row],[OvertimeWages]]/Table1[[#This Row],[OvertimeHours]])</f>
        <v>0</v>
      </c>
      <c r="W480" s="41">
        <f>IF(OR(Table1[[#This Row],[Holiday Hours]]="",Table1[[#This Row],[Holiday Hours]]=0),Table1[[#This Row],[Regular Hourly Wage]],Table1[[#This Row],[Holiday Wages]]/Table1[[#This Row],[Holiday Hours]])</f>
        <v>0</v>
      </c>
      <c r="X480" s="41" t="str">
        <f>IF(Table1[[#This Row],[Regular Hourly Wage]]&lt;14.05,"$14.75",IF(Table1[[#This Row],[Regular Hourly Wage]]&lt;30,"5%","None"))</f>
        <v>$14.75</v>
      </c>
      <c r="Y480" s="41">
        <f>IF(Table1[[#This Row],[Wage Category]]="5%",Table1[[#This Row],[Regular Hourly Wage]]*1.05,IF(Table1[[#This Row],[Wage Category]]="$14.75",14.75,Table1[[#This Row],[Regular Hourly Wage]]))</f>
        <v>14.75</v>
      </c>
      <c r="Z480" s="41">
        <f>(1+IF(Table1[[#This Row],[Regular Hourly Wage]]=0,0.5,(Table1[[#This Row],[Overtime Hourly Wage]]-Table1[[#This Row],[Regular Hourly Wage]])/Table1[[#This Row],[Regular Hourly Wage]]))*Table1[[#This Row],[Regular Wage Cap]]</f>
        <v>22.125</v>
      </c>
      <c r="AA480" s="41">
        <f>(1+IF(Table1[[#This Row],[Regular Hourly Wage]]=0,0,(Table1[[#This Row],[Holiday Hourly Wage]]-Table1[[#This Row],[Regular Hourly Wage]])/Table1[[#This Row],[Regular Hourly Wage]]))*Table1[[#This Row],[Regular Wage Cap]]</f>
        <v>14.75</v>
      </c>
      <c r="AB480" s="41">
        <f>Table1[[#This Row],[Regular Hours3]]*Table1[[#This Row],[Regular Hourly Wage]]</f>
        <v>0</v>
      </c>
      <c r="AC480" s="41">
        <f>Table1[[#This Row],[OvertimeHours5]]*Table1[[#This Row],[Overtime Hourly Wage]]</f>
        <v>0</v>
      </c>
      <c r="AD480" s="41">
        <f>Table1[[#This Row],[Holiday Hours7]]*Table1[[#This Row],[Holiday Hourly Wage]]</f>
        <v>0</v>
      </c>
      <c r="AE480" s="41">
        <f>SUM(Table1[[#This Row],[Regular10]:[Holiday12]])</f>
        <v>0</v>
      </c>
      <c r="AF480" s="41">
        <f>Table1[[#This Row],[Regular Hours3]]*Table1[[#This Row],[Regular Wage Cap]]</f>
        <v>0</v>
      </c>
      <c r="AG480" s="41">
        <f>Table1[[#This Row],[OvertimeHours5]]*Table1[[#This Row],[Overtime Wage Cap]]</f>
        <v>0</v>
      </c>
      <c r="AH480" s="41">
        <f>Table1[[#This Row],[Holiday Hours7]]*Table1[[#This Row],[Holiday Wage Cap]]</f>
        <v>0</v>
      </c>
      <c r="AI480" s="41">
        <f>SUM(Table1[[#This Row],[Regular]:[Holiday]])</f>
        <v>0</v>
      </c>
      <c r="AJ480" s="41">
        <f>IF(Table1[[#This Row],[Total]]=0,0,Table1[[#This Row],[Total2]]-Table1[[#This Row],[Total]])</f>
        <v>0</v>
      </c>
      <c r="AK480" s="41">
        <f>Table1[[#This Row],[Difference]]*Table1[[#This Row],[DDS Funding Percent]]</f>
        <v>0</v>
      </c>
      <c r="AL480" s="41">
        <f>IF(Table1[[#This Row],[Regular Hourly Wage]]&lt;&gt;0,Table1[[#This Row],[Regular Wage Cap]]-Table1[[#This Row],[Regular Hourly Wage]],0)</f>
        <v>0</v>
      </c>
      <c r="AM480" s="38"/>
      <c r="AN480" s="41">
        <f>Table1[[#This Row],[Wage Difference]]*Table1[[#This Row],[Post Wage Increase Time Off Accruals (Hours)]]</f>
        <v>0</v>
      </c>
      <c r="AO480" s="41">
        <f>Table1[[#This Row],[Min Wage Time Off Accrual Expense]]*Table1[[#This Row],[DDS Funding Percent]]</f>
        <v>0</v>
      </c>
      <c r="AP480" s="1"/>
      <c r="AQ480" s="18"/>
    </row>
    <row r="481" spans="3:43" x14ac:dyDescent="0.25">
      <c r="C481" s="58"/>
      <c r="D481" s="57"/>
      <c r="K481" s="41">
        <f>SUM(Table1[[#This Row],[Regular Wages]],Table1[[#This Row],[OvertimeWages]],Table1[[#This Row],[Holiday Wages]],Table1[[#This Row],[Incentive Payments]])</f>
        <v>0</v>
      </c>
      <c r="L481" s="38"/>
      <c r="M481" s="38"/>
      <c r="N481" s="38"/>
      <c r="O481" s="38"/>
      <c r="P481" s="38"/>
      <c r="Q481" s="38"/>
      <c r="R481" s="38"/>
      <c r="S481" s="41">
        <f>SUM(Table1[[#This Row],[Regular Wages2]],Table1[[#This Row],[OvertimeWages4]],Table1[[#This Row],[Holiday Wages6]],Table1[[#This Row],[Incentive Payments8]])</f>
        <v>0</v>
      </c>
      <c r="T481" s="41">
        <f>SUM(Table1[[#This Row],[Total Pre Min Wage Wages]],Table1[[#This Row],[Total After Min Wage Wages]])</f>
        <v>0</v>
      </c>
      <c r="U481" s="41">
        <f>IFERROR(IF(OR(Table1[[#This Row],[Regular Hours]]=0,Table1[[#This Row],[Regular Hours]]=""),VLOOKUP(Table1[[#This Row],[Position Title]],startingWages!$A$2:$D$200,2, FALSE),Table1[[#This Row],[Regular Wages]]/Table1[[#This Row],[Regular Hours]]),0)</f>
        <v>0</v>
      </c>
      <c r="V481" s="41">
        <f>IF(OR(Table1[[#This Row],[OvertimeHours]]="",Table1[[#This Row],[OvertimeHours]]=0),Table1[[#This Row],[Regular Hourly Wage]]*1.5,Table1[[#This Row],[OvertimeWages]]/Table1[[#This Row],[OvertimeHours]])</f>
        <v>0</v>
      </c>
      <c r="W481" s="41">
        <f>IF(OR(Table1[[#This Row],[Holiday Hours]]="",Table1[[#This Row],[Holiday Hours]]=0),Table1[[#This Row],[Regular Hourly Wage]],Table1[[#This Row],[Holiday Wages]]/Table1[[#This Row],[Holiday Hours]])</f>
        <v>0</v>
      </c>
      <c r="X481" s="41" t="str">
        <f>IF(Table1[[#This Row],[Regular Hourly Wage]]&lt;14.05,"$14.75",IF(Table1[[#This Row],[Regular Hourly Wage]]&lt;30,"5%","None"))</f>
        <v>$14.75</v>
      </c>
      <c r="Y481" s="41">
        <f>IF(Table1[[#This Row],[Wage Category]]="5%",Table1[[#This Row],[Regular Hourly Wage]]*1.05,IF(Table1[[#This Row],[Wage Category]]="$14.75",14.75,Table1[[#This Row],[Regular Hourly Wage]]))</f>
        <v>14.75</v>
      </c>
      <c r="Z481" s="41">
        <f>(1+IF(Table1[[#This Row],[Regular Hourly Wage]]=0,0.5,(Table1[[#This Row],[Overtime Hourly Wage]]-Table1[[#This Row],[Regular Hourly Wage]])/Table1[[#This Row],[Regular Hourly Wage]]))*Table1[[#This Row],[Regular Wage Cap]]</f>
        <v>22.125</v>
      </c>
      <c r="AA481" s="41">
        <f>(1+IF(Table1[[#This Row],[Regular Hourly Wage]]=0,0,(Table1[[#This Row],[Holiday Hourly Wage]]-Table1[[#This Row],[Regular Hourly Wage]])/Table1[[#This Row],[Regular Hourly Wage]]))*Table1[[#This Row],[Regular Wage Cap]]</f>
        <v>14.75</v>
      </c>
      <c r="AB481" s="41">
        <f>Table1[[#This Row],[Regular Hours3]]*Table1[[#This Row],[Regular Hourly Wage]]</f>
        <v>0</v>
      </c>
      <c r="AC481" s="41">
        <f>Table1[[#This Row],[OvertimeHours5]]*Table1[[#This Row],[Overtime Hourly Wage]]</f>
        <v>0</v>
      </c>
      <c r="AD481" s="41">
        <f>Table1[[#This Row],[Holiday Hours7]]*Table1[[#This Row],[Holiday Hourly Wage]]</f>
        <v>0</v>
      </c>
      <c r="AE481" s="41">
        <f>SUM(Table1[[#This Row],[Regular10]:[Holiday12]])</f>
        <v>0</v>
      </c>
      <c r="AF481" s="41">
        <f>Table1[[#This Row],[Regular Hours3]]*Table1[[#This Row],[Regular Wage Cap]]</f>
        <v>0</v>
      </c>
      <c r="AG481" s="41">
        <f>Table1[[#This Row],[OvertimeHours5]]*Table1[[#This Row],[Overtime Wage Cap]]</f>
        <v>0</v>
      </c>
      <c r="AH481" s="41">
        <f>Table1[[#This Row],[Holiday Hours7]]*Table1[[#This Row],[Holiday Wage Cap]]</f>
        <v>0</v>
      </c>
      <c r="AI481" s="41">
        <f>SUM(Table1[[#This Row],[Regular]:[Holiday]])</f>
        <v>0</v>
      </c>
      <c r="AJ481" s="41">
        <f>IF(Table1[[#This Row],[Total]]=0,0,Table1[[#This Row],[Total2]]-Table1[[#This Row],[Total]])</f>
        <v>0</v>
      </c>
      <c r="AK481" s="41">
        <f>Table1[[#This Row],[Difference]]*Table1[[#This Row],[DDS Funding Percent]]</f>
        <v>0</v>
      </c>
      <c r="AL481" s="41">
        <f>IF(Table1[[#This Row],[Regular Hourly Wage]]&lt;&gt;0,Table1[[#This Row],[Regular Wage Cap]]-Table1[[#This Row],[Regular Hourly Wage]],0)</f>
        <v>0</v>
      </c>
      <c r="AM481" s="38"/>
      <c r="AN481" s="41">
        <f>Table1[[#This Row],[Wage Difference]]*Table1[[#This Row],[Post Wage Increase Time Off Accruals (Hours)]]</f>
        <v>0</v>
      </c>
      <c r="AO481" s="41">
        <f>Table1[[#This Row],[Min Wage Time Off Accrual Expense]]*Table1[[#This Row],[DDS Funding Percent]]</f>
        <v>0</v>
      </c>
      <c r="AP481" s="1"/>
      <c r="AQ481" s="18"/>
    </row>
    <row r="482" spans="3:43" x14ac:dyDescent="0.25">
      <c r="C482" s="58"/>
      <c r="D482" s="57"/>
      <c r="K482" s="41">
        <f>SUM(Table1[[#This Row],[Regular Wages]],Table1[[#This Row],[OvertimeWages]],Table1[[#This Row],[Holiday Wages]],Table1[[#This Row],[Incentive Payments]])</f>
        <v>0</v>
      </c>
      <c r="L482" s="38"/>
      <c r="M482" s="38"/>
      <c r="N482" s="38"/>
      <c r="O482" s="38"/>
      <c r="P482" s="38"/>
      <c r="Q482" s="38"/>
      <c r="R482" s="38"/>
      <c r="S482" s="41">
        <f>SUM(Table1[[#This Row],[Regular Wages2]],Table1[[#This Row],[OvertimeWages4]],Table1[[#This Row],[Holiday Wages6]],Table1[[#This Row],[Incentive Payments8]])</f>
        <v>0</v>
      </c>
      <c r="T482" s="41">
        <f>SUM(Table1[[#This Row],[Total Pre Min Wage Wages]],Table1[[#This Row],[Total After Min Wage Wages]])</f>
        <v>0</v>
      </c>
      <c r="U482" s="41">
        <f>IFERROR(IF(OR(Table1[[#This Row],[Regular Hours]]=0,Table1[[#This Row],[Regular Hours]]=""),VLOOKUP(Table1[[#This Row],[Position Title]],startingWages!$A$2:$D$200,2, FALSE),Table1[[#This Row],[Regular Wages]]/Table1[[#This Row],[Regular Hours]]),0)</f>
        <v>0</v>
      </c>
      <c r="V482" s="41">
        <f>IF(OR(Table1[[#This Row],[OvertimeHours]]="",Table1[[#This Row],[OvertimeHours]]=0),Table1[[#This Row],[Regular Hourly Wage]]*1.5,Table1[[#This Row],[OvertimeWages]]/Table1[[#This Row],[OvertimeHours]])</f>
        <v>0</v>
      </c>
      <c r="W482" s="41">
        <f>IF(OR(Table1[[#This Row],[Holiday Hours]]="",Table1[[#This Row],[Holiday Hours]]=0),Table1[[#This Row],[Regular Hourly Wage]],Table1[[#This Row],[Holiday Wages]]/Table1[[#This Row],[Holiday Hours]])</f>
        <v>0</v>
      </c>
      <c r="X482" s="41" t="str">
        <f>IF(Table1[[#This Row],[Regular Hourly Wage]]&lt;14.05,"$14.75",IF(Table1[[#This Row],[Regular Hourly Wage]]&lt;30,"5%","None"))</f>
        <v>$14.75</v>
      </c>
      <c r="Y482" s="41">
        <f>IF(Table1[[#This Row],[Wage Category]]="5%",Table1[[#This Row],[Regular Hourly Wage]]*1.05,IF(Table1[[#This Row],[Wage Category]]="$14.75",14.75,Table1[[#This Row],[Regular Hourly Wage]]))</f>
        <v>14.75</v>
      </c>
      <c r="Z482" s="41">
        <f>(1+IF(Table1[[#This Row],[Regular Hourly Wage]]=0,0.5,(Table1[[#This Row],[Overtime Hourly Wage]]-Table1[[#This Row],[Regular Hourly Wage]])/Table1[[#This Row],[Regular Hourly Wage]]))*Table1[[#This Row],[Regular Wage Cap]]</f>
        <v>22.125</v>
      </c>
      <c r="AA482" s="41">
        <f>(1+IF(Table1[[#This Row],[Regular Hourly Wage]]=0,0,(Table1[[#This Row],[Holiday Hourly Wage]]-Table1[[#This Row],[Regular Hourly Wage]])/Table1[[#This Row],[Regular Hourly Wage]]))*Table1[[#This Row],[Regular Wage Cap]]</f>
        <v>14.75</v>
      </c>
      <c r="AB482" s="41">
        <f>Table1[[#This Row],[Regular Hours3]]*Table1[[#This Row],[Regular Hourly Wage]]</f>
        <v>0</v>
      </c>
      <c r="AC482" s="41">
        <f>Table1[[#This Row],[OvertimeHours5]]*Table1[[#This Row],[Overtime Hourly Wage]]</f>
        <v>0</v>
      </c>
      <c r="AD482" s="41">
        <f>Table1[[#This Row],[Holiday Hours7]]*Table1[[#This Row],[Holiday Hourly Wage]]</f>
        <v>0</v>
      </c>
      <c r="AE482" s="41">
        <f>SUM(Table1[[#This Row],[Regular10]:[Holiday12]])</f>
        <v>0</v>
      </c>
      <c r="AF482" s="41">
        <f>Table1[[#This Row],[Regular Hours3]]*Table1[[#This Row],[Regular Wage Cap]]</f>
        <v>0</v>
      </c>
      <c r="AG482" s="41">
        <f>Table1[[#This Row],[OvertimeHours5]]*Table1[[#This Row],[Overtime Wage Cap]]</f>
        <v>0</v>
      </c>
      <c r="AH482" s="41">
        <f>Table1[[#This Row],[Holiday Hours7]]*Table1[[#This Row],[Holiday Wage Cap]]</f>
        <v>0</v>
      </c>
      <c r="AI482" s="41">
        <f>SUM(Table1[[#This Row],[Regular]:[Holiday]])</f>
        <v>0</v>
      </c>
      <c r="AJ482" s="41">
        <f>IF(Table1[[#This Row],[Total]]=0,0,Table1[[#This Row],[Total2]]-Table1[[#This Row],[Total]])</f>
        <v>0</v>
      </c>
      <c r="AK482" s="41">
        <f>Table1[[#This Row],[Difference]]*Table1[[#This Row],[DDS Funding Percent]]</f>
        <v>0</v>
      </c>
      <c r="AL482" s="41">
        <f>IF(Table1[[#This Row],[Regular Hourly Wage]]&lt;&gt;0,Table1[[#This Row],[Regular Wage Cap]]-Table1[[#This Row],[Regular Hourly Wage]],0)</f>
        <v>0</v>
      </c>
      <c r="AM482" s="38"/>
      <c r="AN482" s="41">
        <f>Table1[[#This Row],[Wage Difference]]*Table1[[#This Row],[Post Wage Increase Time Off Accruals (Hours)]]</f>
        <v>0</v>
      </c>
      <c r="AO482" s="41">
        <f>Table1[[#This Row],[Min Wage Time Off Accrual Expense]]*Table1[[#This Row],[DDS Funding Percent]]</f>
        <v>0</v>
      </c>
      <c r="AP482" s="1"/>
      <c r="AQ482" s="18"/>
    </row>
    <row r="483" spans="3:43" x14ac:dyDescent="0.25">
      <c r="C483" s="58"/>
      <c r="D483" s="57"/>
      <c r="K483" s="41">
        <f>SUM(Table1[[#This Row],[Regular Wages]],Table1[[#This Row],[OvertimeWages]],Table1[[#This Row],[Holiday Wages]],Table1[[#This Row],[Incentive Payments]])</f>
        <v>0</v>
      </c>
      <c r="L483" s="38"/>
      <c r="M483" s="38"/>
      <c r="N483" s="38"/>
      <c r="O483" s="38"/>
      <c r="P483" s="38"/>
      <c r="Q483" s="38"/>
      <c r="R483" s="38"/>
      <c r="S483" s="41">
        <f>SUM(Table1[[#This Row],[Regular Wages2]],Table1[[#This Row],[OvertimeWages4]],Table1[[#This Row],[Holiday Wages6]],Table1[[#This Row],[Incentive Payments8]])</f>
        <v>0</v>
      </c>
      <c r="T483" s="41">
        <f>SUM(Table1[[#This Row],[Total Pre Min Wage Wages]],Table1[[#This Row],[Total After Min Wage Wages]])</f>
        <v>0</v>
      </c>
      <c r="U483" s="41">
        <f>IFERROR(IF(OR(Table1[[#This Row],[Regular Hours]]=0,Table1[[#This Row],[Regular Hours]]=""),VLOOKUP(Table1[[#This Row],[Position Title]],startingWages!$A$2:$D$200,2, FALSE),Table1[[#This Row],[Regular Wages]]/Table1[[#This Row],[Regular Hours]]),0)</f>
        <v>0</v>
      </c>
      <c r="V483" s="41">
        <f>IF(OR(Table1[[#This Row],[OvertimeHours]]="",Table1[[#This Row],[OvertimeHours]]=0),Table1[[#This Row],[Regular Hourly Wage]]*1.5,Table1[[#This Row],[OvertimeWages]]/Table1[[#This Row],[OvertimeHours]])</f>
        <v>0</v>
      </c>
      <c r="W483" s="41">
        <f>IF(OR(Table1[[#This Row],[Holiday Hours]]="",Table1[[#This Row],[Holiday Hours]]=0),Table1[[#This Row],[Regular Hourly Wage]],Table1[[#This Row],[Holiday Wages]]/Table1[[#This Row],[Holiday Hours]])</f>
        <v>0</v>
      </c>
      <c r="X483" s="41" t="str">
        <f>IF(Table1[[#This Row],[Regular Hourly Wage]]&lt;14.05,"$14.75",IF(Table1[[#This Row],[Regular Hourly Wage]]&lt;30,"5%","None"))</f>
        <v>$14.75</v>
      </c>
      <c r="Y483" s="41">
        <f>IF(Table1[[#This Row],[Wage Category]]="5%",Table1[[#This Row],[Regular Hourly Wage]]*1.05,IF(Table1[[#This Row],[Wage Category]]="$14.75",14.75,Table1[[#This Row],[Regular Hourly Wage]]))</f>
        <v>14.75</v>
      </c>
      <c r="Z483" s="41">
        <f>(1+IF(Table1[[#This Row],[Regular Hourly Wage]]=0,0.5,(Table1[[#This Row],[Overtime Hourly Wage]]-Table1[[#This Row],[Regular Hourly Wage]])/Table1[[#This Row],[Regular Hourly Wage]]))*Table1[[#This Row],[Regular Wage Cap]]</f>
        <v>22.125</v>
      </c>
      <c r="AA483" s="41">
        <f>(1+IF(Table1[[#This Row],[Regular Hourly Wage]]=0,0,(Table1[[#This Row],[Holiday Hourly Wage]]-Table1[[#This Row],[Regular Hourly Wage]])/Table1[[#This Row],[Regular Hourly Wage]]))*Table1[[#This Row],[Regular Wage Cap]]</f>
        <v>14.75</v>
      </c>
      <c r="AB483" s="41">
        <f>Table1[[#This Row],[Regular Hours3]]*Table1[[#This Row],[Regular Hourly Wage]]</f>
        <v>0</v>
      </c>
      <c r="AC483" s="41">
        <f>Table1[[#This Row],[OvertimeHours5]]*Table1[[#This Row],[Overtime Hourly Wage]]</f>
        <v>0</v>
      </c>
      <c r="AD483" s="41">
        <f>Table1[[#This Row],[Holiday Hours7]]*Table1[[#This Row],[Holiday Hourly Wage]]</f>
        <v>0</v>
      </c>
      <c r="AE483" s="41">
        <f>SUM(Table1[[#This Row],[Regular10]:[Holiday12]])</f>
        <v>0</v>
      </c>
      <c r="AF483" s="41">
        <f>Table1[[#This Row],[Regular Hours3]]*Table1[[#This Row],[Regular Wage Cap]]</f>
        <v>0</v>
      </c>
      <c r="AG483" s="41">
        <f>Table1[[#This Row],[OvertimeHours5]]*Table1[[#This Row],[Overtime Wage Cap]]</f>
        <v>0</v>
      </c>
      <c r="AH483" s="41">
        <f>Table1[[#This Row],[Holiday Hours7]]*Table1[[#This Row],[Holiday Wage Cap]]</f>
        <v>0</v>
      </c>
      <c r="AI483" s="41">
        <f>SUM(Table1[[#This Row],[Regular]:[Holiday]])</f>
        <v>0</v>
      </c>
      <c r="AJ483" s="41">
        <f>IF(Table1[[#This Row],[Total]]=0,0,Table1[[#This Row],[Total2]]-Table1[[#This Row],[Total]])</f>
        <v>0</v>
      </c>
      <c r="AK483" s="41">
        <f>Table1[[#This Row],[Difference]]*Table1[[#This Row],[DDS Funding Percent]]</f>
        <v>0</v>
      </c>
      <c r="AL483" s="41">
        <f>IF(Table1[[#This Row],[Regular Hourly Wage]]&lt;&gt;0,Table1[[#This Row],[Regular Wage Cap]]-Table1[[#This Row],[Regular Hourly Wage]],0)</f>
        <v>0</v>
      </c>
      <c r="AM483" s="38"/>
      <c r="AN483" s="41">
        <f>Table1[[#This Row],[Wage Difference]]*Table1[[#This Row],[Post Wage Increase Time Off Accruals (Hours)]]</f>
        <v>0</v>
      </c>
      <c r="AO483" s="41">
        <f>Table1[[#This Row],[Min Wage Time Off Accrual Expense]]*Table1[[#This Row],[DDS Funding Percent]]</f>
        <v>0</v>
      </c>
      <c r="AP483" s="1"/>
      <c r="AQ483" s="18"/>
    </row>
    <row r="484" spans="3:43" x14ac:dyDescent="0.25">
      <c r="C484" s="58"/>
      <c r="D484" s="57"/>
      <c r="K484" s="41">
        <f>SUM(Table1[[#This Row],[Regular Wages]],Table1[[#This Row],[OvertimeWages]],Table1[[#This Row],[Holiday Wages]],Table1[[#This Row],[Incentive Payments]])</f>
        <v>0</v>
      </c>
      <c r="L484" s="38"/>
      <c r="M484" s="38"/>
      <c r="N484" s="38"/>
      <c r="O484" s="38"/>
      <c r="P484" s="38"/>
      <c r="Q484" s="38"/>
      <c r="R484" s="38"/>
      <c r="S484" s="41">
        <f>SUM(Table1[[#This Row],[Regular Wages2]],Table1[[#This Row],[OvertimeWages4]],Table1[[#This Row],[Holiday Wages6]],Table1[[#This Row],[Incentive Payments8]])</f>
        <v>0</v>
      </c>
      <c r="T484" s="41">
        <f>SUM(Table1[[#This Row],[Total Pre Min Wage Wages]],Table1[[#This Row],[Total After Min Wage Wages]])</f>
        <v>0</v>
      </c>
      <c r="U484" s="41">
        <f>IFERROR(IF(OR(Table1[[#This Row],[Regular Hours]]=0,Table1[[#This Row],[Regular Hours]]=""),VLOOKUP(Table1[[#This Row],[Position Title]],startingWages!$A$2:$D$200,2, FALSE),Table1[[#This Row],[Regular Wages]]/Table1[[#This Row],[Regular Hours]]),0)</f>
        <v>0</v>
      </c>
      <c r="V484" s="41">
        <f>IF(OR(Table1[[#This Row],[OvertimeHours]]="",Table1[[#This Row],[OvertimeHours]]=0),Table1[[#This Row],[Regular Hourly Wage]]*1.5,Table1[[#This Row],[OvertimeWages]]/Table1[[#This Row],[OvertimeHours]])</f>
        <v>0</v>
      </c>
      <c r="W484" s="41">
        <f>IF(OR(Table1[[#This Row],[Holiday Hours]]="",Table1[[#This Row],[Holiday Hours]]=0),Table1[[#This Row],[Regular Hourly Wage]],Table1[[#This Row],[Holiday Wages]]/Table1[[#This Row],[Holiday Hours]])</f>
        <v>0</v>
      </c>
      <c r="X484" s="41" t="str">
        <f>IF(Table1[[#This Row],[Regular Hourly Wage]]&lt;14.05,"$14.75",IF(Table1[[#This Row],[Regular Hourly Wage]]&lt;30,"5%","None"))</f>
        <v>$14.75</v>
      </c>
      <c r="Y484" s="41">
        <f>IF(Table1[[#This Row],[Wage Category]]="5%",Table1[[#This Row],[Regular Hourly Wage]]*1.05,IF(Table1[[#This Row],[Wage Category]]="$14.75",14.75,Table1[[#This Row],[Regular Hourly Wage]]))</f>
        <v>14.75</v>
      </c>
      <c r="Z484" s="41">
        <f>(1+IF(Table1[[#This Row],[Regular Hourly Wage]]=0,0.5,(Table1[[#This Row],[Overtime Hourly Wage]]-Table1[[#This Row],[Regular Hourly Wage]])/Table1[[#This Row],[Regular Hourly Wage]]))*Table1[[#This Row],[Regular Wage Cap]]</f>
        <v>22.125</v>
      </c>
      <c r="AA484" s="41">
        <f>(1+IF(Table1[[#This Row],[Regular Hourly Wage]]=0,0,(Table1[[#This Row],[Holiday Hourly Wage]]-Table1[[#This Row],[Regular Hourly Wage]])/Table1[[#This Row],[Regular Hourly Wage]]))*Table1[[#This Row],[Regular Wage Cap]]</f>
        <v>14.75</v>
      </c>
      <c r="AB484" s="41">
        <f>Table1[[#This Row],[Regular Hours3]]*Table1[[#This Row],[Regular Hourly Wage]]</f>
        <v>0</v>
      </c>
      <c r="AC484" s="41">
        <f>Table1[[#This Row],[OvertimeHours5]]*Table1[[#This Row],[Overtime Hourly Wage]]</f>
        <v>0</v>
      </c>
      <c r="AD484" s="41">
        <f>Table1[[#This Row],[Holiday Hours7]]*Table1[[#This Row],[Holiday Hourly Wage]]</f>
        <v>0</v>
      </c>
      <c r="AE484" s="41">
        <f>SUM(Table1[[#This Row],[Regular10]:[Holiday12]])</f>
        <v>0</v>
      </c>
      <c r="AF484" s="41">
        <f>Table1[[#This Row],[Regular Hours3]]*Table1[[#This Row],[Regular Wage Cap]]</f>
        <v>0</v>
      </c>
      <c r="AG484" s="41">
        <f>Table1[[#This Row],[OvertimeHours5]]*Table1[[#This Row],[Overtime Wage Cap]]</f>
        <v>0</v>
      </c>
      <c r="AH484" s="41">
        <f>Table1[[#This Row],[Holiday Hours7]]*Table1[[#This Row],[Holiday Wage Cap]]</f>
        <v>0</v>
      </c>
      <c r="AI484" s="41">
        <f>SUM(Table1[[#This Row],[Regular]:[Holiday]])</f>
        <v>0</v>
      </c>
      <c r="AJ484" s="41">
        <f>IF(Table1[[#This Row],[Total]]=0,0,Table1[[#This Row],[Total2]]-Table1[[#This Row],[Total]])</f>
        <v>0</v>
      </c>
      <c r="AK484" s="41">
        <f>Table1[[#This Row],[Difference]]*Table1[[#This Row],[DDS Funding Percent]]</f>
        <v>0</v>
      </c>
      <c r="AL484" s="41">
        <f>IF(Table1[[#This Row],[Regular Hourly Wage]]&lt;&gt;0,Table1[[#This Row],[Regular Wage Cap]]-Table1[[#This Row],[Regular Hourly Wage]],0)</f>
        <v>0</v>
      </c>
      <c r="AM484" s="38"/>
      <c r="AN484" s="41">
        <f>Table1[[#This Row],[Wage Difference]]*Table1[[#This Row],[Post Wage Increase Time Off Accruals (Hours)]]</f>
        <v>0</v>
      </c>
      <c r="AO484" s="41">
        <f>Table1[[#This Row],[Min Wage Time Off Accrual Expense]]*Table1[[#This Row],[DDS Funding Percent]]</f>
        <v>0</v>
      </c>
      <c r="AP484" s="1"/>
      <c r="AQ484" s="18"/>
    </row>
    <row r="485" spans="3:43" x14ac:dyDescent="0.25">
      <c r="C485" s="58"/>
      <c r="D485" s="57"/>
      <c r="K485" s="41">
        <f>SUM(Table1[[#This Row],[Regular Wages]],Table1[[#This Row],[OvertimeWages]],Table1[[#This Row],[Holiday Wages]],Table1[[#This Row],[Incentive Payments]])</f>
        <v>0</v>
      </c>
      <c r="L485" s="38"/>
      <c r="M485" s="38"/>
      <c r="N485" s="38"/>
      <c r="O485" s="38"/>
      <c r="P485" s="38"/>
      <c r="Q485" s="38"/>
      <c r="R485" s="38"/>
      <c r="S485" s="41">
        <f>SUM(Table1[[#This Row],[Regular Wages2]],Table1[[#This Row],[OvertimeWages4]],Table1[[#This Row],[Holiday Wages6]],Table1[[#This Row],[Incentive Payments8]])</f>
        <v>0</v>
      </c>
      <c r="T485" s="41">
        <f>SUM(Table1[[#This Row],[Total Pre Min Wage Wages]],Table1[[#This Row],[Total After Min Wage Wages]])</f>
        <v>0</v>
      </c>
      <c r="U485" s="41">
        <f>IFERROR(IF(OR(Table1[[#This Row],[Regular Hours]]=0,Table1[[#This Row],[Regular Hours]]=""),VLOOKUP(Table1[[#This Row],[Position Title]],startingWages!$A$2:$D$200,2, FALSE),Table1[[#This Row],[Regular Wages]]/Table1[[#This Row],[Regular Hours]]),0)</f>
        <v>0</v>
      </c>
      <c r="V485" s="41">
        <f>IF(OR(Table1[[#This Row],[OvertimeHours]]="",Table1[[#This Row],[OvertimeHours]]=0),Table1[[#This Row],[Regular Hourly Wage]]*1.5,Table1[[#This Row],[OvertimeWages]]/Table1[[#This Row],[OvertimeHours]])</f>
        <v>0</v>
      </c>
      <c r="W485" s="41">
        <f>IF(OR(Table1[[#This Row],[Holiday Hours]]="",Table1[[#This Row],[Holiday Hours]]=0),Table1[[#This Row],[Regular Hourly Wage]],Table1[[#This Row],[Holiday Wages]]/Table1[[#This Row],[Holiday Hours]])</f>
        <v>0</v>
      </c>
      <c r="X485" s="41" t="str">
        <f>IF(Table1[[#This Row],[Regular Hourly Wage]]&lt;14.05,"$14.75",IF(Table1[[#This Row],[Regular Hourly Wage]]&lt;30,"5%","None"))</f>
        <v>$14.75</v>
      </c>
      <c r="Y485" s="41">
        <f>IF(Table1[[#This Row],[Wage Category]]="5%",Table1[[#This Row],[Regular Hourly Wage]]*1.05,IF(Table1[[#This Row],[Wage Category]]="$14.75",14.75,Table1[[#This Row],[Regular Hourly Wage]]))</f>
        <v>14.75</v>
      </c>
      <c r="Z485" s="41">
        <f>(1+IF(Table1[[#This Row],[Regular Hourly Wage]]=0,0.5,(Table1[[#This Row],[Overtime Hourly Wage]]-Table1[[#This Row],[Regular Hourly Wage]])/Table1[[#This Row],[Regular Hourly Wage]]))*Table1[[#This Row],[Regular Wage Cap]]</f>
        <v>22.125</v>
      </c>
      <c r="AA485" s="41">
        <f>(1+IF(Table1[[#This Row],[Regular Hourly Wage]]=0,0,(Table1[[#This Row],[Holiday Hourly Wage]]-Table1[[#This Row],[Regular Hourly Wage]])/Table1[[#This Row],[Regular Hourly Wage]]))*Table1[[#This Row],[Regular Wage Cap]]</f>
        <v>14.75</v>
      </c>
      <c r="AB485" s="41">
        <f>Table1[[#This Row],[Regular Hours3]]*Table1[[#This Row],[Regular Hourly Wage]]</f>
        <v>0</v>
      </c>
      <c r="AC485" s="41">
        <f>Table1[[#This Row],[OvertimeHours5]]*Table1[[#This Row],[Overtime Hourly Wage]]</f>
        <v>0</v>
      </c>
      <c r="AD485" s="41">
        <f>Table1[[#This Row],[Holiday Hours7]]*Table1[[#This Row],[Holiday Hourly Wage]]</f>
        <v>0</v>
      </c>
      <c r="AE485" s="41">
        <f>SUM(Table1[[#This Row],[Regular10]:[Holiday12]])</f>
        <v>0</v>
      </c>
      <c r="AF485" s="41">
        <f>Table1[[#This Row],[Regular Hours3]]*Table1[[#This Row],[Regular Wage Cap]]</f>
        <v>0</v>
      </c>
      <c r="AG485" s="41">
        <f>Table1[[#This Row],[OvertimeHours5]]*Table1[[#This Row],[Overtime Wage Cap]]</f>
        <v>0</v>
      </c>
      <c r="AH485" s="41">
        <f>Table1[[#This Row],[Holiday Hours7]]*Table1[[#This Row],[Holiday Wage Cap]]</f>
        <v>0</v>
      </c>
      <c r="AI485" s="41">
        <f>SUM(Table1[[#This Row],[Regular]:[Holiday]])</f>
        <v>0</v>
      </c>
      <c r="AJ485" s="41">
        <f>IF(Table1[[#This Row],[Total]]=0,0,Table1[[#This Row],[Total2]]-Table1[[#This Row],[Total]])</f>
        <v>0</v>
      </c>
      <c r="AK485" s="41">
        <f>Table1[[#This Row],[Difference]]*Table1[[#This Row],[DDS Funding Percent]]</f>
        <v>0</v>
      </c>
      <c r="AL485" s="41">
        <f>IF(Table1[[#This Row],[Regular Hourly Wage]]&lt;&gt;0,Table1[[#This Row],[Regular Wage Cap]]-Table1[[#This Row],[Regular Hourly Wage]],0)</f>
        <v>0</v>
      </c>
      <c r="AM485" s="38"/>
      <c r="AN485" s="41">
        <f>Table1[[#This Row],[Wage Difference]]*Table1[[#This Row],[Post Wage Increase Time Off Accruals (Hours)]]</f>
        <v>0</v>
      </c>
      <c r="AO485" s="41">
        <f>Table1[[#This Row],[Min Wage Time Off Accrual Expense]]*Table1[[#This Row],[DDS Funding Percent]]</f>
        <v>0</v>
      </c>
      <c r="AP485" s="1"/>
      <c r="AQ485" s="18"/>
    </row>
    <row r="486" spans="3:43" x14ac:dyDescent="0.25">
      <c r="C486" s="58"/>
      <c r="D486" s="57"/>
      <c r="K486" s="41">
        <f>SUM(Table1[[#This Row],[Regular Wages]],Table1[[#This Row],[OvertimeWages]],Table1[[#This Row],[Holiday Wages]],Table1[[#This Row],[Incentive Payments]])</f>
        <v>0</v>
      </c>
      <c r="L486" s="38"/>
      <c r="M486" s="38"/>
      <c r="N486" s="38"/>
      <c r="O486" s="38"/>
      <c r="P486" s="38"/>
      <c r="Q486" s="38"/>
      <c r="R486" s="38"/>
      <c r="S486" s="41">
        <f>SUM(Table1[[#This Row],[Regular Wages2]],Table1[[#This Row],[OvertimeWages4]],Table1[[#This Row],[Holiday Wages6]],Table1[[#This Row],[Incentive Payments8]])</f>
        <v>0</v>
      </c>
      <c r="T486" s="41">
        <f>SUM(Table1[[#This Row],[Total Pre Min Wage Wages]],Table1[[#This Row],[Total After Min Wage Wages]])</f>
        <v>0</v>
      </c>
      <c r="U486" s="41">
        <f>IFERROR(IF(OR(Table1[[#This Row],[Regular Hours]]=0,Table1[[#This Row],[Regular Hours]]=""),VLOOKUP(Table1[[#This Row],[Position Title]],startingWages!$A$2:$D$200,2, FALSE),Table1[[#This Row],[Regular Wages]]/Table1[[#This Row],[Regular Hours]]),0)</f>
        <v>0</v>
      </c>
      <c r="V486" s="41">
        <f>IF(OR(Table1[[#This Row],[OvertimeHours]]="",Table1[[#This Row],[OvertimeHours]]=0),Table1[[#This Row],[Regular Hourly Wage]]*1.5,Table1[[#This Row],[OvertimeWages]]/Table1[[#This Row],[OvertimeHours]])</f>
        <v>0</v>
      </c>
      <c r="W486" s="41">
        <f>IF(OR(Table1[[#This Row],[Holiday Hours]]="",Table1[[#This Row],[Holiday Hours]]=0),Table1[[#This Row],[Regular Hourly Wage]],Table1[[#This Row],[Holiday Wages]]/Table1[[#This Row],[Holiday Hours]])</f>
        <v>0</v>
      </c>
      <c r="X486" s="41" t="str">
        <f>IF(Table1[[#This Row],[Regular Hourly Wage]]&lt;14.05,"$14.75",IF(Table1[[#This Row],[Regular Hourly Wage]]&lt;30,"5%","None"))</f>
        <v>$14.75</v>
      </c>
      <c r="Y486" s="41">
        <f>IF(Table1[[#This Row],[Wage Category]]="5%",Table1[[#This Row],[Regular Hourly Wage]]*1.05,IF(Table1[[#This Row],[Wage Category]]="$14.75",14.75,Table1[[#This Row],[Regular Hourly Wage]]))</f>
        <v>14.75</v>
      </c>
      <c r="Z486" s="41">
        <f>(1+IF(Table1[[#This Row],[Regular Hourly Wage]]=0,0.5,(Table1[[#This Row],[Overtime Hourly Wage]]-Table1[[#This Row],[Regular Hourly Wage]])/Table1[[#This Row],[Regular Hourly Wage]]))*Table1[[#This Row],[Regular Wage Cap]]</f>
        <v>22.125</v>
      </c>
      <c r="AA486" s="41">
        <f>(1+IF(Table1[[#This Row],[Regular Hourly Wage]]=0,0,(Table1[[#This Row],[Holiday Hourly Wage]]-Table1[[#This Row],[Regular Hourly Wage]])/Table1[[#This Row],[Regular Hourly Wage]]))*Table1[[#This Row],[Regular Wage Cap]]</f>
        <v>14.75</v>
      </c>
      <c r="AB486" s="41">
        <f>Table1[[#This Row],[Regular Hours3]]*Table1[[#This Row],[Regular Hourly Wage]]</f>
        <v>0</v>
      </c>
      <c r="AC486" s="41">
        <f>Table1[[#This Row],[OvertimeHours5]]*Table1[[#This Row],[Overtime Hourly Wage]]</f>
        <v>0</v>
      </c>
      <c r="AD486" s="41">
        <f>Table1[[#This Row],[Holiday Hours7]]*Table1[[#This Row],[Holiday Hourly Wage]]</f>
        <v>0</v>
      </c>
      <c r="AE486" s="41">
        <f>SUM(Table1[[#This Row],[Regular10]:[Holiday12]])</f>
        <v>0</v>
      </c>
      <c r="AF486" s="41">
        <f>Table1[[#This Row],[Regular Hours3]]*Table1[[#This Row],[Regular Wage Cap]]</f>
        <v>0</v>
      </c>
      <c r="AG486" s="41">
        <f>Table1[[#This Row],[OvertimeHours5]]*Table1[[#This Row],[Overtime Wage Cap]]</f>
        <v>0</v>
      </c>
      <c r="AH486" s="41">
        <f>Table1[[#This Row],[Holiday Hours7]]*Table1[[#This Row],[Holiday Wage Cap]]</f>
        <v>0</v>
      </c>
      <c r="AI486" s="41">
        <f>SUM(Table1[[#This Row],[Regular]:[Holiday]])</f>
        <v>0</v>
      </c>
      <c r="AJ486" s="41">
        <f>IF(Table1[[#This Row],[Total]]=0,0,Table1[[#This Row],[Total2]]-Table1[[#This Row],[Total]])</f>
        <v>0</v>
      </c>
      <c r="AK486" s="41">
        <f>Table1[[#This Row],[Difference]]*Table1[[#This Row],[DDS Funding Percent]]</f>
        <v>0</v>
      </c>
      <c r="AL486" s="41">
        <f>IF(Table1[[#This Row],[Regular Hourly Wage]]&lt;&gt;0,Table1[[#This Row],[Regular Wage Cap]]-Table1[[#This Row],[Regular Hourly Wage]],0)</f>
        <v>0</v>
      </c>
      <c r="AM486" s="38"/>
      <c r="AN486" s="41">
        <f>Table1[[#This Row],[Wage Difference]]*Table1[[#This Row],[Post Wage Increase Time Off Accruals (Hours)]]</f>
        <v>0</v>
      </c>
      <c r="AO486" s="41">
        <f>Table1[[#This Row],[Min Wage Time Off Accrual Expense]]*Table1[[#This Row],[DDS Funding Percent]]</f>
        <v>0</v>
      </c>
      <c r="AP486" s="1"/>
      <c r="AQ486" s="18"/>
    </row>
    <row r="487" spans="3:43" x14ac:dyDescent="0.25">
      <c r="C487" s="58"/>
      <c r="D487" s="57"/>
      <c r="K487" s="41">
        <f>SUM(Table1[[#This Row],[Regular Wages]],Table1[[#This Row],[OvertimeWages]],Table1[[#This Row],[Holiday Wages]],Table1[[#This Row],[Incentive Payments]])</f>
        <v>0</v>
      </c>
      <c r="L487" s="38"/>
      <c r="M487" s="38"/>
      <c r="N487" s="38"/>
      <c r="O487" s="38"/>
      <c r="P487" s="38"/>
      <c r="Q487" s="38"/>
      <c r="R487" s="38"/>
      <c r="S487" s="41">
        <f>SUM(Table1[[#This Row],[Regular Wages2]],Table1[[#This Row],[OvertimeWages4]],Table1[[#This Row],[Holiday Wages6]],Table1[[#This Row],[Incentive Payments8]])</f>
        <v>0</v>
      </c>
      <c r="T487" s="41">
        <f>SUM(Table1[[#This Row],[Total Pre Min Wage Wages]],Table1[[#This Row],[Total After Min Wage Wages]])</f>
        <v>0</v>
      </c>
      <c r="U487" s="41">
        <f>IFERROR(IF(OR(Table1[[#This Row],[Regular Hours]]=0,Table1[[#This Row],[Regular Hours]]=""),VLOOKUP(Table1[[#This Row],[Position Title]],startingWages!$A$2:$D$200,2, FALSE),Table1[[#This Row],[Regular Wages]]/Table1[[#This Row],[Regular Hours]]),0)</f>
        <v>0</v>
      </c>
      <c r="V487" s="41">
        <f>IF(OR(Table1[[#This Row],[OvertimeHours]]="",Table1[[#This Row],[OvertimeHours]]=0),Table1[[#This Row],[Regular Hourly Wage]]*1.5,Table1[[#This Row],[OvertimeWages]]/Table1[[#This Row],[OvertimeHours]])</f>
        <v>0</v>
      </c>
      <c r="W487" s="41">
        <f>IF(OR(Table1[[#This Row],[Holiday Hours]]="",Table1[[#This Row],[Holiday Hours]]=0),Table1[[#This Row],[Regular Hourly Wage]],Table1[[#This Row],[Holiday Wages]]/Table1[[#This Row],[Holiday Hours]])</f>
        <v>0</v>
      </c>
      <c r="X487" s="41" t="str">
        <f>IF(Table1[[#This Row],[Regular Hourly Wage]]&lt;14.05,"$14.75",IF(Table1[[#This Row],[Regular Hourly Wage]]&lt;30,"5%","None"))</f>
        <v>$14.75</v>
      </c>
      <c r="Y487" s="41">
        <f>IF(Table1[[#This Row],[Wage Category]]="5%",Table1[[#This Row],[Regular Hourly Wage]]*1.05,IF(Table1[[#This Row],[Wage Category]]="$14.75",14.75,Table1[[#This Row],[Regular Hourly Wage]]))</f>
        <v>14.75</v>
      </c>
      <c r="Z487" s="41">
        <f>(1+IF(Table1[[#This Row],[Regular Hourly Wage]]=0,0.5,(Table1[[#This Row],[Overtime Hourly Wage]]-Table1[[#This Row],[Regular Hourly Wage]])/Table1[[#This Row],[Regular Hourly Wage]]))*Table1[[#This Row],[Regular Wage Cap]]</f>
        <v>22.125</v>
      </c>
      <c r="AA487" s="41">
        <f>(1+IF(Table1[[#This Row],[Regular Hourly Wage]]=0,0,(Table1[[#This Row],[Holiday Hourly Wage]]-Table1[[#This Row],[Regular Hourly Wage]])/Table1[[#This Row],[Regular Hourly Wage]]))*Table1[[#This Row],[Regular Wage Cap]]</f>
        <v>14.75</v>
      </c>
      <c r="AB487" s="41">
        <f>Table1[[#This Row],[Regular Hours3]]*Table1[[#This Row],[Regular Hourly Wage]]</f>
        <v>0</v>
      </c>
      <c r="AC487" s="41">
        <f>Table1[[#This Row],[OvertimeHours5]]*Table1[[#This Row],[Overtime Hourly Wage]]</f>
        <v>0</v>
      </c>
      <c r="AD487" s="41">
        <f>Table1[[#This Row],[Holiday Hours7]]*Table1[[#This Row],[Holiday Hourly Wage]]</f>
        <v>0</v>
      </c>
      <c r="AE487" s="41">
        <f>SUM(Table1[[#This Row],[Regular10]:[Holiday12]])</f>
        <v>0</v>
      </c>
      <c r="AF487" s="41">
        <f>Table1[[#This Row],[Regular Hours3]]*Table1[[#This Row],[Regular Wage Cap]]</f>
        <v>0</v>
      </c>
      <c r="AG487" s="41">
        <f>Table1[[#This Row],[OvertimeHours5]]*Table1[[#This Row],[Overtime Wage Cap]]</f>
        <v>0</v>
      </c>
      <c r="AH487" s="41">
        <f>Table1[[#This Row],[Holiday Hours7]]*Table1[[#This Row],[Holiday Wage Cap]]</f>
        <v>0</v>
      </c>
      <c r="AI487" s="41">
        <f>SUM(Table1[[#This Row],[Regular]:[Holiday]])</f>
        <v>0</v>
      </c>
      <c r="AJ487" s="41">
        <f>IF(Table1[[#This Row],[Total]]=0,0,Table1[[#This Row],[Total2]]-Table1[[#This Row],[Total]])</f>
        <v>0</v>
      </c>
      <c r="AK487" s="41">
        <f>Table1[[#This Row],[Difference]]*Table1[[#This Row],[DDS Funding Percent]]</f>
        <v>0</v>
      </c>
      <c r="AL487" s="41">
        <f>IF(Table1[[#This Row],[Regular Hourly Wage]]&lt;&gt;0,Table1[[#This Row],[Regular Wage Cap]]-Table1[[#This Row],[Regular Hourly Wage]],0)</f>
        <v>0</v>
      </c>
      <c r="AM487" s="38"/>
      <c r="AN487" s="41">
        <f>Table1[[#This Row],[Wage Difference]]*Table1[[#This Row],[Post Wage Increase Time Off Accruals (Hours)]]</f>
        <v>0</v>
      </c>
      <c r="AO487" s="41">
        <f>Table1[[#This Row],[Min Wage Time Off Accrual Expense]]*Table1[[#This Row],[DDS Funding Percent]]</f>
        <v>0</v>
      </c>
      <c r="AP487" s="1"/>
      <c r="AQ487" s="18"/>
    </row>
    <row r="488" spans="3:43" x14ac:dyDescent="0.25">
      <c r="C488" s="58"/>
      <c r="D488" s="57"/>
      <c r="K488" s="41">
        <f>SUM(Table1[[#This Row],[Regular Wages]],Table1[[#This Row],[OvertimeWages]],Table1[[#This Row],[Holiday Wages]],Table1[[#This Row],[Incentive Payments]])</f>
        <v>0</v>
      </c>
      <c r="L488" s="38"/>
      <c r="M488" s="38"/>
      <c r="N488" s="38"/>
      <c r="O488" s="38"/>
      <c r="P488" s="38"/>
      <c r="Q488" s="38"/>
      <c r="R488" s="38"/>
      <c r="S488" s="41">
        <f>SUM(Table1[[#This Row],[Regular Wages2]],Table1[[#This Row],[OvertimeWages4]],Table1[[#This Row],[Holiday Wages6]],Table1[[#This Row],[Incentive Payments8]])</f>
        <v>0</v>
      </c>
      <c r="T488" s="41">
        <f>SUM(Table1[[#This Row],[Total Pre Min Wage Wages]],Table1[[#This Row],[Total After Min Wage Wages]])</f>
        <v>0</v>
      </c>
      <c r="U488" s="41">
        <f>IFERROR(IF(OR(Table1[[#This Row],[Regular Hours]]=0,Table1[[#This Row],[Regular Hours]]=""),VLOOKUP(Table1[[#This Row],[Position Title]],startingWages!$A$2:$D$200,2, FALSE),Table1[[#This Row],[Regular Wages]]/Table1[[#This Row],[Regular Hours]]),0)</f>
        <v>0</v>
      </c>
      <c r="V488" s="41">
        <f>IF(OR(Table1[[#This Row],[OvertimeHours]]="",Table1[[#This Row],[OvertimeHours]]=0),Table1[[#This Row],[Regular Hourly Wage]]*1.5,Table1[[#This Row],[OvertimeWages]]/Table1[[#This Row],[OvertimeHours]])</f>
        <v>0</v>
      </c>
      <c r="W488" s="41">
        <f>IF(OR(Table1[[#This Row],[Holiday Hours]]="",Table1[[#This Row],[Holiday Hours]]=0),Table1[[#This Row],[Regular Hourly Wage]],Table1[[#This Row],[Holiday Wages]]/Table1[[#This Row],[Holiday Hours]])</f>
        <v>0</v>
      </c>
      <c r="X488" s="41" t="str">
        <f>IF(Table1[[#This Row],[Regular Hourly Wage]]&lt;14.05,"$14.75",IF(Table1[[#This Row],[Regular Hourly Wage]]&lt;30,"5%","None"))</f>
        <v>$14.75</v>
      </c>
      <c r="Y488" s="41">
        <f>IF(Table1[[#This Row],[Wage Category]]="5%",Table1[[#This Row],[Regular Hourly Wage]]*1.05,IF(Table1[[#This Row],[Wage Category]]="$14.75",14.75,Table1[[#This Row],[Regular Hourly Wage]]))</f>
        <v>14.75</v>
      </c>
      <c r="Z488" s="41">
        <f>(1+IF(Table1[[#This Row],[Regular Hourly Wage]]=0,0.5,(Table1[[#This Row],[Overtime Hourly Wage]]-Table1[[#This Row],[Regular Hourly Wage]])/Table1[[#This Row],[Regular Hourly Wage]]))*Table1[[#This Row],[Regular Wage Cap]]</f>
        <v>22.125</v>
      </c>
      <c r="AA488" s="41">
        <f>(1+IF(Table1[[#This Row],[Regular Hourly Wage]]=0,0,(Table1[[#This Row],[Holiday Hourly Wage]]-Table1[[#This Row],[Regular Hourly Wage]])/Table1[[#This Row],[Regular Hourly Wage]]))*Table1[[#This Row],[Regular Wage Cap]]</f>
        <v>14.75</v>
      </c>
      <c r="AB488" s="41">
        <f>Table1[[#This Row],[Regular Hours3]]*Table1[[#This Row],[Regular Hourly Wage]]</f>
        <v>0</v>
      </c>
      <c r="AC488" s="41">
        <f>Table1[[#This Row],[OvertimeHours5]]*Table1[[#This Row],[Overtime Hourly Wage]]</f>
        <v>0</v>
      </c>
      <c r="AD488" s="41">
        <f>Table1[[#This Row],[Holiday Hours7]]*Table1[[#This Row],[Holiday Hourly Wage]]</f>
        <v>0</v>
      </c>
      <c r="AE488" s="41">
        <f>SUM(Table1[[#This Row],[Regular10]:[Holiday12]])</f>
        <v>0</v>
      </c>
      <c r="AF488" s="41">
        <f>Table1[[#This Row],[Regular Hours3]]*Table1[[#This Row],[Regular Wage Cap]]</f>
        <v>0</v>
      </c>
      <c r="AG488" s="41">
        <f>Table1[[#This Row],[OvertimeHours5]]*Table1[[#This Row],[Overtime Wage Cap]]</f>
        <v>0</v>
      </c>
      <c r="AH488" s="41">
        <f>Table1[[#This Row],[Holiday Hours7]]*Table1[[#This Row],[Holiday Wage Cap]]</f>
        <v>0</v>
      </c>
      <c r="AI488" s="41">
        <f>SUM(Table1[[#This Row],[Regular]:[Holiday]])</f>
        <v>0</v>
      </c>
      <c r="AJ488" s="41">
        <f>IF(Table1[[#This Row],[Total]]=0,0,Table1[[#This Row],[Total2]]-Table1[[#This Row],[Total]])</f>
        <v>0</v>
      </c>
      <c r="AK488" s="41">
        <f>Table1[[#This Row],[Difference]]*Table1[[#This Row],[DDS Funding Percent]]</f>
        <v>0</v>
      </c>
      <c r="AL488" s="41">
        <f>IF(Table1[[#This Row],[Regular Hourly Wage]]&lt;&gt;0,Table1[[#This Row],[Regular Wage Cap]]-Table1[[#This Row],[Regular Hourly Wage]],0)</f>
        <v>0</v>
      </c>
      <c r="AM488" s="38"/>
      <c r="AN488" s="41">
        <f>Table1[[#This Row],[Wage Difference]]*Table1[[#This Row],[Post Wage Increase Time Off Accruals (Hours)]]</f>
        <v>0</v>
      </c>
      <c r="AO488" s="41">
        <f>Table1[[#This Row],[Min Wage Time Off Accrual Expense]]*Table1[[#This Row],[DDS Funding Percent]]</f>
        <v>0</v>
      </c>
      <c r="AP488" s="1"/>
      <c r="AQ488" s="18"/>
    </row>
    <row r="489" spans="3:43" x14ac:dyDescent="0.25">
      <c r="C489" s="58"/>
      <c r="D489" s="57"/>
      <c r="K489" s="41">
        <f>SUM(Table1[[#This Row],[Regular Wages]],Table1[[#This Row],[OvertimeWages]],Table1[[#This Row],[Holiday Wages]],Table1[[#This Row],[Incentive Payments]])</f>
        <v>0</v>
      </c>
      <c r="L489" s="38"/>
      <c r="M489" s="38"/>
      <c r="N489" s="38"/>
      <c r="O489" s="38"/>
      <c r="P489" s="38"/>
      <c r="Q489" s="38"/>
      <c r="R489" s="38"/>
      <c r="S489" s="41">
        <f>SUM(Table1[[#This Row],[Regular Wages2]],Table1[[#This Row],[OvertimeWages4]],Table1[[#This Row],[Holiday Wages6]],Table1[[#This Row],[Incentive Payments8]])</f>
        <v>0</v>
      </c>
      <c r="T489" s="41">
        <f>SUM(Table1[[#This Row],[Total Pre Min Wage Wages]],Table1[[#This Row],[Total After Min Wage Wages]])</f>
        <v>0</v>
      </c>
      <c r="U489" s="41">
        <f>IFERROR(IF(OR(Table1[[#This Row],[Regular Hours]]=0,Table1[[#This Row],[Regular Hours]]=""),VLOOKUP(Table1[[#This Row],[Position Title]],startingWages!$A$2:$D$200,2, FALSE),Table1[[#This Row],[Regular Wages]]/Table1[[#This Row],[Regular Hours]]),0)</f>
        <v>0</v>
      </c>
      <c r="V489" s="41">
        <f>IF(OR(Table1[[#This Row],[OvertimeHours]]="",Table1[[#This Row],[OvertimeHours]]=0),Table1[[#This Row],[Regular Hourly Wage]]*1.5,Table1[[#This Row],[OvertimeWages]]/Table1[[#This Row],[OvertimeHours]])</f>
        <v>0</v>
      </c>
      <c r="W489" s="41">
        <f>IF(OR(Table1[[#This Row],[Holiday Hours]]="",Table1[[#This Row],[Holiday Hours]]=0),Table1[[#This Row],[Regular Hourly Wage]],Table1[[#This Row],[Holiday Wages]]/Table1[[#This Row],[Holiday Hours]])</f>
        <v>0</v>
      </c>
      <c r="X489" s="41" t="str">
        <f>IF(Table1[[#This Row],[Regular Hourly Wage]]&lt;14.05,"$14.75",IF(Table1[[#This Row],[Regular Hourly Wage]]&lt;30,"5%","None"))</f>
        <v>$14.75</v>
      </c>
      <c r="Y489" s="41">
        <f>IF(Table1[[#This Row],[Wage Category]]="5%",Table1[[#This Row],[Regular Hourly Wage]]*1.05,IF(Table1[[#This Row],[Wage Category]]="$14.75",14.75,Table1[[#This Row],[Regular Hourly Wage]]))</f>
        <v>14.75</v>
      </c>
      <c r="Z489" s="41">
        <f>(1+IF(Table1[[#This Row],[Regular Hourly Wage]]=0,0.5,(Table1[[#This Row],[Overtime Hourly Wage]]-Table1[[#This Row],[Regular Hourly Wage]])/Table1[[#This Row],[Regular Hourly Wage]]))*Table1[[#This Row],[Regular Wage Cap]]</f>
        <v>22.125</v>
      </c>
      <c r="AA489" s="41">
        <f>(1+IF(Table1[[#This Row],[Regular Hourly Wage]]=0,0,(Table1[[#This Row],[Holiday Hourly Wage]]-Table1[[#This Row],[Regular Hourly Wage]])/Table1[[#This Row],[Regular Hourly Wage]]))*Table1[[#This Row],[Regular Wage Cap]]</f>
        <v>14.75</v>
      </c>
      <c r="AB489" s="41">
        <f>Table1[[#This Row],[Regular Hours3]]*Table1[[#This Row],[Regular Hourly Wage]]</f>
        <v>0</v>
      </c>
      <c r="AC489" s="41">
        <f>Table1[[#This Row],[OvertimeHours5]]*Table1[[#This Row],[Overtime Hourly Wage]]</f>
        <v>0</v>
      </c>
      <c r="AD489" s="41">
        <f>Table1[[#This Row],[Holiday Hours7]]*Table1[[#This Row],[Holiday Hourly Wage]]</f>
        <v>0</v>
      </c>
      <c r="AE489" s="41">
        <f>SUM(Table1[[#This Row],[Regular10]:[Holiday12]])</f>
        <v>0</v>
      </c>
      <c r="AF489" s="41">
        <f>Table1[[#This Row],[Regular Hours3]]*Table1[[#This Row],[Regular Wage Cap]]</f>
        <v>0</v>
      </c>
      <c r="AG489" s="41">
        <f>Table1[[#This Row],[OvertimeHours5]]*Table1[[#This Row],[Overtime Wage Cap]]</f>
        <v>0</v>
      </c>
      <c r="AH489" s="41">
        <f>Table1[[#This Row],[Holiday Hours7]]*Table1[[#This Row],[Holiday Wage Cap]]</f>
        <v>0</v>
      </c>
      <c r="AI489" s="41">
        <f>SUM(Table1[[#This Row],[Regular]:[Holiday]])</f>
        <v>0</v>
      </c>
      <c r="AJ489" s="41">
        <f>IF(Table1[[#This Row],[Total]]=0,0,Table1[[#This Row],[Total2]]-Table1[[#This Row],[Total]])</f>
        <v>0</v>
      </c>
      <c r="AK489" s="41">
        <f>Table1[[#This Row],[Difference]]*Table1[[#This Row],[DDS Funding Percent]]</f>
        <v>0</v>
      </c>
      <c r="AL489" s="41">
        <f>IF(Table1[[#This Row],[Regular Hourly Wage]]&lt;&gt;0,Table1[[#This Row],[Regular Wage Cap]]-Table1[[#This Row],[Regular Hourly Wage]],0)</f>
        <v>0</v>
      </c>
      <c r="AM489" s="38"/>
      <c r="AN489" s="41">
        <f>Table1[[#This Row],[Wage Difference]]*Table1[[#This Row],[Post Wage Increase Time Off Accruals (Hours)]]</f>
        <v>0</v>
      </c>
      <c r="AO489" s="41">
        <f>Table1[[#This Row],[Min Wage Time Off Accrual Expense]]*Table1[[#This Row],[DDS Funding Percent]]</f>
        <v>0</v>
      </c>
      <c r="AP489" s="1"/>
      <c r="AQ489" s="18"/>
    </row>
    <row r="490" spans="3:43" x14ac:dyDescent="0.25">
      <c r="C490" s="58"/>
      <c r="D490" s="57"/>
      <c r="K490" s="41">
        <f>SUM(Table1[[#This Row],[Regular Wages]],Table1[[#This Row],[OvertimeWages]],Table1[[#This Row],[Holiday Wages]],Table1[[#This Row],[Incentive Payments]])</f>
        <v>0</v>
      </c>
      <c r="L490" s="38"/>
      <c r="M490" s="38"/>
      <c r="N490" s="38"/>
      <c r="O490" s="38"/>
      <c r="P490" s="38"/>
      <c r="Q490" s="38"/>
      <c r="R490" s="38"/>
      <c r="S490" s="41">
        <f>SUM(Table1[[#This Row],[Regular Wages2]],Table1[[#This Row],[OvertimeWages4]],Table1[[#This Row],[Holiday Wages6]],Table1[[#This Row],[Incentive Payments8]])</f>
        <v>0</v>
      </c>
      <c r="T490" s="41">
        <f>SUM(Table1[[#This Row],[Total Pre Min Wage Wages]],Table1[[#This Row],[Total After Min Wage Wages]])</f>
        <v>0</v>
      </c>
      <c r="U490" s="41">
        <f>IFERROR(IF(OR(Table1[[#This Row],[Regular Hours]]=0,Table1[[#This Row],[Regular Hours]]=""),VLOOKUP(Table1[[#This Row],[Position Title]],startingWages!$A$2:$D$200,2, FALSE),Table1[[#This Row],[Regular Wages]]/Table1[[#This Row],[Regular Hours]]),0)</f>
        <v>0</v>
      </c>
      <c r="V490" s="41">
        <f>IF(OR(Table1[[#This Row],[OvertimeHours]]="",Table1[[#This Row],[OvertimeHours]]=0),Table1[[#This Row],[Regular Hourly Wage]]*1.5,Table1[[#This Row],[OvertimeWages]]/Table1[[#This Row],[OvertimeHours]])</f>
        <v>0</v>
      </c>
      <c r="W490" s="41">
        <f>IF(OR(Table1[[#This Row],[Holiday Hours]]="",Table1[[#This Row],[Holiday Hours]]=0),Table1[[#This Row],[Regular Hourly Wage]],Table1[[#This Row],[Holiday Wages]]/Table1[[#This Row],[Holiday Hours]])</f>
        <v>0</v>
      </c>
      <c r="X490" s="41" t="str">
        <f>IF(Table1[[#This Row],[Regular Hourly Wage]]&lt;14.05,"$14.75",IF(Table1[[#This Row],[Regular Hourly Wage]]&lt;30,"5%","None"))</f>
        <v>$14.75</v>
      </c>
      <c r="Y490" s="41">
        <f>IF(Table1[[#This Row],[Wage Category]]="5%",Table1[[#This Row],[Regular Hourly Wage]]*1.05,IF(Table1[[#This Row],[Wage Category]]="$14.75",14.75,Table1[[#This Row],[Regular Hourly Wage]]))</f>
        <v>14.75</v>
      </c>
      <c r="Z490" s="41">
        <f>(1+IF(Table1[[#This Row],[Regular Hourly Wage]]=0,0.5,(Table1[[#This Row],[Overtime Hourly Wage]]-Table1[[#This Row],[Regular Hourly Wage]])/Table1[[#This Row],[Regular Hourly Wage]]))*Table1[[#This Row],[Regular Wage Cap]]</f>
        <v>22.125</v>
      </c>
      <c r="AA490" s="41">
        <f>(1+IF(Table1[[#This Row],[Regular Hourly Wage]]=0,0,(Table1[[#This Row],[Holiday Hourly Wage]]-Table1[[#This Row],[Regular Hourly Wage]])/Table1[[#This Row],[Regular Hourly Wage]]))*Table1[[#This Row],[Regular Wage Cap]]</f>
        <v>14.75</v>
      </c>
      <c r="AB490" s="41">
        <f>Table1[[#This Row],[Regular Hours3]]*Table1[[#This Row],[Regular Hourly Wage]]</f>
        <v>0</v>
      </c>
      <c r="AC490" s="41">
        <f>Table1[[#This Row],[OvertimeHours5]]*Table1[[#This Row],[Overtime Hourly Wage]]</f>
        <v>0</v>
      </c>
      <c r="AD490" s="41">
        <f>Table1[[#This Row],[Holiday Hours7]]*Table1[[#This Row],[Holiday Hourly Wage]]</f>
        <v>0</v>
      </c>
      <c r="AE490" s="41">
        <f>SUM(Table1[[#This Row],[Regular10]:[Holiday12]])</f>
        <v>0</v>
      </c>
      <c r="AF490" s="41">
        <f>Table1[[#This Row],[Regular Hours3]]*Table1[[#This Row],[Regular Wage Cap]]</f>
        <v>0</v>
      </c>
      <c r="AG490" s="41">
        <f>Table1[[#This Row],[OvertimeHours5]]*Table1[[#This Row],[Overtime Wage Cap]]</f>
        <v>0</v>
      </c>
      <c r="AH490" s="41">
        <f>Table1[[#This Row],[Holiday Hours7]]*Table1[[#This Row],[Holiday Wage Cap]]</f>
        <v>0</v>
      </c>
      <c r="AI490" s="41">
        <f>SUM(Table1[[#This Row],[Regular]:[Holiday]])</f>
        <v>0</v>
      </c>
      <c r="AJ490" s="41">
        <f>IF(Table1[[#This Row],[Total]]=0,0,Table1[[#This Row],[Total2]]-Table1[[#This Row],[Total]])</f>
        <v>0</v>
      </c>
      <c r="AK490" s="41">
        <f>Table1[[#This Row],[Difference]]*Table1[[#This Row],[DDS Funding Percent]]</f>
        <v>0</v>
      </c>
      <c r="AL490" s="41">
        <f>IF(Table1[[#This Row],[Regular Hourly Wage]]&lt;&gt;0,Table1[[#This Row],[Regular Wage Cap]]-Table1[[#This Row],[Regular Hourly Wage]],0)</f>
        <v>0</v>
      </c>
      <c r="AM490" s="38"/>
      <c r="AN490" s="41">
        <f>Table1[[#This Row],[Wage Difference]]*Table1[[#This Row],[Post Wage Increase Time Off Accruals (Hours)]]</f>
        <v>0</v>
      </c>
      <c r="AO490" s="41">
        <f>Table1[[#This Row],[Min Wage Time Off Accrual Expense]]*Table1[[#This Row],[DDS Funding Percent]]</f>
        <v>0</v>
      </c>
      <c r="AP490" s="1"/>
      <c r="AQ490" s="18"/>
    </row>
    <row r="491" spans="3:43" x14ac:dyDescent="0.25">
      <c r="C491" s="58"/>
      <c r="D491" s="57"/>
      <c r="K491" s="41">
        <f>SUM(Table1[[#This Row],[Regular Wages]],Table1[[#This Row],[OvertimeWages]],Table1[[#This Row],[Holiday Wages]],Table1[[#This Row],[Incentive Payments]])</f>
        <v>0</v>
      </c>
      <c r="L491" s="38"/>
      <c r="M491" s="38"/>
      <c r="N491" s="38"/>
      <c r="O491" s="38"/>
      <c r="P491" s="38"/>
      <c r="Q491" s="38"/>
      <c r="R491" s="38"/>
      <c r="S491" s="41">
        <f>SUM(Table1[[#This Row],[Regular Wages2]],Table1[[#This Row],[OvertimeWages4]],Table1[[#This Row],[Holiday Wages6]],Table1[[#This Row],[Incentive Payments8]])</f>
        <v>0</v>
      </c>
      <c r="T491" s="41">
        <f>SUM(Table1[[#This Row],[Total Pre Min Wage Wages]],Table1[[#This Row],[Total After Min Wage Wages]])</f>
        <v>0</v>
      </c>
      <c r="U491" s="41">
        <f>IFERROR(IF(OR(Table1[[#This Row],[Regular Hours]]=0,Table1[[#This Row],[Regular Hours]]=""),VLOOKUP(Table1[[#This Row],[Position Title]],startingWages!$A$2:$D$200,2, FALSE),Table1[[#This Row],[Regular Wages]]/Table1[[#This Row],[Regular Hours]]),0)</f>
        <v>0</v>
      </c>
      <c r="V491" s="41">
        <f>IF(OR(Table1[[#This Row],[OvertimeHours]]="",Table1[[#This Row],[OvertimeHours]]=0),Table1[[#This Row],[Regular Hourly Wage]]*1.5,Table1[[#This Row],[OvertimeWages]]/Table1[[#This Row],[OvertimeHours]])</f>
        <v>0</v>
      </c>
      <c r="W491" s="41">
        <f>IF(OR(Table1[[#This Row],[Holiday Hours]]="",Table1[[#This Row],[Holiday Hours]]=0),Table1[[#This Row],[Regular Hourly Wage]],Table1[[#This Row],[Holiday Wages]]/Table1[[#This Row],[Holiday Hours]])</f>
        <v>0</v>
      </c>
      <c r="X491" s="41" t="str">
        <f>IF(Table1[[#This Row],[Regular Hourly Wage]]&lt;14.05,"$14.75",IF(Table1[[#This Row],[Regular Hourly Wage]]&lt;30,"5%","None"))</f>
        <v>$14.75</v>
      </c>
      <c r="Y491" s="41">
        <f>IF(Table1[[#This Row],[Wage Category]]="5%",Table1[[#This Row],[Regular Hourly Wage]]*1.05,IF(Table1[[#This Row],[Wage Category]]="$14.75",14.75,Table1[[#This Row],[Regular Hourly Wage]]))</f>
        <v>14.75</v>
      </c>
      <c r="Z491" s="41">
        <f>(1+IF(Table1[[#This Row],[Regular Hourly Wage]]=0,0.5,(Table1[[#This Row],[Overtime Hourly Wage]]-Table1[[#This Row],[Regular Hourly Wage]])/Table1[[#This Row],[Regular Hourly Wage]]))*Table1[[#This Row],[Regular Wage Cap]]</f>
        <v>22.125</v>
      </c>
      <c r="AA491" s="41">
        <f>(1+IF(Table1[[#This Row],[Regular Hourly Wage]]=0,0,(Table1[[#This Row],[Holiday Hourly Wage]]-Table1[[#This Row],[Regular Hourly Wage]])/Table1[[#This Row],[Regular Hourly Wage]]))*Table1[[#This Row],[Regular Wage Cap]]</f>
        <v>14.75</v>
      </c>
      <c r="AB491" s="41">
        <f>Table1[[#This Row],[Regular Hours3]]*Table1[[#This Row],[Regular Hourly Wage]]</f>
        <v>0</v>
      </c>
      <c r="AC491" s="41">
        <f>Table1[[#This Row],[OvertimeHours5]]*Table1[[#This Row],[Overtime Hourly Wage]]</f>
        <v>0</v>
      </c>
      <c r="AD491" s="41">
        <f>Table1[[#This Row],[Holiday Hours7]]*Table1[[#This Row],[Holiday Hourly Wage]]</f>
        <v>0</v>
      </c>
      <c r="AE491" s="41">
        <f>SUM(Table1[[#This Row],[Regular10]:[Holiday12]])</f>
        <v>0</v>
      </c>
      <c r="AF491" s="41">
        <f>Table1[[#This Row],[Regular Hours3]]*Table1[[#This Row],[Regular Wage Cap]]</f>
        <v>0</v>
      </c>
      <c r="AG491" s="41">
        <f>Table1[[#This Row],[OvertimeHours5]]*Table1[[#This Row],[Overtime Wage Cap]]</f>
        <v>0</v>
      </c>
      <c r="AH491" s="41">
        <f>Table1[[#This Row],[Holiday Hours7]]*Table1[[#This Row],[Holiday Wage Cap]]</f>
        <v>0</v>
      </c>
      <c r="AI491" s="41">
        <f>SUM(Table1[[#This Row],[Regular]:[Holiday]])</f>
        <v>0</v>
      </c>
      <c r="AJ491" s="41">
        <f>IF(Table1[[#This Row],[Total]]=0,0,Table1[[#This Row],[Total2]]-Table1[[#This Row],[Total]])</f>
        <v>0</v>
      </c>
      <c r="AK491" s="41">
        <f>Table1[[#This Row],[Difference]]*Table1[[#This Row],[DDS Funding Percent]]</f>
        <v>0</v>
      </c>
      <c r="AL491" s="41">
        <f>IF(Table1[[#This Row],[Regular Hourly Wage]]&lt;&gt;0,Table1[[#This Row],[Regular Wage Cap]]-Table1[[#This Row],[Regular Hourly Wage]],0)</f>
        <v>0</v>
      </c>
      <c r="AM491" s="38"/>
      <c r="AN491" s="41">
        <f>Table1[[#This Row],[Wage Difference]]*Table1[[#This Row],[Post Wage Increase Time Off Accruals (Hours)]]</f>
        <v>0</v>
      </c>
      <c r="AO491" s="41">
        <f>Table1[[#This Row],[Min Wage Time Off Accrual Expense]]*Table1[[#This Row],[DDS Funding Percent]]</f>
        <v>0</v>
      </c>
      <c r="AP491" s="1"/>
      <c r="AQ491" s="18"/>
    </row>
    <row r="492" spans="3:43" x14ac:dyDescent="0.25">
      <c r="C492" s="58"/>
      <c r="D492" s="57"/>
      <c r="K492" s="41">
        <f>SUM(Table1[[#This Row],[Regular Wages]],Table1[[#This Row],[OvertimeWages]],Table1[[#This Row],[Holiday Wages]],Table1[[#This Row],[Incentive Payments]])</f>
        <v>0</v>
      </c>
      <c r="L492" s="38"/>
      <c r="M492" s="38"/>
      <c r="N492" s="38"/>
      <c r="O492" s="38"/>
      <c r="P492" s="38"/>
      <c r="Q492" s="38"/>
      <c r="R492" s="38"/>
      <c r="S492" s="41">
        <f>SUM(Table1[[#This Row],[Regular Wages2]],Table1[[#This Row],[OvertimeWages4]],Table1[[#This Row],[Holiday Wages6]],Table1[[#This Row],[Incentive Payments8]])</f>
        <v>0</v>
      </c>
      <c r="T492" s="41">
        <f>SUM(Table1[[#This Row],[Total Pre Min Wage Wages]],Table1[[#This Row],[Total After Min Wage Wages]])</f>
        <v>0</v>
      </c>
      <c r="U492" s="41">
        <f>IFERROR(IF(OR(Table1[[#This Row],[Regular Hours]]=0,Table1[[#This Row],[Regular Hours]]=""),VLOOKUP(Table1[[#This Row],[Position Title]],startingWages!$A$2:$D$200,2, FALSE),Table1[[#This Row],[Regular Wages]]/Table1[[#This Row],[Regular Hours]]),0)</f>
        <v>0</v>
      </c>
      <c r="V492" s="41">
        <f>IF(OR(Table1[[#This Row],[OvertimeHours]]="",Table1[[#This Row],[OvertimeHours]]=0),Table1[[#This Row],[Regular Hourly Wage]]*1.5,Table1[[#This Row],[OvertimeWages]]/Table1[[#This Row],[OvertimeHours]])</f>
        <v>0</v>
      </c>
      <c r="W492" s="41">
        <f>IF(OR(Table1[[#This Row],[Holiday Hours]]="",Table1[[#This Row],[Holiday Hours]]=0),Table1[[#This Row],[Regular Hourly Wage]],Table1[[#This Row],[Holiday Wages]]/Table1[[#This Row],[Holiday Hours]])</f>
        <v>0</v>
      </c>
      <c r="X492" s="41" t="str">
        <f>IF(Table1[[#This Row],[Regular Hourly Wage]]&lt;14.05,"$14.75",IF(Table1[[#This Row],[Regular Hourly Wage]]&lt;30,"5%","None"))</f>
        <v>$14.75</v>
      </c>
      <c r="Y492" s="41">
        <f>IF(Table1[[#This Row],[Wage Category]]="5%",Table1[[#This Row],[Regular Hourly Wage]]*1.05,IF(Table1[[#This Row],[Wage Category]]="$14.75",14.75,Table1[[#This Row],[Regular Hourly Wage]]))</f>
        <v>14.75</v>
      </c>
      <c r="Z492" s="41">
        <f>(1+IF(Table1[[#This Row],[Regular Hourly Wage]]=0,0.5,(Table1[[#This Row],[Overtime Hourly Wage]]-Table1[[#This Row],[Regular Hourly Wage]])/Table1[[#This Row],[Regular Hourly Wage]]))*Table1[[#This Row],[Regular Wage Cap]]</f>
        <v>22.125</v>
      </c>
      <c r="AA492" s="41">
        <f>(1+IF(Table1[[#This Row],[Regular Hourly Wage]]=0,0,(Table1[[#This Row],[Holiday Hourly Wage]]-Table1[[#This Row],[Regular Hourly Wage]])/Table1[[#This Row],[Regular Hourly Wage]]))*Table1[[#This Row],[Regular Wage Cap]]</f>
        <v>14.75</v>
      </c>
      <c r="AB492" s="41">
        <f>Table1[[#This Row],[Regular Hours3]]*Table1[[#This Row],[Regular Hourly Wage]]</f>
        <v>0</v>
      </c>
      <c r="AC492" s="41">
        <f>Table1[[#This Row],[OvertimeHours5]]*Table1[[#This Row],[Overtime Hourly Wage]]</f>
        <v>0</v>
      </c>
      <c r="AD492" s="41">
        <f>Table1[[#This Row],[Holiday Hours7]]*Table1[[#This Row],[Holiday Hourly Wage]]</f>
        <v>0</v>
      </c>
      <c r="AE492" s="41">
        <f>SUM(Table1[[#This Row],[Regular10]:[Holiday12]])</f>
        <v>0</v>
      </c>
      <c r="AF492" s="41">
        <f>Table1[[#This Row],[Regular Hours3]]*Table1[[#This Row],[Regular Wage Cap]]</f>
        <v>0</v>
      </c>
      <c r="AG492" s="41">
        <f>Table1[[#This Row],[OvertimeHours5]]*Table1[[#This Row],[Overtime Wage Cap]]</f>
        <v>0</v>
      </c>
      <c r="AH492" s="41">
        <f>Table1[[#This Row],[Holiday Hours7]]*Table1[[#This Row],[Holiday Wage Cap]]</f>
        <v>0</v>
      </c>
      <c r="AI492" s="41">
        <f>SUM(Table1[[#This Row],[Regular]:[Holiday]])</f>
        <v>0</v>
      </c>
      <c r="AJ492" s="41">
        <f>IF(Table1[[#This Row],[Total]]=0,0,Table1[[#This Row],[Total2]]-Table1[[#This Row],[Total]])</f>
        <v>0</v>
      </c>
      <c r="AK492" s="41">
        <f>Table1[[#This Row],[Difference]]*Table1[[#This Row],[DDS Funding Percent]]</f>
        <v>0</v>
      </c>
      <c r="AL492" s="41">
        <f>IF(Table1[[#This Row],[Regular Hourly Wage]]&lt;&gt;0,Table1[[#This Row],[Regular Wage Cap]]-Table1[[#This Row],[Regular Hourly Wage]],0)</f>
        <v>0</v>
      </c>
      <c r="AM492" s="38"/>
      <c r="AN492" s="41">
        <f>Table1[[#This Row],[Wage Difference]]*Table1[[#This Row],[Post Wage Increase Time Off Accruals (Hours)]]</f>
        <v>0</v>
      </c>
      <c r="AO492" s="41">
        <f>Table1[[#This Row],[Min Wage Time Off Accrual Expense]]*Table1[[#This Row],[DDS Funding Percent]]</f>
        <v>0</v>
      </c>
      <c r="AP492" s="1"/>
      <c r="AQ492" s="18"/>
    </row>
    <row r="493" spans="3:43" x14ac:dyDescent="0.25">
      <c r="C493" s="58"/>
      <c r="D493" s="57"/>
      <c r="K493" s="41">
        <f>SUM(Table1[[#This Row],[Regular Wages]],Table1[[#This Row],[OvertimeWages]],Table1[[#This Row],[Holiday Wages]],Table1[[#This Row],[Incentive Payments]])</f>
        <v>0</v>
      </c>
      <c r="L493" s="38"/>
      <c r="M493" s="38"/>
      <c r="N493" s="38"/>
      <c r="O493" s="38"/>
      <c r="P493" s="38"/>
      <c r="Q493" s="38"/>
      <c r="R493" s="38"/>
      <c r="S493" s="41">
        <f>SUM(Table1[[#This Row],[Regular Wages2]],Table1[[#This Row],[OvertimeWages4]],Table1[[#This Row],[Holiday Wages6]],Table1[[#This Row],[Incentive Payments8]])</f>
        <v>0</v>
      </c>
      <c r="T493" s="41">
        <f>SUM(Table1[[#This Row],[Total Pre Min Wage Wages]],Table1[[#This Row],[Total After Min Wage Wages]])</f>
        <v>0</v>
      </c>
      <c r="U493" s="41">
        <f>IFERROR(IF(OR(Table1[[#This Row],[Regular Hours]]=0,Table1[[#This Row],[Regular Hours]]=""),VLOOKUP(Table1[[#This Row],[Position Title]],startingWages!$A$2:$D$200,2, FALSE),Table1[[#This Row],[Regular Wages]]/Table1[[#This Row],[Regular Hours]]),0)</f>
        <v>0</v>
      </c>
      <c r="V493" s="41">
        <f>IF(OR(Table1[[#This Row],[OvertimeHours]]="",Table1[[#This Row],[OvertimeHours]]=0),Table1[[#This Row],[Regular Hourly Wage]]*1.5,Table1[[#This Row],[OvertimeWages]]/Table1[[#This Row],[OvertimeHours]])</f>
        <v>0</v>
      </c>
      <c r="W493" s="41">
        <f>IF(OR(Table1[[#This Row],[Holiday Hours]]="",Table1[[#This Row],[Holiday Hours]]=0),Table1[[#This Row],[Regular Hourly Wage]],Table1[[#This Row],[Holiday Wages]]/Table1[[#This Row],[Holiday Hours]])</f>
        <v>0</v>
      </c>
      <c r="X493" s="41" t="str">
        <f>IF(Table1[[#This Row],[Regular Hourly Wage]]&lt;14.05,"$14.75",IF(Table1[[#This Row],[Regular Hourly Wage]]&lt;30,"5%","None"))</f>
        <v>$14.75</v>
      </c>
      <c r="Y493" s="41">
        <f>IF(Table1[[#This Row],[Wage Category]]="5%",Table1[[#This Row],[Regular Hourly Wage]]*1.05,IF(Table1[[#This Row],[Wage Category]]="$14.75",14.75,Table1[[#This Row],[Regular Hourly Wage]]))</f>
        <v>14.75</v>
      </c>
      <c r="Z493" s="41">
        <f>(1+IF(Table1[[#This Row],[Regular Hourly Wage]]=0,0.5,(Table1[[#This Row],[Overtime Hourly Wage]]-Table1[[#This Row],[Regular Hourly Wage]])/Table1[[#This Row],[Regular Hourly Wage]]))*Table1[[#This Row],[Regular Wage Cap]]</f>
        <v>22.125</v>
      </c>
      <c r="AA493" s="41">
        <f>(1+IF(Table1[[#This Row],[Regular Hourly Wage]]=0,0,(Table1[[#This Row],[Holiday Hourly Wage]]-Table1[[#This Row],[Regular Hourly Wage]])/Table1[[#This Row],[Regular Hourly Wage]]))*Table1[[#This Row],[Regular Wage Cap]]</f>
        <v>14.75</v>
      </c>
      <c r="AB493" s="41">
        <f>Table1[[#This Row],[Regular Hours3]]*Table1[[#This Row],[Regular Hourly Wage]]</f>
        <v>0</v>
      </c>
      <c r="AC493" s="41">
        <f>Table1[[#This Row],[OvertimeHours5]]*Table1[[#This Row],[Overtime Hourly Wage]]</f>
        <v>0</v>
      </c>
      <c r="AD493" s="41">
        <f>Table1[[#This Row],[Holiday Hours7]]*Table1[[#This Row],[Holiday Hourly Wage]]</f>
        <v>0</v>
      </c>
      <c r="AE493" s="41">
        <f>SUM(Table1[[#This Row],[Regular10]:[Holiday12]])</f>
        <v>0</v>
      </c>
      <c r="AF493" s="41">
        <f>Table1[[#This Row],[Regular Hours3]]*Table1[[#This Row],[Regular Wage Cap]]</f>
        <v>0</v>
      </c>
      <c r="AG493" s="41">
        <f>Table1[[#This Row],[OvertimeHours5]]*Table1[[#This Row],[Overtime Wage Cap]]</f>
        <v>0</v>
      </c>
      <c r="AH493" s="41">
        <f>Table1[[#This Row],[Holiday Hours7]]*Table1[[#This Row],[Holiday Wage Cap]]</f>
        <v>0</v>
      </c>
      <c r="AI493" s="41">
        <f>SUM(Table1[[#This Row],[Regular]:[Holiday]])</f>
        <v>0</v>
      </c>
      <c r="AJ493" s="41">
        <f>IF(Table1[[#This Row],[Total]]=0,0,Table1[[#This Row],[Total2]]-Table1[[#This Row],[Total]])</f>
        <v>0</v>
      </c>
      <c r="AK493" s="41">
        <f>Table1[[#This Row],[Difference]]*Table1[[#This Row],[DDS Funding Percent]]</f>
        <v>0</v>
      </c>
      <c r="AL493" s="41">
        <f>IF(Table1[[#This Row],[Regular Hourly Wage]]&lt;&gt;0,Table1[[#This Row],[Regular Wage Cap]]-Table1[[#This Row],[Regular Hourly Wage]],0)</f>
        <v>0</v>
      </c>
      <c r="AM493" s="38"/>
      <c r="AN493" s="41">
        <f>Table1[[#This Row],[Wage Difference]]*Table1[[#This Row],[Post Wage Increase Time Off Accruals (Hours)]]</f>
        <v>0</v>
      </c>
      <c r="AO493" s="41">
        <f>Table1[[#This Row],[Min Wage Time Off Accrual Expense]]*Table1[[#This Row],[DDS Funding Percent]]</f>
        <v>0</v>
      </c>
      <c r="AP493" s="1"/>
      <c r="AQ493" s="18"/>
    </row>
    <row r="494" spans="3:43" x14ac:dyDescent="0.25">
      <c r="C494" s="58"/>
      <c r="D494" s="57"/>
      <c r="K494" s="41">
        <f>SUM(Table1[[#This Row],[Regular Wages]],Table1[[#This Row],[OvertimeWages]],Table1[[#This Row],[Holiday Wages]],Table1[[#This Row],[Incentive Payments]])</f>
        <v>0</v>
      </c>
      <c r="L494" s="38"/>
      <c r="M494" s="38"/>
      <c r="N494" s="38"/>
      <c r="O494" s="38"/>
      <c r="P494" s="38"/>
      <c r="Q494" s="38"/>
      <c r="R494" s="38"/>
      <c r="S494" s="41">
        <f>SUM(Table1[[#This Row],[Regular Wages2]],Table1[[#This Row],[OvertimeWages4]],Table1[[#This Row],[Holiday Wages6]],Table1[[#This Row],[Incentive Payments8]])</f>
        <v>0</v>
      </c>
      <c r="T494" s="41">
        <f>SUM(Table1[[#This Row],[Total Pre Min Wage Wages]],Table1[[#This Row],[Total After Min Wage Wages]])</f>
        <v>0</v>
      </c>
      <c r="U494" s="41">
        <f>IFERROR(IF(OR(Table1[[#This Row],[Regular Hours]]=0,Table1[[#This Row],[Regular Hours]]=""),VLOOKUP(Table1[[#This Row],[Position Title]],startingWages!$A$2:$D$200,2, FALSE),Table1[[#This Row],[Regular Wages]]/Table1[[#This Row],[Regular Hours]]),0)</f>
        <v>0</v>
      </c>
      <c r="V494" s="41">
        <f>IF(OR(Table1[[#This Row],[OvertimeHours]]="",Table1[[#This Row],[OvertimeHours]]=0),Table1[[#This Row],[Regular Hourly Wage]]*1.5,Table1[[#This Row],[OvertimeWages]]/Table1[[#This Row],[OvertimeHours]])</f>
        <v>0</v>
      </c>
      <c r="W494" s="41">
        <f>IF(OR(Table1[[#This Row],[Holiday Hours]]="",Table1[[#This Row],[Holiday Hours]]=0),Table1[[#This Row],[Regular Hourly Wage]],Table1[[#This Row],[Holiday Wages]]/Table1[[#This Row],[Holiday Hours]])</f>
        <v>0</v>
      </c>
      <c r="X494" s="41" t="str">
        <f>IF(Table1[[#This Row],[Regular Hourly Wage]]&lt;14.05,"$14.75",IF(Table1[[#This Row],[Regular Hourly Wage]]&lt;30,"5%","None"))</f>
        <v>$14.75</v>
      </c>
      <c r="Y494" s="41">
        <f>IF(Table1[[#This Row],[Wage Category]]="5%",Table1[[#This Row],[Regular Hourly Wage]]*1.05,IF(Table1[[#This Row],[Wage Category]]="$14.75",14.75,Table1[[#This Row],[Regular Hourly Wage]]))</f>
        <v>14.75</v>
      </c>
      <c r="Z494" s="41">
        <f>(1+IF(Table1[[#This Row],[Regular Hourly Wage]]=0,0.5,(Table1[[#This Row],[Overtime Hourly Wage]]-Table1[[#This Row],[Regular Hourly Wage]])/Table1[[#This Row],[Regular Hourly Wage]]))*Table1[[#This Row],[Regular Wage Cap]]</f>
        <v>22.125</v>
      </c>
      <c r="AA494" s="41">
        <f>(1+IF(Table1[[#This Row],[Regular Hourly Wage]]=0,0,(Table1[[#This Row],[Holiday Hourly Wage]]-Table1[[#This Row],[Regular Hourly Wage]])/Table1[[#This Row],[Regular Hourly Wage]]))*Table1[[#This Row],[Regular Wage Cap]]</f>
        <v>14.75</v>
      </c>
      <c r="AB494" s="41">
        <f>Table1[[#This Row],[Regular Hours3]]*Table1[[#This Row],[Regular Hourly Wage]]</f>
        <v>0</v>
      </c>
      <c r="AC494" s="41">
        <f>Table1[[#This Row],[OvertimeHours5]]*Table1[[#This Row],[Overtime Hourly Wage]]</f>
        <v>0</v>
      </c>
      <c r="AD494" s="41">
        <f>Table1[[#This Row],[Holiday Hours7]]*Table1[[#This Row],[Holiday Hourly Wage]]</f>
        <v>0</v>
      </c>
      <c r="AE494" s="41">
        <f>SUM(Table1[[#This Row],[Regular10]:[Holiday12]])</f>
        <v>0</v>
      </c>
      <c r="AF494" s="41">
        <f>Table1[[#This Row],[Regular Hours3]]*Table1[[#This Row],[Regular Wage Cap]]</f>
        <v>0</v>
      </c>
      <c r="AG494" s="41">
        <f>Table1[[#This Row],[OvertimeHours5]]*Table1[[#This Row],[Overtime Wage Cap]]</f>
        <v>0</v>
      </c>
      <c r="AH494" s="41">
        <f>Table1[[#This Row],[Holiday Hours7]]*Table1[[#This Row],[Holiday Wage Cap]]</f>
        <v>0</v>
      </c>
      <c r="AI494" s="41">
        <f>SUM(Table1[[#This Row],[Regular]:[Holiday]])</f>
        <v>0</v>
      </c>
      <c r="AJ494" s="41">
        <f>IF(Table1[[#This Row],[Total]]=0,0,Table1[[#This Row],[Total2]]-Table1[[#This Row],[Total]])</f>
        <v>0</v>
      </c>
      <c r="AK494" s="41">
        <f>Table1[[#This Row],[Difference]]*Table1[[#This Row],[DDS Funding Percent]]</f>
        <v>0</v>
      </c>
      <c r="AL494" s="41">
        <f>IF(Table1[[#This Row],[Regular Hourly Wage]]&lt;&gt;0,Table1[[#This Row],[Regular Wage Cap]]-Table1[[#This Row],[Regular Hourly Wage]],0)</f>
        <v>0</v>
      </c>
      <c r="AM494" s="38"/>
      <c r="AN494" s="41">
        <f>Table1[[#This Row],[Wage Difference]]*Table1[[#This Row],[Post Wage Increase Time Off Accruals (Hours)]]</f>
        <v>0</v>
      </c>
      <c r="AO494" s="41">
        <f>Table1[[#This Row],[Min Wage Time Off Accrual Expense]]*Table1[[#This Row],[DDS Funding Percent]]</f>
        <v>0</v>
      </c>
      <c r="AP494" s="1"/>
      <c r="AQ494" s="18"/>
    </row>
    <row r="495" spans="3:43" x14ac:dyDescent="0.25">
      <c r="C495" s="58"/>
      <c r="D495" s="57"/>
      <c r="K495" s="41">
        <f>SUM(Table1[[#This Row],[Regular Wages]],Table1[[#This Row],[OvertimeWages]],Table1[[#This Row],[Holiday Wages]],Table1[[#This Row],[Incentive Payments]])</f>
        <v>0</v>
      </c>
      <c r="L495" s="38"/>
      <c r="M495" s="38"/>
      <c r="N495" s="38"/>
      <c r="O495" s="38"/>
      <c r="P495" s="38"/>
      <c r="Q495" s="38"/>
      <c r="R495" s="38"/>
      <c r="S495" s="41">
        <f>SUM(Table1[[#This Row],[Regular Wages2]],Table1[[#This Row],[OvertimeWages4]],Table1[[#This Row],[Holiday Wages6]],Table1[[#This Row],[Incentive Payments8]])</f>
        <v>0</v>
      </c>
      <c r="T495" s="41">
        <f>SUM(Table1[[#This Row],[Total Pre Min Wage Wages]],Table1[[#This Row],[Total After Min Wage Wages]])</f>
        <v>0</v>
      </c>
      <c r="U495" s="41">
        <f>IFERROR(IF(OR(Table1[[#This Row],[Regular Hours]]=0,Table1[[#This Row],[Regular Hours]]=""),VLOOKUP(Table1[[#This Row],[Position Title]],startingWages!$A$2:$D$200,2, FALSE),Table1[[#This Row],[Regular Wages]]/Table1[[#This Row],[Regular Hours]]),0)</f>
        <v>0</v>
      </c>
      <c r="V495" s="41">
        <f>IF(OR(Table1[[#This Row],[OvertimeHours]]="",Table1[[#This Row],[OvertimeHours]]=0),Table1[[#This Row],[Regular Hourly Wage]]*1.5,Table1[[#This Row],[OvertimeWages]]/Table1[[#This Row],[OvertimeHours]])</f>
        <v>0</v>
      </c>
      <c r="W495" s="41">
        <f>IF(OR(Table1[[#This Row],[Holiday Hours]]="",Table1[[#This Row],[Holiday Hours]]=0),Table1[[#This Row],[Regular Hourly Wage]],Table1[[#This Row],[Holiday Wages]]/Table1[[#This Row],[Holiday Hours]])</f>
        <v>0</v>
      </c>
      <c r="X495" s="41" t="str">
        <f>IF(Table1[[#This Row],[Regular Hourly Wage]]&lt;14.05,"$14.75",IF(Table1[[#This Row],[Regular Hourly Wage]]&lt;30,"5%","None"))</f>
        <v>$14.75</v>
      </c>
      <c r="Y495" s="41">
        <f>IF(Table1[[#This Row],[Wage Category]]="5%",Table1[[#This Row],[Regular Hourly Wage]]*1.05,IF(Table1[[#This Row],[Wage Category]]="$14.75",14.75,Table1[[#This Row],[Regular Hourly Wage]]))</f>
        <v>14.75</v>
      </c>
      <c r="Z495" s="41">
        <f>(1+IF(Table1[[#This Row],[Regular Hourly Wage]]=0,0.5,(Table1[[#This Row],[Overtime Hourly Wage]]-Table1[[#This Row],[Regular Hourly Wage]])/Table1[[#This Row],[Regular Hourly Wage]]))*Table1[[#This Row],[Regular Wage Cap]]</f>
        <v>22.125</v>
      </c>
      <c r="AA495" s="41">
        <f>(1+IF(Table1[[#This Row],[Regular Hourly Wage]]=0,0,(Table1[[#This Row],[Holiday Hourly Wage]]-Table1[[#This Row],[Regular Hourly Wage]])/Table1[[#This Row],[Regular Hourly Wage]]))*Table1[[#This Row],[Regular Wage Cap]]</f>
        <v>14.75</v>
      </c>
      <c r="AB495" s="41">
        <f>Table1[[#This Row],[Regular Hours3]]*Table1[[#This Row],[Regular Hourly Wage]]</f>
        <v>0</v>
      </c>
      <c r="AC495" s="41">
        <f>Table1[[#This Row],[OvertimeHours5]]*Table1[[#This Row],[Overtime Hourly Wage]]</f>
        <v>0</v>
      </c>
      <c r="AD495" s="41">
        <f>Table1[[#This Row],[Holiday Hours7]]*Table1[[#This Row],[Holiday Hourly Wage]]</f>
        <v>0</v>
      </c>
      <c r="AE495" s="41">
        <f>SUM(Table1[[#This Row],[Regular10]:[Holiday12]])</f>
        <v>0</v>
      </c>
      <c r="AF495" s="41">
        <f>Table1[[#This Row],[Regular Hours3]]*Table1[[#This Row],[Regular Wage Cap]]</f>
        <v>0</v>
      </c>
      <c r="AG495" s="41">
        <f>Table1[[#This Row],[OvertimeHours5]]*Table1[[#This Row],[Overtime Wage Cap]]</f>
        <v>0</v>
      </c>
      <c r="AH495" s="41">
        <f>Table1[[#This Row],[Holiday Hours7]]*Table1[[#This Row],[Holiday Wage Cap]]</f>
        <v>0</v>
      </c>
      <c r="AI495" s="41">
        <f>SUM(Table1[[#This Row],[Regular]:[Holiday]])</f>
        <v>0</v>
      </c>
      <c r="AJ495" s="41">
        <f>IF(Table1[[#This Row],[Total]]=0,0,Table1[[#This Row],[Total2]]-Table1[[#This Row],[Total]])</f>
        <v>0</v>
      </c>
      <c r="AK495" s="41">
        <f>Table1[[#This Row],[Difference]]*Table1[[#This Row],[DDS Funding Percent]]</f>
        <v>0</v>
      </c>
      <c r="AL495" s="41">
        <f>IF(Table1[[#This Row],[Regular Hourly Wage]]&lt;&gt;0,Table1[[#This Row],[Regular Wage Cap]]-Table1[[#This Row],[Regular Hourly Wage]],0)</f>
        <v>0</v>
      </c>
      <c r="AM495" s="38"/>
      <c r="AN495" s="41">
        <f>Table1[[#This Row],[Wage Difference]]*Table1[[#This Row],[Post Wage Increase Time Off Accruals (Hours)]]</f>
        <v>0</v>
      </c>
      <c r="AO495" s="41">
        <f>Table1[[#This Row],[Min Wage Time Off Accrual Expense]]*Table1[[#This Row],[DDS Funding Percent]]</f>
        <v>0</v>
      </c>
      <c r="AP495" s="1"/>
      <c r="AQ495" s="18"/>
    </row>
    <row r="496" spans="3:43" x14ac:dyDescent="0.25">
      <c r="C496" s="58"/>
      <c r="D496" s="57"/>
      <c r="K496" s="41">
        <f>SUM(Table1[[#This Row],[Regular Wages]],Table1[[#This Row],[OvertimeWages]],Table1[[#This Row],[Holiday Wages]],Table1[[#This Row],[Incentive Payments]])</f>
        <v>0</v>
      </c>
      <c r="L496" s="38"/>
      <c r="M496" s="38"/>
      <c r="N496" s="38"/>
      <c r="O496" s="38"/>
      <c r="P496" s="38"/>
      <c r="Q496" s="38"/>
      <c r="R496" s="38"/>
      <c r="S496" s="41">
        <f>SUM(Table1[[#This Row],[Regular Wages2]],Table1[[#This Row],[OvertimeWages4]],Table1[[#This Row],[Holiday Wages6]],Table1[[#This Row],[Incentive Payments8]])</f>
        <v>0</v>
      </c>
      <c r="T496" s="41">
        <f>SUM(Table1[[#This Row],[Total Pre Min Wage Wages]],Table1[[#This Row],[Total After Min Wage Wages]])</f>
        <v>0</v>
      </c>
      <c r="U496" s="41">
        <f>IFERROR(IF(OR(Table1[[#This Row],[Regular Hours]]=0,Table1[[#This Row],[Regular Hours]]=""),VLOOKUP(Table1[[#This Row],[Position Title]],startingWages!$A$2:$D$200,2, FALSE),Table1[[#This Row],[Regular Wages]]/Table1[[#This Row],[Regular Hours]]),0)</f>
        <v>0</v>
      </c>
      <c r="V496" s="41">
        <f>IF(OR(Table1[[#This Row],[OvertimeHours]]="",Table1[[#This Row],[OvertimeHours]]=0),Table1[[#This Row],[Regular Hourly Wage]]*1.5,Table1[[#This Row],[OvertimeWages]]/Table1[[#This Row],[OvertimeHours]])</f>
        <v>0</v>
      </c>
      <c r="W496" s="41">
        <f>IF(OR(Table1[[#This Row],[Holiday Hours]]="",Table1[[#This Row],[Holiday Hours]]=0),Table1[[#This Row],[Regular Hourly Wage]],Table1[[#This Row],[Holiday Wages]]/Table1[[#This Row],[Holiday Hours]])</f>
        <v>0</v>
      </c>
      <c r="X496" s="41" t="str">
        <f>IF(Table1[[#This Row],[Regular Hourly Wage]]&lt;14.05,"$14.75",IF(Table1[[#This Row],[Regular Hourly Wage]]&lt;30,"5%","None"))</f>
        <v>$14.75</v>
      </c>
      <c r="Y496" s="41">
        <f>IF(Table1[[#This Row],[Wage Category]]="5%",Table1[[#This Row],[Regular Hourly Wage]]*1.05,IF(Table1[[#This Row],[Wage Category]]="$14.75",14.75,Table1[[#This Row],[Regular Hourly Wage]]))</f>
        <v>14.75</v>
      </c>
      <c r="Z496" s="41">
        <f>(1+IF(Table1[[#This Row],[Regular Hourly Wage]]=0,0.5,(Table1[[#This Row],[Overtime Hourly Wage]]-Table1[[#This Row],[Regular Hourly Wage]])/Table1[[#This Row],[Regular Hourly Wage]]))*Table1[[#This Row],[Regular Wage Cap]]</f>
        <v>22.125</v>
      </c>
      <c r="AA496" s="41">
        <f>(1+IF(Table1[[#This Row],[Regular Hourly Wage]]=0,0,(Table1[[#This Row],[Holiday Hourly Wage]]-Table1[[#This Row],[Regular Hourly Wage]])/Table1[[#This Row],[Regular Hourly Wage]]))*Table1[[#This Row],[Regular Wage Cap]]</f>
        <v>14.75</v>
      </c>
      <c r="AB496" s="41">
        <f>Table1[[#This Row],[Regular Hours3]]*Table1[[#This Row],[Regular Hourly Wage]]</f>
        <v>0</v>
      </c>
      <c r="AC496" s="41">
        <f>Table1[[#This Row],[OvertimeHours5]]*Table1[[#This Row],[Overtime Hourly Wage]]</f>
        <v>0</v>
      </c>
      <c r="AD496" s="41">
        <f>Table1[[#This Row],[Holiday Hours7]]*Table1[[#This Row],[Holiday Hourly Wage]]</f>
        <v>0</v>
      </c>
      <c r="AE496" s="41">
        <f>SUM(Table1[[#This Row],[Regular10]:[Holiday12]])</f>
        <v>0</v>
      </c>
      <c r="AF496" s="41">
        <f>Table1[[#This Row],[Regular Hours3]]*Table1[[#This Row],[Regular Wage Cap]]</f>
        <v>0</v>
      </c>
      <c r="AG496" s="41">
        <f>Table1[[#This Row],[OvertimeHours5]]*Table1[[#This Row],[Overtime Wage Cap]]</f>
        <v>0</v>
      </c>
      <c r="AH496" s="41">
        <f>Table1[[#This Row],[Holiday Hours7]]*Table1[[#This Row],[Holiday Wage Cap]]</f>
        <v>0</v>
      </c>
      <c r="AI496" s="41">
        <f>SUM(Table1[[#This Row],[Regular]:[Holiday]])</f>
        <v>0</v>
      </c>
      <c r="AJ496" s="41">
        <f>IF(Table1[[#This Row],[Total]]=0,0,Table1[[#This Row],[Total2]]-Table1[[#This Row],[Total]])</f>
        <v>0</v>
      </c>
      <c r="AK496" s="41">
        <f>Table1[[#This Row],[Difference]]*Table1[[#This Row],[DDS Funding Percent]]</f>
        <v>0</v>
      </c>
      <c r="AL496" s="41">
        <f>IF(Table1[[#This Row],[Regular Hourly Wage]]&lt;&gt;0,Table1[[#This Row],[Regular Wage Cap]]-Table1[[#This Row],[Regular Hourly Wage]],0)</f>
        <v>0</v>
      </c>
      <c r="AM496" s="38"/>
      <c r="AN496" s="41">
        <f>Table1[[#This Row],[Wage Difference]]*Table1[[#This Row],[Post Wage Increase Time Off Accruals (Hours)]]</f>
        <v>0</v>
      </c>
      <c r="AO496" s="41">
        <f>Table1[[#This Row],[Min Wage Time Off Accrual Expense]]*Table1[[#This Row],[DDS Funding Percent]]</f>
        <v>0</v>
      </c>
      <c r="AP496" s="1"/>
      <c r="AQ496" s="18"/>
    </row>
    <row r="497" spans="3:43" x14ac:dyDescent="0.25">
      <c r="C497" s="58"/>
      <c r="D497" s="57"/>
      <c r="K497" s="41">
        <f>SUM(Table1[[#This Row],[Regular Wages]],Table1[[#This Row],[OvertimeWages]],Table1[[#This Row],[Holiday Wages]],Table1[[#This Row],[Incentive Payments]])</f>
        <v>0</v>
      </c>
      <c r="L497" s="38"/>
      <c r="M497" s="38"/>
      <c r="N497" s="38"/>
      <c r="O497" s="38"/>
      <c r="P497" s="38"/>
      <c r="Q497" s="38"/>
      <c r="R497" s="38"/>
      <c r="S497" s="41">
        <f>SUM(Table1[[#This Row],[Regular Wages2]],Table1[[#This Row],[OvertimeWages4]],Table1[[#This Row],[Holiday Wages6]],Table1[[#This Row],[Incentive Payments8]])</f>
        <v>0</v>
      </c>
      <c r="T497" s="41">
        <f>SUM(Table1[[#This Row],[Total Pre Min Wage Wages]],Table1[[#This Row],[Total After Min Wage Wages]])</f>
        <v>0</v>
      </c>
      <c r="U497" s="41">
        <f>IFERROR(IF(OR(Table1[[#This Row],[Regular Hours]]=0,Table1[[#This Row],[Regular Hours]]=""),VLOOKUP(Table1[[#This Row],[Position Title]],startingWages!$A$2:$D$200,2, FALSE),Table1[[#This Row],[Regular Wages]]/Table1[[#This Row],[Regular Hours]]),0)</f>
        <v>0</v>
      </c>
      <c r="V497" s="41">
        <f>IF(OR(Table1[[#This Row],[OvertimeHours]]="",Table1[[#This Row],[OvertimeHours]]=0),Table1[[#This Row],[Regular Hourly Wage]]*1.5,Table1[[#This Row],[OvertimeWages]]/Table1[[#This Row],[OvertimeHours]])</f>
        <v>0</v>
      </c>
      <c r="W497" s="41">
        <f>IF(OR(Table1[[#This Row],[Holiday Hours]]="",Table1[[#This Row],[Holiday Hours]]=0),Table1[[#This Row],[Regular Hourly Wage]],Table1[[#This Row],[Holiday Wages]]/Table1[[#This Row],[Holiday Hours]])</f>
        <v>0</v>
      </c>
      <c r="X497" s="41" t="str">
        <f>IF(Table1[[#This Row],[Regular Hourly Wage]]&lt;14.05,"$14.75",IF(Table1[[#This Row],[Regular Hourly Wage]]&lt;30,"5%","None"))</f>
        <v>$14.75</v>
      </c>
      <c r="Y497" s="41">
        <f>IF(Table1[[#This Row],[Wage Category]]="5%",Table1[[#This Row],[Regular Hourly Wage]]*1.05,IF(Table1[[#This Row],[Wage Category]]="$14.75",14.75,Table1[[#This Row],[Regular Hourly Wage]]))</f>
        <v>14.75</v>
      </c>
      <c r="Z497" s="41">
        <f>(1+IF(Table1[[#This Row],[Regular Hourly Wage]]=0,0.5,(Table1[[#This Row],[Overtime Hourly Wage]]-Table1[[#This Row],[Regular Hourly Wage]])/Table1[[#This Row],[Regular Hourly Wage]]))*Table1[[#This Row],[Regular Wage Cap]]</f>
        <v>22.125</v>
      </c>
      <c r="AA497" s="41">
        <f>(1+IF(Table1[[#This Row],[Regular Hourly Wage]]=0,0,(Table1[[#This Row],[Holiday Hourly Wage]]-Table1[[#This Row],[Regular Hourly Wage]])/Table1[[#This Row],[Regular Hourly Wage]]))*Table1[[#This Row],[Regular Wage Cap]]</f>
        <v>14.75</v>
      </c>
      <c r="AB497" s="41">
        <f>Table1[[#This Row],[Regular Hours3]]*Table1[[#This Row],[Regular Hourly Wage]]</f>
        <v>0</v>
      </c>
      <c r="AC497" s="41">
        <f>Table1[[#This Row],[OvertimeHours5]]*Table1[[#This Row],[Overtime Hourly Wage]]</f>
        <v>0</v>
      </c>
      <c r="AD497" s="41">
        <f>Table1[[#This Row],[Holiday Hours7]]*Table1[[#This Row],[Holiday Hourly Wage]]</f>
        <v>0</v>
      </c>
      <c r="AE497" s="41">
        <f>SUM(Table1[[#This Row],[Regular10]:[Holiday12]])</f>
        <v>0</v>
      </c>
      <c r="AF497" s="41">
        <f>Table1[[#This Row],[Regular Hours3]]*Table1[[#This Row],[Regular Wage Cap]]</f>
        <v>0</v>
      </c>
      <c r="AG497" s="41">
        <f>Table1[[#This Row],[OvertimeHours5]]*Table1[[#This Row],[Overtime Wage Cap]]</f>
        <v>0</v>
      </c>
      <c r="AH497" s="41">
        <f>Table1[[#This Row],[Holiday Hours7]]*Table1[[#This Row],[Holiday Wage Cap]]</f>
        <v>0</v>
      </c>
      <c r="AI497" s="41">
        <f>SUM(Table1[[#This Row],[Regular]:[Holiday]])</f>
        <v>0</v>
      </c>
      <c r="AJ497" s="41">
        <f>IF(Table1[[#This Row],[Total]]=0,0,Table1[[#This Row],[Total2]]-Table1[[#This Row],[Total]])</f>
        <v>0</v>
      </c>
      <c r="AK497" s="41">
        <f>Table1[[#This Row],[Difference]]*Table1[[#This Row],[DDS Funding Percent]]</f>
        <v>0</v>
      </c>
      <c r="AL497" s="41">
        <f>IF(Table1[[#This Row],[Regular Hourly Wage]]&lt;&gt;0,Table1[[#This Row],[Regular Wage Cap]]-Table1[[#This Row],[Regular Hourly Wage]],0)</f>
        <v>0</v>
      </c>
      <c r="AM497" s="38"/>
      <c r="AN497" s="41">
        <f>Table1[[#This Row],[Wage Difference]]*Table1[[#This Row],[Post Wage Increase Time Off Accruals (Hours)]]</f>
        <v>0</v>
      </c>
      <c r="AO497" s="41">
        <f>Table1[[#This Row],[Min Wage Time Off Accrual Expense]]*Table1[[#This Row],[DDS Funding Percent]]</f>
        <v>0</v>
      </c>
      <c r="AP497" s="1"/>
      <c r="AQ497" s="18"/>
    </row>
    <row r="498" spans="3:43" x14ac:dyDescent="0.25">
      <c r="C498" s="58"/>
      <c r="D498" s="57"/>
      <c r="K498" s="41">
        <f>SUM(Table1[[#This Row],[Regular Wages]],Table1[[#This Row],[OvertimeWages]],Table1[[#This Row],[Holiday Wages]],Table1[[#This Row],[Incentive Payments]])</f>
        <v>0</v>
      </c>
      <c r="L498" s="38"/>
      <c r="M498" s="38"/>
      <c r="N498" s="38"/>
      <c r="O498" s="38"/>
      <c r="P498" s="38"/>
      <c r="Q498" s="38"/>
      <c r="R498" s="38"/>
      <c r="S498" s="41">
        <f>SUM(Table1[[#This Row],[Regular Wages2]],Table1[[#This Row],[OvertimeWages4]],Table1[[#This Row],[Holiday Wages6]],Table1[[#This Row],[Incentive Payments8]])</f>
        <v>0</v>
      </c>
      <c r="T498" s="41">
        <f>SUM(Table1[[#This Row],[Total Pre Min Wage Wages]],Table1[[#This Row],[Total After Min Wage Wages]])</f>
        <v>0</v>
      </c>
      <c r="U498" s="41">
        <f>IFERROR(IF(OR(Table1[[#This Row],[Regular Hours]]=0,Table1[[#This Row],[Regular Hours]]=""),VLOOKUP(Table1[[#This Row],[Position Title]],startingWages!$A$2:$D$200,2, FALSE),Table1[[#This Row],[Regular Wages]]/Table1[[#This Row],[Regular Hours]]),0)</f>
        <v>0</v>
      </c>
      <c r="V498" s="41">
        <f>IF(OR(Table1[[#This Row],[OvertimeHours]]="",Table1[[#This Row],[OvertimeHours]]=0),Table1[[#This Row],[Regular Hourly Wage]]*1.5,Table1[[#This Row],[OvertimeWages]]/Table1[[#This Row],[OvertimeHours]])</f>
        <v>0</v>
      </c>
      <c r="W498" s="41">
        <f>IF(OR(Table1[[#This Row],[Holiday Hours]]="",Table1[[#This Row],[Holiday Hours]]=0),Table1[[#This Row],[Regular Hourly Wage]],Table1[[#This Row],[Holiday Wages]]/Table1[[#This Row],[Holiday Hours]])</f>
        <v>0</v>
      </c>
      <c r="X498" s="41" t="str">
        <f>IF(Table1[[#This Row],[Regular Hourly Wage]]&lt;14.05,"$14.75",IF(Table1[[#This Row],[Regular Hourly Wage]]&lt;30,"5%","None"))</f>
        <v>$14.75</v>
      </c>
      <c r="Y498" s="41">
        <f>IF(Table1[[#This Row],[Wage Category]]="5%",Table1[[#This Row],[Regular Hourly Wage]]*1.05,IF(Table1[[#This Row],[Wage Category]]="$14.75",14.75,Table1[[#This Row],[Regular Hourly Wage]]))</f>
        <v>14.75</v>
      </c>
      <c r="Z498" s="41">
        <f>(1+IF(Table1[[#This Row],[Regular Hourly Wage]]=0,0.5,(Table1[[#This Row],[Overtime Hourly Wage]]-Table1[[#This Row],[Regular Hourly Wage]])/Table1[[#This Row],[Regular Hourly Wage]]))*Table1[[#This Row],[Regular Wage Cap]]</f>
        <v>22.125</v>
      </c>
      <c r="AA498" s="41">
        <f>(1+IF(Table1[[#This Row],[Regular Hourly Wage]]=0,0,(Table1[[#This Row],[Holiday Hourly Wage]]-Table1[[#This Row],[Regular Hourly Wage]])/Table1[[#This Row],[Regular Hourly Wage]]))*Table1[[#This Row],[Regular Wage Cap]]</f>
        <v>14.75</v>
      </c>
      <c r="AB498" s="41">
        <f>Table1[[#This Row],[Regular Hours3]]*Table1[[#This Row],[Regular Hourly Wage]]</f>
        <v>0</v>
      </c>
      <c r="AC498" s="41">
        <f>Table1[[#This Row],[OvertimeHours5]]*Table1[[#This Row],[Overtime Hourly Wage]]</f>
        <v>0</v>
      </c>
      <c r="AD498" s="41">
        <f>Table1[[#This Row],[Holiday Hours7]]*Table1[[#This Row],[Holiday Hourly Wage]]</f>
        <v>0</v>
      </c>
      <c r="AE498" s="41">
        <f>SUM(Table1[[#This Row],[Regular10]:[Holiday12]])</f>
        <v>0</v>
      </c>
      <c r="AF498" s="41">
        <f>Table1[[#This Row],[Regular Hours3]]*Table1[[#This Row],[Regular Wage Cap]]</f>
        <v>0</v>
      </c>
      <c r="AG498" s="41">
        <f>Table1[[#This Row],[OvertimeHours5]]*Table1[[#This Row],[Overtime Wage Cap]]</f>
        <v>0</v>
      </c>
      <c r="AH498" s="41">
        <f>Table1[[#This Row],[Holiday Hours7]]*Table1[[#This Row],[Holiday Wage Cap]]</f>
        <v>0</v>
      </c>
      <c r="AI498" s="41">
        <f>SUM(Table1[[#This Row],[Regular]:[Holiday]])</f>
        <v>0</v>
      </c>
      <c r="AJ498" s="41">
        <f>IF(Table1[[#This Row],[Total]]=0,0,Table1[[#This Row],[Total2]]-Table1[[#This Row],[Total]])</f>
        <v>0</v>
      </c>
      <c r="AK498" s="41">
        <f>Table1[[#This Row],[Difference]]*Table1[[#This Row],[DDS Funding Percent]]</f>
        <v>0</v>
      </c>
      <c r="AL498" s="41">
        <f>IF(Table1[[#This Row],[Regular Hourly Wage]]&lt;&gt;0,Table1[[#This Row],[Regular Wage Cap]]-Table1[[#This Row],[Regular Hourly Wage]],0)</f>
        <v>0</v>
      </c>
      <c r="AM498" s="38"/>
      <c r="AN498" s="41">
        <f>Table1[[#This Row],[Wage Difference]]*Table1[[#This Row],[Post Wage Increase Time Off Accruals (Hours)]]</f>
        <v>0</v>
      </c>
      <c r="AO498" s="41">
        <f>Table1[[#This Row],[Min Wage Time Off Accrual Expense]]*Table1[[#This Row],[DDS Funding Percent]]</f>
        <v>0</v>
      </c>
      <c r="AP498" s="1"/>
      <c r="AQ498" s="18"/>
    </row>
    <row r="499" spans="3:43" x14ac:dyDescent="0.25">
      <c r="C499" s="58"/>
      <c r="D499" s="57"/>
      <c r="K499" s="41">
        <f>SUM(Table1[[#This Row],[Regular Wages]],Table1[[#This Row],[OvertimeWages]],Table1[[#This Row],[Holiday Wages]],Table1[[#This Row],[Incentive Payments]])</f>
        <v>0</v>
      </c>
      <c r="L499" s="38"/>
      <c r="M499" s="38"/>
      <c r="N499" s="38"/>
      <c r="O499" s="38"/>
      <c r="P499" s="38"/>
      <c r="Q499" s="38"/>
      <c r="R499" s="38"/>
      <c r="S499" s="41">
        <f>SUM(Table1[[#This Row],[Regular Wages2]],Table1[[#This Row],[OvertimeWages4]],Table1[[#This Row],[Holiday Wages6]],Table1[[#This Row],[Incentive Payments8]])</f>
        <v>0</v>
      </c>
      <c r="T499" s="41">
        <f>SUM(Table1[[#This Row],[Total Pre Min Wage Wages]],Table1[[#This Row],[Total After Min Wage Wages]])</f>
        <v>0</v>
      </c>
      <c r="U499" s="41">
        <f>IFERROR(IF(OR(Table1[[#This Row],[Regular Hours]]=0,Table1[[#This Row],[Regular Hours]]=""),VLOOKUP(Table1[[#This Row],[Position Title]],startingWages!$A$2:$D$200,2, FALSE),Table1[[#This Row],[Regular Wages]]/Table1[[#This Row],[Regular Hours]]),0)</f>
        <v>0</v>
      </c>
      <c r="V499" s="41">
        <f>IF(OR(Table1[[#This Row],[OvertimeHours]]="",Table1[[#This Row],[OvertimeHours]]=0),Table1[[#This Row],[Regular Hourly Wage]]*1.5,Table1[[#This Row],[OvertimeWages]]/Table1[[#This Row],[OvertimeHours]])</f>
        <v>0</v>
      </c>
      <c r="W499" s="41">
        <f>IF(OR(Table1[[#This Row],[Holiday Hours]]="",Table1[[#This Row],[Holiday Hours]]=0),Table1[[#This Row],[Regular Hourly Wage]],Table1[[#This Row],[Holiday Wages]]/Table1[[#This Row],[Holiday Hours]])</f>
        <v>0</v>
      </c>
      <c r="X499" s="41" t="str">
        <f>IF(Table1[[#This Row],[Regular Hourly Wage]]&lt;14.05,"$14.75",IF(Table1[[#This Row],[Regular Hourly Wage]]&lt;30,"5%","None"))</f>
        <v>$14.75</v>
      </c>
      <c r="Y499" s="41">
        <f>IF(Table1[[#This Row],[Wage Category]]="5%",Table1[[#This Row],[Regular Hourly Wage]]*1.05,IF(Table1[[#This Row],[Wage Category]]="$14.75",14.75,Table1[[#This Row],[Regular Hourly Wage]]))</f>
        <v>14.75</v>
      </c>
      <c r="Z499" s="41">
        <f>(1+IF(Table1[[#This Row],[Regular Hourly Wage]]=0,0.5,(Table1[[#This Row],[Overtime Hourly Wage]]-Table1[[#This Row],[Regular Hourly Wage]])/Table1[[#This Row],[Regular Hourly Wage]]))*Table1[[#This Row],[Regular Wage Cap]]</f>
        <v>22.125</v>
      </c>
      <c r="AA499" s="41">
        <f>(1+IF(Table1[[#This Row],[Regular Hourly Wage]]=0,0,(Table1[[#This Row],[Holiday Hourly Wage]]-Table1[[#This Row],[Regular Hourly Wage]])/Table1[[#This Row],[Regular Hourly Wage]]))*Table1[[#This Row],[Regular Wage Cap]]</f>
        <v>14.75</v>
      </c>
      <c r="AB499" s="41">
        <f>Table1[[#This Row],[Regular Hours3]]*Table1[[#This Row],[Regular Hourly Wage]]</f>
        <v>0</v>
      </c>
      <c r="AC499" s="41">
        <f>Table1[[#This Row],[OvertimeHours5]]*Table1[[#This Row],[Overtime Hourly Wage]]</f>
        <v>0</v>
      </c>
      <c r="AD499" s="41">
        <f>Table1[[#This Row],[Holiday Hours7]]*Table1[[#This Row],[Holiday Hourly Wage]]</f>
        <v>0</v>
      </c>
      <c r="AE499" s="41">
        <f>SUM(Table1[[#This Row],[Regular10]:[Holiday12]])</f>
        <v>0</v>
      </c>
      <c r="AF499" s="41">
        <f>Table1[[#This Row],[Regular Hours3]]*Table1[[#This Row],[Regular Wage Cap]]</f>
        <v>0</v>
      </c>
      <c r="AG499" s="41">
        <f>Table1[[#This Row],[OvertimeHours5]]*Table1[[#This Row],[Overtime Wage Cap]]</f>
        <v>0</v>
      </c>
      <c r="AH499" s="41">
        <f>Table1[[#This Row],[Holiday Hours7]]*Table1[[#This Row],[Holiday Wage Cap]]</f>
        <v>0</v>
      </c>
      <c r="AI499" s="41">
        <f>SUM(Table1[[#This Row],[Regular]:[Holiday]])</f>
        <v>0</v>
      </c>
      <c r="AJ499" s="41">
        <f>IF(Table1[[#This Row],[Total]]=0,0,Table1[[#This Row],[Total2]]-Table1[[#This Row],[Total]])</f>
        <v>0</v>
      </c>
      <c r="AK499" s="41">
        <f>Table1[[#This Row],[Difference]]*Table1[[#This Row],[DDS Funding Percent]]</f>
        <v>0</v>
      </c>
      <c r="AL499" s="41">
        <f>IF(Table1[[#This Row],[Regular Hourly Wage]]&lt;&gt;0,Table1[[#This Row],[Regular Wage Cap]]-Table1[[#This Row],[Regular Hourly Wage]],0)</f>
        <v>0</v>
      </c>
      <c r="AM499" s="38"/>
      <c r="AN499" s="41">
        <f>Table1[[#This Row],[Wage Difference]]*Table1[[#This Row],[Post Wage Increase Time Off Accruals (Hours)]]</f>
        <v>0</v>
      </c>
      <c r="AO499" s="41">
        <f>Table1[[#This Row],[Min Wage Time Off Accrual Expense]]*Table1[[#This Row],[DDS Funding Percent]]</f>
        <v>0</v>
      </c>
      <c r="AP499" s="1"/>
      <c r="AQ499" s="18"/>
    </row>
    <row r="500" spans="3:43" x14ac:dyDescent="0.25">
      <c r="C500" s="58"/>
      <c r="D500" s="57"/>
      <c r="K500" s="41">
        <f>SUM(Table1[[#This Row],[Regular Wages]],Table1[[#This Row],[OvertimeWages]],Table1[[#This Row],[Holiday Wages]],Table1[[#This Row],[Incentive Payments]])</f>
        <v>0</v>
      </c>
      <c r="L500" s="38"/>
      <c r="M500" s="38"/>
      <c r="N500" s="38"/>
      <c r="O500" s="38"/>
      <c r="P500" s="38"/>
      <c r="Q500" s="38"/>
      <c r="R500" s="38"/>
      <c r="S500" s="41">
        <f>SUM(Table1[[#This Row],[Regular Wages2]],Table1[[#This Row],[OvertimeWages4]],Table1[[#This Row],[Holiday Wages6]],Table1[[#This Row],[Incentive Payments8]])</f>
        <v>0</v>
      </c>
      <c r="T500" s="41">
        <f>SUM(Table1[[#This Row],[Total Pre Min Wage Wages]],Table1[[#This Row],[Total After Min Wage Wages]])</f>
        <v>0</v>
      </c>
      <c r="U500" s="41">
        <f>IFERROR(IF(OR(Table1[[#This Row],[Regular Hours]]=0,Table1[[#This Row],[Regular Hours]]=""),VLOOKUP(Table1[[#This Row],[Position Title]],startingWages!$A$2:$D$200,2, FALSE),Table1[[#This Row],[Regular Wages]]/Table1[[#This Row],[Regular Hours]]),0)</f>
        <v>0</v>
      </c>
      <c r="V500" s="41">
        <f>IF(OR(Table1[[#This Row],[OvertimeHours]]="",Table1[[#This Row],[OvertimeHours]]=0),Table1[[#This Row],[Regular Hourly Wage]]*1.5,Table1[[#This Row],[OvertimeWages]]/Table1[[#This Row],[OvertimeHours]])</f>
        <v>0</v>
      </c>
      <c r="W500" s="41">
        <f>IF(OR(Table1[[#This Row],[Holiday Hours]]="",Table1[[#This Row],[Holiday Hours]]=0),Table1[[#This Row],[Regular Hourly Wage]],Table1[[#This Row],[Holiday Wages]]/Table1[[#This Row],[Holiday Hours]])</f>
        <v>0</v>
      </c>
      <c r="X500" s="41" t="str">
        <f>IF(Table1[[#This Row],[Regular Hourly Wage]]&lt;14.05,"$14.75",IF(Table1[[#This Row],[Regular Hourly Wage]]&lt;30,"5%","None"))</f>
        <v>$14.75</v>
      </c>
      <c r="Y500" s="41">
        <f>IF(Table1[[#This Row],[Wage Category]]="5%",Table1[[#This Row],[Regular Hourly Wage]]*1.05,IF(Table1[[#This Row],[Wage Category]]="$14.75",14.75,Table1[[#This Row],[Regular Hourly Wage]]))</f>
        <v>14.75</v>
      </c>
      <c r="Z500" s="41">
        <f>(1+IF(Table1[[#This Row],[Regular Hourly Wage]]=0,0.5,(Table1[[#This Row],[Overtime Hourly Wage]]-Table1[[#This Row],[Regular Hourly Wage]])/Table1[[#This Row],[Regular Hourly Wage]]))*Table1[[#This Row],[Regular Wage Cap]]</f>
        <v>22.125</v>
      </c>
      <c r="AA500" s="41">
        <f>(1+IF(Table1[[#This Row],[Regular Hourly Wage]]=0,0,(Table1[[#This Row],[Holiday Hourly Wage]]-Table1[[#This Row],[Regular Hourly Wage]])/Table1[[#This Row],[Regular Hourly Wage]]))*Table1[[#This Row],[Regular Wage Cap]]</f>
        <v>14.75</v>
      </c>
      <c r="AB500" s="41">
        <f>Table1[[#This Row],[Regular Hours3]]*Table1[[#This Row],[Regular Hourly Wage]]</f>
        <v>0</v>
      </c>
      <c r="AC500" s="41">
        <f>Table1[[#This Row],[OvertimeHours5]]*Table1[[#This Row],[Overtime Hourly Wage]]</f>
        <v>0</v>
      </c>
      <c r="AD500" s="41">
        <f>Table1[[#This Row],[Holiday Hours7]]*Table1[[#This Row],[Holiday Hourly Wage]]</f>
        <v>0</v>
      </c>
      <c r="AE500" s="41">
        <f>SUM(Table1[[#This Row],[Regular10]:[Holiday12]])</f>
        <v>0</v>
      </c>
      <c r="AF500" s="41">
        <f>Table1[[#This Row],[Regular Hours3]]*Table1[[#This Row],[Regular Wage Cap]]</f>
        <v>0</v>
      </c>
      <c r="AG500" s="41">
        <f>Table1[[#This Row],[OvertimeHours5]]*Table1[[#This Row],[Overtime Wage Cap]]</f>
        <v>0</v>
      </c>
      <c r="AH500" s="41">
        <f>Table1[[#This Row],[Holiday Hours7]]*Table1[[#This Row],[Holiday Wage Cap]]</f>
        <v>0</v>
      </c>
      <c r="AI500" s="41">
        <f>SUM(Table1[[#This Row],[Regular]:[Holiday]])</f>
        <v>0</v>
      </c>
      <c r="AJ500" s="41">
        <f>IF(Table1[[#This Row],[Total]]=0,0,Table1[[#This Row],[Total2]]-Table1[[#This Row],[Total]])</f>
        <v>0</v>
      </c>
      <c r="AK500" s="41">
        <f>Table1[[#This Row],[Difference]]*Table1[[#This Row],[DDS Funding Percent]]</f>
        <v>0</v>
      </c>
      <c r="AL500" s="41">
        <f>IF(Table1[[#This Row],[Regular Hourly Wage]]&lt;&gt;0,Table1[[#This Row],[Regular Wage Cap]]-Table1[[#This Row],[Regular Hourly Wage]],0)</f>
        <v>0</v>
      </c>
      <c r="AM500" s="38"/>
      <c r="AN500" s="41">
        <f>Table1[[#This Row],[Wage Difference]]*Table1[[#This Row],[Post Wage Increase Time Off Accruals (Hours)]]</f>
        <v>0</v>
      </c>
      <c r="AO500" s="41">
        <f>Table1[[#This Row],[Min Wage Time Off Accrual Expense]]*Table1[[#This Row],[DDS Funding Percent]]</f>
        <v>0</v>
      </c>
      <c r="AP500" s="1"/>
      <c r="AQ500" s="18"/>
    </row>
    <row r="501" spans="3:43" x14ac:dyDescent="0.25">
      <c r="C501" s="58"/>
      <c r="D501" s="57"/>
      <c r="K501" s="41">
        <f>SUM(Table1[[#This Row],[Regular Wages]],Table1[[#This Row],[OvertimeWages]],Table1[[#This Row],[Holiday Wages]],Table1[[#This Row],[Incentive Payments]])</f>
        <v>0</v>
      </c>
      <c r="L501" s="38"/>
      <c r="M501" s="38"/>
      <c r="N501" s="38"/>
      <c r="O501" s="38"/>
      <c r="P501" s="38"/>
      <c r="Q501" s="38"/>
      <c r="R501" s="38"/>
      <c r="S501" s="41">
        <f>SUM(Table1[[#This Row],[Regular Wages2]],Table1[[#This Row],[OvertimeWages4]],Table1[[#This Row],[Holiday Wages6]],Table1[[#This Row],[Incentive Payments8]])</f>
        <v>0</v>
      </c>
      <c r="T501" s="41">
        <f>SUM(Table1[[#This Row],[Total Pre Min Wage Wages]],Table1[[#This Row],[Total After Min Wage Wages]])</f>
        <v>0</v>
      </c>
      <c r="U501" s="41">
        <f>IFERROR(IF(OR(Table1[[#This Row],[Regular Hours]]=0,Table1[[#This Row],[Regular Hours]]=""),VLOOKUP(Table1[[#This Row],[Position Title]],startingWages!$A$2:$D$200,2, FALSE),Table1[[#This Row],[Regular Wages]]/Table1[[#This Row],[Regular Hours]]),0)</f>
        <v>0</v>
      </c>
      <c r="V501" s="41">
        <f>IF(OR(Table1[[#This Row],[OvertimeHours]]="",Table1[[#This Row],[OvertimeHours]]=0),Table1[[#This Row],[Regular Hourly Wage]]*1.5,Table1[[#This Row],[OvertimeWages]]/Table1[[#This Row],[OvertimeHours]])</f>
        <v>0</v>
      </c>
      <c r="W501" s="41">
        <f>IF(OR(Table1[[#This Row],[Holiday Hours]]="",Table1[[#This Row],[Holiday Hours]]=0),Table1[[#This Row],[Regular Hourly Wage]],Table1[[#This Row],[Holiday Wages]]/Table1[[#This Row],[Holiday Hours]])</f>
        <v>0</v>
      </c>
      <c r="X501" s="41" t="str">
        <f>IF(Table1[[#This Row],[Regular Hourly Wage]]&lt;14.05,"$14.75",IF(Table1[[#This Row],[Regular Hourly Wage]]&lt;30,"5%","None"))</f>
        <v>$14.75</v>
      </c>
      <c r="Y501" s="41">
        <f>IF(Table1[[#This Row],[Wage Category]]="5%",Table1[[#This Row],[Regular Hourly Wage]]*1.05,IF(Table1[[#This Row],[Wage Category]]="$14.75",14.75,Table1[[#This Row],[Regular Hourly Wage]]))</f>
        <v>14.75</v>
      </c>
      <c r="Z501" s="41">
        <f>(1+IF(Table1[[#This Row],[Regular Hourly Wage]]=0,0.5,(Table1[[#This Row],[Overtime Hourly Wage]]-Table1[[#This Row],[Regular Hourly Wage]])/Table1[[#This Row],[Regular Hourly Wage]]))*Table1[[#This Row],[Regular Wage Cap]]</f>
        <v>22.125</v>
      </c>
      <c r="AA501" s="41">
        <f>(1+IF(Table1[[#This Row],[Regular Hourly Wage]]=0,0,(Table1[[#This Row],[Holiday Hourly Wage]]-Table1[[#This Row],[Regular Hourly Wage]])/Table1[[#This Row],[Regular Hourly Wage]]))*Table1[[#This Row],[Regular Wage Cap]]</f>
        <v>14.75</v>
      </c>
      <c r="AB501" s="41">
        <f>Table1[[#This Row],[Regular Hours3]]*Table1[[#This Row],[Regular Hourly Wage]]</f>
        <v>0</v>
      </c>
      <c r="AC501" s="41">
        <f>Table1[[#This Row],[OvertimeHours5]]*Table1[[#This Row],[Overtime Hourly Wage]]</f>
        <v>0</v>
      </c>
      <c r="AD501" s="41">
        <f>Table1[[#This Row],[Holiday Hours7]]*Table1[[#This Row],[Holiday Hourly Wage]]</f>
        <v>0</v>
      </c>
      <c r="AE501" s="41">
        <f>SUM(Table1[[#This Row],[Regular10]:[Holiday12]])</f>
        <v>0</v>
      </c>
      <c r="AF501" s="41">
        <f>Table1[[#This Row],[Regular Hours3]]*Table1[[#This Row],[Regular Wage Cap]]</f>
        <v>0</v>
      </c>
      <c r="AG501" s="41">
        <f>Table1[[#This Row],[OvertimeHours5]]*Table1[[#This Row],[Overtime Wage Cap]]</f>
        <v>0</v>
      </c>
      <c r="AH501" s="41">
        <f>Table1[[#This Row],[Holiday Hours7]]*Table1[[#This Row],[Holiday Wage Cap]]</f>
        <v>0</v>
      </c>
      <c r="AI501" s="41">
        <f>SUM(Table1[[#This Row],[Regular]:[Holiday]])</f>
        <v>0</v>
      </c>
      <c r="AJ501" s="41">
        <f>IF(Table1[[#This Row],[Total]]=0,0,Table1[[#This Row],[Total2]]-Table1[[#This Row],[Total]])</f>
        <v>0</v>
      </c>
      <c r="AK501" s="41">
        <f>Table1[[#This Row],[Difference]]*Table1[[#This Row],[DDS Funding Percent]]</f>
        <v>0</v>
      </c>
      <c r="AL501" s="41">
        <f>IF(Table1[[#This Row],[Regular Hourly Wage]]&lt;&gt;0,Table1[[#This Row],[Regular Wage Cap]]-Table1[[#This Row],[Regular Hourly Wage]],0)</f>
        <v>0</v>
      </c>
      <c r="AM501" s="38"/>
      <c r="AN501" s="41">
        <f>Table1[[#This Row],[Wage Difference]]*Table1[[#This Row],[Post Wage Increase Time Off Accruals (Hours)]]</f>
        <v>0</v>
      </c>
      <c r="AO501" s="41">
        <f>Table1[[#This Row],[Min Wage Time Off Accrual Expense]]*Table1[[#This Row],[DDS Funding Percent]]</f>
        <v>0</v>
      </c>
      <c r="AP501" s="1"/>
      <c r="AQ501" s="18"/>
    </row>
    <row r="502" spans="3:43" x14ac:dyDescent="0.25">
      <c r="C502" s="58"/>
      <c r="D502" s="57"/>
      <c r="K502" s="41">
        <f>SUM(Table1[[#This Row],[Regular Wages]],Table1[[#This Row],[OvertimeWages]],Table1[[#This Row],[Holiday Wages]],Table1[[#This Row],[Incentive Payments]])</f>
        <v>0</v>
      </c>
      <c r="L502" s="38"/>
      <c r="M502" s="38"/>
      <c r="N502" s="38"/>
      <c r="O502" s="38"/>
      <c r="P502" s="38"/>
      <c r="Q502" s="38"/>
      <c r="R502" s="38"/>
      <c r="S502" s="41">
        <f>SUM(Table1[[#This Row],[Regular Wages2]],Table1[[#This Row],[OvertimeWages4]],Table1[[#This Row],[Holiday Wages6]],Table1[[#This Row],[Incentive Payments8]])</f>
        <v>0</v>
      </c>
      <c r="T502" s="41">
        <f>SUM(Table1[[#This Row],[Total Pre Min Wage Wages]],Table1[[#This Row],[Total After Min Wage Wages]])</f>
        <v>0</v>
      </c>
      <c r="U502" s="41">
        <f>IFERROR(IF(OR(Table1[[#This Row],[Regular Hours]]=0,Table1[[#This Row],[Regular Hours]]=""),VLOOKUP(Table1[[#This Row],[Position Title]],startingWages!$A$2:$D$200,2, FALSE),Table1[[#This Row],[Regular Wages]]/Table1[[#This Row],[Regular Hours]]),0)</f>
        <v>0</v>
      </c>
      <c r="V502" s="41">
        <f>IF(OR(Table1[[#This Row],[OvertimeHours]]="",Table1[[#This Row],[OvertimeHours]]=0),Table1[[#This Row],[Regular Hourly Wage]]*1.5,Table1[[#This Row],[OvertimeWages]]/Table1[[#This Row],[OvertimeHours]])</f>
        <v>0</v>
      </c>
      <c r="W502" s="41">
        <f>IF(OR(Table1[[#This Row],[Holiday Hours]]="",Table1[[#This Row],[Holiday Hours]]=0),Table1[[#This Row],[Regular Hourly Wage]],Table1[[#This Row],[Holiday Wages]]/Table1[[#This Row],[Holiday Hours]])</f>
        <v>0</v>
      </c>
      <c r="X502" s="41" t="str">
        <f>IF(Table1[[#This Row],[Regular Hourly Wage]]&lt;14.05,"$14.75",IF(Table1[[#This Row],[Regular Hourly Wage]]&lt;30,"5%","None"))</f>
        <v>$14.75</v>
      </c>
      <c r="Y502" s="41">
        <f>IF(Table1[[#This Row],[Wage Category]]="5%",Table1[[#This Row],[Regular Hourly Wage]]*1.05,IF(Table1[[#This Row],[Wage Category]]="$14.75",14.75,Table1[[#This Row],[Regular Hourly Wage]]))</f>
        <v>14.75</v>
      </c>
      <c r="Z502" s="41">
        <f>(1+IF(Table1[[#This Row],[Regular Hourly Wage]]=0,0.5,(Table1[[#This Row],[Overtime Hourly Wage]]-Table1[[#This Row],[Regular Hourly Wage]])/Table1[[#This Row],[Regular Hourly Wage]]))*Table1[[#This Row],[Regular Wage Cap]]</f>
        <v>22.125</v>
      </c>
      <c r="AA502" s="41">
        <f>(1+IF(Table1[[#This Row],[Regular Hourly Wage]]=0,0,(Table1[[#This Row],[Holiday Hourly Wage]]-Table1[[#This Row],[Regular Hourly Wage]])/Table1[[#This Row],[Regular Hourly Wage]]))*Table1[[#This Row],[Regular Wage Cap]]</f>
        <v>14.75</v>
      </c>
      <c r="AB502" s="41">
        <f>Table1[[#This Row],[Regular Hours3]]*Table1[[#This Row],[Regular Hourly Wage]]</f>
        <v>0</v>
      </c>
      <c r="AC502" s="41">
        <f>Table1[[#This Row],[OvertimeHours5]]*Table1[[#This Row],[Overtime Hourly Wage]]</f>
        <v>0</v>
      </c>
      <c r="AD502" s="41">
        <f>Table1[[#This Row],[Holiday Hours7]]*Table1[[#This Row],[Holiday Hourly Wage]]</f>
        <v>0</v>
      </c>
      <c r="AE502" s="41">
        <f>SUM(Table1[[#This Row],[Regular10]:[Holiday12]])</f>
        <v>0</v>
      </c>
      <c r="AF502" s="41">
        <f>Table1[[#This Row],[Regular Hours3]]*Table1[[#This Row],[Regular Wage Cap]]</f>
        <v>0</v>
      </c>
      <c r="AG502" s="41">
        <f>Table1[[#This Row],[OvertimeHours5]]*Table1[[#This Row],[Overtime Wage Cap]]</f>
        <v>0</v>
      </c>
      <c r="AH502" s="41">
        <f>Table1[[#This Row],[Holiday Hours7]]*Table1[[#This Row],[Holiday Wage Cap]]</f>
        <v>0</v>
      </c>
      <c r="AI502" s="41">
        <f>SUM(Table1[[#This Row],[Regular]:[Holiday]])</f>
        <v>0</v>
      </c>
      <c r="AJ502" s="41">
        <f>IF(Table1[[#This Row],[Total]]=0,0,Table1[[#This Row],[Total2]]-Table1[[#This Row],[Total]])</f>
        <v>0</v>
      </c>
      <c r="AK502" s="41">
        <f>Table1[[#This Row],[Difference]]*Table1[[#This Row],[DDS Funding Percent]]</f>
        <v>0</v>
      </c>
      <c r="AL502" s="41">
        <f>IF(Table1[[#This Row],[Regular Hourly Wage]]&lt;&gt;0,Table1[[#This Row],[Regular Wage Cap]]-Table1[[#This Row],[Regular Hourly Wage]],0)</f>
        <v>0</v>
      </c>
      <c r="AM502" s="38"/>
      <c r="AN502" s="41">
        <f>Table1[[#This Row],[Wage Difference]]*Table1[[#This Row],[Post Wage Increase Time Off Accruals (Hours)]]</f>
        <v>0</v>
      </c>
      <c r="AO502" s="41">
        <f>Table1[[#This Row],[Min Wage Time Off Accrual Expense]]*Table1[[#This Row],[DDS Funding Percent]]</f>
        <v>0</v>
      </c>
      <c r="AP502" s="1"/>
      <c r="AQ502" s="18"/>
    </row>
    <row r="503" spans="3:43" x14ac:dyDescent="0.25">
      <c r="C503" s="58"/>
      <c r="D503" s="57"/>
      <c r="K503" s="41">
        <f>SUM(Table1[[#This Row],[Regular Wages]],Table1[[#This Row],[OvertimeWages]],Table1[[#This Row],[Holiday Wages]],Table1[[#This Row],[Incentive Payments]])</f>
        <v>0</v>
      </c>
      <c r="L503" s="38"/>
      <c r="M503" s="38"/>
      <c r="N503" s="38"/>
      <c r="O503" s="38"/>
      <c r="P503" s="38"/>
      <c r="Q503" s="38"/>
      <c r="R503" s="38"/>
      <c r="S503" s="41">
        <f>SUM(Table1[[#This Row],[Regular Wages2]],Table1[[#This Row],[OvertimeWages4]],Table1[[#This Row],[Holiday Wages6]],Table1[[#This Row],[Incentive Payments8]])</f>
        <v>0</v>
      </c>
      <c r="T503" s="41">
        <f>SUM(Table1[[#This Row],[Total Pre Min Wage Wages]],Table1[[#This Row],[Total After Min Wage Wages]])</f>
        <v>0</v>
      </c>
      <c r="U503" s="41">
        <f>IFERROR(IF(OR(Table1[[#This Row],[Regular Hours]]=0,Table1[[#This Row],[Regular Hours]]=""),VLOOKUP(Table1[[#This Row],[Position Title]],startingWages!$A$2:$D$200,2, FALSE),Table1[[#This Row],[Regular Wages]]/Table1[[#This Row],[Regular Hours]]),0)</f>
        <v>0</v>
      </c>
      <c r="V503" s="41">
        <f>IF(OR(Table1[[#This Row],[OvertimeHours]]="",Table1[[#This Row],[OvertimeHours]]=0),Table1[[#This Row],[Regular Hourly Wage]]*1.5,Table1[[#This Row],[OvertimeWages]]/Table1[[#This Row],[OvertimeHours]])</f>
        <v>0</v>
      </c>
      <c r="W503" s="41">
        <f>IF(OR(Table1[[#This Row],[Holiday Hours]]="",Table1[[#This Row],[Holiday Hours]]=0),Table1[[#This Row],[Regular Hourly Wage]],Table1[[#This Row],[Holiday Wages]]/Table1[[#This Row],[Holiday Hours]])</f>
        <v>0</v>
      </c>
      <c r="X503" s="41" t="str">
        <f>IF(Table1[[#This Row],[Regular Hourly Wage]]&lt;14.05,"$14.75",IF(Table1[[#This Row],[Regular Hourly Wage]]&lt;30,"5%","None"))</f>
        <v>$14.75</v>
      </c>
      <c r="Y503" s="41">
        <f>IF(Table1[[#This Row],[Wage Category]]="5%",Table1[[#This Row],[Regular Hourly Wage]]*1.05,IF(Table1[[#This Row],[Wage Category]]="$14.75",14.75,Table1[[#This Row],[Regular Hourly Wage]]))</f>
        <v>14.75</v>
      </c>
      <c r="Z503" s="41">
        <f>(1+IF(Table1[[#This Row],[Regular Hourly Wage]]=0,0.5,(Table1[[#This Row],[Overtime Hourly Wage]]-Table1[[#This Row],[Regular Hourly Wage]])/Table1[[#This Row],[Regular Hourly Wage]]))*Table1[[#This Row],[Regular Wage Cap]]</f>
        <v>22.125</v>
      </c>
      <c r="AA503" s="41">
        <f>(1+IF(Table1[[#This Row],[Regular Hourly Wage]]=0,0,(Table1[[#This Row],[Holiday Hourly Wage]]-Table1[[#This Row],[Regular Hourly Wage]])/Table1[[#This Row],[Regular Hourly Wage]]))*Table1[[#This Row],[Regular Wage Cap]]</f>
        <v>14.75</v>
      </c>
      <c r="AB503" s="41">
        <f>Table1[[#This Row],[Regular Hours3]]*Table1[[#This Row],[Regular Hourly Wage]]</f>
        <v>0</v>
      </c>
      <c r="AC503" s="41">
        <f>Table1[[#This Row],[OvertimeHours5]]*Table1[[#This Row],[Overtime Hourly Wage]]</f>
        <v>0</v>
      </c>
      <c r="AD503" s="41">
        <f>Table1[[#This Row],[Holiday Hours7]]*Table1[[#This Row],[Holiday Hourly Wage]]</f>
        <v>0</v>
      </c>
      <c r="AE503" s="41">
        <f>SUM(Table1[[#This Row],[Regular10]:[Holiday12]])</f>
        <v>0</v>
      </c>
      <c r="AF503" s="41">
        <f>Table1[[#This Row],[Regular Hours3]]*Table1[[#This Row],[Regular Wage Cap]]</f>
        <v>0</v>
      </c>
      <c r="AG503" s="41">
        <f>Table1[[#This Row],[OvertimeHours5]]*Table1[[#This Row],[Overtime Wage Cap]]</f>
        <v>0</v>
      </c>
      <c r="AH503" s="41">
        <f>Table1[[#This Row],[Holiday Hours7]]*Table1[[#This Row],[Holiday Wage Cap]]</f>
        <v>0</v>
      </c>
      <c r="AI503" s="41">
        <f>SUM(Table1[[#This Row],[Regular]:[Holiday]])</f>
        <v>0</v>
      </c>
      <c r="AJ503" s="41">
        <f>IF(Table1[[#This Row],[Total]]=0,0,Table1[[#This Row],[Total2]]-Table1[[#This Row],[Total]])</f>
        <v>0</v>
      </c>
      <c r="AK503" s="41">
        <f>Table1[[#This Row],[Difference]]*Table1[[#This Row],[DDS Funding Percent]]</f>
        <v>0</v>
      </c>
      <c r="AL503" s="41">
        <f>IF(Table1[[#This Row],[Regular Hourly Wage]]&lt;&gt;0,Table1[[#This Row],[Regular Wage Cap]]-Table1[[#This Row],[Regular Hourly Wage]],0)</f>
        <v>0</v>
      </c>
      <c r="AM503" s="38"/>
      <c r="AN503" s="41">
        <f>Table1[[#This Row],[Wage Difference]]*Table1[[#This Row],[Post Wage Increase Time Off Accruals (Hours)]]</f>
        <v>0</v>
      </c>
      <c r="AO503" s="41">
        <f>Table1[[#This Row],[Min Wage Time Off Accrual Expense]]*Table1[[#This Row],[DDS Funding Percent]]</f>
        <v>0</v>
      </c>
      <c r="AP503" s="1"/>
      <c r="AQ503" s="18"/>
    </row>
    <row r="504" spans="3:43" x14ac:dyDescent="0.25">
      <c r="C504" s="58"/>
      <c r="D504" s="57"/>
      <c r="K504" s="41">
        <f>SUM(Table1[[#This Row],[Regular Wages]],Table1[[#This Row],[OvertimeWages]],Table1[[#This Row],[Holiday Wages]],Table1[[#This Row],[Incentive Payments]])</f>
        <v>0</v>
      </c>
      <c r="L504" s="38"/>
      <c r="M504" s="38"/>
      <c r="N504" s="38"/>
      <c r="O504" s="38"/>
      <c r="P504" s="38"/>
      <c r="Q504" s="38"/>
      <c r="R504" s="38"/>
      <c r="S504" s="41">
        <f>SUM(Table1[[#This Row],[Regular Wages2]],Table1[[#This Row],[OvertimeWages4]],Table1[[#This Row],[Holiday Wages6]],Table1[[#This Row],[Incentive Payments8]])</f>
        <v>0</v>
      </c>
      <c r="T504" s="41">
        <f>SUM(Table1[[#This Row],[Total Pre Min Wage Wages]],Table1[[#This Row],[Total After Min Wage Wages]])</f>
        <v>0</v>
      </c>
      <c r="U504" s="41">
        <f>IFERROR(IF(OR(Table1[[#This Row],[Regular Hours]]=0,Table1[[#This Row],[Regular Hours]]=""),VLOOKUP(Table1[[#This Row],[Position Title]],startingWages!$A$2:$D$200,2, FALSE),Table1[[#This Row],[Regular Wages]]/Table1[[#This Row],[Regular Hours]]),0)</f>
        <v>0</v>
      </c>
      <c r="V504" s="41">
        <f>IF(OR(Table1[[#This Row],[OvertimeHours]]="",Table1[[#This Row],[OvertimeHours]]=0),Table1[[#This Row],[Regular Hourly Wage]]*1.5,Table1[[#This Row],[OvertimeWages]]/Table1[[#This Row],[OvertimeHours]])</f>
        <v>0</v>
      </c>
      <c r="W504" s="41">
        <f>IF(OR(Table1[[#This Row],[Holiday Hours]]="",Table1[[#This Row],[Holiday Hours]]=0),Table1[[#This Row],[Regular Hourly Wage]],Table1[[#This Row],[Holiday Wages]]/Table1[[#This Row],[Holiday Hours]])</f>
        <v>0</v>
      </c>
      <c r="X504" s="41" t="str">
        <f>IF(Table1[[#This Row],[Regular Hourly Wage]]&lt;14.05,"$14.75",IF(Table1[[#This Row],[Regular Hourly Wage]]&lt;30,"5%","None"))</f>
        <v>$14.75</v>
      </c>
      <c r="Y504" s="41">
        <f>IF(Table1[[#This Row],[Wage Category]]="5%",Table1[[#This Row],[Regular Hourly Wage]]*1.05,IF(Table1[[#This Row],[Wage Category]]="$14.75",14.75,Table1[[#This Row],[Regular Hourly Wage]]))</f>
        <v>14.75</v>
      </c>
      <c r="Z504" s="41">
        <f>(1+IF(Table1[[#This Row],[Regular Hourly Wage]]=0,0.5,(Table1[[#This Row],[Overtime Hourly Wage]]-Table1[[#This Row],[Regular Hourly Wage]])/Table1[[#This Row],[Regular Hourly Wage]]))*Table1[[#This Row],[Regular Wage Cap]]</f>
        <v>22.125</v>
      </c>
      <c r="AA504" s="41">
        <f>(1+IF(Table1[[#This Row],[Regular Hourly Wage]]=0,0,(Table1[[#This Row],[Holiday Hourly Wage]]-Table1[[#This Row],[Regular Hourly Wage]])/Table1[[#This Row],[Regular Hourly Wage]]))*Table1[[#This Row],[Regular Wage Cap]]</f>
        <v>14.75</v>
      </c>
      <c r="AB504" s="41">
        <f>Table1[[#This Row],[Regular Hours3]]*Table1[[#This Row],[Regular Hourly Wage]]</f>
        <v>0</v>
      </c>
      <c r="AC504" s="41">
        <f>Table1[[#This Row],[OvertimeHours5]]*Table1[[#This Row],[Overtime Hourly Wage]]</f>
        <v>0</v>
      </c>
      <c r="AD504" s="41">
        <f>Table1[[#This Row],[Holiday Hours7]]*Table1[[#This Row],[Holiday Hourly Wage]]</f>
        <v>0</v>
      </c>
      <c r="AE504" s="41">
        <f>SUM(Table1[[#This Row],[Regular10]:[Holiday12]])</f>
        <v>0</v>
      </c>
      <c r="AF504" s="41">
        <f>Table1[[#This Row],[Regular Hours3]]*Table1[[#This Row],[Regular Wage Cap]]</f>
        <v>0</v>
      </c>
      <c r="AG504" s="41">
        <f>Table1[[#This Row],[OvertimeHours5]]*Table1[[#This Row],[Overtime Wage Cap]]</f>
        <v>0</v>
      </c>
      <c r="AH504" s="41">
        <f>Table1[[#This Row],[Holiday Hours7]]*Table1[[#This Row],[Holiday Wage Cap]]</f>
        <v>0</v>
      </c>
      <c r="AI504" s="41">
        <f>SUM(Table1[[#This Row],[Regular]:[Holiday]])</f>
        <v>0</v>
      </c>
      <c r="AJ504" s="41">
        <f>IF(Table1[[#This Row],[Total]]=0,0,Table1[[#This Row],[Total2]]-Table1[[#This Row],[Total]])</f>
        <v>0</v>
      </c>
      <c r="AK504" s="41">
        <f>Table1[[#This Row],[Difference]]*Table1[[#This Row],[DDS Funding Percent]]</f>
        <v>0</v>
      </c>
      <c r="AL504" s="41">
        <f>IF(Table1[[#This Row],[Regular Hourly Wage]]&lt;&gt;0,Table1[[#This Row],[Regular Wage Cap]]-Table1[[#This Row],[Regular Hourly Wage]],0)</f>
        <v>0</v>
      </c>
      <c r="AM504" s="38"/>
      <c r="AN504" s="41">
        <f>Table1[[#This Row],[Wage Difference]]*Table1[[#This Row],[Post Wage Increase Time Off Accruals (Hours)]]</f>
        <v>0</v>
      </c>
      <c r="AO504" s="41">
        <f>Table1[[#This Row],[Min Wage Time Off Accrual Expense]]*Table1[[#This Row],[DDS Funding Percent]]</f>
        <v>0</v>
      </c>
      <c r="AP504" s="1"/>
      <c r="AQ504" s="18"/>
    </row>
    <row r="505" spans="3:43" x14ac:dyDescent="0.25">
      <c r="C505" s="58"/>
      <c r="D505" s="57"/>
      <c r="K505" s="41">
        <f>SUM(Table1[[#This Row],[Regular Wages]],Table1[[#This Row],[OvertimeWages]],Table1[[#This Row],[Holiday Wages]],Table1[[#This Row],[Incentive Payments]])</f>
        <v>0</v>
      </c>
      <c r="L505" s="38"/>
      <c r="M505" s="38"/>
      <c r="N505" s="38"/>
      <c r="O505" s="38"/>
      <c r="P505" s="38"/>
      <c r="Q505" s="38"/>
      <c r="R505" s="38"/>
      <c r="S505" s="41">
        <f>SUM(Table1[[#This Row],[Regular Wages2]],Table1[[#This Row],[OvertimeWages4]],Table1[[#This Row],[Holiday Wages6]],Table1[[#This Row],[Incentive Payments8]])</f>
        <v>0</v>
      </c>
      <c r="T505" s="41">
        <f>SUM(Table1[[#This Row],[Total Pre Min Wage Wages]],Table1[[#This Row],[Total After Min Wage Wages]])</f>
        <v>0</v>
      </c>
      <c r="U505" s="41">
        <f>IFERROR(IF(OR(Table1[[#This Row],[Regular Hours]]=0,Table1[[#This Row],[Regular Hours]]=""),VLOOKUP(Table1[[#This Row],[Position Title]],startingWages!$A$2:$D$200,2, FALSE),Table1[[#This Row],[Regular Wages]]/Table1[[#This Row],[Regular Hours]]),0)</f>
        <v>0</v>
      </c>
      <c r="V505" s="41">
        <f>IF(OR(Table1[[#This Row],[OvertimeHours]]="",Table1[[#This Row],[OvertimeHours]]=0),Table1[[#This Row],[Regular Hourly Wage]]*1.5,Table1[[#This Row],[OvertimeWages]]/Table1[[#This Row],[OvertimeHours]])</f>
        <v>0</v>
      </c>
      <c r="W505" s="41">
        <f>IF(OR(Table1[[#This Row],[Holiday Hours]]="",Table1[[#This Row],[Holiday Hours]]=0),Table1[[#This Row],[Regular Hourly Wage]],Table1[[#This Row],[Holiday Wages]]/Table1[[#This Row],[Holiday Hours]])</f>
        <v>0</v>
      </c>
      <c r="X505" s="41" t="str">
        <f>IF(Table1[[#This Row],[Regular Hourly Wage]]&lt;14.05,"$14.75",IF(Table1[[#This Row],[Regular Hourly Wage]]&lt;30,"5%","None"))</f>
        <v>$14.75</v>
      </c>
      <c r="Y505" s="41">
        <f>IF(Table1[[#This Row],[Wage Category]]="5%",Table1[[#This Row],[Regular Hourly Wage]]*1.05,IF(Table1[[#This Row],[Wage Category]]="$14.75",14.75,Table1[[#This Row],[Regular Hourly Wage]]))</f>
        <v>14.75</v>
      </c>
      <c r="Z505" s="41">
        <f>(1+IF(Table1[[#This Row],[Regular Hourly Wage]]=0,0.5,(Table1[[#This Row],[Overtime Hourly Wage]]-Table1[[#This Row],[Regular Hourly Wage]])/Table1[[#This Row],[Regular Hourly Wage]]))*Table1[[#This Row],[Regular Wage Cap]]</f>
        <v>22.125</v>
      </c>
      <c r="AA505" s="41">
        <f>(1+IF(Table1[[#This Row],[Regular Hourly Wage]]=0,0,(Table1[[#This Row],[Holiday Hourly Wage]]-Table1[[#This Row],[Regular Hourly Wage]])/Table1[[#This Row],[Regular Hourly Wage]]))*Table1[[#This Row],[Regular Wage Cap]]</f>
        <v>14.75</v>
      </c>
      <c r="AB505" s="41">
        <f>Table1[[#This Row],[Regular Hours3]]*Table1[[#This Row],[Regular Hourly Wage]]</f>
        <v>0</v>
      </c>
      <c r="AC505" s="41">
        <f>Table1[[#This Row],[OvertimeHours5]]*Table1[[#This Row],[Overtime Hourly Wage]]</f>
        <v>0</v>
      </c>
      <c r="AD505" s="41">
        <f>Table1[[#This Row],[Holiday Hours7]]*Table1[[#This Row],[Holiday Hourly Wage]]</f>
        <v>0</v>
      </c>
      <c r="AE505" s="41">
        <f>SUM(Table1[[#This Row],[Regular10]:[Holiday12]])</f>
        <v>0</v>
      </c>
      <c r="AF505" s="41">
        <f>Table1[[#This Row],[Regular Hours3]]*Table1[[#This Row],[Regular Wage Cap]]</f>
        <v>0</v>
      </c>
      <c r="AG505" s="41">
        <f>Table1[[#This Row],[OvertimeHours5]]*Table1[[#This Row],[Overtime Wage Cap]]</f>
        <v>0</v>
      </c>
      <c r="AH505" s="41">
        <f>Table1[[#This Row],[Holiday Hours7]]*Table1[[#This Row],[Holiday Wage Cap]]</f>
        <v>0</v>
      </c>
      <c r="AI505" s="41">
        <f>SUM(Table1[[#This Row],[Regular]:[Holiday]])</f>
        <v>0</v>
      </c>
      <c r="AJ505" s="41">
        <f>IF(Table1[[#This Row],[Total]]=0,0,Table1[[#This Row],[Total2]]-Table1[[#This Row],[Total]])</f>
        <v>0</v>
      </c>
      <c r="AK505" s="41">
        <f>Table1[[#This Row],[Difference]]*Table1[[#This Row],[DDS Funding Percent]]</f>
        <v>0</v>
      </c>
      <c r="AL505" s="41">
        <f>IF(Table1[[#This Row],[Regular Hourly Wage]]&lt;&gt;0,Table1[[#This Row],[Regular Wage Cap]]-Table1[[#This Row],[Regular Hourly Wage]],0)</f>
        <v>0</v>
      </c>
      <c r="AM505" s="38"/>
      <c r="AN505" s="41">
        <f>Table1[[#This Row],[Wage Difference]]*Table1[[#This Row],[Post Wage Increase Time Off Accruals (Hours)]]</f>
        <v>0</v>
      </c>
      <c r="AO505" s="41">
        <f>Table1[[#This Row],[Min Wage Time Off Accrual Expense]]*Table1[[#This Row],[DDS Funding Percent]]</f>
        <v>0</v>
      </c>
      <c r="AP505" s="1"/>
      <c r="AQ505" s="18"/>
    </row>
    <row r="506" spans="3:43" x14ac:dyDescent="0.25">
      <c r="C506" s="58"/>
      <c r="D506" s="57"/>
      <c r="K506" s="41">
        <f>SUM(Table1[[#This Row],[Regular Wages]],Table1[[#This Row],[OvertimeWages]],Table1[[#This Row],[Holiday Wages]],Table1[[#This Row],[Incentive Payments]])</f>
        <v>0</v>
      </c>
      <c r="L506" s="38"/>
      <c r="M506" s="38"/>
      <c r="N506" s="38"/>
      <c r="O506" s="38"/>
      <c r="P506" s="38"/>
      <c r="Q506" s="38"/>
      <c r="R506" s="38"/>
      <c r="S506" s="41">
        <f>SUM(Table1[[#This Row],[Regular Wages2]],Table1[[#This Row],[OvertimeWages4]],Table1[[#This Row],[Holiday Wages6]],Table1[[#This Row],[Incentive Payments8]])</f>
        <v>0</v>
      </c>
      <c r="T506" s="41">
        <f>SUM(Table1[[#This Row],[Total Pre Min Wage Wages]],Table1[[#This Row],[Total After Min Wage Wages]])</f>
        <v>0</v>
      </c>
      <c r="U506" s="41">
        <f>IFERROR(IF(OR(Table1[[#This Row],[Regular Hours]]=0,Table1[[#This Row],[Regular Hours]]=""),VLOOKUP(Table1[[#This Row],[Position Title]],startingWages!$A$2:$D$200,2, FALSE),Table1[[#This Row],[Regular Wages]]/Table1[[#This Row],[Regular Hours]]),0)</f>
        <v>0</v>
      </c>
      <c r="V506" s="41">
        <f>IF(OR(Table1[[#This Row],[OvertimeHours]]="",Table1[[#This Row],[OvertimeHours]]=0),Table1[[#This Row],[Regular Hourly Wage]]*1.5,Table1[[#This Row],[OvertimeWages]]/Table1[[#This Row],[OvertimeHours]])</f>
        <v>0</v>
      </c>
      <c r="W506" s="41">
        <f>IF(OR(Table1[[#This Row],[Holiday Hours]]="",Table1[[#This Row],[Holiday Hours]]=0),Table1[[#This Row],[Regular Hourly Wage]],Table1[[#This Row],[Holiday Wages]]/Table1[[#This Row],[Holiday Hours]])</f>
        <v>0</v>
      </c>
      <c r="X506" s="41" t="str">
        <f>IF(Table1[[#This Row],[Regular Hourly Wage]]&lt;14.05,"$14.75",IF(Table1[[#This Row],[Regular Hourly Wage]]&lt;30,"5%","None"))</f>
        <v>$14.75</v>
      </c>
      <c r="Y506" s="41">
        <f>IF(Table1[[#This Row],[Wage Category]]="5%",Table1[[#This Row],[Regular Hourly Wage]]*1.05,IF(Table1[[#This Row],[Wage Category]]="$14.75",14.75,Table1[[#This Row],[Regular Hourly Wage]]))</f>
        <v>14.75</v>
      </c>
      <c r="Z506" s="41">
        <f>(1+IF(Table1[[#This Row],[Regular Hourly Wage]]=0,0.5,(Table1[[#This Row],[Overtime Hourly Wage]]-Table1[[#This Row],[Regular Hourly Wage]])/Table1[[#This Row],[Regular Hourly Wage]]))*Table1[[#This Row],[Regular Wage Cap]]</f>
        <v>22.125</v>
      </c>
      <c r="AA506" s="41">
        <f>(1+IF(Table1[[#This Row],[Regular Hourly Wage]]=0,0,(Table1[[#This Row],[Holiday Hourly Wage]]-Table1[[#This Row],[Regular Hourly Wage]])/Table1[[#This Row],[Regular Hourly Wage]]))*Table1[[#This Row],[Regular Wage Cap]]</f>
        <v>14.75</v>
      </c>
      <c r="AB506" s="41">
        <f>Table1[[#This Row],[Regular Hours3]]*Table1[[#This Row],[Regular Hourly Wage]]</f>
        <v>0</v>
      </c>
      <c r="AC506" s="41">
        <f>Table1[[#This Row],[OvertimeHours5]]*Table1[[#This Row],[Overtime Hourly Wage]]</f>
        <v>0</v>
      </c>
      <c r="AD506" s="41">
        <f>Table1[[#This Row],[Holiday Hours7]]*Table1[[#This Row],[Holiday Hourly Wage]]</f>
        <v>0</v>
      </c>
      <c r="AE506" s="41">
        <f>SUM(Table1[[#This Row],[Regular10]:[Holiday12]])</f>
        <v>0</v>
      </c>
      <c r="AF506" s="41">
        <f>Table1[[#This Row],[Regular Hours3]]*Table1[[#This Row],[Regular Wage Cap]]</f>
        <v>0</v>
      </c>
      <c r="AG506" s="41">
        <f>Table1[[#This Row],[OvertimeHours5]]*Table1[[#This Row],[Overtime Wage Cap]]</f>
        <v>0</v>
      </c>
      <c r="AH506" s="41">
        <f>Table1[[#This Row],[Holiday Hours7]]*Table1[[#This Row],[Holiday Wage Cap]]</f>
        <v>0</v>
      </c>
      <c r="AI506" s="41">
        <f>SUM(Table1[[#This Row],[Regular]:[Holiday]])</f>
        <v>0</v>
      </c>
      <c r="AJ506" s="41">
        <f>IF(Table1[[#This Row],[Total]]=0,0,Table1[[#This Row],[Total2]]-Table1[[#This Row],[Total]])</f>
        <v>0</v>
      </c>
      <c r="AK506" s="41">
        <f>Table1[[#This Row],[Difference]]*Table1[[#This Row],[DDS Funding Percent]]</f>
        <v>0</v>
      </c>
      <c r="AL506" s="41">
        <f>IF(Table1[[#This Row],[Regular Hourly Wage]]&lt;&gt;0,Table1[[#This Row],[Regular Wage Cap]]-Table1[[#This Row],[Regular Hourly Wage]],0)</f>
        <v>0</v>
      </c>
      <c r="AM506" s="38"/>
      <c r="AN506" s="41">
        <f>Table1[[#This Row],[Wage Difference]]*Table1[[#This Row],[Post Wage Increase Time Off Accruals (Hours)]]</f>
        <v>0</v>
      </c>
      <c r="AO506" s="41">
        <f>Table1[[#This Row],[Min Wage Time Off Accrual Expense]]*Table1[[#This Row],[DDS Funding Percent]]</f>
        <v>0</v>
      </c>
      <c r="AP506" s="1"/>
      <c r="AQ506" s="18"/>
    </row>
    <row r="507" spans="3:43" x14ac:dyDescent="0.25">
      <c r="C507" s="58"/>
      <c r="D507" s="57"/>
      <c r="K507" s="41">
        <f>SUM(Table1[[#This Row],[Regular Wages]],Table1[[#This Row],[OvertimeWages]],Table1[[#This Row],[Holiday Wages]],Table1[[#This Row],[Incentive Payments]])</f>
        <v>0</v>
      </c>
      <c r="L507" s="38"/>
      <c r="M507" s="38"/>
      <c r="N507" s="38"/>
      <c r="O507" s="38"/>
      <c r="P507" s="38"/>
      <c r="Q507" s="38"/>
      <c r="R507" s="38"/>
      <c r="S507" s="41">
        <f>SUM(Table1[[#This Row],[Regular Wages2]],Table1[[#This Row],[OvertimeWages4]],Table1[[#This Row],[Holiday Wages6]],Table1[[#This Row],[Incentive Payments8]])</f>
        <v>0</v>
      </c>
      <c r="T507" s="41">
        <f>SUM(Table1[[#This Row],[Total Pre Min Wage Wages]],Table1[[#This Row],[Total After Min Wage Wages]])</f>
        <v>0</v>
      </c>
      <c r="U507" s="41">
        <f>IFERROR(IF(OR(Table1[[#This Row],[Regular Hours]]=0,Table1[[#This Row],[Regular Hours]]=""),VLOOKUP(Table1[[#This Row],[Position Title]],startingWages!$A$2:$D$200,2, FALSE),Table1[[#This Row],[Regular Wages]]/Table1[[#This Row],[Regular Hours]]),0)</f>
        <v>0</v>
      </c>
      <c r="V507" s="41">
        <f>IF(OR(Table1[[#This Row],[OvertimeHours]]="",Table1[[#This Row],[OvertimeHours]]=0),Table1[[#This Row],[Regular Hourly Wage]]*1.5,Table1[[#This Row],[OvertimeWages]]/Table1[[#This Row],[OvertimeHours]])</f>
        <v>0</v>
      </c>
      <c r="W507" s="41">
        <f>IF(OR(Table1[[#This Row],[Holiday Hours]]="",Table1[[#This Row],[Holiday Hours]]=0),Table1[[#This Row],[Regular Hourly Wage]],Table1[[#This Row],[Holiday Wages]]/Table1[[#This Row],[Holiday Hours]])</f>
        <v>0</v>
      </c>
      <c r="X507" s="41" t="str">
        <f>IF(Table1[[#This Row],[Regular Hourly Wage]]&lt;14.05,"$14.75",IF(Table1[[#This Row],[Regular Hourly Wage]]&lt;30,"5%","None"))</f>
        <v>$14.75</v>
      </c>
      <c r="Y507" s="41">
        <f>IF(Table1[[#This Row],[Wage Category]]="5%",Table1[[#This Row],[Regular Hourly Wage]]*1.05,IF(Table1[[#This Row],[Wage Category]]="$14.75",14.75,Table1[[#This Row],[Regular Hourly Wage]]))</f>
        <v>14.75</v>
      </c>
      <c r="Z507" s="41">
        <f>(1+IF(Table1[[#This Row],[Regular Hourly Wage]]=0,0.5,(Table1[[#This Row],[Overtime Hourly Wage]]-Table1[[#This Row],[Regular Hourly Wage]])/Table1[[#This Row],[Regular Hourly Wage]]))*Table1[[#This Row],[Regular Wage Cap]]</f>
        <v>22.125</v>
      </c>
      <c r="AA507" s="41">
        <f>(1+IF(Table1[[#This Row],[Regular Hourly Wage]]=0,0,(Table1[[#This Row],[Holiday Hourly Wage]]-Table1[[#This Row],[Regular Hourly Wage]])/Table1[[#This Row],[Regular Hourly Wage]]))*Table1[[#This Row],[Regular Wage Cap]]</f>
        <v>14.75</v>
      </c>
      <c r="AB507" s="41">
        <f>Table1[[#This Row],[Regular Hours3]]*Table1[[#This Row],[Regular Hourly Wage]]</f>
        <v>0</v>
      </c>
      <c r="AC507" s="41">
        <f>Table1[[#This Row],[OvertimeHours5]]*Table1[[#This Row],[Overtime Hourly Wage]]</f>
        <v>0</v>
      </c>
      <c r="AD507" s="41">
        <f>Table1[[#This Row],[Holiday Hours7]]*Table1[[#This Row],[Holiday Hourly Wage]]</f>
        <v>0</v>
      </c>
      <c r="AE507" s="41">
        <f>SUM(Table1[[#This Row],[Regular10]:[Holiday12]])</f>
        <v>0</v>
      </c>
      <c r="AF507" s="41">
        <f>Table1[[#This Row],[Regular Hours3]]*Table1[[#This Row],[Regular Wage Cap]]</f>
        <v>0</v>
      </c>
      <c r="AG507" s="41">
        <f>Table1[[#This Row],[OvertimeHours5]]*Table1[[#This Row],[Overtime Wage Cap]]</f>
        <v>0</v>
      </c>
      <c r="AH507" s="41">
        <f>Table1[[#This Row],[Holiday Hours7]]*Table1[[#This Row],[Holiday Wage Cap]]</f>
        <v>0</v>
      </c>
      <c r="AI507" s="41">
        <f>SUM(Table1[[#This Row],[Regular]:[Holiday]])</f>
        <v>0</v>
      </c>
      <c r="AJ507" s="41">
        <f>IF(Table1[[#This Row],[Total]]=0,0,Table1[[#This Row],[Total2]]-Table1[[#This Row],[Total]])</f>
        <v>0</v>
      </c>
      <c r="AK507" s="41">
        <f>Table1[[#This Row],[Difference]]*Table1[[#This Row],[DDS Funding Percent]]</f>
        <v>0</v>
      </c>
      <c r="AL507" s="41">
        <f>IF(Table1[[#This Row],[Regular Hourly Wage]]&lt;&gt;0,Table1[[#This Row],[Regular Wage Cap]]-Table1[[#This Row],[Regular Hourly Wage]],0)</f>
        <v>0</v>
      </c>
      <c r="AM507" s="38"/>
      <c r="AN507" s="41">
        <f>Table1[[#This Row],[Wage Difference]]*Table1[[#This Row],[Post Wage Increase Time Off Accruals (Hours)]]</f>
        <v>0</v>
      </c>
      <c r="AO507" s="41">
        <f>Table1[[#This Row],[Min Wage Time Off Accrual Expense]]*Table1[[#This Row],[DDS Funding Percent]]</f>
        <v>0</v>
      </c>
      <c r="AP507" s="1"/>
      <c r="AQ507" s="18"/>
    </row>
    <row r="508" spans="3:43" x14ac:dyDescent="0.25">
      <c r="C508" s="58"/>
      <c r="D508" s="57"/>
      <c r="K508" s="41">
        <f>SUM(Table1[[#This Row],[Regular Wages]],Table1[[#This Row],[OvertimeWages]],Table1[[#This Row],[Holiday Wages]],Table1[[#This Row],[Incentive Payments]])</f>
        <v>0</v>
      </c>
      <c r="L508" s="38"/>
      <c r="M508" s="38"/>
      <c r="N508" s="38"/>
      <c r="O508" s="38"/>
      <c r="P508" s="38"/>
      <c r="Q508" s="38"/>
      <c r="R508" s="38"/>
      <c r="S508" s="41">
        <f>SUM(Table1[[#This Row],[Regular Wages2]],Table1[[#This Row],[OvertimeWages4]],Table1[[#This Row],[Holiday Wages6]],Table1[[#This Row],[Incentive Payments8]])</f>
        <v>0</v>
      </c>
      <c r="T508" s="41">
        <f>SUM(Table1[[#This Row],[Total Pre Min Wage Wages]],Table1[[#This Row],[Total After Min Wage Wages]])</f>
        <v>0</v>
      </c>
      <c r="U508" s="41">
        <f>IFERROR(IF(OR(Table1[[#This Row],[Regular Hours]]=0,Table1[[#This Row],[Regular Hours]]=""),VLOOKUP(Table1[[#This Row],[Position Title]],startingWages!$A$2:$D$200,2, FALSE),Table1[[#This Row],[Regular Wages]]/Table1[[#This Row],[Regular Hours]]),0)</f>
        <v>0</v>
      </c>
      <c r="V508" s="41">
        <f>IF(OR(Table1[[#This Row],[OvertimeHours]]="",Table1[[#This Row],[OvertimeHours]]=0),Table1[[#This Row],[Regular Hourly Wage]]*1.5,Table1[[#This Row],[OvertimeWages]]/Table1[[#This Row],[OvertimeHours]])</f>
        <v>0</v>
      </c>
      <c r="W508" s="41">
        <f>IF(OR(Table1[[#This Row],[Holiday Hours]]="",Table1[[#This Row],[Holiday Hours]]=0),Table1[[#This Row],[Regular Hourly Wage]],Table1[[#This Row],[Holiday Wages]]/Table1[[#This Row],[Holiday Hours]])</f>
        <v>0</v>
      </c>
      <c r="X508" s="41" t="str">
        <f>IF(Table1[[#This Row],[Regular Hourly Wage]]&lt;14.05,"$14.75",IF(Table1[[#This Row],[Regular Hourly Wage]]&lt;30,"5%","None"))</f>
        <v>$14.75</v>
      </c>
      <c r="Y508" s="41">
        <f>IF(Table1[[#This Row],[Wage Category]]="5%",Table1[[#This Row],[Regular Hourly Wage]]*1.05,IF(Table1[[#This Row],[Wage Category]]="$14.75",14.75,Table1[[#This Row],[Regular Hourly Wage]]))</f>
        <v>14.75</v>
      </c>
      <c r="Z508" s="41">
        <f>(1+IF(Table1[[#This Row],[Regular Hourly Wage]]=0,0.5,(Table1[[#This Row],[Overtime Hourly Wage]]-Table1[[#This Row],[Regular Hourly Wage]])/Table1[[#This Row],[Regular Hourly Wage]]))*Table1[[#This Row],[Regular Wage Cap]]</f>
        <v>22.125</v>
      </c>
      <c r="AA508" s="41">
        <f>(1+IF(Table1[[#This Row],[Regular Hourly Wage]]=0,0,(Table1[[#This Row],[Holiday Hourly Wage]]-Table1[[#This Row],[Regular Hourly Wage]])/Table1[[#This Row],[Regular Hourly Wage]]))*Table1[[#This Row],[Regular Wage Cap]]</f>
        <v>14.75</v>
      </c>
      <c r="AB508" s="41">
        <f>Table1[[#This Row],[Regular Hours3]]*Table1[[#This Row],[Regular Hourly Wage]]</f>
        <v>0</v>
      </c>
      <c r="AC508" s="41">
        <f>Table1[[#This Row],[OvertimeHours5]]*Table1[[#This Row],[Overtime Hourly Wage]]</f>
        <v>0</v>
      </c>
      <c r="AD508" s="41">
        <f>Table1[[#This Row],[Holiday Hours7]]*Table1[[#This Row],[Holiday Hourly Wage]]</f>
        <v>0</v>
      </c>
      <c r="AE508" s="41">
        <f>SUM(Table1[[#This Row],[Regular10]:[Holiday12]])</f>
        <v>0</v>
      </c>
      <c r="AF508" s="41">
        <f>Table1[[#This Row],[Regular Hours3]]*Table1[[#This Row],[Regular Wage Cap]]</f>
        <v>0</v>
      </c>
      <c r="AG508" s="41">
        <f>Table1[[#This Row],[OvertimeHours5]]*Table1[[#This Row],[Overtime Wage Cap]]</f>
        <v>0</v>
      </c>
      <c r="AH508" s="41">
        <f>Table1[[#This Row],[Holiday Hours7]]*Table1[[#This Row],[Holiday Wage Cap]]</f>
        <v>0</v>
      </c>
      <c r="AI508" s="41">
        <f>SUM(Table1[[#This Row],[Regular]:[Holiday]])</f>
        <v>0</v>
      </c>
      <c r="AJ508" s="41">
        <f>IF(Table1[[#This Row],[Total]]=0,0,Table1[[#This Row],[Total2]]-Table1[[#This Row],[Total]])</f>
        <v>0</v>
      </c>
      <c r="AK508" s="41">
        <f>Table1[[#This Row],[Difference]]*Table1[[#This Row],[DDS Funding Percent]]</f>
        <v>0</v>
      </c>
      <c r="AL508" s="41">
        <f>IF(Table1[[#This Row],[Regular Hourly Wage]]&lt;&gt;0,Table1[[#This Row],[Regular Wage Cap]]-Table1[[#This Row],[Regular Hourly Wage]],0)</f>
        <v>0</v>
      </c>
      <c r="AM508" s="38"/>
      <c r="AN508" s="41">
        <f>Table1[[#This Row],[Wage Difference]]*Table1[[#This Row],[Post Wage Increase Time Off Accruals (Hours)]]</f>
        <v>0</v>
      </c>
      <c r="AO508" s="41">
        <f>Table1[[#This Row],[Min Wage Time Off Accrual Expense]]*Table1[[#This Row],[DDS Funding Percent]]</f>
        <v>0</v>
      </c>
      <c r="AP508" s="1"/>
      <c r="AQ508" s="18"/>
    </row>
    <row r="509" spans="3:43" x14ac:dyDescent="0.25">
      <c r="C509" s="58"/>
      <c r="D509" s="57"/>
      <c r="K509" s="41">
        <f>SUM(Table1[[#This Row],[Regular Wages]],Table1[[#This Row],[OvertimeWages]],Table1[[#This Row],[Holiday Wages]],Table1[[#This Row],[Incentive Payments]])</f>
        <v>0</v>
      </c>
      <c r="L509" s="38"/>
      <c r="M509" s="38"/>
      <c r="N509" s="38"/>
      <c r="O509" s="38"/>
      <c r="P509" s="38"/>
      <c r="Q509" s="38"/>
      <c r="R509" s="38"/>
      <c r="S509" s="41">
        <f>SUM(Table1[[#This Row],[Regular Wages2]],Table1[[#This Row],[OvertimeWages4]],Table1[[#This Row],[Holiday Wages6]],Table1[[#This Row],[Incentive Payments8]])</f>
        <v>0</v>
      </c>
      <c r="T509" s="41">
        <f>SUM(Table1[[#This Row],[Total Pre Min Wage Wages]],Table1[[#This Row],[Total After Min Wage Wages]])</f>
        <v>0</v>
      </c>
      <c r="U509" s="41">
        <f>IFERROR(IF(OR(Table1[[#This Row],[Regular Hours]]=0,Table1[[#This Row],[Regular Hours]]=""),VLOOKUP(Table1[[#This Row],[Position Title]],startingWages!$A$2:$D$200,2, FALSE),Table1[[#This Row],[Regular Wages]]/Table1[[#This Row],[Regular Hours]]),0)</f>
        <v>0</v>
      </c>
      <c r="V509" s="41">
        <f>IF(OR(Table1[[#This Row],[OvertimeHours]]="",Table1[[#This Row],[OvertimeHours]]=0),Table1[[#This Row],[Regular Hourly Wage]]*1.5,Table1[[#This Row],[OvertimeWages]]/Table1[[#This Row],[OvertimeHours]])</f>
        <v>0</v>
      </c>
      <c r="W509" s="41">
        <f>IF(OR(Table1[[#This Row],[Holiday Hours]]="",Table1[[#This Row],[Holiday Hours]]=0),Table1[[#This Row],[Regular Hourly Wage]],Table1[[#This Row],[Holiday Wages]]/Table1[[#This Row],[Holiday Hours]])</f>
        <v>0</v>
      </c>
      <c r="X509" s="41" t="str">
        <f>IF(Table1[[#This Row],[Regular Hourly Wage]]&lt;14.05,"$14.75",IF(Table1[[#This Row],[Regular Hourly Wage]]&lt;30,"5%","None"))</f>
        <v>$14.75</v>
      </c>
      <c r="Y509" s="41">
        <f>IF(Table1[[#This Row],[Wage Category]]="5%",Table1[[#This Row],[Regular Hourly Wage]]*1.05,IF(Table1[[#This Row],[Wage Category]]="$14.75",14.75,Table1[[#This Row],[Regular Hourly Wage]]))</f>
        <v>14.75</v>
      </c>
      <c r="Z509" s="41">
        <f>(1+IF(Table1[[#This Row],[Regular Hourly Wage]]=0,0.5,(Table1[[#This Row],[Overtime Hourly Wage]]-Table1[[#This Row],[Regular Hourly Wage]])/Table1[[#This Row],[Regular Hourly Wage]]))*Table1[[#This Row],[Regular Wage Cap]]</f>
        <v>22.125</v>
      </c>
      <c r="AA509" s="41">
        <f>(1+IF(Table1[[#This Row],[Regular Hourly Wage]]=0,0,(Table1[[#This Row],[Holiday Hourly Wage]]-Table1[[#This Row],[Regular Hourly Wage]])/Table1[[#This Row],[Regular Hourly Wage]]))*Table1[[#This Row],[Regular Wage Cap]]</f>
        <v>14.75</v>
      </c>
      <c r="AB509" s="41">
        <f>Table1[[#This Row],[Regular Hours3]]*Table1[[#This Row],[Regular Hourly Wage]]</f>
        <v>0</v>
      </c>
      <c r="AC509" s="41">
        <f>Table1[[#This Row],[OvertimeHours5]]*Table1[[#This Row],[Overtime Hourly Wage]]</f>
        <v>0</v>
      </c>
      <c r="AD509" s="41">
        <f>Table1[[#This Row],[Holiday Hours7]]*Table1[[#This Row],[Holiday Hourly Wage]]</f>
        <v>0</v>
      </c>
      <c r="AE509" s="41">
        <f>SUM(Table1[[#This Row],[Regular10]:[Holiday12]])</f>
        <v>0</v>
      </c>
      <c r="AF509" s="41">
        <f>Table1[[#This Row],[Regular Hours3]]*Table1[[#This Row],[Regular Wage Cap]]</f>
        <v>0</v>
      </c>
      <c r="AG509" s="41">
        <f>Table1[[#This Row],[OvertimeHours5]]*Table1[[#This Row],[Overtime Wage Cap]]</f>
        <v>0</v>
      </c>
      <c r="AH509" s="41">
        <f>Table1[[#This Row],[Holiday Hours7]]*Table1[[#This Row],[Holiday Wage Cap]]</f>
        <v>0</v>
      </c>
      <c r="AI509" s="41">
        <f>SUM(Table1[[#This Row],[Regular]:[Holiday]])</f>
        <v>0</v>
      </c>
      <c r="AJ509" s="41">
        <f>IF(Table1[[#This Row],[Total]]=0,0,Table1[[#This Row],[Total2]]-Table1[[#This Row],[Total]])</f>
        <v>0</v>
      </c>
      <c r="AK509" s="41">
        <f>Table1[[#This Row],[Difference]]*Table1[[#This Row],[DDS Funding Percent]]</f>
        <v>0</v>
      </c>
      <c r="AL509" s="41">
        <f>IF(Table1[[#This Row],[Regular Hourly Wage]]&lt;&gt;0,Table1[[#This Row],[Regular Wage Cap]]-Table1[[#This Row],[Regular Hourly Wage]],0)</f>
        <v>0</v>
      </c>
      <c r="AM509" s="38"/>
      <c r="AN509" s="41">
        <f>Table1[[#This Row],[Wage Difference]]*Table1[[#This Row],[Post Wage Increase Time Off Accruals (Hours)]]</f>
        <v>0</v>
      </c>
      <c r="AO509" s="41">
        <f>Table1[[#This Row],[Min Wage Time Off Accrual Expense]]*Table1[[#This Row],[DDS Funding Percent]]</f>
        <v>0</v>
      </c>
      <c r="AP509" s="1"/>
      <c r="AQ509" s="18"/>
    </row>
    <row r="510" spans="3:43" x14ac:dyDescent="0.25">
      <c r="C510" s="58"/>
      <c r="D510" s="57"/>
      <c r="K510" s="41">
        <f>SUM(Table1[[#This Row],[Regular Wages]],Table1[[#This Row],[OvertimeWages]],Table1[[#This Row],[Holiday Wages]],Table1[[#This Row],[Incentive Payments]])</f>
        <v>0</v>
      </c>
      <c r="L510" s="38"/>
      <c r="M510" s="38"/>
      <c r="N510" s="38"/>
      <c r="O510" s="38"/>
      <c r="P510" s="38"/>
      <c r="Q510" s="38"/>
      <c r="R510" s="38"/>
      <c r="S510" s="41">
        <f>SUM(Table1[[#This Row],[Regular Wages2]],Table1[[#This Row],[OvertimeWages4]],Table1[[#This Row],[Holiday Wages6]],Table1[[#This Row],[Incentive Payments8]])</f>
        <v>0</v>
      </c>
      <c r="T510" s="41">
        <f>SUM(Table1[[#This Row],[Total Pre Min Wage Wages]],Table1[[#This Row],[Total After Min Wage Wages]])</f>
        <v>0</v>
      </c>
      <c r="U510" s="41">
        <f>IFERROR(IF(OR(Table1[[#This Row],[Regular Hours]]=0,Table1[[#This Row],[Regular Hours]]=""),VLOOKUP(Table1[[#This Row],[Position Title]],startingWages!$A$2:$D$200,2, FALSE),Table1[[#This Row],[Regular Wages]]/Table1[[#This Row],[Regular Hours]]),0)</f>
        <v>0</v>
      </c>
      <c r="V510" s="41">
        <f>IF(OR(Table1[[#This Row],[OvertimeHours]]="",Table1[[#This Row],[OvertimeHours]]=0),Table1[[#This Row],[Regular Hourly Wage]]*1.5,Table1[[#This Row],[OvertimeWages]]/Table1[[#This Row],[OvertimeHours]])</f>
        <v>0</v>
      </c>
      <c r="W510" s="41">
        <f>IF(OR(Table1[[#This Row],[Holiday Hours]]="",Table1[[#This Row],[Holiday Hours]]=0),Table1[[#This Row],[Regular Hourly Wage]],Table1[[#This Row],[Holiday Wages]]/Table1[[#This Row],[Holiday Hours]])</f>
        <v>0</v>
      </c>
      <c r="X510" s="41" t="str">
        <f>IF(Table1[[#This Row],[Regular Hourly Wage]]&lt;14.05,"$14.75",IF(Table1[[#This Row],[Regular Hourly Wage]]&lt;30,"5%","None"))</f>
        <v>$14.75</v>
      </c>
      <c r="Y510" s="41">
        <f>IF(Table1[[#This Row],[Wage Category]]="5%",Table1[[#This Row],[Regular Hourly Wage]]*1.05,IF(Table1[[#This Row],[Wage Category]]="$14.75",14.75,Table1[[#This Row],[Regular Hourly Wage]]))</f>
        <v>14.75</v>
      </c>
      <c r="Z510" s="41">
        <f>(1+IF(Table1[[#This Row],[Regular Hourly Wage]]=0,0.5,(Table1[[#This Row],[Overtime Hourly Wage]]-Table1[[#This Row],[Regular Hourly Wage]])/Table1[[#This Row],[Regular Hourly Wage]]))*Table1[[#This Row],[Regular Wage Cap]]</f>
        <v>22.125</v>
      </c>
      <c r="AA510" s="41">
        <f>(1+IF(Table1[[#This Row],[Regular Hourly Wage]]=0,0,(Table1[[#This Row],[Holiday Hourly Wage]]-Table1[[#This Row],[Regular Hourly Wage]])/Table1[[#This Row],[Regular Hourly Wage]]))*Table1[[#This Row],[Regular Wage Cap]]</f>
        <v>14.75</v>
      </c>
      <c r="AB510" s="41">
        <f>Table1[[#This Row],[Regular Hours3]]*Table1[[#This Row],[Regular Hourly Wage]]</f>
        <v>0</v>
      </c>
      <c r="AC510" s="41">
        <f>Table1[[#This Row],[OvertimeHours5]]*Table1[[#This Row],[Overtime Hourly Wage]]</f>
        <v>0</v>
      </c>
      <c r="AD510" s="41">
        <f>Table1[[#This Row],[Holiday Hours7]]*Table1[[#This Row],[Holiday Hourly Wage]]</f>
        <v>0</v>
      </c>
      <c r="AE510" s="41">
        <f>SUM(Table1[[#This Row],[Regular10]:[Holiday12]])</f>
        <v>0</v>
      </c>
      <c r="AF510" s="41">
        <f>Table1[[#This Row],[Regular Hours3]]*Table1[[#This Row],[Regular Wage Cap]]</f>
        <v>0</v>
      </c>
      <c r="AG510" s="41">
        <f>Table1[[#This Row],[OvertimeHours5]]*Table1[[#This Row],[Overtime Wage Cap]]</f>
        <v>0</v>
      </c>
      <c r="AH510" s="41">
        <f>Table1[[#This Row],[Holiday Hours7]]*Table1[[#This Row],[Holiday Wage Cap]]</f>
        <v>0</v>
      </c>
      <c r="AI510" s="41">
        <f>SUM(Table1[[#This Row],[Regular]:[Holiday]])</f>
        <v>0</v>
      </c>
      <c r="AJ510" s="41">
        <f>IF(Table1[[#This Row],[Total]]=0,0,Table1[[#This Row],[Total2]]-Table1[[#This Row],[Total]])</f>
        <v>0</v>
      </c>
      <c r="AK510" s="41">
        <f>Table1[[#This Row],[Difference]]*Table1[[#This Row],[DDS Funding Percent]]</f>
        <v>0</v>
      </c>
      <c r="AL510" s="41">
        <f>IF(Table1[[#This Row],[Regular Hourly Wage]]&lt;&gt;0,Table1[[#This Row],[Regular Wage Cap]]-Table1[[#This Row],[Regular Hourly Wage]],0)</f>
        <v>0</v>
      </c>
      <c r="AM510" s="38"/>
      <c r="AN510" s="41">
        <f>Table1[[#This Row],[Wage Difference]]*Table1[[#This Row],[Post Wage Increase Time Off Accruals (Hours)]]</f>
        <v>0</v>
      </c>
      <c r="AO510" s="41">
        <f>Table1[[#This Row],[Min Wage Time Off Accrual Expense]]*Table1[[#This Row],[DDS Funding Percent]]</f>
        <v>0</v>
      </c>
      <c r="AP510" s="1"/>
      <c r="AQ510" s="18"/>
    </row>
    <row r="511" spans="3:43" x14ac:dyDescent="0.25">
      <c r="C511" s="58"/>
      <c r="D511" s="57"/>
      <c r="K511" s="41">
        <f>SUM(Table1[[#This Row],[Regular Wages]],Table1[[#This Row],[OvertimeWages]],Table1[[#This Row],[Holiday Wages]],Table1[[#This Row],[Incentive Payments]])</f>
        <v>0</v>
      </c>
      <c r="L511" s="38"/>
      <c r="M511" s="38"/>
      <c r="N511" s="38"/>
      <c r="O511" s="38"/>
      <c r="P511" s="38"/>
      <c r="Q511" s="38"/>
      <c r="R511" s="38"/>
      <c r="S511" s="41">
        <f>SUM(Table1[[#This Row],[Regular Wages2]],Table1[[#This Row],[OvertimeWages4]],Table1[[#This Row],[Holiday Wages6]],Table1[[#This Row],[Incentive Payments8]])</f>
        <v>0</v>
      </c>
      <c r="T511" s="41">
        <f>SUM(Table1[[#This Row],[Total Pre Min Wage Wages]],Table1[[#This Row],[Total After Min Wage Wages]])</f>
        <v>0</v>
      </c>
      <c r="U511" s="41">
        <f>IFERROR(IF(OR(Table1[[#This Row],[Regular Hours]]=0,Table1[[#This Row],[Regular Hours]]=""),VLOOKUP(Table1[[#This Row],[Position Title]],startingWages!$A$2:$D$200,2, FALSE),Table1[[#This Row],[Regular Wages]]/Table1[[#This Row],[Regular Hours]]),0)</f>
        <v>0</v>
      </c>
      <c r="V511" s="41">
        <f>IF(OR(Table1[[#This Row],[OvertimeHours]]="",Table1[[#This Row],[OvertimeHours]]=0),Table1[[#This Row],[Regular Hourly Wage]]*1.5,Table1[[#This Row],[OvertimeWages]]/Table1[[#This Row],[OvertimeHours]])</f>
        <v>0</v>
      </c>
      <c r="W511" s="41">
        <f>IF(OR(Table1[[#This Row],[Holiday Hours]]="",Table1[[#This Row],[Holiday Hours]]=0),Table1[[#This Row],[Regular Hourly Wage]],Table1[[#This Row],[Holiday Wages]]/Table1[[#This Row],[Holiday Hours]])</f>
        <v>0</v>
      </c>
      <c r="X511" s="41" t="str">
        <f>IF(Table1[[#This Row],[Regular Hourly Wage]]&lt;14.05,"$14.75",IF(Table1[[#This Row],[Regular Hourly Wage]]&lt;30,"5%","None"))</f>
        <v>$14.75</v>
      </c>
      <c r="Y511" s="41">
        <f>IF(Table1[[#This Row],[Wage Category]]="5%",Table1[[#This Row],[Regular Hourly Wage]]*1.05,IF(Table1[[#This Row],[Wage Category]]="$14.75",14.75,Table1[[#This Row],[Regular Hourly Wage]]))</f>
        <v>14.75</v>
      </c>
      <c r="Z511" s="41">
        <f>(1+IF(Table1[[#This Row],[Regular Hourly Wage]]=0,0.5,(Table1[[#This Row],[Overtime Hourly Wage]]-Table1[[#This Row],[Regular Hourly Wage]])/Table1[[#This Row],[Regular Hourly Wage]]))*Table1[[#This Row],[Regular Wage Cap]]</f>
        <v>22.125</v>
      </c>
      <c r="AA511" s="41">
        <f>(1+IF(Table1[[#This Row],[Regular Hourly Wage]]=0,0,(Table1[[#This Row],[Holiday Hourly Wage]]-Table1[[#This Row],[Regular Hourly Wage]])/Table1[[#This Row],[Regular Hourly Wage]]))*Table1[[#This Row],[Regular Wage Cap]]</f>
        <v>14.75</v>
      </c>
      <c r="AB511" s="41">
        <f>Table1[[#This Row],[Regular Hours3]]*Table1[[#This Row],[Regular Hourly Wage]]</f>
        <v>0</v>
      </c>
      <c r="AC511" s="41">
        <f>Table1[[#This Row],[OvertimeHours5]]*Table1[[#This Row],[Overtime Hourly Wage]]</f>
        <v>0</v>
      </c>
      <c r="AD511" s="41">
        <f>Table1[[#This Row],[Holiday Hours7]]*Table1[[#This Row],[Holiday Hourly Wage]]</f>
        <v>0</v>
      </c>
      <c r="AE511" s="41">
        <f>SUM(Table1[[#This Row],[Regular10]:[Holiday12]])</f>
        <v>0</v>
      </c>
      <c r="AF511" s="41">
        <f>Table1[[#This Row],[Regular Hours3]]*Table1[[#This Row],[Regular Wage Cap]]</f>
        <v>0</v>
      </c>
      <c r="AG511" s="41">
        <f>Table1[[#This Row],[OvertimeHours5]]*Table1[[#This Row],[Overtime Wage Cap]]</f>
        <v>0</v>
      </c>
      <c r="AH511" s="41">
        <f>Table1[[#This Row],[Holiday Hours7]]*Table1[[#This Row],[Holiday Wage Cap]]</f>
        <v>0</v>
      </c>
      <c r="AI511" s="41">
        <f>SUM(Table1[[#This Row],[Regular]:[Holiday]])</f>
        <v>0</v>
      </c>
      <c r="AJ511" s="41">
        <f>IF(Table1[[#This Row],[Total]]=0,0,Table1[[#This Row],[Total2]]-Table1[[#This Row],[Total]])</f>
        <v>0</v>
      </c>
      <c r="AK511" s="41">
        <f>Table1[[#This Row],[Difference]]*Table1[[#This Row],[DDS Funding Percent]]</f>
        <v>0</v>
      </c>
      <c r="AL511" s="41">
        <f>IF(Table1[[#This Row],[Regular Hourly Wage]]&lt;&gt;0,Table1[[#This Row],[Regular Wage Cap]]-Table1[[#This Row],[Regular Hourly Wage]],0)</f>
        <v>0</v>
      </c>
      <c r="AM511" s="38"/>
      <c r="AN511" s="41">
        <f>Table1[[#This Row],[Wage Difference]]*Table1[[#This Row],[Post Wage Increase Time Off Accruals (Hours)]]</f>
        <v>0</v>
      </c>
      <c r="AO511" s="41">
        <f>Table1[[#This Row],[Min Wage Time Off Accrual Expense]]*Table1[[#This Row],[DDS Funding Percent]]</f>
        <v>0</v>
      </c>
      <c r="AP511" s="1"/>
      <c r="AQ511" s="18"/>
    </row>
    <row r="512" spans="3:43" x14ac:dyDescent="0.25">
      <c r="C512" s="58"/>
      <c r="D512" s="57"/>
      <c r="K512" s="41">
        <f>SUM(Table1[[#This Row],[Regular Wages]],Table1[[#This Row],[OvertimeWages]],Table1[[#This Row],[Holiday Wages]],Table1[[#This Row],[Incentive Payments]])</f>
        <v>0</v>
      </c>
      <c r="L512" s="38"/>
      <c r="M512" s="38"/>
      <c r="N512" s="38"/>
      <c r="O512" s="38"/>
      <c r="P512" s="38"/>
      <c r="Q512" s="38"/>
      <c r="R512" s="38"/>
      <c r="S512" s="41">
        <f>SUM(Table1[[#This Row],[Regular Wages2]],Table1[[#This Row],[OvertimeWages4]],Table1[[#This Row],[Holiday Wages6]],Table1[[#This Row],[Incentive Payments8]])</f>
        <v>0</v>
      </c>
      <c r="T512" s="41">
        <f>SUM(Table1[[#This Row],[Total Pre Min Wage Wages]],Table1[[#This Row],[Total After Min Wage Wages]])</f>
        <v>0</v>
      </c>
      <c r="U512" s="41">
        <f>IFERROR(IF(OR(Table1[[#This Row],[Regular Hours]]=0,Table1[[#This Row],[Regular Hours]]=""),VLOOKUP(Table1[[#This Row],[Position Title]],startingWages!$A$2:$D$200,2, FALSE),Table1[[#This Row],[Regular Wages]]/Table1[[#This Row],[Regular Hours]]),0)</f>
        <v>0</v>
      </c>
      <c r="V512" s="41">
        <f>IF(OR(Table1[[#This Row],[OvertimeHours]]="",Table1[[#This Row],[OvertimeHours]]=0),Table1[[#This Row],[Regular Hourly Wage]]*1.5,Table1[[#This Row],[OvertimeWages]]/Table1[[#This Row],[OvertimeHours]])</f>
        <v>0</v>
      </c>
      <c r="W512" s="41">
        <f>IF(OR(Table1[[#This Row],[Holiday Hours]]="",Table1[[#This Row],[Holiday Hours]]=0),Table1[[#This Row],[Regular Hourly Wage]],Table1[[#This Row],[Holiday Wages]]/Table1[[#This Row],[Holiday Hours]])</f>
        <v>0</v>
      </c>
      <c r="X512" s="41" t="str">
        <f>IF(Table1[[#This Row],[Regular Hourly Wage]]&lt;14.05,"$14.75",IF(Table1[[#This Row],[Regular Hourly Wage]]&lt;30,"5%","None"))</f>
        <v>$14.75</v>
      </c>
      <c r="Y512" s="41">
        <f>IF(Table1[[#This Row],[Wage Category]]="5%",Table1[[#This Row],[Regular Hourly Wage]]*1.05,IF(Table1[[#This Row],[Wage Category]]="$14.75",14.75,Table1[[#This Row],[Regular Hourly Wage]]))</f>
        <v>14.75</v>
      </c>
      <c r="Z512" s="41">
        <f>(1+IF(Table1[[#This Row],[Regular Hourly Wage]]=0,0.5,(Table1[[#This Row],[Overtime Hourly Wage]]-Table1[[#This Row],[Regular Hourly Wage]])/Table1[[#This Row],[Regular Hourly Wage]]))*Table1[[#This Row],[Regular Wage Cap]]</f>
        <v>22.125</v>
      </c>
      <c r="AA512" s="41">
        <f>(1+IF(Table1[[#This Row],[Regular Hourly Wage]]=0,0,(Table1[[#This Row],[Holiday Hourly Wage]]-Table1[[#This Row],[Regular Hourly Wage]])/Table1[[#This Row],[Regular Hourly Wage]]))*Table1[[#This Row],[Regular Wage Cap]]</f>
        <v>14.75</v>
      </c>
      <c r="AB512" s="41">
        <f>Table1[[#This Row],[Regular Hours3]]*Table1[[#This Row],[Regular Hourly Wage]]</f>
        <v>0</v>
      </c>
      <c r="AC512" s="41">
        <f>Table1[[#This Row],[OvertimeHours5]]*Table1[[#This Row],[Overtime Hourly Wage]]</f>
        <v>0</v>
      </c>
      <c r="AD512" s="41">
        <f>Table1[[#This Row],[Holiday Hours7]]*Table1[[#This Row],[Holiday Hourly Wage]]</f>
        <v>0</v>
      </c>
      <c r="AE512" s="41">
        <f>SUM(Table1[[#This Row],[Regular10]:[Holiday12]])</f>
        <v>0</v>
      </c>
      <c r="AF512" s="41">
        <f>Table1[[#This Row],[Regular Hours3]]*Table1[[#This Row],[Regular Wage Cap]]</f>
        <v>0</v>
      </c>
      <c r="AG512" s="41">
        <f>Table1[[#This Row],[OvertimeHours5]]*Table1[[#This Row],[Overtime Wage Cap]]</f>
        <v>0</v>
      </c>
      <c r="AH512" s="41">
        <f>Table1[[#This Row],[Holiday Hours7]]*Table1[[#This Row],[Holiday Wage Cap]]</f>
        <v>0</v>
      </c>
      <c r="AI512" s="41">
        <f>SUM(Table1[[#This Row],[Regular]:[Holiday]])</f>
        <v>0</v>
      </c>
      <c r="AJ512" s="41">
        <f>IF(Table1[[#This Row],[Total]]=0,0,Table1[[#This Row],[Total2]]-Table1[[#This Row],[Total]])</f>
        <v>0</v>
      </c>
      <c r="AK512" s="41">
        <f>Table1[[#This Row],[Difference]]*Table1[[#This Row],[DDS Funding Percent]]</f>
        <v>0</v>
      </c>
      <c r="AL512" s="41">
        <f>IF(Table1[[#This Row],[Regular Hourly Wage]]&lt;&gt;0,Table1[[#This Row],[Regular Wage Cap]]-Table1[[#This Row],[Regular Hourly Wage]],0)</f>
        <v>0</v>
      </c>
      <c r="AM512" s="38"/>
      <c r="AN512" s="41">
        <f>Table1[[#This Row],[Wage Difference]]*Table1[[#This Row],[Post Wage Increase Time Off Accruals (Hours)]]</f>
        <v>0</v>
      </c>
      <c r="AO512" s="41">
        <f>Table1[[#This Row],[Min Wage Time Off Accrual Expense]]*Table1[[#This Row],[DDS Funding Percent]]</f>
        <v>0</v>
      </c>
      <c r="AP512" s="1"/>
      <c r="AQ512" s="18"/>
    </row>
    <row r="513" spans="3:43" x14ac:dyDescent="0.25">
      <c r="C513" s="58"/>
      <c r="D513" s="57"/>
      <c r="K513" s="41">
        <f>SUM(Table1[[#This Row],[Regular Wages]],Table1[[#This Row],[OvertimeWages]],Table1[[#This Row],[Holiday Wages]],Table1[[#This Row],[Incentive Payments]])</f>
        <v>0</v>
      </c>
      <c r="L513" s="38"/>
      <c r="M513" s="38"/>
      <c r="N513" s="38"/>
      <c r="O513" s="38"/>
      <c r="P513" s="38"/>
      <c r="Q513" s="38"/>
      <c r="R513" s="38"/>
      <c r="S513" s="41">
        <f>SUM(Table1[[#This Row],[Regular Wages2]],Table1[[#This Row],[OvertimeWages4]],Table1[[#This Row],[Holiday Wages6]],Table1[[#This Row],[Incentive Payments8]])</f>
        <v>0</v>
      </c>
      <c r="T513" s="41">
        <f>SUM(Table1[[#This Row],[Total Pre Min Wage Wages]],Table1[[#This Row],[Total After Min Wage Wages]])</f>
        <v>0</v>
      </c>
      <c r="U513" s="41">
        <f>IFERROR(IF(OR(Table1[[#This Row],[Regular Hours]]=0,Table1[[#This Row],[Regular Hours]]=""),VLOOKUP(Table1[[#This Row],[Position Title]],startingWages!$A$2:$D$200,2, FALSE),Table1[[#This Row],[Regular Wages]]/Table1[[#This Row],[Regular Hours]]),0)</f>
        <v>0</v>
      </c>
      <c r="V513" s="41">
        <f>IF(OR(Table1[[#This Row],[OvertimeHours]]="",Table1[[#This Row],[OvertimeHours]]=0),Table1[[#This Row],[Regular Hourly Wage]]*1.5,Table1[[#This Row],[OvertimeWages]]/Table1[[#This Row],[OvertimeHours]])</f>
        <v>0</v>
      </c>
      <c r="W513" s="41">
        <f>IF(OR(Table1[[#This Row],[Holiday Hours]]="",Table1[[#This Row],[Holiday Hours]]=0),Table1[[#This Row],[Regular Hourly Wage]],Table1[[#This Row],[Holiday Wages]]/Table1[[#This Row],[Holiday Hours]])</f>
        <v>0</v>
      </c>
      <c r="X513" s="41" t="str">
        <f>IF(Table1[[#This Row],[Regular Hourly Wage]]&lt;14.05,"$14.75",IF(Table1[[#This Row],[Regular Hourly Wage]]&lt;30,"5%","None"))</f>
        <v>$14.75</v>
      </c>
      <c r="Y513" s="41">
        <f>IF(Table1[[#This Row],[Wage Category]]="5%",Table1[[#This Row],[Regular Hourly Wage]]*1.05,IF(Table1[[#This Row],[Wage Category]]="$14.75",14.75,Table1[[#This Row],[Regular Hourly Wage]]))</f>
        <v>14.75</v>
      </c>
      <c r="Z513" s="41">
        <f>(1+IF(Table1[[#This Row],[Regular Hourly Wage]]=0,0.5,(Table1[[#This Row],[Overtime Hourly Wage]]-Table1[[#This Row],[Regular Hourly Wage]])/Table1[[#This Row],[Regular Hourly Wage]]))*Table1[[#This Row],[Regular Wage Cap]]</f>
        <v>22.125</v>
      </c>
      <c r="AA513" s="41">
        <f>(1+IF(Table1[[#This Row],[Regular Hourly Wage]]=0,0,(Table1[[#This Row],[Holiday Hourly Wage]]-Table1[[#This Row],[Regular Hourly Wage]])/Table1[[#This Row],[Regular Hourly Wage]]))*Table1[[#This Row],[Regular Wage Cap]]</f>
        <v>14.75</v>
      </c>
      <c r="AB513" s="41">
        <f>Table1[[#This Row],[Regular Hours3]]*Table1[[#This Row],[Regular Hourly Wage]]</f>
        <v>0</v>
      </c>
      <c r="AC513" s="41">
        <f>Table1[[#This Row],[OvertimeHours5]]*Table1[[#This Row],[Overtime Hourly Wage]]</f>
        <v>0</v>
      </c>
      <c r="AD513" s="41">
        <f>Table1[[#This Row],[Holiday Hours7]]*Table1[[#This Row],[Holiday Hourly Wage]]</f>
        <v>0</v>
      </c>
      <c r="AE513" s="41">
        <f>SUM(Table1[[#This Row],[Regular10]:[Holiday12]])</f>
        <v>0</v>
      </c>
      <c r="AF513" s="41">
        <f>Table1[[#This Row],[Regular Hours3]]*Table1[[#This Row],[Regular Wage Cap]]</f>
        <v>0</v>
      </c>
      <c r="AG513" s="41">
        <f>Table1[[#This Row],[OvertimeHours5]]*Table1[[#This Row],[Overtime Wage Cap]]</f>
        <v>0</v>
      </c>
      <c r="AH513" s="41">
        <f>Table1[[#This Row],[Holiday Hours7]]*Table1[[#This Row],[Holiday Wage Cap]]</f>
        <v>0</v>
      </c>
      <c r="AI513" s="41">
        <f>SUM(Table1[[#This Row],[Regular]:[Holiday]])</f>
        <v>0</v>
      </c>
      <c r="AJ513" s="41">
        <f>IF(Table1[[#This Row],[Total]]=0,0,Table1[[#This Row],[Total2]]-Table1[[#This Row],[Total]])</f>
        <v>0</v>
      </c>
      <c r="AK513" s="41">
        <f>Table1[[#This Row],[Difference]]*Table1[[#This Row],[DDS Funding Percent]]</f>
        <v>0</v>
      </c>
      <c r="AL513" s="41">
        <f>IF(Table1[[#This Row],[Regular Hourly Wage]]&lt;&gt;0,Table1[[#This Row],[Regular Wage Cap]]-Table1[[#This Row],[Regular Hourly Wage]],0)</f>
        <v>0</v>
      </c>
      <c r="AM513" s="38"/>
      <c r="AN513" s="41">
        <f>Table1[[#This Row],[Wage Difference]]*Table1[[#This Row],[Post Wage Increase Time Off Accruals (Hours)]]</f>
        <v>0</v>
      </c>
      <c r="AO513" s="41">
        <f>Table1[[#This Row],[Min Wage Time Off Accrual Expense]]*Table1[[#This Row],[DDS Funding Percent]]</f>
        <v>0</v>
      </c>
      <c r="AP513" s="1"/>
      <c r="AQ513" s="18"/>
    </row>
    <row r="514" spans="3:43" x14ac:dyDescent="0.25">
      <c r="C514" s="58"/>
      <c r="D514" s="57"/>
      <c r="K514" s="41">
        <f>SUM(Table1[[#This Row],[Regular Wages]],Table1[[#This Row],[OvertimeWages]],Table1[[#This Row],[Holiday Wages]],Table1[[#This Row],[Incentive Payments]])</f>
        <v>0</v>
      </c>
      <c r="L514" s="38"/>
      <c r="M514" s="38"/>
      <c r="N514" s="38"/>
      <c r="O514" s="38"/>
      <c r="P514" s="38"/>
      <c r="Q514" s="38"/>
      <c r="R514" s="38"/>
      <c r="S514" s="41">
        <f>SUM(Table1[[#This Row],[Regular Wages2]],Table1[[#This Row],[OvertimeWages4]],Table1[[#This Row],[Holiday Wages6]],Table1[[#This Row],[Incentive Payments8]])</f>
        <v>0</v>
      </c>
      <c r="T514" s="41">
        <f>SUM(Table1[[#This Row],[Total Pre Min Wage Wages]],Table1[[#This Row],[Total After Min Wage Wages]])</f>
        <v>0</v>
      </c>
      <c r="U514" s="41">
        <f>IFERROR(IF(OR(Table1[[#This Row],[Regular Hours]]=0,Table1[[#This Row],[Regular Hours]]=""),VLOOKUP(Table1[[#This Row],[Position Title]],startingWages!$A$2:$D$200,2, FALSE),Table1[[#This Row],[Regular Wages]]/Table1[[#This Row],[Regular Hours]]),0)</f>
        <v>0</v>
      </c>
      <c r="V514" s="41">
        <f>IF(OR(Table1[[#This Row],[OvertimeHours]]="",Table1[[#This Row],[OvertimeHours]]=0),Table1[[#This Row],[Regular Hourly Wage]]*1.5,Table1[[#This Row],[OvertimeWages]]/Table1[[#This Row],[OvertimeHours]])</f>
        <v>0</v>
      </c>
      <c r="W514" s="41">
        <f>IF(OR(Table1[[#This Row],[Holiday Hours]]="",Table1[[#This Row],[Holiday Hours]]=0),Table1[[#This Row],[Regular Hourly Wage]],Table1[[#This Row],[Holiday Wages]]/Table1[[#This Row],[Holiday Hours]])</f>
        <v>0</v>
      </c>
      <c r="X514" s="41" t="str">
        <f>IF(Table1[[#This Row],[Regular Hourly Wage]]&lt;14.05,"$14.75",IF(Table1[[#This Row],[Regular Hourly Wage]]&lt;30,"5%","None"))</f>
        <v>$14.75</v>
      </c>
      <c r="Y514" s="41">
        <f>IF(Table1[[#This Row],[Wage Category]]="5%",Table1[[#This Row],[Regular Hourly Wage]]*1.05,IF(Table1[[#This Row],[Wage Category]]="$14.75",14.75,Table1[[#This Row],[Regular Hourly Wage]]))</f>
        <v>14.75</v>
      </c>
      <c r="Z514" s="41">
        <f>(1+IF(Table1[[#This Row],[Regular Hourly Wage]]=0,0.5,(Table1[[#This Row],[Overtime Hourly Wage]]-Table1[[#This Row],[Regular Hourly Wage]])/Table1[[#This Row],[Regular Hourly Wage]]))*Table1[[#This Row],[Regular Wage Cap]]</f>
        <v>22.125</v>
      </c>
      <c r="AA514" s="41">
        <f>(1+IF(Table1[[#This Row],[Regular Hourly Wage]]=0,0,(Table1[[#This Row],[Holiday Hourly Wage]]-Table1[[#This Row],[Regular Hourly Wage]])/Table1[[#This Row],[Regular Hourly Wage]]))*Table1[[#This Row],[Regular Wage Cap]]</f>
        <v>14.75</v>
      </c>
      <c r="AB514" s="41">
        <f>Table1[[#This Row],[Regular Hours3]]*Table1[[#This Row],[Regular Hourly Wage]]</f>
        <v>0</v>
      </c>
      <c r="AC514" s="41">
        <f>Table1[[#This Row],[OvertimeHours5]]*Table1[[#This Row],[Overtime Hourly Wage]]</f>
        <v>0</v>
      </c>
      <c r="AD514" s="41">
        <f>Table1[[#This Row],[Holiday Hours7]]*Table1[[#This Row],[Holiday Hourly Wage]]</f>
        <v>0</v>
      </c>
      <c r="AE514" s="41">
        <f>SUM(Table1[[#This Row],[Regular10]:[Holiday12]])</f>
        <v>0</v>
      </c>
      <c r="AF514" s="41">
        <f>Table1[[#This Row],[Regular Hours3]]*Table1[[#This Row],[Regular Wage Cap]]</f>
        <v>0</v>
      </c>
      <c r="AG514" s="41">
        <f>Table1[[#This Row],[OvertimeHours5]]*Table1[[#This Row],[Overtime Wage Cap]]</f>
        <v>0</v>
      </c>
      <c r="AH514" s="41">
        <f>Table1[[#This Row],[Holiday Hours7]]*Table1[[#This Row],[Holiday Wage Cap]]</f>
        <v>0</v>
      </c>
      <c r="AI514" s="41">
        <f>SUM(Table1[[#This Row],[Regular]:[Holiday]])</f>
        <v>0</v>
      </c>
      <c r="AJ514" s="41">
        <f>IF(Table1[[#This Row],[Total]]=0,0,Table1[[#This Row],[Total2]]-Table1[[#This Row],[Total]])</f>
        <v>0</v>
      </c>
      <c r="AK514" s="41">
        <f>Table1[[#This Row],[Difference]]*Table1[[#This Row],[DDS Funding Percent]]</f>
        <v>0</v>
      </c>
      <c r="AL514" s="41">
        <f>IF(Table1[[#This Row],[Regular Hourly Wage]]&lt;&gt;0,Table1[[#This Row],[Regular Wage Cap]]-Table1[[#This Row],[Regular Hourly Wage]],0)</f>
        <v>0</v>
      </c>
      <c r="AM514" s="38"/>
      <c r="AN514" s="41">
        <f>Table1[[#This Row],[Wage Difference]]*Table1[[#This Row],[Post Wage Increase Time Off Accruals (Hours)]]</f>
        <v>0</v>
      </c>
      <c r="AO514" s="41">
        <f>Table1[[#This Row],[Min Wage Time Off Accrual Expense]]*Table1[[#This Row],[DDS Funding Percent]]</f>
        <v>0</v>
      </c>
      <c r="AP514" s="1"/>
      <c r="AQ514" s="18"/>
    </row>
    <row r="515" spans="3:43" x14ac:dyDescent="0.25">
      <c r="C515" s="58"/>
      <c r="D515" s="57"/>
      <c r="K515" s="41">
        <f>SUM(Table1[[#This Row],[Regular Wages]],Table1[[#This Row],[OvertimeWages]],Table1[[#This Row],[Holiday Wages]],Table1[[#This Row],[Incentive Payments]])</f>
        <v>0</v>
      </c>
      <c r="L515" s="38"/>
      <c r="M515" s="38"/>
      <c r="N515" s="38"/>
      <c r="O515" s="38"/>
      <c r="P515" s="38"/>
      <c r="Q515" s="38"/>
      <c r="R515" s="38"/>
      <c r="S515" s="41">
        <f>SUM(Table1[[#This Row],[Regular Wages2]],Table1[[#This Row],[OvertimeWages4]],Table1[[#This Row],[Holiday Wages6]],Table1[[#This Row],[Incentive Payments8]])</f>
        <v>0</v>
      </c>
      <c r="T515" s="41">
        <f>SUM(Table1[[#This Row],[Total Pre Min Wage Wages]],Table1[[#This Row],[Total After Min Wage Wages]])</f>
        <v>0</v>
      </c>
      <c r="U515" s="41">
        <f>IFERROR(IF(OR(Table1[[#This Row],[Regular Hours]]=0,Table1[[#This Row],[Regular Hours]]=""),VLOOKUP(Table1[[#This Row],[Position Title]],startingWages!$A$2:$D$200,2, FALSE),Table1[[#This Row],[Regular Wages]]/Table1[[#This Row],[Regular Hours]]),0)</f>
        <v>0</v>
      </c>
      <c r="V515" s="41">
        <f>IF(OR(Table1[[#This Row],[OvertimeHours]]="",Table1[[#This Row],[OvertimeHours]]=0),Table1[[#This Row],[Regular Hourly Wage]]*1.5,Table1[[#This Row],[OvertimeWages]]/Table1[[#This Row],[OvertimeHours]])</f>
        <v>0</v>
      </c>
      <c r="W515" s="41">
        <f>IF(OR(Table1[[#This Row],[Holiday Hours]]="",Table1[[#This Row],[Holiday Hours]]=0),Table1[[#This Row],[Regular Hourly Wage]],Table1[[#This Row],[Holiday Wages]]/Table1[[#This Row],[Holiday Hours]])</f>
        <v>0</v>
      </c>
      <c r="X515" s="41" t="str">
        <f>IF(Table1[[#This Row],[Regular Hourly Wage]]&lt;14.05,"$14.75",IF(Table1[[#This Row],[Regular Hourly Wage]]&lt;30,"5%","None"))</f>
        <v>$14.75</v>
      </c>
      <c r="Y515" s="41">
        <f>IF(Table1[[#This Row],[Wage Category]]="5%",Table1[[#This Row],[Regular Hourly Wage]]*1.05,IF(Table1[[#This Row],[Wage Category]]="$14.75",14.75,Table1[[#This Row],[Regular Hourly Wage]]))</f>
        <v>14.75</v>
      </c>
      <c r="Z515" s="41">
        <f>(1+IF(Table1[[#This Row],[Regular Hourly Wage]]=0,0.5,(Table1[[#This Row],[Overtime Hourly Wage]]-Table1[[#This Row],[Regular Hourly Wage]])/Table1[[#This Row],[Regular Hourly Wage]]))*Table1[[#This Row],[Regular Wage Cap]]</f>
        <v>22.125</v>
      </c>
      <c r="AA515" s="41">
        <f>(1+IF(Table1[[#This Row],[Regular Hourly Wage]]=0,0,(Table1[[#This Row],[Holiday Hourly Wage]]-Table1[[#This Row],[Regular Hourly Wage]])/Table1[[#This Row],[Regular Hourly Wage]]))*Table1[[#This Row],[Regular Wage Cap]]</f>
        <v>14.75</v>
      </c>
      <c r="AB515" s="41">
        <f>Table1[[#This Row],[Regular Hours3]]*Table1[[#This Row],[Regular Hourly Wage]]</f>
        <v>0</v>
      </c>
      <c r="AC515" s="41">
        <f>Table1[[#This Row],[OvertimeHours5]]*Table1[[#This Row],[Overtime Hourly Wage]]</f>
        <v>0</v>
      </c>
      <c r="AD515" s="41">
        <f>Table1[[#This Row],[Holiday Hours7]]*Table1[[#This Row],[Holiday Hourly Wage]]</f>
        <v>0</v>
      </c>
      <c r="AE515" s="41">
        <f>SUM(Table1[[#This Row],[Regular10]:[Holiday12]])</f>
        <v>0</v>
      </c>
      <c r="AF515" s="41">
        <f>Table1[[#This Row],[Regular Hours3]]*Table1[[#This Row],[Regular Wage Cap]]</f>
        <v>0</v>
      </c>
      <c r="AG515" s="41">
        <f>Table1[[#This Row],[OvertimeHours5]]*Table1[[#This Row],[Overtime Wage Cap]]</f>
        <v>0</v>
      </c>
      <c r="AH515" s="41">
        <f>Table1[[#This Row],[Holiday Hours7]]*Table1[[#This Row],[Holiday Wage Cap]]</f>
        <v>0</v>
      </c>
      <c r="AI515" s="41">
        <f>SUM(Table1[[#This Row],[Regular]:[Holiday]])</f>
        <v>0</v>
      </c>
      <c r="AJ515" s="41">
        <f>IF(Table1[[#This Row],[Total]]=0,0,Table1[[#This Row],[Total2]]-Table1[[#This Row],[Total]])</f>
        <v>0</v>
      </c>
      <c r="AK515" s="41">
        <f>Table1[[#This Row],[Difference]]*Table1[[#This Row],[DDS Funding Percent]]</f>
        <v>0</v>
      </c>
      <c r="AL515" s="41">
        <f>IF(Table1[[#This Row],[Regular Hourly Wage]]&lt;&gt;0,Table1[[#This Row],[Regular Wage Cap]]-Table1[[#This Row],[Regular Hourly Wage]],0)</f>
        <v>0</v>
      </c>
      <c r="AM515" s="38"/>
      <c r="AN515" s="41">
        <f>Table1[[#This Row],[Wage Difference]]*Table1[[#This Row],[Post Wage Increase Time Off Accruals (Hours)]]</f>
        <v>0</v>
      </c>
      <c r="AO515" s="41">
        <f>Table1[[#This Row],[Min Wage Time Off Accrual Expense]]*Table1[[#This Row],[DDS Funding Percent]]</f>
        <v>0</v>
      </c>
      <c r="AP515" s="1"/>
      <c r="AQ515" s="18"/>
    </row>
    <row r="516" spans="3:43" x14ac:dyDescent="0.25">
      <c r="C516" s="58"/>
      <c r="D516" s="57"/>
      <c r="K516" s="41">
        <f>SUM(Table1[[#This Row],[Regular Wages]],Table1[[#This Row],[OvertimeWages]],Table1[[#This Row],[Holiday Wages]],Table1[[#This Row],[Incentive Payments]])</f>
        <v>0</v>
      </c>
      <c r="L516" s="38"/>
      <c r="M516" s="38"/>
      <c r="N516" s="38"/>
      <c r="O516" s="38"/>
      <c r="P516" s="38"/>
      <c r="Q516" s="38"/>
      <c r="R516" s="38"/>
      <c r="S516" s="41">
        <f>SUM(Table1[[#This Row],[Regular Wages2]],Table1[[#This Row],[OvertimeWages4]],Table1[[#This Row],[Holiday Wages6]],Table1[[#This Row],[Incentive Payments8]])</f>
        <v>0</v>
      </c>
      <c r="T516" s="41">
        <f>SUM(Table1[[#This Row],[Total Pre Min Wage Wages]],Table1[[#This Row],[Total After Min Wage Wages]])</f>
        <v>0</v>
      </c>
      <c r="U516" s="41">
        <f>IFERROR(IF(OR(Table1[[#This Row],[Regular Hours]]=0,Table1[[#This Row],[Regular Hours]]=""),VLOOKUP(Table1[[#This Row],[Position Title]],startingWages!$A$2:$D$200,2, FALSE),Table1[[#This Row],[Regular Wages]]/Table1[[#This Row],[Regular Hours]]),0)</f>
        <v>0</v>
      </c>
      <c r="V516" s="41">
        <f>IF(OR(Table1[[#This Row],[OvertimeHours]]="",Table1[[#This Row],[OvertimeHours]]=0),Table1[[#This Row],[Regular Hourly Wage]]*1.5,Table1[[#This Row],[OvertimeWages]]/Table1[[#This Row],[OvertimeHours]])</f>
        <v>0</v>
      </c>
      <c r="W516" s="41">
        <f>IF(OR(Table1[[#This Row],[Holiday Hours]]="",Table1[[#This Row],[Holiday Hours]]=0),Table1[[#This Row],[Regular Hourly Wage]],Table1[[#This Row],[Holiday Wages]]/Table1[[#This Row],[Holiday Hours]])</f>
        <v>0</v>
      </c>
      <c r="X516" s="41" t="str">
        <f>IF(Table1[[#This Row],[Regular Hourly Wage]]&lt;14.05,"$14.75",IF(Table1[[#This Row],[Regular Hourly Wage]]&lt;30,"5%","None"))</f>
        <v>$14.75</v>
      </c>
      <c r="Y516" s="41">
        <f>IF(Table1[[#This Row],[Wage Category]]="5%",Table1[[#This Row],[Regular Hourly Wage]]*1.05,IF(Table1[[#This Row],[Wage Category]]="$14.75",14.75,Table1[[#This Row],[Regular Hourly Wage]]))</f>
        <v>14.75</v>
      </c>
      <c r="Z516" s="41">
        <f>(1+IF(Table1[[#This Row],[Regular Hourly Wage]]=0,0.5,(Table1[[#This Row],[Overtime Hourly Wage]]-Table1[[#This Row],[Regular Hourly Wage]])/Table1[[#This Row],[Regular Hourly Wage]]))*Table1[[#This Row],[Regular Wage Cap]]</f>
        <v>22.125</v>
      </c>
      <c r="AA516" s="41">
        <f>(1+IF(Table1[[#This Row],[Regular Hourly Wage]]=0,0,(Table1[[#This Row],[Holiday Hourly Wage]]-Table1[[#This Row],[Regular Hourly Wage]])/Table1[[#This Row],[Regular Hourly Wage]]))*Table1[[#This Row],[Regular Wage Cap]]</f>
        <v>14.75</v>
      </c>
      <c r="AB516" s="41">
        <f>Table1[[#This Row],[Regular Hours3]]*Table1[[#This Row],[Regular Hourly Wage]]</f>
        <v>0</v>
      </c>
      <c r="AC516" s="41">
        <f>Table1[[#This Row],[OvertimeHours5]]*Table1[[#This Row],[Overtime Hourly Wage]]</f>
        <v>0</v>
      </c>
      <c r="AD516" s="41">
        <f>Table1[[#This Row],[Holiday Hours7]]*Table1[[#This Row],[Holiday Hourly Wage]]</f>
        <v>0</v>
      </c>
      <c r="AE516" s="41">
        <f>SUM(Table1[[#This Row],[Regular10]:[Holiday12]])</f>
        <v>0</v>
      </c>
      <c r="AF516" s="41">
        <f>Table1[[#This Row],[Regular Hours3]]*Table1[[#This Row],[Regular Wage Cap]]</f>
        <v>0</v>
      </c>
      <c r="AG516" s="41">
        <f>Table1[[#This Row],[OvertimeHours5]]*Table1[[#This Row],[Overtime Wage Cap]]</f>
        <v>0</v>
      </c>
      <c r="AH516" s="41">
        <f>Table1[[#This Row],[Holiday Hours7]]*Table1[[#This Row],[Holiday Wage Cap]]</f>
        <v>0</v>
      </c>
      <c r="AI516" s="41">
        <f>SUM(Table1[[#This Row],[Regular]:[Holiday]])</f>
        <v>0</v>
      </c>
      <c r="AJ516" s="41">
        <f>IF(Table1[[#This Row],[Total]]=0,0,Table1[[#This Row],[Total2]]-Table1[[#This Row],[Total]])</f>
        <v>0</v>
      </c>
      <c r="AK516" s="41">
        <f>Table1[[#This Row],[Difference]]*Table1[[#This Row],[DDS Funding Percent]]</f>
        <v>0</v>
      </c>
      <c r="AL516" s="41">
        <f>IF(Table1[[#This Row],[Regular Hourly Wage]]&lt;&gt;0,Table1[[#This Row],[Regular Wage Cap]]-Table1[[#This Row],[Regular Hourly Wage]],0)</f>
        <v>0</v>
      </c>
      <c r="AM516" s="38"/>
      <c r="AN516" s="41">
        <f>Table1[[#This Row],[Wage Difference]]*Table1[[#This Row],[Post Wage Increase Time Off Accruals (Hours)]]</f>
        <v>0</v>
      </c>
      <c r="AO516" s="41">
        <f>Table1[[#This Row],[Min Wage Time Off Accrual Expense]]*Table1[[#This Row],[DDS Funding Percent]]</f>
        <v>0</v>
      </c>
      <c r="AP516" s="1"/>
      <c r="AQ516" s="18"/>
    </row>
    <row r="517" spans="3:43" x14ac:dyDescent="0.25">
      <c r="C517" s="58"/>
      <c r="D517" s="57"/>
      <c r="K517" s="41">
        <f>SUM(Table1[[#This Row],[Regular Wages]],Table1[[#This Row],[OvertimeWages]],Table1[[#This Row],[Holiday Wages]],Table1[[#This Row],[Incentive Payments]])</f>
        <v>0</v>
      </c>
      <c r="L517" s="38"/>
      <c r="M517" s="38"/>
      <c r="N517" s="38"/>
      <c r="O517" s="38"/>
      <c r="P517" s="38"/>
      <c r="Q517" s="38"/>
      <c r="R517" s="38"/>
      <c r="S517" s="41">
        <f>SUM(Table1[[#This Row],[Regular Wages2]],Table1[[#This Row],[OvertimeWages4]],Table1[[#This Row],[Holiday Wages6]],Table1[[#This Row],[Incentive Payments8]])</f>
        <v>0</v>
      </c>
      <c r="T517" s="41">
        <f>SUM(Table1[[#This Row],[Total Pre Min Wage Wages]],Table1[[#This Row],[Total After Min Wage Wages]])</f>
        <v>0</v>
      </c>
      <c r="U517" s="41">
        <f>IFERROR(IF(OR(Table1[[#This Row],[Regular Hours]]=0,Table1[[#This Row],[Regular Hours]]=""),VLOOKUP(Table1[[#This Row],[Position Title]],startingWages!$A$2:$D$200,2, FALSE),Table1[[#This Row],[Regular Wages]]/Table1[[#This Row],[Regular Hours]]),0)</f>
        <v>0</v>
      </c>
      <c r="V517" s="41">
        <f>IF(OR(Table1[[#This Row],[OvertimeHours]]="",Table1[[#This Row],[OvertimeHours]]=0),Table1[[#This Row],[Regular Hourly Wage]]*1.5,Table1[[#This Row],[OvertimeWages]]/Table1[[#This Row],[OvertimeHours]])</f>
        <v>0</v>
      </c>
      <c r="W517" s="41">
        <f>IF(OR(Table1[[#This Row],[Holiday Hours]]="",Table1[[#This Row],[Holiday Hours]]=0),Table1[[#This Row],[Regular Hourly Wage]],Table1[[#This Row],[Holiday Wages]]/Table1[[#This Row],[Holiday Hours]])</f>
        <v>0</v>
      </c>
      <c r="X517" s="41" t="str">
        <f>IF(Table1[[#This Row],[Regular Hourly Wage]]&lt;14.05,"$14.75",IF(Table1[[#This Row],[Regular Hourly Wage]]&lt;30,"5%","None"))</f>
        <v>$14.75</v>
      </c>
      <c r="Y517" s="41">
        <f>IF(Table1[[#This Row],[Wage Category]]="5%",Table1[[#This Row],[Regular Hourly Wage]]*1.05,IF(Table1[[#This Row],[Wage Category]]="$14.75",14.75,Table1[[#This Row],[Regular Hourly Wage]]))</f>
        <v>14.75</v>
      </c>
      <c r="Z517" s="41">
        <f>(1+IF(Table1[[#This Row],[Regular Hourly Wage]]=0,0.5,(Table1[[#This Row],[Overtime Hourly Wage]]-Table1[[#This Row],[Regular Hourly Wage]])/Table1[[#This Row],[Regular Hourly Wage]]))*Table1[[#This Row],[Regular Wage Cap]]</f>
        <v>22.125</v>
      </c>
      <c r="AA517" s="41">
        <f>(1+IF(Table1[[#This Row],[Regular Hourly Wage]]=0,0,(Table1[[#This Row],[Holiday Hourly Wage]]-Table1[[#This Row],[Regular Hourly Wage]])/Table1[[#This Row],[Regular Hourly Wage]]))*Table1[[#This Row],[Regular Wage Cap]]</f>
        <v>14.75</v>
      </c>
      <c r="AB517" s="41">
        <f>Table1[[#This Row],[Regular Hours3]]*Table1[[#This Row],[Regular Hourly Wage]]</f>
        <v>0</v>
      </c>
      <c r="AC517" s="41">
        <f>Table1[[#This Row],[OvertimeHours5]]*Table1[[#This Row],[Overtime Hourly Wage]]</f>
        <v>0</v>
      </c>
      <c r="AD517" s="41">
        <f>Table1[[#This Row],[Holiday Hours7]]*Table1[[#This Row],[Holiday Hourly Wage]]</f>
        <v>0</v>
      </c>
      <c r="AE517" s="41">
        <f>SUM(Table1[[#This Row],[Regular10]:[Holiday12]])</f>
        <v>0</v>
      </c>
      <c r="AF517" s="41">
        <f>Table1[[#This Row],[Regular Hours3]]*Table1[[#This Row],[Regular Wage Cap]]</f>
        <v>0</v>
      </c>
      <c r="AG517" s="41">
        <f>Table1[[#This Row],[OvertimeHours5]]*Table1[[#This Row],[Overtime Wage Cap]]</f>
        <v>0</v>
      </c>
      <c r="AH517" s="41">
        <f>Table1[[#This Row],[Holiday Hours7]]*Table1[[#This Row],[Holiday Wage Cap]]</f>
        <v>0</v>
      </c>
      <c r="AI517" s="41">
        <f>SUM(Table1[[#This Row],[Regular]:[Holiday]])</f>
        <v>0</v>
      </c>
      <c r="AJ517" s="41">
        <f>IF(Table1[[#This Row],[Total]]=0,0,Table1[[#This Row],[Total2]]-Table1[[#This Row],[Total]])</f>
        <v>0</v>
      </c>
      <c r="AK517" s="41">
        <f>Table1[[#This Row],[Difference]]*Table1[[#This Row],[DDS Funding Percent]]</f>
        <v>0</v>
      </c>
      <c r="AL517" s="41">
        <f>IF(Table1[[#This Row],[Regular Hourly Wage]]&lt;&gt;0,Table1[[#This Row],[Regular Wage Cap]]-Table1[[#This Row],[Regular Hourly Wage]],0)</f>
        <v>0</v>
      </c>
      <c r="AM517" s="38"/>
      <c r="AN517" s="41">
        <f>Table1[[#This Row],[Wage Difference]]*Table1[[#This Row],[Post Wage Increase Time Off Accruals (Hours)]]</f>
        <v>0</v>
      </c>
      <c r="AO517" s="41">
        <f>Table1[[#This Row],[Min Wage Time Off Accrual Expense]]*Table1[[#This Row],[DDS Funding Percent]]</f>
        <v>0</v>
      </c>
      <c r="AP517" s="1"/>
      <c r="AQ517" s="18"/>
    </row>
    <row r="518" spans="3:43" x14ac:dyDescent="0.25">
      <c r="C518" s="58"/>
      <c r="D518" s="57"/>
      <c r="K518" s="41">
        <f>SUM(Table1[[#This Row],[Regular Wages]],Table1[[#This Row],[OvertimeWages]],Table1[[#This Row],[Holiday Wages]],Table1[[#This Row],[Incentive Payments]])</f>
        <v>0</v>
      </c>
      <c r="L518" s="38"/>
      <c r="M518" s="38"/>
      <c r="N518" s="38"/>
      <c r="O518" s="38"/>
      <c r="P518" s="38"/>
      <c r="Q518" s="38"/>
      <c r="R518" s="38"/>
      <c r="S518" s="41">
        <f>SUM(Table1[[#This Row],[Regular Wages2]],Table1[[#This Row],[OvertimeWages4]],Table1[[#This Row],[Holiday Wages6]],Table1[[#This Row],[Incentive Payments8]])</f>
        <v>0</v>
      </c>
      <c r="T518" s="41">
        <f>SUM(Table1[[#This Row],[Total Pre Min Wage Wages]],Table1[[#This Row],[Total After Min Wage Wages]])</f>
        <v>0</v>
      </c>
      <c r="U518" s="41">
        <f>IFERROR(IF(OR(Table1[[#This Row],[Regular Hours]]=0,Table1[[#This Row],[Regular Hours]]=""),VLOOKUP(Table1[[#This Row],[Position Title]],startingWages!$A$2:$D$200,2, FALSE),Table1[[#This Row],[Regular Wages]]/Table1[[#This Row],[Regular Hours]]),0)</f>
        <v>0</v>
      </c>
      <c r="V518" s="41">
        <f>IF(OR(Table1[[#This Row],[OvertimeHours]]="",Table1[[#This Row],[OvertimeHours]]=0),Table1[[#This Row],[Regular Hourly Wage]]*1.5,Table1[[#This Row],[OvertimeWages]]/Table1[[#This Row],[OvertimeHours]])</f>
        <v>0</v>
      </c>
      <c r="W518" s="41">
        <f>IF(OR(Table1[[#This Row],[Holiday Hours]]="",Table1[[#This Row],[Holiday Hours]]=0),Table1[[#This Row],[Regular Hourly Wage]],Table1[[#This Row],[Holiday Wages]]/Table1[[#This Row],[Holiday Hours]])</f>
        <v>0</v>
      </c>
      <c r="X518" s="41" t="str">
        <f>IF(Table1[[#This Row],[Regular Hourly Wage]]&lt;14.05,"$14.75",IF(Table1[[#This Row],[Regular Hourly Wage]]&lt;30,"5%","None"))</f>
        <v>$14.75</v>
      </c>
      <c r="Y518" s="41">
        <f>IF(Table1[[#This Row],[Wage Category]]="5%",Table1[[#This Row],[Regular Hourly Wage]]*1.05,IF(Table1[[#This Row],[Wage Category]]="$14.75",14.75,Table1[[#This Row],[Regular Hourly Wage]]))</f>
        <v>14.75</v>
      </c>
      <c r="Z518" s="41">
        <f>(1+IF(Table1[[#This Row],[Regular Hourly Wage]]=0,0.5,(Table1[[#This Row],[Overtime Hourly Wage]]-Table1[[#This Row],[Regular Hourly Wage]])/Table1[[#This Row],[Regular Hourly Wage]]))*Table1[[#This Row],[Regular Wage Cap]]</f>
        <v>22.125</v>
      </c>
      <c r="AA518" s="41">
        <f>(1+IF(Table1[[#This Row],[Regular Hourly Wage]]=0,0,(Table1[[#This Row],[Holiday Hourly Wage]]-Table1[[#This Row],[Regular Hourly Wage]])/Table1[[#This Row],[Regular Hourly Wage]]))*Table1[[#This Row],[Regular Wage Cap]]</f>
        <v>14.75</v>
      </c>
      <c r="AB518" s="41">
        <f>Table1[[#This Row],[Regular Hours3]]*Table1[[#This Row],[Regular Hourly Wage]]</f>
        <v>0</v>
      </c>
      <c r="AC518" s="41">
        <f>Table1[[#This Row],[OvertimeHours5]]*Table1[[#This Row],[Overtime Hourly Wage]]</f>
        <v>0</v>
      </c>
      <c r="AD518" s="41">
        <f>Table1[[#This Row],[Holiday Hours7]]*Table1[[#This Row],[Holiday Hourly Wage]]</f>
        <v>0</v>
      </c>
      <c r="AE518" s="41">
        <f>SUM(Table1[[#This Row],[Regular10]:[Holiday12]])</f>
        <v>0</v>
      </c>
      <c r="AF518" s="41">
        <f>Table1[[#This Row],[Regular Hours3]]*Table1[[#This Row],[Regular Wage Cap]]</f>
        <v>0</v>
      </c>
      <c r="AG518" s="41">
        <f>Table1[[#This Row],[OvertimeHours5]]*Table1[[#This Row],[Overtime Wage Cap]]</f>
        <v>0</v>
      </c>
      <c r="AH518" s="41">
        <f>Table1[[#This Row],[Holiday Hours7]]*Table1[[#This Row],[Holiday Wage Cap]]</f>
        <v>0</v>
      </c>
      <c r="AI518" s="41">
        <f>SUM(Table1[[#This Row],[Regular]:[Holiday]])</f>
        <v>0</v>
      </c>
      <c r="AJ518" s="41">
        <f>IF(Table1[[#This Row],[Total]]=0,0,Table1[[#This Row],[Total2]]-Table1[[#This Row],[Total]])</f>
        <v>0</v>
      </c>
      <c r="AK518" s="41">
        <f>Table1[[#This Row],[Difference]]*Table1[[#This Row],[DDS Funding Percent]]</f>
        <v>0</v>
      </c>
      <c r="AL518" s="41">
        <f>IF(Table1[[#This Row],[Regular Hourly Wage]]&lt;&gt;0,Table1[[#This Row],[Regular Wage Cap]]-Table1[[#This Row],[Regular Hourly Wage]],0)</f>
        <v>0</v>
      </c>
      <c r="AM518" s="38"/>
      <c r="AN518" s="41">
        <f>Table1[[#This Row],[Wage Difference]]*Table1[[#This Row],[Post Wage Increase Time Off Accruals (Hours)]]</f>
        <v>0</v>
      </c>
      <c r="AO518" s="41">
        <f>Table1[[#This Row],[Min Wage Time Off Accrual Expense]]*Table1[[#This Row],[DDS Funding Percent]]</f>
        <v>0</v>
      </c>
      <c r="AP518" s="1"/>
      <c r="AQ518" s="18"/>
    </row>
    <row r="519" spans="3:43" x14ac:dyDescent="0.25">
      <c r="C519" s="58"/>
      <c r="D519" s="57"/>
      <c r="K519" s="41">
        <f>SUM(Table1[[#This Row],[Regular Wages]],Table1[[#This Row],[OvertimeWages]],Table1[[#This Row],[Holiday Wages]],Table1[[#This Row],[Incentive Payments]])</f>
        <v>0</v>
      </c>
      <c r="L519" s="38"/>
      <c r="M519" s="38"/>
      <c r="N519" s="38"/>
      <c r="O519" s="38"/>
      <c r="P519" s="38"/>
      <c r="Q519" s="38"/>
      <c r="R519" s="38"/>
      <c r="S519" s="41">
        <f>SUM(Table1[[#This Row],[Regular Wages2]],Table1[[#This Row],[OvertimeWages4]],Table1[[#This Row],[Holiday Wages6]],Table1[[#This Row],[Incentive Payments8]])</f>
        <v>0</v>
      </c>
      <c r="T519" s="41">
        <f>SUM(Table1[[#This Row],[Total Pre Min Wage Wages]],Table1[[#This Row],[Total After Min Wage Wages]])</f>
        <v>0</v>
      </c>
      <c r="U519" s="41">
        <f>IFERROR(IF(OR(Table1[[#This Row],[Regular Hours]]=0,Table1[[#This Row],[Regular Hours]]=""),VLOOKUP(Table1[[#This Row],[Position Title]],startingWages!$A$2:$D$200,2, FALSE),Table1[[#This Row],[Regular Wages]]/Table1[[#This Row],[Regular Hours]]),0)</f>
        <v>0</v>
      </c>
      <c r="V519" s="41">
        <f>IF(OR(Table1[[#This Row],[OvertimeHours]]="",Table1[[#This Row],[OvertimeHours]]=0),Table1[[#This Row],[Regular Hourly Wage]]*1.5,Table1[[#This Row],[OvertimeWages]]/Table1[[#This Row],[OvertimeHours]])</f>
        <v>0</v>
      </c>
      <c r="W519" s="41">
        <f>IF(OR(Table1[[#This Row],[Holiday Hours]]="",Table1[[#This Row],[Holiday Hours]]=0),Table1[[#This Row],[Regular Hourly Wage]],Table1[[#This Row],[Holiday Wages]]/Table1[[#This Row],[Holiday Hours]])</f>
        <v>0</v>
      </c>
      <c r="X519" s="41" t="str">
        <f>IF(Table1[[#This Row],[Regular Hourly Wage]]&lt;14.05,"$14.75",IF(Table1[[#This Row],[Regular Hourly Wage]]&lt;30,"5%","None"))</f>
        <v>$14.75</v>
      </c>
      <c r="Y519" s="41">
        <f>IF(Table1[[#This Row],[Wage Category]]="5%",Table1[[#This Row],[Regular Hourly Wage]]*1.05,IF(Table1[[#This Row],[Wage Category]]="$14.75",14.75,Table1[[#This Row],[Regular Hourly Wage]]))</f>
        <v>14.75</v>
      </c>
      <c r="Z519" s="41">
        <f>(1+IF(Table1[[#This Row],[Regular Hourly Wage]]=0,0.5,(Table1[[#This Row],[Overtime Hourly Wage]]-Table1[[#This Row],[Regular Hourly Wage]])/Table1[[#This Row],[Regular Hourly Wage]]))*Table1[[#This Row],[Regular Wage Cap]]</f>
        <v>22.125</v>
      </c>
      <c r="AA519" s="41">
        <f>(1+IF(Table1[[#This Row],[Regular Hourly Wage]]=0,0,(Table1[[#This Row],[Holiday Hourly Wage]]-Table1[[#This Row],[Regular Hourly Wage]])/Table1[[#This Row],[Regular Hourly Wage]]))*Table1[[#This Row],[Regular Wage Cap]]</f>
        <v>14.75</v>
      </c>
      <c r="AB519" s="41">
        <f>Table1[[#This Row],[Regular Hours3]]*Table1[[#This Row],[Regular Hourly Wage]]</f>
        <v>0</v>
      </c>
      <c r="AC519" s="41">
        <f>Table1[[#This Row],[OvertimeHours5]]*Table1[[#This Row],[Overtime Hourly Wage]]</f>
        <v>0</v>
      </c>
      <c r="AD519" s="41">
        <f>Table1[[#This Row],[Holiday Hours7]]*Table1[[#This Row],[Holiday Hourly Wage]]</f>
        <v>0</v>
      </c>
      <c r="AE519" s="41">
        <f>SUM(Table1[[#This Row],[Regular10]:[Holiday12]])</f>
        <v>0</v>
      </c>
      <c r="AF519" s="41">
        <f>Table1[[#This Row],[Regular Hours3]]*Table1[[#This Row],[Regular Wage Cap]]</f>
        <v>0</v>
      </c>
      <c r="AG519" s="41">
        <f>Table1[[#This Row],[OvertimeHours5]]*Table1[[#This Row],[Overtime Wage Cap]]</f>
        <v>0</v>
      </c>
      <c r="AH519" s="41">
        <f>Table1[[#This Row],[Holiday Hours7]]*Table1[[#This Row],[Holiday Wage Cap]]</f>
        <v>0</v>
      </c>
      <c r="AI519" s="41">
        <f>SUM(Table1[[#This Row],[Regular]:[Holiday]])</f>
        <v>0</v>
      </c>
      <c r="AJ519" s="41">
        <f>IF(Table1[[#This Row],[Total]]=0,0,Table1[[#This Row],[Total2]]-Table1[[#This Row],[Total]])</f>
        <v>0</v>
      </c>
      <c r="AK519" s="41">
        <f>Table1[[#This Row],[Difference]]*Table1[[#This Row],[DDS Funding Percent]]</f>
        <v>0</v>
      </c>
      <c r="AL519" s="41">
        <f>IF(Table1[[#This Row],[Regular Hourly Wage]]&lt;&gt;0,Table1[[#This Row],[Regular Wage Cap]]-Table1[[#This Row],[Regular Hourly Wage]],0)</f>
        <v>0</v>
      </c>
      <c r="AM519" s="38"/>
      <c r="AN519" s="41">
        <f>Table1[[#This Row],[Wage Difference]]*Table1[[#This Row],[Post Wage Increase Time Off Accruals (Hours)]]</f>
        <v>0</v>
      </c>
      <c r="AO519" s="41">
        <f>Table1[[#This Row],[Min Wage Time Off Accrual Expense]]*Table1[[#This Row],[DDS Funding Percent]]</f>
        <v>0</v>
      </c>
      <c r="AP519" s="1"/>
      <c r="AQ519" s="18"/>
    </row>
    <row r="520" spans="3:43" x14ac:dyDescent="0.25">
      <c r="C520" s="58"/>
      <c r="D520" s="57"/>
      <c r="K520" s="41">
        <f>SUM(Table1[[#This Row],[Regular Wages]],Table1[[#This Row],[OvertimeWages]],Table1[[#This Row],[Holiday Wages]],Table1[[#This Row],[Incentive Payments]])</f>
        <v>0</v>
      </c>
      <c r="L520" s="38"/>
      <c r="M520" s="38"/>
      <c r="N520" s="38"/>
      <c r="O520" s="38"/>
      <c r="P520" s="38"/>
      <c r="Q520" s="38"/>
      <c r="R520" s="38"/>
      <c r="S520" s="41">
        <f>SUM(Table1[[#This Row],[Regular Wages2]],Table1[[#This Row],[OvertimeWages4]],Table1[[#This Row],[Holiday Wages6]],Table1[[#This Row],[Incentive Payments8]])</f>
        <v>0</v>
      </c>
      <c r="T520" s="41">
        <f>SUM(Table1[[#This Row],[Total Pre Min Wage Wages]],Table1[[#This Row],[Total After Min Wage Wages]])</f>
        <v>0</v>
      </c>
      <c r="U520" s="41">
        <f>IFERROR(IF(OR(Table1[[#This Row],[Regular Hours]]=0,Table1[[#This Row],[Regular Hours]]=""),VLOOKUP(Table1[[#This Row],[Position Title]],startingWages!$A$2:$D$200,2, FALSE),Table1[[#This Row],[Regular Wages]]/Table1[[#This Row],[Regular Hours]]),0)</f>
        <v>0</v>
      </c>
      <c r="V520" s="41">
        <f>IF(OR(Table1[[#This Row],[OvertimeHours]]="",Table1[[#This Row],[OvertimeHours]]=0),Table1[[#This Row],[Regular Hourly Wage]]*1.5,Table1[[#This Row],[OvertimeWages]]/Table1[[#This Row],[OvertimeHours]])</f>
        <v>0</v>
      </c>
      <c r="W520" s="41">
        <f>IF(OR(Table1[[#This Row],[Holiday Hours]]="",Table1[[#This Row],[Holiday Hours]]=0),Table1[[#This Row],[Regular Hourly Wage]],Table1[[#This Row],[Holiday Wages]]/Table1[[#This Row],[Holiday Hours]])</f>
        <v>0</v>
      </c>
      <c r="X520" s="41" t="str">
        <f>IF(Table1[[#This Row],[Regular Hourly Wage]]&lt;14.05,"$14.75",IF(Table1[[#This Row],[Regular Hourly Wage]]&lt;30,"5%","None"))</f>
        <v>$14.75</v>
      </c>
      <c r="Y520" s="41">
        <f>IF(Table1[[#This Row],[Wage Category]]="5%",Table1[[#This Row],[Regular Hourly Wage]]*1.05,IF(Table1[[#This Row],[Wage Category]]="$14.75",14.75,Table1[[#This Row],[Regular Hourly Wage]]))</f>
        <v>14.75</v>
      </c>
      <c r="Z520" s="41">
        <f>(1+IF(Table1[[#This Row],[Regular Hourly Wage]]=0,0.5,(Table1[[#This Row],[Overtime Hourly Wage]]-Table1[[#This Row],[Regular Hourly Wage]])/Table1[[#This Row],[Regular Hourly Wage]]))*Table1[[#This Row],[Regular Wage Cap]]</f>
        <v>22.125</v>
      </c>
      <c r="AA520" s="41">
        <f>(1+IF(Table1[[#This Row],[Regular Hourly Wage]]=0,0,(Table1[[#This Row],[Holiday Hourly Wage]]-Table1[[#This Row],[Regular Hourly Wage]])/Table1[[#This Row],[Regular Hourly Wage]]))*Table1[[#This Row],[Regular Wage Cap]]</f>
        <v>14.75</v>
      </c>
      <c r="AB520" s="41">
        <f>Table1[[#This Row],[Regular Hours3]]*Table1[[#This Row],[Regular Hourly Wage]]</f>
        <v>0</v>
      </c>
      <c r="AC520" s="41">
        <f>Table1[[#This Row],[OvertimeHours5]]*Table1[[#This Row],[Overtime Hourly Wage]]</f>
        <v>0</v>
      </c>
      <c r="AD520" s="41">
        <f>Table1[[#This Row],[Holiday Hours7]]*Table1[[#This Row],[Holiday Hourly Wage]]</f>
        <v>0</v>
      </c>
      <c r="AE520" s="41">
        <f>SUM(Table1[[#This Row],[Regular10]:[Holiday12]])</f>
        <v>0</v>
      </c>
      <c r="AF520" s="41">
        <f>Table1[[#This Row],[Regular Hours3]]*Table1[[#This Row],[Regular Wage Cap]]</f>
        <v>0</v>
      </c>
      <c r="AG520" s="41">
        <f>Table1[[#This Row],[OvertimeHours5]]*Table1[[#This Row],[Overtime Wage Cap]]</f>
        <v>0</v>
      </c>
      <c r="AH520" s="41">
        <f>Table1[[#This Row],[Holiday Hours7]]*Table1[[#This Row],[Holiday Wage Cap]]</f>
        <v>0</v>
      </c>
      <c r="AI520" s="41">
        <f>SUM(Table1[[#This Row],[Regular]:[Holiday]])</f>
        <v>0</v>
      </c>
      <c r="AJ520" s="41">
        <f>IF(Table1[[#This Row],[Total]]=0,0,Table1[[#This Row],[Total2]]-Table1[[#This Row],[Total]])</f>
        <v>0</v>
      </c>
      <c r="AK520" s="41">
        <f>Table1[[#This Row],[Difference]]*Table1[[#This Row],[DDS Funding Percent]]</f>
        <v>0</v>
      </c>
      <c r="AL520" s="41">
        <f>IF(Table1[[#This Row],[Regular Hourly Wage]]&lt;&gt;0,Table1[[#This Row],[Regular Wage Cap]]-Table1[[#This Row],[Regular Hourly Wage]],0)</f>
        <v>0</v>
      </c>
      <c r="AM520" s="38"/>
      <c r="AN520" s="41">
        <f>Table1[[#This Row],[Wage Difference]]*Table1[[#This Row],[Post Wage Increase Time Off Accruals (Hours)]]</f>
        <v>0</v>
      </c>
      <c r="AO520" s="41">
        <f>Table1[[#This Row],[Min Wage Time Off Accrual Expense]]*Table1[[#This Row],[DDS Funding Percent]]</f>
        <v>0</v>
      </c>
      <c r="AP520" s="1"/>
      <c r="AQ520" s="18"/>
    </row>
    <row r="521" spans="3:43" x14ac:dyDescent="0.25">
      <c r="C521" s="58"/>
      <c r="D521" s="57"/>
      <c r="K521" s="41">
        <f>SUM(Table1[[#This Row],[Regular Wages]],Table1[[#This Row],[OvertimeWages]],Table1[[#This Row],[Holiday Wages]],Table1[[#This Row],[Incentive Payments]])</f>
        <v>0</v>
      </c>
      <c r="L521" s="38"/>
      <c r="M521" s="38"/>
      <c r="N521" s="38"/>
      <c r="O521" s="38"/>
      <c r="P521" s="38"/>
      <c r="Q521" s="38"/>
      <c r="R521" s="38"/>
      <c r="S521" s="41">
        <f>SUM(Table1[[#This Row],[Regular Wages2]],Table1[[#This Row],[OvertimeWages4]],Table1[[#This Row],[Holiday Wages6]],Table1[[#This Row],[Incentive Payments8]])</f>
        <v>0</v>
      </c>
      <c r="T521" s="41">
        <f>SUM(Table1[[#This Row],[Total Pre Min Wage Wages]],Table1[[#This Row],[Total After Min Wage Wages]])</f>
        <v>0</v>
      </c>
      <c r="U521" s="41">
        <f>IFERROR(IF(OR(Table1[[#This Row],[Regular Hours]]=0,Table1[[#This Row],[Regular Hours]]=""),VLOOKUP(Table1[[#This Row],[Position Title]],startingWages!$A$2:$D$200,2, FALSE),Table1[[#This Row],[Regular Wages]]/Table1[[#This Row],[Regular Hours]]),0)</f>
        <v>0</v>
      </c>
      <c r="V521" s="41">
        <f>IF(OR(Table1[[#This Row],[OvertimeHours]]="",Table1[[#This Row],[OvertimeHours]]=0),Table1[[#This Row],[Regular Hourly Wage]]*1.5,Table1[[#This Row],[OvertimeWages]]/Table1[[#This Row],[OvertimeHours]])</f>
        <v>0</v>
      </c>
      <c r="W521" s="41">
        <f>IF(OR(Table1[[#This Row],[Holiday Hours]]="",Table1[[#This Row],[Holiday Hours]]=0),Table1[[#This Row],[Regular Hourly Wage]],Table1[[#This Row],[Holiday Wages]]/Table1[[#This Row],[Holiday Hours]])</f>
        <v>0</v>
      </c>
      <c r="X521" s="41" t="str">
        <f>IF(Table1[[#This Row],[Regular Hourly Wage]]&lt;14.05,"$14.75",IF(Table1[[#This Row],[Regular Hourly Wage]]&lt;30,"5%","None"))</f>
        <v>$14.75</v>
      </c>
      <c r="Y521" s="41">
        <f>IF(Table1[[#This Row],[Wage Category]]="5%",Table1[[#This Row],[Regular Hourly Wage]]*1.05,IF(Table1[[#This Row],[Wage Category]]="$14.75",14.75,Table1[[#This Row],[Regular Hourly Wage]]))</f>
        <v>14.75</v>
      </c>
      <c r="Z521" s="41">
        <f>(1+IF(Table1[[#This Row],[Regular Hourly Wage]]=0,0.5,(Table1[[#This Row],[Overtime Hourly Wage]]-Table1[[#This Row],[Regular Hourly Wage]])/Table1[[#This Row],[Regular Hourly Wage]]))*Table1[[#This Row],[Regular Wage Cap]]</f>
        <v>22.125</v>
      </c>
      <c r="AA521" s="41">
        <f>(1+IF(Table1[[#This Row],[Regular Hourly Wage]]=0,0,(Table1[[#This Row],[Holiday Hourly Wage]]-Table1[[#This Row],[Regular Hourly Wage]])/Table1[[#This Row],[Regular Hourly Wage]]))*Table1[[#This Row],[Regular Wage Cap]]</f>
        <v>14.75</v>
      </c>
      <c r="AB521" s="41">
        <f>Table1[[#This Row],[Regular Hours3]]*Table1[[#This Row],[Regular Hourly Wage]]</f>
        <v>0</v>
      </c>
      <c r="AC521" s="41">
        <f>Table1[[#This Row],[OvertimeHours5]]*Table1[[#This Row],[Overtime Hourly Wage]]</f>
        <v>0</v>
      </c>
      <c r="AD521" s="41">
        <f>Table1[[#This Row],[Holiday Hours7]]*Table1[[#This Row],[Holiday Hourly Wage]]</f>
        <v>0</v>
      </c>
      <c r="AE521" s="41">
        <f>SUM(Table1[[#This Row],[Regular10]:[Holiday12]])</f>
        <v>0</v>
      </c>
      <c r="AF521" s="41">
        <f>Table1[[#This Row],[Regular Hours3]]*Table1[[#This Row],[Regular Wage Cap]]</f>
        <v>0</v>
      </c>
      <c r="AG521" s="41">
        <f>Table1[[#This Row],[OvertimeHours5]]*Table1[[#This Row],[Overtime Wage Cap]]</f>
        <v>0</v>
      </c>
      <c r="AH521" s="41">
        <f>Table1[[#This Row],[Holiday Hours7]]*Table1[[#This Row],[Holiday Wage Cap]]</f>
        <v>0</v>
      </c>
      <c r="AI521" s="41">
        <f>SUM(Table1[[#This Row],[Regular]:[Holiday]])</f>
        <v>0</v>
      </c>
      <c r="AJ521" s="41">
        <f>IF(Table1[[#This Row],[Total]]=0,0,Table1[[#This Row],[Total2]]-Table1[[#This Row],[Total]])</f>
        <v>0</v>
      </c>
      <c r="AK521" s="41">
        <f>Table1[[#This Row],[Difference]]*Table1[[#This Row],[DDS Funding Percent]]</f>
        <v>0</v>
      </c>
      <c r="AL521" s="41">
        <f>IF(Table1[[#This Row],[Regular Hourly Wage]]&lt;&gt;0,Table1[[#This Row],[Regular Wage Cap]]-Table1[[#This Row],[Regular Hourly Wage]],0)</f>
        <v>0</v>
      </c>
      <c r="AM521" s="38"/>
      <c r="AN521" s="41">
        <f>Table1[[#This Row],[Wage Difference]]*Table1[[#This Row],[Post Wage Increase Time Off Accruals (Hours)]]</f>
        <v>0</v>
      </c>
      <c r="AO521" s="41">
        <f>Table1[[#This Row],[Min Wage Time Off Accrual Expense]]*Table1[[#This Row],[DDS Funding Percent]]</f>
        <v>0</v>
      </c>
      <c r="AP521" s="1"/>
      <c r="AQ521" s="18"/>
    </row>
    <row r="522" spans="3:43" x14ac:dyDescent="0.25">
      <c r="C522" s="58"/>
      <c r="D522" s="57"/>
      <c r="K522" s="41">
        <f>SUM(Table1[[#This Row],[Regular Wages]],Table1[[#This Row],[OvertimeWages]],Table1[[#This Row],[Holiday Wages]],Table1[[#This Row],[Incentive Payments]])</f>
        <v>0</v>
      </c>
      <c r="L522" s="38"/>
      <c r="M522" s="38"/>
      <c r="N522" s="38"/>
      <c r="O522" s="38"/>
      <c r="P522" s="38"/>
      <c r="Q522" s="38"/>
      <c r="R522" s="38"/>
      <c r="S522" s="41">
        <f>SUM(Table1[[#This Row],[Regular Wages2]],Table1[[#This Row],[OvertimeWages4]],Table1[[#This Row],[Holiday Wages6]],Table1[[#This Row],[Incentive Payments8]])</f>
        <v>0</v>
      </c>
      <c r="T522" s="41">
        <f>SUM(Table1[[#This Row],[Total Pre Min Wage Wages]],Table1[[#This Row],[Total After Min Wage Wages]])</f>
        <v>0</v>
      </c>
      <c r="U522" s="41">
        <f>IFERROR(IF(OR(Table1[[#This Row],[Regular Hours]]=0,Table1[[#This Row],[Regular Hours]]=""),VLOOKUP(Table1[[#This Row],[Position Title]],startingWages!$A$2:$D$200,2, FALSE),Table1[[#This Row],[Regular Wages]]/Table1[[#This Row],[Regular Hours]]),0)</f>
        <v>0</v>
      </c>
      <c r="V522" s="41">
        <f>IF(OR(Table1[[#This Row],[OvertimeHours]]="",Table1[[#This Row],[OvertimeHours]]=0),Table1[[#This Row],[Regular Hourly Wage]]*1.5,Table1[[#This Row],[OvertimeWages]]/Table1[[#This Row],[OvertimeHours]])</f>
        <v>0</v>
      </c>
      <c r="W522" s="41">
        <f>IF(OR(Table1[[#This Row],[Holiday Hours]]="",Table1[[#This Row],[Holiday Hours]]=0),Table1[[#This Row],[Regular Hourly Wage]],Table1[[#This Row],[Holiday Wages]]/Table1[[#This Row],[Holiday Hours]])</f>
        <v>0</v>
      </c>
      <c r="X522" s="41" t="str">
        <f>IF(Table1[[#This Row],[Regular Hourly Wage]]&lt;14.05,"$14.75",IF(Table1[[#This Row],[Regular Hourly Wage]]&lt;30,"5%","None"))</f>
        <v>$14.75</v>
      </c>
      <c r="Y522" s="41">
        <f>IF(Table1[[#This Row],[Wage Category]]="5%",Table1[[#This Row],[Regular Hourly Wage]]*1.05,IF(Table1[[#This Row],[Wage Category]]="$14.75",14.75,Table1[[#This Row],[Regular Hourly Wage]]))</f>
        <v>14.75</v>
      </c>
      <c r="Z522" s="41">
        <f>(1+IF(Table1[[#This Row],[Regular Hourly Wage]]=0,0.5,(Table1[[#This Row],[Overtime Hourly Wage]]-Table1[[#This Row],[Regular Hourly Wage]])/Table1[[#This Row],[Regular Hourly Wage]]))*Table1[[#This Row],[Regular Wage Cap]]</f>
        <v>22.125</v>
      </c>
      <c r="AA522" s="41">
        <f>(1+IF(Table1[[#This Row],[Regular Hourly Wage]]=0,0,(Table1[[#This Row],[Holiday Hourly Wage]]-Table1[[#This Row],[Regular Hourly Wage]])/Table1[[#This Row],[Regular Hourly Wage]]))*Table1[[#This Row],[Regular Wage Cap]]</f>
        <v>14.75</v>
      </c>
      <c r="AB522" s="41">
        <f>Table1[[#This Row],[Regular Hours3]]*Table1[[#This Row],[Regular Hourly Wage]]</f>
        <v>0</v>
      </c>
      <c r="AC522" s="41">
        <f>Table1[[#This Row],[OvertimeHours5]]*Table1[[#This Row],[Overtime Hourly Wage]]</f>
        <v>0</v>
      </c>
      <c r="AD522" s="41">
        <f>Table1[[#This Row],[Holiday Hours7]]*Table1[[#This Row],[Holiday Hourly Wage]]</f>
        <v>0</v>
      </c>
      <c r="AE522" s="41">
        <f>SUM(Table1[[#This Row],[Regular10]:[Holiday12]])</f>
        <v>0</v>
      </c>
      <c r="AF522" s="41">
        <f>Table1[[#This Row],[Regular Hours3]]*Table1[[#This Row],[Regular Wage Cap]]</f>
        <v>0</v>
      </c>
      <c r="AG522" s="41">
        <f>Table1[[#This Row],[OvertimeHours5]]*Table1[[#This Row],[Overtime Wage Cap]]</f>
        <v>0</v>
      </c>
      <c r="AH522" s="41">
        <f>Table1[[#This Row],[Holiday Hours7]]*Table1[[#This Row],[Holiday Wage Cap]]</f>
        <v>0</v>
      </c>
      <c r="AI522" s="41">
        <f>SUM(Table1[[#This Row],[Regular]:[Holiday]])</f>
        <v>0</v>
      </c>
      <c r="AJ522" s="41">
        <f>IF(Table1[[#This Row],[Total]]=0,0,Table1[[#This Row],[Total2]]-Table1[[#This Row],[Total]])</f>
        <v>0</v>
      </c>
      <c r="AK522" s="41">
        <f>Table1[[#This Row],[Difference]]*Table1[[#This Row],[DDS Funding Percent]]</f>
        <v>0</v>
      </c>
      <c r="AL522" s="41">
        <f>IF(Table1[[#This Row],[Regular Hourly Wage]]&lt;&gt;0,Table1[[#This Row],[Regular Wage Cap]]-Table1[[#This Row],[Regular Hourly Wage]],0)</f>
        <v>0</v>
      </c>
      <c r="AM522" s="38"/>
      <c r="AN522" s="41">
        <f>Table1[[#This Row],[Wage Difference]]*Table1[[#This Row],[Post Wage Increase Time Off Accruals (Hours)]]</f>
        <v>0</v>
      </c>
      <c r="AO522" s="41">
        <f>Table1[[#This Row],[Min Wage Time Off Accrual Expense]]*Table1[[#This Row],[DDS Funding Percent]]</f>
        <v>0</v>
      </c>
      <c r="AP522" s="1"/>
      <c r="AQ522" s="18"/>
    </row>
    <row r="523" spans="3:43" x14ac:dyDescent="0.25">
      <c r="C523" s="58"/>
      <c r="D523" s="57"/>
      <c r="K523" s="41">
        <f>SUM(Table1[[#This Row],[Regular Wages]],Table1[[#This Row],[OvertimeWages]],Table1[[#This Row],[Holiday Wages]],Table1[[#This Row],[Incentive Payments]])</f>
        <v>0</v>
      </c>
      <c r="L523" s="38"/>
      <c r="M523" s="38"/>
      <c r="N523" s="38"/>
      <c r="O523" s="38"/>
      <c r="P523" s="38"/>
      <c r="Q523" s="38"/>
      <c r="R523" s="38"/>
      <c r="S523" s="41">
        <f>SUM(Table1[[#This Row],[Regular Wages2]],Table1[[#This Row],[OvertimeWages4]],Table1[[#This Row],[Holiday Wages6]],Table1[[#This Row],[Incentive Payments8]])</f>
        <v>0</v>
      </c>
      <c r="T523" s="41">
        <f>SUM(Table1[[#This Row],[Total Pre Min Wage Wages]],Table1[[#This Row],[Total After Min Wage Wages]])</f>
        <v>0</v>
      </c>
      <c r="U523" s="41">
        <f>IFERROR(IF(OR(Table1[[#This Row],[Regular Hours]]=0,Table1[[#This Row],[Regular Hours]]=""),VLOOKUP(Table1[[#This Row],[Position Title]],startingWages!$A$2:$D$200,2, FALSE),Table1[[#This Row],[Regular Wages]]/Table1[[#This Row],[Regular Hours]]),0)</f>
        <v>0</v>
      </c>
      <c r="V523" s="41">
        <f>IF(OR(Table1[[#This Row],[OvertimeHours]]="",Table1[[#This Row],[OvertimeHours]]=0),Table1[[#This Row],[Regular Hourly Wage]]*1.5,Table1[[#This Row],[OvertimeWages]]/Table1[[#This Row],[OvertimeHours]])</f>
        <v>0</v>
      </c>
      <c r="W523" s="41">
        <f>IF(OR(Table1[[#This Row],[Holiday Hours]]="",Table1[[#This Row],[Holiday Hours]]=0),Table1[[#This Row],[Regular Hourly Wage]],Table1[[#This Row],[Holiday Wages]]/Table1[[#This Row],[Holiday Hours]])</f>
        <v>0</v>
      </c>
      <c r="X523" s="41" t="str">
        <f>IF(Table1[[#This Row],[Regular Hourly Wage]]&lt;14.05,"$14.75",IF(Table1[[#This Row],[Regular Hourly Wage]]&lt;30,"5%","None"))</f>
        <v>$14.75</v>
      </c>
      <c r="Y523" s="41">
        <f>IF(Table1[[#This Row],[Wage Category]]="5%",Table1[[#This Row],[Regular Hourly Wage]]*1.05,IF(Table1[[#This Row],[Wage Category]]="$14.75",14.75,Table1[[#This Row],[Regular Hourly Wage]]))</f>
        <v>14.75</v>
      </c>
      <c r="Z523" s="41">
        <f>(1+IF(Table1[[#This Row],[Regular Hourly Wage]]=0,0.5,(Table1[[#This Row],[Overtime Hourly Wage]]-Table1[[#This Row],[Regular Hourly Wage]])/Table1[[#This Row],[Regular Hourly Wage]]))*Table1[[#This Row],[Regular Wage Cap]]</f>
        <v>22.125</v>
      </c>
      <c r="AA523" s="41">
        <f>(1+IF(Table1[[#This Row],[Regular Hourly Wage]]=0,0,(Table1[[#This Row],[Holiday Hourly Wage]]-Table1[[#This Row],[Regular Hourly Wage]])/Table1[[#This Row],[Regular Hourly Wage]]))*Table1[[#This Row],[Regular Wage Cap]]</f>
        <v>14.75</v>
      </c>
      <c r="AB523" s="41">
        <f>Table1[[#This Row],[Regular Hours3]]*Table1[[#This Row],[Regular Hourly Wage]]</f>
        <v>0</v>
      </c>
      <c r="AC523" s="41">
        <f>Table1[[#This Row],[OvertimeHours5]]*Table1[[#This Row],[Overtime Hourly Wage]]</f>
        <v>0</v>
      </c>
      <c r="AD523" s="41">
        <f>Table1[[#This Row],[Holiday Hours7]]*Table1[[#This Row],[Holiday Hourly Wage]]</f>
        <v>0</v>
      </c>
      <c r="AE523" s="41">
        <f>SUM(Table1[[#This Row],[Regular10]:[Holiday12]])</f>
        <v>0</v>
      </c>
      <c r="AF523" s="41">
        <f>Table1[[#This Row],[Regular Hours3]]*Table1[[#This Row],[Regular Wage Cap]]</f>
        <v>0</v>
      </c>
      <c r="AG523" s="41">
        <f>Table1[[#This Row],[OvertimeHours5]]*Table1[[#This Row],[Overtime Wage Cap]]</f>
        <v>0</v>
      </c>
      <c r="AH523" s="41">
        <f>Table1[[#This Row],[Holiday Hours7]]*Table1[[#This Row],[Holiday Wage Cap]]</f>
        <v>0</v>
      </c>
      <c r="AI523" s="41">
        <f>SUM(Table1[[#This Row],[Regular]:[Holiday]])</f>
        <v>0</v>
      </c>
      <c r="AJ523" s="41">
        <f>IF(Table1[[#This Row],[Total]]=0,0,Table1[[#This Row],[Total2]]-Table1[[#This Row],[Total]])</f>
        <v>0</v>
      </c>
      <c r="AK523" s="41">
        <f>Table1[[#This Row],[Difference]]*Table1[[#This Row],[DDS Funding Percent]]</f>
        <v>0</v>
      </c>
      <c r="AL523" s="41">
        <f>IF(Table1[[#This Row],[Regular Hourly Wage]]&lt;&gt;0,Table1[[#This Row],[Regular Wage Cap]]-Table1[[#This Row],[Regular Hourly Wage]],0)</f>
        <v>0</v>
      </c>
      <c r="AM523" s="38"/>
      <c r="AN523" s="41">
        <f>Table1[[#This Row],[Wage Difference]]*Table1[[#This Row],[Post Wage Increase Time Off Accruals (Hours)]]</f>
        <v>0</v>
      </c>
      <c r="AO523" s="41">
        <f>Table1[[#This Row],[Min Wage Time Off Accrual Expense]]*Table1[[#This Row],[DDS Funding Percent]]</f>
        <v>0</v>
      </c>
      <c r="AP523" s="1"/>
      <c r="AQ523" s="18"/>
    </row>
    <row r="524" spans="3:43" x14ac:dyDescent="0.25">
      <c r="C524" s="58"/>
      <c r="D524" s="57"/>
      <c r="K524" s="41">
        <f>SUM(Table1[[#This Row],[Regular Wages]],Table1[[#This Row],[OvertimeWages]],Table1[[#This Row],[Holiday Wages]],Table1[[#This Row],[Incentive Payments]])</f>
        <v>0</v>
      </c>
      <c r="L524" s="38"/>
      <c r="M524" s="38"/>
      <c r="N524" s="38"/>
      <c r="O524" s="38"/>
      <c r="P524" s="38"/>
      <c r="Q524" s="38"/>
      <c r="R524" s="38"/>
      <c r="S524" s="41">
        <f>SUM(Table1[[#This Row],[Regular Wages2]],Table1[[#This Row],[OvertimeWages4]],Table1[[#This Row],[Holiday Wages6]],Table1[[#This Row],[Incentive Payments8]])</f>
        <v>0</v>
      </c>
      <c r="T524" s="41">
        <f>SUM(Table1[[#This Row],[Total Pre Min Wage Wages]],Table1[[#This Row],[Total After Min Wage Wages]])</f>
        <v>0</v>
      </c>
      <c r="U524" s="41">
        <f>IFERROR(IF(OR(Table1[[#This Row],[Regular Hours]]=0,Table1[[#This Row],[Regular Hours]]=""),VLOOKUP(Table1[[#This Row],[Position Title]],startingWages!$A$2:$D$200,2, FALSE),Table1[[#This Row],[Regular Wages]]/Table1[[#This Row],[Regular Hours]]),0)</f>
        <v>0</v>
      </c>
      <c r="V524" s="41">
        <f>IF(OR(Table1[[#This Row],[OvertimeHours]]="",Table1[[#This Row],[OvertimeHours]]=0),Table1[[#This Row],[Regular Hourly Wage]]*1.5,Table1[[#This Row],[OvertimeWages]]/Table1[[#This Row],[OvertimeHours]])</f>
        <v>0</v>
      </c>
      <c r="W524" s="41">
        <f>IF(OR(Table1[[#This Row],[Holiday Hours]]="",Table1[[#This Row],[Holiday Hours]]=0),Table1[[#This Row],[Regular Hourly Wage]],Table1[[#This Row],[Holiday Wages]]/Table1[[#This Row],[Holiday Hours]])</f>
        <v>0</v>
      </c>
      <c r="X524" s="41" t="str">
        <f>IF(Table1[[#This Row],[Regular Hourly Wage]]&lt;14.05,"$14.75",IF(Table1[[#This Row],[Regular Hourly Wage]]&lt;30,"5%","None"))</f>
        <v>$14.75</v>
      </c>
      <c r="Y524" s="41">
        <f>IF(Table1[[#This Row],[Wage Category]]="5%",Table1[[#This Row],[Regular Hourly Wage]]*1.05,IF(Table1[[#This Row],[Wage Category]]="$14.75",14.75,Table1[[#This Row],[Regular Hourly Wage]]))</f>
        <v>14.75</v>
      </c>
      <c r="Z524" s="41">
        <f>(1+IF(Table1[[#This Row],[Regular Hourly Wage]]=0,0.5,(Table1[[#This Row],[Overtime Hourly Wage]]-Table1[[#This Row],[Regular Hourly Wage]])/Table1[[#This Row],[Regular Hourly Wage]]))*Table1[[#This Row],[Regular Wage Cap]]</f>
        <v>22.125</v>
      </c>
      <c r="AA524" s="41">
        <f>(1+IF(Table1[[#This Row],[Regular Hourly Wage]]=0,0,(Table1[[#This Row],[Holiday Hourly Wage]]-Table1[[#This Row],[Regular Hourly Wage]])/Table1[[#This Row],[Regular Hourly Wage]]))*Table1[[#This Row],[Regular Wage Cap]]</f>
        <v>14.75</v>
      </c>
      <c r="AB524" s="41">
        <f>Table1[[#This Row],[Regular Hours3]]*Table1[[#This Row],[Regular Hourly Wage]]</f>
        <v>0</v>
      </c>
      <c r="AC524" s="41">
        <f>Table1[[#This Row],[OvertimeHours5]]*Table1[[#This Row],[Overtime Hourly Wage]]</f>
        <v>0</v>
      </c>
      <c r="AD524" s="41">
        <f>Table1[[#This Row],[Holiday Hours7]]*Table1[[#This Row],[Holiday Hourly Wage]]</f>
        <v>0</v>
      </c>
      <c r="AE524" s="41">
        <f>SUM(Table1[[#This Row],[Regular10]:[Holiday12]])</f>
        <v>0</v>
      </c>
      <c r="AF524" s="41">
        <f>Table1[[#This Row],[Regular Hours3]]*Table1[[#This Row],[Regular Wage Cap]]</f>
        <v>0</v>
      </c>
      <c r="AG524" s="41">
        <f>Table1[[#This Row],[OvertimeHours5]]*Table1[[#This Row],[Overtime Wage Cap]]</f>
        <v>0</v>
      </c>
      <c r="AH524" s="41">
        <f>Table1[[#This Row],[Holiday Hours7]]*Table1[[#This Row],[Holiday Wage Cap]]</f>
        <v>0</v>
      </c>
      <c r="AI524" s="41">
        <f>SUM(Table1[[#This Row],[Regular]:[Holiday]])</f>
        <v>0</v>
      </c>
      <c r="AJ524" s="41">
        <f>IF(Table1[[#This Row],[Total]]=0,0,Table1[[#This Row],[Total2]]-Table1[[#This Row],[Total]])</f>
        <v>0</v>
      </c>
      <c r="AK524" s="41">
        <f>Table1[[#This Row],[Difference]]*Table1[[#This Row],[DDS Funding Percent]]</f>
        <v>0</v>
      </c>
      <c r="AL524" s="41">
        <f>IF(Table1[[#This Row],[Regular Hourly Wage]]&lt;&gt;0,Table1[[#This Row],[Regular Wage Cap]]-Table1[[#This Row],[Regular Hourly Wage]],0)</f>
        <v>0</v>
      </c>
      <c r="AM524" s="38"/>
      <c r="AN524" s="41">
        <f>Table1[[#This Row],[Wage Difference]]*Table1[[#This Row],[Post Wage Increase Time Off Accruals (Hours)]]</f>
        <v>0</v>
      </c>
      <c r="AO524" s="41">
        <f>Table1[[#This Row],[Min Wage Time Off Accrual Expense]]*Table1[[#This Row],[DDS Funding Percent]]</f>
        <v>0</v>
      </c>
      <c r="AP524" s="1"/>
      <c r="AQ524" s="18"/>
    </row>
    <row r="525" spans="3:43" x14ac:dyDescent="0.25">
      <c r="C525" s="58"/>
      <c r="D525" s="57"/>
      <c r="K525" s="41">
        <f>SUM(Table1[[#This Row],[Regular Wages]],Table1[[#This Row],[OvertimeWages]],Table1[[#This Row],[Holiday Wages]],Table1[[#This Row],[Incentive Payments]])</f>
        <v>0</v>
      </c>
      <c r="L525" s="38"/>
      <c r="M525" s="38"/>
      <c r="N525" s="38"/>
      <c r="O525" s="38"/>
      <c r="P525" s="38"/>
      <c r="Q525" s="38"/>
      <c r="R525" s="38"/>
      <c r="S525" s="41">
        <f>SUM(Table1[[#This Row],[Regular Wages2]],Table1[[#This Row],[OvertimeWages4]],Table1[[#This Row],[Holiday Wages6]],Table1[[#This Row],[Incentive Payments8]])</f>
        <v>0</v>
      </c>
      <c r="T525" s="41">
        <f>SUM(Table1[[#This Row],[Total Pre Min Wage Wages]],Table1[[#This Row],[Total After Min Wage Wages]])</f>
        <v>0</v>
      </c>
      <c r="U525" s="41">
        <f>IFERROR(IF(OR(Table1[[#This Row],[Regular Hours]]=0,Table1[[#This Row],[Regular Hours]]=""),VLOOKUP(Table1[[#This Row],[Position Title]],startingWages!$A$2:$D$200,2, FALSE),Table1[[#This Row],[Regular Wages]]/Table1[[#This Row],[Regular Hours]]),0)</f>
        <v>0</v>
      </c>
      <c r="V525" s="41">
        <f>IF(OR(Table1[[#This Row],[OvertimeHours]]="",Table1[[#This Row],[OvertimeHours]]=0),Table1[[#This Row],[Regular Hourly Wage]]*1.5,Table1[[#This Row],[OvertimeWages]]/Table1[[#This Row],[OvertimeHours]])</f>
        <v>0</v>
      </c>
      <c r="W525" s="41">
        <f>IF(OR(Table1[[#This Row],[Holiday Hours]]="",Table1[[#This Row],[Holiday Hours]]=0),Table1[[#This Row],[Regular Hourly Wage]],Table1[[#This Row],[Holiday Wages]]/Table1[[#This Row],[Holiday Hours]])</f>
        <v>0</v>
      </c>
      <c r="X525" s="41" t="str">
        <f>IF(Table1[[#This Row],[Regular Hourly Wage]]&lt;14.05,"$14.75",IF(Table1[[#This Row],[Regular Hourly Wage]]&lt;30,"5%","None"))</f>
        <v>$14.75</v>
      </c>
      <c r="Y525" s="41">
        <f>IF(Table1[[#This Row],[Wage Category]]="5%",Table1[[#This Row],[Regular Hourly Wage]]*1.05,IF(Table1[[#This Row],[Wage Category]]="$14.75",14.75,Table1[[#This Row],[Regular Hourly Wage]]))</f>
        <v>14.75</v>
      </c>
      <c r="Z525" s="41">
        <f>(1+IF(Table1[[#This Row],[Regular Hourly Wage]]=0,0.5,(Table1[[#This Row],[Overtime Hourly Wage]]-Table1[[#This Row],[Regular Hourly Wage]])/Table1[[#This Row],[Regular Hourly Wage]]))*Table1[[#This Row],[Regular Wage Cap]]</f>
        <v>22.125</v>
      </c>
      <c r="AA525" s="41">
        <f>(1+IF(Table1[[#This Row],[Regular Hourly Wage]]=0,0,(Table1[[#This Row],[Holiday Hourly Wage]]-Table1[[#This Row],[Regular Hourly Wage]])/Table1[[#This Row],[Regular Hourly Wage]]))*Table1[[#This Row],[Regular Wage Cap]]</f>
        <v>14.75</v>
      </c>
      <c r="AB525" s="41">
        <f>Table1[[#This Row],[Regular Hours3]]*Table1[[#This Row],[Regular Hourly Wage]]</f>
        <v>0</v>
      </c>
      <c r="AC525" s="41">
        <f>Table1[[#This Row],[OvertimeHours5]]*Table1[[#This Row],[Overtime Hourly Wage]]</f>
        <v>0</v>
      </c>
      <c r="AD525" s="41">
        <f>Table1[[#This Row],[Holiday Hours7]]*Table1[[#This Row],[Holiday Hourly Wage]]</f>
        <v>0</v>
      </c>
      <c r="AE525" s="41">
        <f>SUM(Table1[[#This Row],[Regular10]:[Holiday12]])</f>
        <v>0</v>
      </c>
      <c r="AF525" s="41">
        <f>Table1[[#This Row],[Regular Hours3]]*Table1[[#This Row],[Regular Wage Cap]]</f>
        <v>0</v>
      </c>
      <c r="AG525" s="41">
        <f>Table1[[#This Row],[OvertimeHours5]]*Table1[[#This Row],[Overtime Wage Cap]]</f>
        <v>0</v>
      </c>
      <c r="AH525" s="41">
        <f>Table1[[#This Row],[Holiday Hours7]]*Table1[[#This Row],[Holiday Wage Cap]]</f>
        <v>0</v>
      </c>
      <c r="AI525" s="41">
        <f>SUM(Table1[[#This Row],[Regular]:[Holiday]])</f>
        <v>0</v>
      </c>
      <c r="AJ525" s="41">
        <f>IF(Table1[[#This Row],[Total]]=0,0,Table1[[#This Row],[Total2]]-Table1[[#This Row],[Total]])</f>
        <v>0</v>
      </c>
      <c r="AK525" s="41">
        <f>Table1[[#This Row],[Difference]]*Table1[[#This Row],[DDS Funding Percent]]</f>
        <v>0</v>
      </c>
      <c r="AL525" s="41">
        <f>IF(Table1[[#This Row],[Regular Hourly Wage]]&lt;&gt;0,Table1[[#This Row],[Regular Wage Cap]]-Table1[[#This Row],[Regular Hourly Wage]],0)</f>
        <v>0</v>
      </c>
      <c r="AM525" s="38"/>
      <c r="AN525" s="41">
        <f>Table1[[#This Row],[Wage Difference]]*Table1[[#This Row],[Post Wage Increase Time Off Accruals (Hours)]]</f>
        <v>0</v>
      </c>
      <c r="AO525" s="41">
        <f>Table1[[#This Row],[Min Wage Time Off Accrual Expense]]*Table1[[#This Row],[DDS Funding Percent]]</f>
        <v>0</v>
      </c>
      <c r="AP525" s="1"/>
      <c r="AQ525" s="18"/>
    </row>
    <row r="526" spans="3:43" x14ac:dyDescent="0.25">
      <c r="C526" s="58"/>
      <c r="D526" s="57"/>
      <c r="K526" s="41">
        <f>SUM(Table1[[#This Row],[Regular Wages]],Table1[[#This Row],[OvertimeWages]],Table1[[#This Row],[Holiday Wages]],Table1[[#This Row],[Incentive Payments]])</f>
        <v>0</v>
      </c>
      <c r="L526" s="38"/>
      <c r="M526" s="38"/>
      <c r="N526" s="38"/>
      <c r="O526" s="38"/>
      <c r="P526" s="38"/>
      <c r="Q526" s="38"/>
      <c r="R526" s="38"/>
      <c r="S526" s="41">
        <f>SUM(Table1[[#This Row],[Regular Wages2]],Table1[[#This Row],[OvertimeWages4]],Table1[[#This Row],[Holiday Wages6]],Table1[[#This Row],[Incentive Payments8]])</f>
        <v>0</v>
      </c>
      <c r="T526" s="41">
        <f>SUM(Table1[[#This Row],[Total Pre Min Wage Wages]],Table1[[#This Row],[Total After Min Wage Wages]])</f>
        <v>0</v>
      </c>
      <c r="U526" s="41">
        <f>IFERROR(IF(OR(Table1[[#This Row],[Regular Hours]]=0,Table1[[#This Row],[Regular Hours]]=""),VLOOKUP(Table1[[#This Row],[Position Title]],startingWages!$A$2:$D$200,2, FALSE),Table1[[#This Row],[Regular Wages]]/Table1[[#This Row],[Regular Hours]]),0)</f>
        <v>0</v>
      </c>
      <c r="V526" s="41">
        <f>IF(OR(Table1[[#This Row],[OvertimeHours]]="",Table1[[#This Row],[OvertimeHours]]=0),Table1[[#This Row],[Regular Hourly Wage]]*1.5,Table1[[#This Row],[OvertimeWages]]/Table1[[#This Row],[OvertimeHours]])</f>
        <v>0</v>
      </c>
      <c r="W526" s="41">
        <f>IF(OR(Table1[[#This Row],[Holiday Hours]]="",Table1[[#This Row],[Holiday Hours]]=0),Table1[[#This Row],[Regular Hourly Wage]],Table1[[#This Row],[Holiday Wages]]/Table1[[#This Row],[Holiday Hours]])</f>
        <v>0</v>
      </c>
      <c r="X526" s="41" t="str">
        <f>IF(Table1[[#This Row],[Regular Hourly Wage]]&lt;14.05,"$14.75",IF(Table1[[#This Row],[Regular Hourly Wage]]&lt;30,"5%","None"))</f>
        <v>$14.75</v>
      </c>
      <c r="Y526" s="41">
        <f>IF(Table1[[#This Row],[Wage Category]]="5%",Table1[[#This Row],[Regular Hourly Wage]]*1.05,IF(Table1[[#This Row],[Wage Category]]="$14.75",14.75,Table1[[#This Row],[Regular Hourly Wage]]))</f>
        <v>14.75</v>
      </c>
      <c r="Z526" s="41">
        <f>(1+IF(Table1[[#This Row],[Regular Hourly Wage]]=0,0.5,(Table1[[#This Row],[Overtime Hourly Wage]]-Table1[[#This Row],[Regular Hourly Wage]])/Table1[[#This Row],[Regular Hourly Wage]]))*Table1[[#This Row],[Regular Wage Cap]]</f>
        <v>22.125</v>
      </c>
      <c r="AA526" s="41">
        <f>(1+IF(Table1[[#This Row],[Regular Hourly Wage]]=0,0,(Table1[[#This Row],[Holiday Hourly Wage]]-Table1[[#This Row],[Regular Hourly Wage]])/Table1[[#This Row],[Regular Hourly Wage]]))*Table1[[#This Row],[Regular Wage Cap]]</f>
        <v>14.75</v>
      </c>
      <c r="AB526" s="41">
        <f>Table1[[#This Row],[Regular Hours3]]*Table1[[#This Row],[Regular Hourly Wage]]</f>
        <v>0</v>
      </c>
      <c r="AC526" s="41">
        <f>Table1[[#This Row],[OvertimeHours5]]*Table1[[#This Row],[Overtime Hourly Wage]]</f>
        <v>0</v>
      </c>
      <c r="AD526" s="41">
        <f>Table1[[#This Row],[Holiday Hours7]]*Table1[[#This Row],[Holiday Hourly Wage]]</f>
        <v>0</v>
      </c>
      <c r="AE526" s="41">
        <f>SUM(Table1[[#This Row],[Regular10]:[Holiday12]])</f>
        <v>0</v>
      </c>
      <c r="AF526" s="41">
        <f>Table1[[#This Row],[Regular Hours3]]*Table1[[#This Row],[Regular Wage Cap]]</f>
        <v>0</v>
      </c>
      <c r="AG526" s="41">
        <f>Table1[[#This Row],[OvertimeHours5]]*Table1[[#This Row],[Overtime Wage Cap]]</f>
        <v>0</v>
      </c>
      <c r="AH526" s="41">
        <f>Table1[[#This Row],[Holiday Hours7]]*Table1[[#This Row],[Holiday Wage Cap]]</f>
        <v>0</v>
      </c>
      <c r="AI526" s="41">
        <f>SUM(Table1[[#This Row],[Regular]:[Holiday]])</f>
        <v>0</v>
      </c>
      <c r="AJ526" s="41">
        <f>IF(Table1[[#This Row],[Total]]=0,0,Table1[[#This Row],[Total2]]-Table1[[#This Row],[Total]])</f>
        <v>0</v>
      </c>
      <c r="AK526" s="41">
        <f>Table1[[#This Row],[Difference]]*Table1[[#This Row],[DDS Funding Percent]]</f>
        <v>0</v>
      </c>
      <c r="AL526" s="41">
        <f>IF(Table1[[#This Row],[Regular Hourly Wage]]&lt;&gt;0,Table1[[#This Row],[Regular Wage Cap]]-Table1[[#This Row],[Regular Hourly Wage]],0)</f>
        <v>0</v>
      </c>
      <c r="AM526" s="38"/>
      <c r="AN526" s="41">
        <f>Table1[[#This Row],[Wage Difference]]*Table1[[#This Row],[Post Wage Increase Time Off Accruals (Hours)]]</f>
        <v>0</v>
      </c>
      <c r="AO526" s="41">
        <f>Table1[[#This Row],[Min Wage Time Off Accrual Expense]]*Table1[[#This Row],[DDS Funding Percent]]</f>
        <v>0</v>
      </c>
      <c r="AP526" s="1"/>
      <c r="AQ526" s="18"/>
    </row>
    <row r="527" spans="3:43" x14ac:dyDescent="0.25">
      <c r="C527" s="58"/>
      <c r="D527" s="57"/>
      <c r="K527" s="41">
        <f>SUM(Table1[[#This Row],[Regular Wages]],Table1[[#This Row],[OvertimeWages]],Table1[[#This Row],[Holiday Wages]],Table1[[#This Row],[Incentive Payments]])</f>
        <v>0</v>
      </c>
      <c r="L527" s="38"/>
      <c r="M527" s="38"/>
      <c r="N527" s="38"/>
      <c r="O527" s="38"/>
      <c r="P527" s="38"/>
      <c r="Q527" s="38"/>
      <c r="R527" s="38"/>
      <c r="S527" s="41">
        <f>SUM(Table1[[#This Row],[Regular Wages2]],Table1[[#This Row],[OvertimeWages4]],Table1[[#This Row],[Holiday Wages6]],Table1[[#This Row],[Incentive Payments8]])</f>
        <v>0</v>
      </c>
      <c r="T527" s="41">
        <f>SUM(Table1[[#This Row],[Total Pre Min Wage Wages]],Table1[[#This Row],[Total After Min Wage Wages]])</f>
        <v>0</v>
      </c>
      <c r="U527" s="41">
        <f>IFERROR(IF(OR(Table1[[#This Row],[Regular Hours]]=0,Table1[[#This Row],[Regular Hours]]=""),VLOOKUP(Table1[[#This Row],[Position Title]],startingWages!$A$2:$D$200,2, FALSE),Table1[[#This Row],[Regular Wages]]/Table1[[#This Row],[Regular Hours]]),0)</f>
        <v>0</v>
      </c>
      <c r="V527" s="41">
        <f>IF(OR(Table1[[#This Row],[OvertimeHours]]="",Table1[[#This Row],[OvertimeHours]]=0),Table1[[#This Row],[Regular Hourly Wage]]*1.5,Table1[[#This Row],[OvertimeWages]]/Table1[[#This Row],[OvertimeHours]])</f>
        <v>0</v>
      </c>
      <c r="W527" s="41">
        <f>IF(OR(Table1[[#This Row],[Holiday Hours]]="",Table1[[#This Row],[Holiday Hours]]=0),Table1[[#This Row],[Regular Hourly Wage]],Table1[[#This Row],[Holiday Wages]]/Table1[[#This Row],[Holiday Hours]])</f>
        <v>0</v>
      </c>
      <c r="X527" s="41" t="str">
        <f>IF(Table1[[#This Row],[Regular Hourly Wage]]&lt;14.05,"$14.75",IF(Table1[[#This Row],[Regular Hourly Wage]]&lt;30,"5%","None"))</f>
        <v>$14.75</v>
      </c>
      <c r="Y527" s="41">
        <f>IF(Table1[[#This Row],[Wage Category]]="5%",Table1[[#This Row],[Regular Hourly Wage]]*1.05,IF(Table1[[#This Row],[Wage Category]]="$14.75",14.75,Table1[[#This Row],[Regular Hourly Wage]]))</f>
        <v>14.75</v>
      </c>
      <c r="Z527" s="41">
        <f>(1+IF(Table1[[#This Row],[Regular Hourly Wage]]=0,0.5,(Table1[[#This Row],[Overtime Hourly Wage]]-Table1[[#This Row],[Regular Hourly Wage]])/Table1[[#This Row],[Regular Hourly Wage]]))*Table1[[#This Row],[Regular Wage Cap]]</f>
        <v>22.125</v>
      </c>
      <c r="AA527" s="41">
        <f>(1+IF(Table1[[#This Row],[Regular Hourly Wage]]=0,0,(Table1[[#This Row],[Holiday Hourly Wage]]-Table1[[#This Row],[Regular Hourly Wage]])/Table1[[#This Row],[Regular Hourly Wage]]))*Table1[[#This Row],[Regular Wage Cap]]</f>
        <v>14.75</v>
      </c>
      <c r="AB527" s="41">
        <f>Table1[[#This Row],[Regular Hours3]]*Table1[[#This Row],[Regular Hourly Wage]]</f>
        <v>0</v>
      </c>
      <c r="AC527" s="41">
        <f>Table1[[#This Row],[OvertimeHours5]]*Table1[[#This Row],[Overtime Hourly Wage]]</f>
        <v>0</v>
      </c>
      <c r="AD527" s="41">
        <f>Table1[[#This Row],[Holiday Hours7]]*Table1[[#This Row],[Holiday Hourly Wage]]</f>
        <v>0</v>
      </c>
      <c r="AE527" s="41">
        <f>SUM(Table1[[#This Row],[Regular10]:[Holiday12]])</f>
        <v>0</v>
      </c>
      <c r="AF527" s="41">
        <f>Table1[[#This Row],[Regular Hours3]]*Table1[[#This Row],[Regular Wage Cap]]</f>
        <v>0</v>
      </c>
      <c r="AG527" s="41">
        <f>Table1[[#This Row],[OvertimeHours5]]*Table1[[#This Row],[Overtime Wage Cap]]</f>
        <v>0</v>
      </c>
      <c r="AH527" s="41">
        <f>Table1[[#This Row],[Holiday Hours7]]*Table1[[#This Row],[Holiday Wage Cap]]</f>
        <v>0</v>
      </c>
      <c r="AI527" s="41">
        <f>SUM(Table1[[#This Row],[Regular]:[Holiday]])</f>
        <v>0</v>
      </c>
      <c r="AJ527" s="41">
        <f>IF(Table1[[#This Row],[Total]]=0,0,Table1[[#This Row],[Total2]]-Table1[[#This Row],[Total]])</f>
        <v>0</v>
      </c>
      <c r="AK527" s="41">
        <f>Table1[[#This Row],[Difference]]*Table1[[#This Row],[DDS Funding Percent]]</f>
        <v>0</v>
      </c>
      <c r="AL527" s="41">
        <f>IF(Table1[[#This Row],[Regular Hourly Wage]]&lt;&gt;0,Table1[[#This Row],[Regular Wage Cap]]-Table1[[#This Row],[Regular Hourly Wage]],0)</f>
        <v>0</v>
      </c>
      <c r="AM527" s="38"/>
      <c r="AN527" s="41">
        <f>Table1[[#This Row],[Wage Difference]]*Table1[[#This Row],[Post Wage Increase Time Off Accruals (Hours)]]</f>
        <v>0</v>
      </c>
      <c r="AO527" s="41">
        <f>Table1[[#This Row],[Min Wage Time Off Accrual Expense]]*Table1[[#This Row],[DDS Funding Percent]]</f>
        <v>0</v>
      </c>
      <c r="AP527" s="1"/>
      <c r="AQ527" s="18"/>
    </row>
    <row r="528" spans="3:43" x14ac:dyDescent="0.25">
      <c r="C528" s="58"/>
      <c r="D528" s="57"/>
      <c r="K528" s="41">
        <f>SUM(Table1[[#This Row],[Regular Wages]],Table1[[#This Row],[OvertimeWages]],Table1[[#This Row],[Holiday Wages]],Table1[[#This Row],[Incentive Payments]])</f>
        <v>0</v>
      </c>
      <c r="L528" s="38"/>
      <c r="M528" s="38"/>
      <c r="N528" s="38"/>
      <c r="O528" s="38"/>
      <c r="P528" s="38"/>
      <c r="Q528" s="38"/>
      <c r="R528" s="38"/>
      <c r="S528" s="41">
        <f>SUM(Table1[[#This Row],[Regular Wages2]],Table1[[#This Row],[OvertimeWages4]],Table1[[#This Row],[Holiday Wages6]],Table1[[#This Row],[Incentive Payments8]])</f>
        <v>0</v>
      </c>
      <c r="T528" s="41">
        <f>SUM(Table1[[#This Row],[Total Pre Min Wage Wages]],Table1[[#This Row],[Total After Min Wage Wages]])</f>
        <v>0</v>
      </c>
      <c r="U528" s="41">
        <f>IFERROR(IF(OR(Table1[[#This Row],[Regular Hours]]=0,Table1[[#This Row],[Regular Hours]]=""),VLOOKUP(Table1[[#This Row],[Position Title]],startingWages!$A$2:$D$200,2, FALSE),Table1[[#This Row],[Regular Wages]]/Table1[[#This Row],[Regular Hours]]),0)</f>
        <v>0</v>
      </c>
      <c r="V528" s="41">
        <f>IF(OR(Table1[[#This Row],[OvertimeHours]]="",Table1[[#This Row],[OvertimeHours]]=0),Table1[[#This Row],[Regular Hourly Wage]]*1.5,Table1[[#This Row],[OvertimeWages]]/Table1[[#This Row],[OvertimeHours]])</f>
        <v>0</v>
      </c>
      <c r="W528" s="41">
        <f>IF(OR(Table1[[#This Row],[Holiday Hours]]="",Table1[[#This Row],[Holiday Hours]]=0),Table1[[#This Row],[Regular Hourly Wage]],Table1[[#This Row],[Holiday Wages]]/Table1[[#This Row],[Holiday Hours]])</f>
        <v>0</v>
      </c>
      <c r="X528" s="41" t="str">
        <f>IF(Table1[[#This Row],[Regular Hourly Wage]]&lt;14.05,"$14.75",IF(Table1[[#This Row],[Regular Hourly Wage]]&lt;30,"5%","None"))</f>
        <v>$14.75</v>
      </c>
      <c r="Y528" s="41">
        <f>IF(Table1[[#This Row],[Wage Category]]="5%",Table1[[#This Row],[Regular Hourly Wage]]*1.05,IF(Table1[[#This Row],[Wage Category]]="$14.75",14.75,Table1[[#This Row],[Regular Hourly Wage]]))</f>
        <v>14.75</v>
      </c>
      <c r="Z528" s="41">
        <f>(1+IF(Table1[[#This Row],[Regular Hourly Wage]]=0,0.5,(Table1[[#This Row],[Overtime Hourly Wage]]-Table1[[#This Row],[Regular Hourly Wage]])/Table1[[#This Row],[Regular Hourly Wage]]))*Table1[[#This Row],[Regular Wage Cap]]</f>
        <v>22.125</v>
      </c>
      <c r="AA528" s="41">
        <f>(1+IF(Table1[[#This Row],[Regular Hourly Wage]]=0,0,(Table1[[#This Row],[Holiday Hourly Wage]]-Table1[[#This Row],[Regular Hourly Wage]])/Table1[[#This Row],[Regular Hourly Wage]]))*Table1[[#This Row],[Regular Wage Cap]]</f>
        <v>14.75</v>
      </c>
      <c r="AB528" s="41">
        <f>Table1[[#This Row],[Regular Hours3]]*Table1[[#This Row],[Regular Hourly Wage]]</f>
        <v>0</v>
      </c>
      <c r="AC528" s="41">
        <f>Table1[[#This Row],[OvertimeHours5]]*Table1[[#This Row],[Overtime Hourly Wage]]</f>
        <v>0</v>
      </c>
      <c r="AD528" s="41">
        <f>Table1[[#This Row],[Holiday Hours7]]*Table1[[#This Row],[Holiday Hourly Wage]]</f>
        <v>0</v>
      </c>
      <c r="AE528" s="41">
        <f>SUM(Table1[[#This Row],[Regular10]:[Holiday12]])</f>
        <v>0</v>
      </c>
      <c r="AF528" s="41">
        <f>Table1[[#This Row],[Regular Hours3]]*Table1[[#This Row],[Regular Wage Cap]]</f>
        <v>0</v>
      </c>
      <c r="AG528" s="41">
        <f>Table1[[#This Row],[OvertimeHours5]]*Table1[[#This Row],[Overtime Wage Cap]]</f>
        <v>0</v>
      </c>
      <c r="AH528" s="41">
        <f>Table1[[#This Row],[Holiday Hours7]]*Table1[[#This Row],[Holiday Wage Cap]]</f>
        <v>0</v>
      </c>
      <c r="AI528" s="41">
        <f>SUM(Table1[[#This Row],[Regular]:[Holiday]])</f>
        <v>0</v>
      </c>
      <c r="AJ528" s="41">
        <f>IF(Table1[[#This Row],[Total]]=0,0,Table1[[#This Row],[Total2]]-Table1[[#This Row],[Total]])</f>
        <v>0</v>
      </c>
      <c r="AK528" s="41">
        <f>Table1[[#This Row],[Difference]]*Table1[[#This Row],[DDS Funding Percent]]</f>
        <v>0</v>
      </c>
      <c r="AL528" s="41">
        <f>IF(Table1[[#This Row],[Regular Hourly Wage]]&lt;&gt;0,Table1[[#This Row],[Regular Wage Cap]]-Table1[[#This Row],[Regular Hourly Wage]],0)</f>
        <v>0</v>
      </c>
      <c r="AM528" s="38"/>
      <c r="AN528" s="41">
        <f>Table1[[#This Row],[Wage Difference]]*Table1[[#This Row],[Post Wage Increase Time Off Accruals (Hours)]]</f>
        <v>0</v>
      </c>
      <c r="AO528" s="41">
        <f>Table1[[#This Row],[Min Wage Time Off Accrual Expense]]*Table1[[#This Row],[DDS Funding Percent]]</f>
        <v>0</v>
      </c>
      <c r="AP528" s="1"/>
      <c r="AQ528" s="18"/>
    </row>
    <row r="529" spans="3:43" x14ac:dyDescent="0.25">
      <c r="C529" s="58"/>
      <c r="D529" s="57"/>
      <c r="K529" s="41">
        <f>SUM(Table1[[#This Row],[Regular Wages]],Table1[[#This Row],[OvertimeWages]],Table1[[#This Row],[Holiday Wages]],Table1[[#This Row],[Incentive Payments]])</f>
        <v>0</v>
      </c>
      <c r="L529" s="38"/>
      <c r="M529" s="38"/>
      <c r="N529" s="38"/>
      <c r="O529" s="38"/>
      <c r="P529" s="38"/>
      <c r="Q529" s="38"/>
      <c r="R529" s="38"/>
      <c r="S529" s="41">
        <f>SUM(Table1[[#This Row],[Regular Wages2]],Table1[[#This Row],[OvertimeWages4]],Table1[[#This Row],[Holiday Wages6]],Table1[[#This Row],[Incentive Payments8]])</f>
        <v>0</v>
      </c>
      <c r="T529" s="41">
        <f>SUM(Table1[[#This Row],[Total Pre Min Wage Wages]],Table1[[#This Row],[Total After Min Wage Wages]])</f>
        <v>0</v>
      </c>
      <c r="U529" s="41">
        <f>IFERROR(IF(OR(Table1[[#This Row],[Regular Hours]]=0,Table1[[#This Row],[Regular Hours]]=""),VLOOKUP(Table1[[#This Row],[Position Title]],startingWages!$A$2:$D$200,2, FALSE),Table1[[#This Row],[Regular Wages]]/Table1[[#This Row],[Regular Hours]]),0)</f>
        <v>0</v>
      </c>
      <c r="V529" s="41">
        <f>IF(OR(Table1[[#This Row],[OvertimeHours]]="",Table1[[#This Row],[OvertimeHours]]=0),Table1[[#This Row],[Regular Hourly Wage]]*1.5,Table1[[#This Row],[OvertimeWages]]/Table1[[#This Row],[OvertimeHours]])</f>
        <v>0</v>
      </c>
      <c r="W529" s="41">
        <f>IF(OR(Table1[[#This Row],[Holiday Hours]]="",Table1[[#This Row],[Holiday Hours]]=0),Table1[[#This Row],[Regular Hourly Wage]],Table1[[#This Row],[Holiday Wages]]/Table1[[#This Row],[Holiday Hours]])</f>
        <v>0</v>
      </c>
      <c r="X529" s="41" t="str">
        <f>IF(Table1[[#This Row],[Regular Hourly Wage]]&lt;14.05,"$14.75",IF(Table1[[#This Row],[Regular Hourly Wage]]&lt;30,"5%","None"))</f>
        <v>$14.75</v>
      </c>
      <c r="Y529" s="41">
        <f>IF(Table1[[#This Row],[Wage Category]]="5%",Table1[[#This Row],[Regular Hourly Wage]]*1.05,IF(Table1[[#This Row],[Wage Category]]="$14.75",14.75,Table1[[#This Row],[Regular Hourly Wage]]))</f>
        <v>14.75</v>
      </c>
      <c r="Z529" s="41">
        <f>(1+IF(Table1[[#This Row],[Regular Hourly Wage]]=0,0.5,(Table1[[#This Row],[Overtime Hourly Wage]]-Table1[[#This Row],[Regular Hourly Wage]])/Table1[[#This Row],[Regular Hourly Wage]]))*Table1[[#This Row],[Regular Wage Cap]]</f>
        <v>22.125</v>
      </c>
      <c r="AA529" s="41">
        <f>(1+IF(Table1[[#This Row],[Regular Hourly Wage]]=0,0,(Table1[[#This Row],[Holiday Hourly Wage]]-Table1[[#This Row],[Regular Hourly Wage]])/Table1[[#This Row],[Regular Hourly Wage]]))*Table1[[#This Row],[Regular Wage Cap]]</f>
        <v>14.75</v>
      </c>
      <c r="AB529" s="41">
        <f>Table1[[#This Row],[Regular Hours3]]*Table1[[#This Row],[Regular Hourly Wage]]</f>
        <v>0</v>
      </c>
      <c r="AC529" s="41">
        <f>Table1[[#This Row],[OvertimeHours5]]*Table1[[#This Row],[Overtime Hourly Wage]]</f>
        <v>0</v>
      </c>
      <c r="AD529" s="41">
        <f>Table1[[#This Row],[Holiday Hours7]]*Table1[[#This Row],[Holiday Hourly Wage]]</f>
        <v>0</v>
      </c>
      <c r="AE529" s="41">
        <f>SUM(Table1[[#This Row],[Regular10]:[Holiday12]])</f>
        <v>0</v>
      </c>
      <c r="AF529" s="41">
        <f>Table1[[#This Row],[Regular Hours3]]*Table1[[#This Row],[Regular Wage Cap]]</f>
        <v>0</v>
      </c>
      <c r="AG529" s="41">
        <f>Table1[[#This Row],[OvertimeHours5]]*Table1[[#This Row],[Overtime Wage Cap]]</f>
        <v>0</v>
      </c>
      <c r="AH529" s="41">
        <f>Table1[[#This Row],[Holiday Hours7]]*Table1[[#This Row],[Holiday Wage Cap]]</f>
        <v>0</v>
      </c>
      <c r="AI529" s="41">
        <f>SUM(Table1[[#This Row],[Regular]:[Holiday]])</f>
        <v>0</v>
      </c>
      <c r="AJ529" s="41">
        <f>IF(Table1[[#This Row],[Total]]=0,0,Table1[[#This Row],[Total2]]-Table1[[#This Row],[Total]])</f>
        <v>0</v>
      </c>
      <c r="AK529" s="41">
        <f>Table1[[#This Row],[Difference]]*Table1[[#This Row],[DDS Funding Percent]]</f>
        <v>0</v>
      </c>
      <c r="AL529" s="41">
        <f>IF(Table1[[#This Row],[Regular Hourly Wage]]&lt;&gt;0,Table1[[#This Row],[Regular Wage Cap]]-Table1[[#This Row],[Regular Hourly Wage]],0)</f>
        <v>0</v>
      </c>
      <c r="AM529" s="38"/>
      <c r="AN529" s="41">
        <f>Table1[[#This Row],[Wage Difference]]*Table1[[#This Row],[Post Wage Increase Time Off Accruals (Hours)]]</f>
        <v>0</v>
      </c>
      <c r="AO529" s="41">
        <f>Table1[[#This Row],[Min Wage Time Off Accrual Expense]]*Table1[[#This Row],[DDS Funding Percent]]</f>
        <v>0</v>
      </c>
      <c r="AP529" s="1"/>
      <c r="AQ529" s="18"/>
    </row>
    <row r="530" spans="3:43" x14ac:dyDescent="0.25">
      <c r="C530" s="58"/>
      <c r="D530" s="57"/>
      <c r="K530" s="41">
        <f>SUM(Table1[[#This Row],[Regular Wages]],Table1[[#This Row],[OvertimeWages]],Table1[[#This Row],[Holiday Wages]],Table1[[#This Row],[Incentive Payments]])</f>
        <v>0</v>
      </c>
      <c r="L530" s="38"/>
      <c r="M530" s="38"/>
      <c r="N530" s="38"/>
      <c r="O530" s="38"/>
      <c r="P530" s="38"/>
      <c r="Q530" s="38"/>
      <c r="R530" s="38"/>
      <c r="S530" s="41">
        <f>SUM(Table1[[#This Row],[Regular Wages2]],Table1[[#This Row],[OvertimeWages4]],Table1[[#This Row],[Holiday Wages6]],Table1[[#This Row],[Incentive Payments8]])</f>
        <v>0</v>
      </c>
      <c r="T530" s="41">
        <f>SUM(Table1[[#This Row],[Total Pre Min Wage Wages]],Table1[[#This Row],[Total After Min Wage Wages]])</f>
        <v>0</v>
      </c>
      <c r="U530" s="41">
        <f>IFERROR(IF(OR(Table1[[#This Row],[Regular Hours]]=0,Table1[[#This Row],[Regular Hours]]=""),VLOOKUP(Table1[[#This Row],[Position Title]],startingWages!$A$2:$D$200,2, FALSE),Table1[[#This Row],[Regular Wages]]/Table1[[#This Row],[Regular Hours]]),0)</f>
        <v>0</v>
      </c>
      <c r="V530" s="41">
        <f>IF(OR(Table1[[#This Row],[OvertimeHours]]="",Table1[[#This Row],[OvertimeHours]]=0),Table1[[#This Row],[Regular Hourly Wage]]*1.5,Table1[[#This Row],[OvertimeWages]]/Table1[[#This Row],[OvertimeHours]])</f>
        <v>0</v>
      </c>
      <c r="W530" s="41">
        <f>IF(OR(Table1[[#This Row],[Holiday Hours]]="",Table1[[#This Row],[Holiday Hours]]=0),Table1[[#This Row],[Regular Hourly Wage]],Table1[[#This Row],[Holiday Wages]]/Table1[[#This Row],[Holiday Hours]])</f>
        <v>0</v>
      </c>
      <c r="X530" s="41" t="str">
        <f>IF(Table1[[#This Row],[Regular Hourly Wage]]&lt;14.05,"$14.75",IF(Table1[[#This Row],[Regular Hourly Wage]]&lt;30,"5%","None"))</f>
        <v>$14.75</v>
      </c>
      <c r="Y530" s="41">
        <f>IF(Table1[[#This Row],[Wage Category]]="5%",Table1[[#This Row],[Regular Hourly Wage]]*1.05,IF(Table1[[#This Row],[Wage Category]]="$14.75",14.75,Table1[[#This Row],[Regular Hourly Wage]]))</f>
        <v>14.75</v>
      </c>
      <c r="Z530" s="41">
        <f>(1+IF(Table1[[#This Row],[Regular Hourly Wage]]=0,0.5,(Table1[[#This Row],[Overtime Hourly Wage]]-Table1[[#This Row],[Regular Hourly Wage]])/Table1[[#This Row],[Regular Hourly Wage]]))*Table1[[#This Row],[Regular Wage Cap]]</f>
        <v>22.125</v>
      </c>
      <c r="AA530" s="41">
        <f>(1+IF(Table1[[#This Row],[Regular Hourly Wage]]=0,0,(Table1[[#This Row],[Holiday Hourly Wage]]-Table1[[#This Row],[Regular Hourly Wage]])/Table1[[#This Row],[Regular Hourly Wage]]))*Table1[[#This Row],[Regular Wage Cap]]</f>
        <v>14.75</v>
      </c>
      <c r="AB530" s="41">
        <f>Table1[[#This Row],[Regular Hours3]]*Table1[[#This Row],[Regular Hourly Wage]]</f>
        <v>0</v>
      </c>
      <c r="AC530" s="41">
        <f>Table1[[#This Row],[OvertimeHours5]]*Table1[[#This Row],[Overtime Hourly Wage]]</f>
        <v>0</v>
      </c>
      <c r="AD530" s="41">
        <f>Table1[[#This Row],[Holiday Hours7]]*Table1[[#This Row],[Holiday Hourly Wage]]</f>
        <v>0</v>
      </c>
      <c r="AE530" s="41">
        <f>SUM(Table1[[#This Row],[Regular10]:[Holiday12]])</f>
        <v>0</v>
      </c>
      <c r="AF530" s="41">
        <f>Table1[[#This Row],[Regular Hours3]]*Table1[[#This Row],[Regular Wage Cap]]</f>
        <v>0</v>
      </c>
      <c r="AG530" s="41">
        <f>Table1[[#This Row],[OvertimeHours5]]*Table1[[#This Row],[Overtime Wage Cap]]</f>
        <v>0</v>
      </c>
      <c r="AH530" s="41">
        <f>Table1[[#This Row],[Holiday Hours7]]*Table1[[#This Row],[Holiday Wage Cap]]</f>
        <v>0</v>
      </c>
      <c r="AI530" s="41">
        <f>SUM(Table1[[#This Row],[Regular]:[Holiday]])</f>
        <v>0</v>
      </c>
      <c r="AJ530" s="41">
        <f>IF(Table1[[#This Row],[Total]]=0,0,Table1[[#This Row],[Total2]]-Table1[[#This Row],[Total]])</f>
        <v>0</v>
      </c>
      <c r="AK530" s="41">
        <f>Table1[[#This Row],[Difference]]*Table1[[#This Row],[DDS Funding Percent]]</f>
        <v>0</v>
      </c>
      <c r="AL530" s="41">
        <f>IF(Table1[[#This Row],[Regular Hourly Wage]]&lt;&gt;0,Table1[[#This Row],[Regular Wage Cap]]-Table1[[#This Row],[Regular Hourly Wage]],0)</f>
        <v>0</v>
      </c>
      <c r="AM530" s="38"/>
      <c r="AN530" s="41">
        <f>Table1[[#This Row],[Wage Difference]]*Table1[[#This Row],[Post Wage Increase Time Off Accruals (Hours)]]</f>
        <v>0</v>
      </c>
      <c r="AO530" s="41">
        <f>Table1[[#This Row],[Min Wage Time Off Accrual Expense]]*Table1[[#This Row],[DDS Funding Percent]]</f>
        <v>0</v>
      </c>
      <c r="AP530" s="1"/>
      <c r="AQ530" s="18"/>
    </row>
    <row r="531" spans="3:43" x14ac:dyDescent="0.25">
      <c r="C531" s="58"/>
      <c r="D531" s="57"/>
      <c r="K531" s="41">
        <f>SUM(Table1[[#This Row],[Regular Wages]],Table1[[#This Row],[OvertimeWages]],Table1[[#This Row],[Holiday Wages]],Table1[[#This Row],[Incentive Payments]])</f>
        <v>0</v>
      </c>
      <c r="L531" s="38"/>
      <c r="M531" s="38"/>
      <c r="N531" s="38"/>
      <c r="O531" s="38"/>
      <c r="P531" s="38"/>
      <c r="Q531" s="38"/>
      <c r="R531" s="38"/>
      <c r="S531" s="41">
        <f>SUM(Table1[[#This Row],[Regular Wages2]],Table1[[#This Row],[OvertimeWages4]],Table1[[#This Row],[Holiday Wages6]],Table1[[#This Row],[Incentive Payments8]])</f>
        <v>0</v>
      </c>
      <c r="T531" s="41">
        <f>SUM(Table1[[#This Row],[Total Pre Min Wage Wages]],Table1[[#This Row],[Total After Min Wage Wages]])</f>
        <v>0</v>
      </c>
      <c r="U531" s="41">
        <f>IFERROR(IF(OR(Table1[[#This Row],[Regular Hours]]=0,Table1[[#This Row],[Regular Hours]]=""),VLOOKUP(Table1[[#This Row],[Position Title]],startingWages!$A$2:$D$200,2, FALSE),Table1[[#This Row],[Regular Wages]]/Table1[[#This Row],[Regular Hours]]),0)</f>
        <v>0</v>
      </c>
      <c r="V531" s="41">
        <f>IF(OR(Table1[[#This Row],[OvertimeHours]]="",Table1[[#This Row],[OvertimeHours]]=0),Table1[[#This Row],[Regular Hourly Wage]]*1.5,Table1[[#This Row],[OvertimeWages]]/Table1[[#This Row],[OvertimeHours]])</f>
        <v>0</v>
      </c>
      <c r="W531" s="41">
        <f>IF(OR(Table1[[#This Row],[Holiday Hours]]="",Table1[[#This Row],[Holiday Hours]]=0),Table1[[#This Row],[Regular Hourly Wage]],Table1[[#This Row],[Holiday Wages]]/Table1[[#This Row],[Holiday Hours]])</f>
        <v>0</v>
      </c>
      <c r="X531" s="41" t="str">
        <f>IF(Table1[[#This Row],[Regular Hourly Wage]]&lt;14.05,"$14.75",IF(Table1[[#This Row],[Regular Hourly Wage]]&lt;30,"5%","None"))</f>
        <v>$14.75</v>
      </c>
      <c r="Y531" s="41">
        <f>IF(Table1[[#This Row],[Wage Category]]="5%",Table1[[#This Row],[Regular Hourly Wage]]*1.05,IF(Table1[[#This Row],[Wage Category]]="$14.75",14.75,Table1[[#This Row],[Regular Hourly Wage]]))</f>
        <v>14.75</v>
      </c>
      <c r="Z531" s="41">
        <f>(1+IF(Table1[[#This Row],[Regular Hourly Wage]]=0,0.5,(Table1[[#This Row],[Overtime Hourly Wage]]-Table1[[#This Row],[Regular Hourly Wage]])/Table1[[#This Row],[Regular Hourly Wage]]))*Table1[[#This Row],[Regular Wage Cap]]</f>
        <v>22.125</v>
      </c>
      <c r="AA531" s="41">
        <f>(1+IF(Table1[[#This Row],[Regular Hourly Wage]]=0,0,(Table1[[#This Row],[Holiday Hourly Wage]]-Table1[[#This Row],[Regular Hourly Wage]])/Table1[[#This Row],[Regular Hourly Wage]]))*Table1[[#This Row],[Regular Wage Cap]]</f>
        <v>14.75</v>
      </c>
      <c r="AB531" s="41">
        <f>Table1[[#This Row],[Regular Hours3]]*Table1[[#This Row],[Regular Hourly Wage]]</f>
        <v>0</v>
      </c>
      <c r="AC531" s="41">
        <f>Table1[[#This Row],[OvertimeHours5]]*Table1[[#This Row],[Overtime Hourly Wage]]</f>
        <v>0</v>
      </c>
      <c r="AD531" s="41">
        <f>Table1[[#This Row],[Holiday Hours7]]*Table1[[#This Row],[Holiday Hourly Wage]]</f>
        <v>0</v>
      </c>
      <c r="AE531" s="41">
        <f>SUM(Table1[[#This Row],[Regular10]:[Holiday12]])</f>
        <v>0</v>
      </c>
      <c r="AF531" s="41">
        <f>Table1[[#This Row],[Regular Hours3]]*Table1[[#This Row],[Regular Wage Cap]]</f>
        <v>0</v>
      </c>
      <c r="AG531" s="41">
        <f>Table1[[#This Row],[OvertimeHours5]]*Table1[[#This Row],[Overtime Wage Cap]]</f>
        <v>0</v>
      </c>
      <c r="AH531" s="41">
        <f>Table1[[#This Row],[Holiday Hours7]]*Table1[[#This Row],[Holiday Wage Cap]]</f>
        <v>0</v>
      </c>
      <c r="AI531" s="41">
        <f>SUM(Table1[[#This Row],[Regular]:[Holiday]])</f>
        <v>0</v>
      </c>
      <c r="AJ531" s="41">
        <f>IF(Table1[[#This Row],[Total]]=0,0,Table1[[#This Row],[Total2]]-Table1[[#This Row],[Total]])</f>
        <v>0</v>
      </c>
      <c r="AK531" s="41">
        <f>Table1[[#This Row],[Difference]]*Table1[[#This Row],[DDS Funding Percent]]</f>
        <v>0</v>
      </c>
      <c r="AL531" s="41">
        <f>IF(Table1[[#This Row],[Regular Hourly Wage]]&lt;&gt;0,Table1[[#This Row],[Regular Wage Cap]]-Table1[[#This Row],[Regular Hourly Wage]],0)</f>
        <v>0</v>
      </c>
      <c r="AM531" s="38"/>
      <c r="AN531" s="41">
        <f>Table1[[#This Row],[Wage Difference]]*Table1[[#This Row],[Post Wage Increase Time Off Accruals (Hours)]]</f>
        <v>0</v>
      </c>
      <c r="AO531" s="41">
        <f>Table1[[#This Row],[Min Wage Time Off Accrual Expense]]*Table1[[#This Row],[DDS Funding Percent]]</f>
        <v>0</v>
      </c>
      <c r="AP531" s="1"/>
      <c r="AQ531" s="18"/>
    </row>
    <row r="532" spans="3:43" x14ac:dyDescent="0.25">
      <c r="C532" s="58"/>
      <c r="D532" s="57"/>
      <c r="K532" s="41">
        <f>SUM(Table1[[#This Row],[Regular Wages]],Table1[[#This Row],[OvertimeWages]],Table1[[#This Row],[Holiday Wages]],Table1[[#This Row],[Incentive Payments]])</f>
        <v>0</v>
      </c>
      <c r="L532" s="38"/>
      <c r="M532" s="38"/>
      <c r="N532" s="38"/>
      <c r="O532" s="38"/>
      <c r="P532" s="38"/>
      <c r="Q532" s="38"/>
      <c r="R532" s="38"/>
      <c r="S532" s="41">
        <f>SUM(Table1[[#This Row],[Regular Wages2]],Table1[[#This Row],[OvertimeWages4]],Table1[[#This Row],[Holiday Wages6]],Table1[[#This Row],[Incentive Payments8]])</f>
        <v>0</v>
      </c>
      <c r="T532" s="41">
        <f>SUM(Table1[[#This Row],[Total Pre Min Wage Wages]],Table1[[#This Row],[Total After Min Wage Wages]])</f>
        <v>0</v>
      </c>
      <c r="U532" s="41">
        <f>IFERROR(IF(OR(Table1[[#This Row],[Regular Hours]]=0,Table1[[#This Row],[Regular Hours]]=""),VLOOKUP(Table1[[#This Row],[Position Title]],startingWages!$A$2:$D$200,2, FALSE),Table1[[#This Row],[Regular Wages]]/Table1[[#This Row],[Regular Hours]]),0)</f>
        <v>0</v>
      </c>
      <c r="V532" s="41">
        <f>IF(OR(Table1[[#This Row],[OvertimeHours]]="",Table1[[#This Row],[OvertimeHours]]=0),Table1[[#This Row],[Regular Hourly Wage]]*1.5,Table1[[#This Row],[OvertimeWages]]/Table1[[#This Row],[OvertimeHours]])</f>
        <v>0</v>
      </c>
      <c r="W532" s="41">
        <f>IF(OR(Table1[[#This Row],[Holiday Hours]]="",Table1[[#This Row],[Holiday Hours]]=0),Table1[[#This Row],[Regular Hourly Wage]],Table1[[#This Row],[Holiday Wages]]/Table1[[#This Row],[Holiday Hours]])</f>
        <v>0</v>
      </c>
      <c r="X532" s="41" t="str">
        <f>IF(Table1[[#This Row],[Regular Hourly Wage]]&lt;14.05,"$14.75",IF(Table1[[#This Row],[Regular Hourly Wage]]&lt;30,"5%","None"))</f>
        <v>$14.75</v>
      </c>
      <c r="Y532" s="41">
        <f>IF(Table1[[#This Row],[Wage Category]]="5%",Table1[[#This Row],[Regular Hourly Wage]]*1.05,IF(Table1[[#This Row],[Wage Category]]="$14.75",14.75,Table1[[#This Row],[Regular Hourly Wage]]))</f>
        <v>14.75</v>
      </c>
      <c r="Z532" s="41">
        <f>(1+IF(Table1[[#This Row],[Regular Hourly Wage]]=0,0.5,(Table1[[#This Row],[Overtime Hourly Wage]]-Table1[[#This Row],[Regular Hourly Wage]])/Table1[[#This Row],[Regular Hourly Wage]]))*Table1[[#This Row],[Regular Wage Cap]]</f>
        <v>22.125</v>
      </c>
      <c r="AA532" s="41">
        <f>(1+IF(Table1[[#This Row],[Regular Hourly Wage]]=0,0,(Table1[[#This Row],[Holiday Hourly Wage]]-Table1[[#This Row],[Regular Hourly Wage]])/Table1[[#This Row],[Regular Hourly Wage]]))*Table1[[#This Row],[Regular Wage Cap]]</f>
        <v>14.75</v>
      </c>
      <c r="AB532" s="41">
        <f>Table1[[#This Row],[Regular Hours3]]*Table1[[#This Row],[Regular Hourly Wage]]</f>
        <v>0</v>
      </c>
      <c r="AC532" s="41">
        <f>Table1[[#This Row],[OvertimeHours5]]*Table1[[#This Row],[Overtime Hourly Wage]]</f>
        <v>0</v>
      </c>
      <c r="AD532" s="41">
        <f>Table1[[#This Row],[Holiday Hours7]]*Table1[[#This Row],[Holiday Hourly Wage]]</f>
        <v>0</v>
      </c>
      <c r="AE532" s="41">
        <f>SUM(Table1[[#This Row],[Regular10]:[Holiday12]])</f>
        <v>0</v>
      </c>
      <c r="AF532" s="41">
        <f>Table1[[#This Row],[Regular Hours3]]*Table1[[#This Row],[Regular Wage Cap]]</f>
        <v>0</v>
      </c>
      <c r="AG532" s="41">
        <f>Table1[[#This Row],[OvertimeHours5]]*Table1[[#This Row],[Overtime Wage Cap]]</f>
        <v>0</v>
      </c>
      <c r="AH532" s="41">
        <f>Table1[[#This Row],[Holiday Hours7]]*Table1[[#This Row],[Holiday Wage Cap]]</f>
        <v>0</v>
      </c>
      <c r="AI532" s="41">
        <f>SUM(Table1[[#This Row],[Regular]:[Holiday]])</f>
        <v>0</v>
      </c>
      <c r="AJ532" s="41">
        <f>IF(Table1[[#This Row],[Total]]=0,0,Table1[[#This Row],[Total2]]-Table1[[#This Row],[Total]])</f>
        <v>0</v>
      </c>
      <c r="AK532" s="41">
        <f>Table1[[#This Row],[Difference]]*Table1[[#This Row],[DDS Funding Percent]]</f>
        <v>0</v>
      </c>
      <c r="AL532" s="41">
        <f>IF(Table1[[#This Row],[Regular Hourly Wage]]&lt;&gt;0,Table1[[#This Row],[Regular Wage Cap]]-Table1[[#This Row],[Regular Hourly Wage]],0)</f>
        <v>0</v>
      </c>
      <c r="AM532" s="38"/>
      <c r="AN532" s="41">
        <f>Table1[[#This Row],[Wage Difference]]*Table1[[#This Row],[Post Wage Increase Time Off Accruals (Hours)]]</f>
        <v>0</v>
      </c>
      <c r="AO532" s="41">
        <f>Table1[[#This Row],[Min Wage Time Off Accrual Expense]]*Table1[[#This Row],[DDS Funding Percent]]</f>
        <v>0</v>
      </c>
      <c r="AP532" s="1"/>
      <c r="AQ532" s="18"/>
    </row>
    <row r="533" spans="3:43" x14ac:dyDescent="0.25">
      <c r="C533" s="58"/>
      <c r="D533" s="57"/>
      <c r="K533" s="41">
        <f>SUM(Table1[[#This Row],[Regular Wages]],Table1[[#This Row],[OvertimeWages]],Table1[[#This Row],[Holiday Wages]],Table1[[#This Row],[Incentive Payments]])</f>
        <v>0</v>
      </c>
      <c r="L533" s="38"/>
      <c r="M533" s="38"/>
      <c r="N533" s="38"/>
      <c r="O533" s="38"/>
      <c r="P533" s="38"/>
      <c r="Q533" s="38"/>
      <c r="R533" s="38"/>
      <c r="S533" s="41">
        <f>SUM(Table1[[#This Row],[Regular Wages2]],Table1[[#This Row],[OvertimeWages4]],Table1[[#This Row],[Holiday Wages6]],Table1[[#This Row],[Incentive Payments8]])</f>
        <v>0</v>
      </c>
      <c r="T533" s="41">
        <f>SUM(Table1[[#This Row],[Total Pre Min Wage Wages]],Table1[[#This Row],[Total After Min Wage Wages]])</f>
        <v>0</v>
      </c>
      <c r="U533" s="41">
        <f>IFERROR(IF(OR(Table1[[#This Row],[Regular Hours]]=0,Table1[[#This Row],[Regular Hours]]=""),VLOOKUP(Table1[[#This Row],[Position Title]],startingWages!$A$2:$D$200,2, FALSE),Table1[[#This Row],[Regular Wages]]/Table1[[#This Row],[Regular Hours]]),0)</f>
        <v>0</v>
      </c>
      <c r="V533" s="41">
        <f>IF(OR(Table1[[#This Row],[OvertimeHours]]="",Table1[[#This Row],[OvertimeHours]]=0),Table1[[#This Row],[Regular Hourly Wage]]*1.5,Table1[[#This Row],[OvertimeWages]]/Table1[[#This Row],[OvertimeHours]])</f>
        <v>0</v>
      </c>
      <c r="W533" s="41">
        <f>IF(OR(Table1[[#This Row],[Holiday Hours]]="",Table1[[#This Row],[Holiday Hours]]=0),Table1[[#This Row],[Regular Hourly Wage]],Table1[[#This Row],[Holiday Wages]]/Table1[[#This Row],[Holiday Hours]])</f>
        <v>0</v>
      </c>
      <c r="X533" s="41" t="str">
        <f>IF(Table1[[#This Row],[Regular Hourly Wage]]&lt;14.05,"$14.75",IF(Table1[[#This Row],[Regular Hourly Wage]]&lt;30,"5%","None"))</f>
        <v>$14.75</v>
      </c>
      <c r="Y533" s="41">
        <f>IF(Table1[[#This Row],[Wage Category]]="5%",Table1[[#This Row],[Regular Hourly Wage]]*1.05,IF(Table1[[#This Row],[Wage Category]]="$14.75",14.75,Table1[[#This Row],[Regular Hourly Wage]]))</f>
        <v>14.75</v>
      </c>
      <c r="Z533" s="41">
        <f>(1+IF(Table1[[#This Row],[Regular Hourly Wage]]=0,0.5,(Table1[[#This Row],[Overtime Hourly Wage]]-Table1[[#This Row],[Regular Hourly Wage]])/Table1[[#This Row],[Regular Hourly Wage]]))*Table1[[#This Row],[Regular Wage Cap]]</f>
        <v>22.125</v>
      </c>
      <c r="AA533" s="41">
        <f>(1+IF(Table1[[#This Row],[Regular Hourly Wage]]=0,0,(Table1[[#This Row],[Holiday Hourly Wage]]-Table1[[#This Row],[Regular Hourly Wage]])/Table1[[#This Row],[Regular Hourly Wage]]))*Table1[[#This Row],[Regular Wage Cap]]</f>
        <v>14.75</v>
      </c>
      <c r="AB533" s="41">
        <f>Table1[[#This Row],[Regular Hours3]]*Table1[[#This Row],[Regular Hourly Wage]]</f>
        <v>0</v>
      </c>
      <c r="AC533" s="41">
        <f>Table1[[#This Row],[OvertimeHours5]]*Table1[[#This Row],[Overtime Hourly Wage]]</f>
        <v>0</v>
      </c>
      <c r="AD533" s="41">
        <f>Table1[[#This Row],[Holiday Hours7]]*Table1[[#This Row],[Holiday Hourly Wage]]</f>
        <v>0</v>
      </c>
      <c r="AE533" s="41">
        <f>SUM(Table1[[#This Row],[Regular10]:[Holiday12]])</f>
        <v>0</v>
      </c>
      <c r="AF533" s="41">
        <f>Table1[[#This Row],[Regular Hours3]]*Table1[[#This Row],[Regular Wage Cap]]</f>
        <v>0</v>
      </c>
      <c r="AG533" s="41">
        <f>Table1[[#This Row],[OvertimeHours5]]*Table1[[#This Row],[Overtime Wage Cap]]</f>
        <v>0</v>
      </c>
      <c r="AH533" s="41">
        <f>Table1[[#This Row],[Holiday Hours7]]*Table1[[#This Row],[Holiday Wage Cap]]</f>
        <v>0</v>
      </c>
      <c r="AI533" s="41">
        <f>SUM(Table1[[#This Row],[Regular]:[Holiday]])</f>
        <v>0</v>
      </c>
      <c r="AJ533" s="41">
        <f>IF(Table1[[#This Row],[Total]]=0,0,Table1[[#This Row],[Total2]]-Table1[[#This Row],[Total]])</f>
        <v>0</v>
      </c>
      <c r="AK533" s="41">
        <f>Table1[[#This Row],[Difference]]*Table1[[#This Row],[DDS Funding Percent]]</f>
        <v>0</v>
      </c>
      <c r="AL533" s="41">
        <f>IF(Table1[[#This Row],[Regular Hourly Wage]]&lt;&gt;0,Table1[[#This Row],[Regular Wage Cap]]-Table1[[#This Row],[Regular Hourly Wage]],0)</f>
        <v>0</v>
      </c>
      <c r="AM533" s="38"/>
      <c r="AN533" s="41">
        <f>Table1[[#This Row],[Wage Difference]]*Table1[[#This Row],[Post Wage Increase Time Off Accruals (Hours)]]</f>
        <v>0</v>
      </c>
      <c r="AO533" s="41">
        <f>Table1[[#This Row],[Min Wage Time Off Accrual Expense]]*Table1[[#This Row],[DDS Funding Percent]]</f>
        <v>0</v>
      </c>
      <c r="AP533" s="1"/>
      <c r="AQ533" s="18"/>
    </row>
    <row r="534" spans="3:43" x14ac:dyDescent="0.25">
      <c r="C534" s="58"/>
      <c r="D534" s="57"/>
      <c r="K534" s="41">
        <f>SUM(Table1[[#This Row],[Regular Wages]],Table1[[#This Row],[OvertimeWages]],Table1[[#This Row],[Holiday Wages]],Table1[[#This Row],[Incentive Payments]])</f>
        <v>0</v>
      </c>
      <c r="L534" s="38"/>
      <c r="M534" s="38"/>
      <c r="N534" s="38"/>
      <c r="O534" s="38"/>
      <c r="P534" s="38"/>
      <c r="Q534" s="38"/>
      <c r="R534" s="38"/>
      <c r="S534" s="41">
        <f>SUM(Table1[[#This Row],[Regular Wages2]],Table1[[#This Row],[OvertimeWages4]],Table1[[#This Row],[Holiday Wages6]],Table1[[#This Row],[Incentive Payments8]])</f>
        <v>0</v>
      </c>
      <c r="T534" s="41">
        <f>SUM(Table1[[#This Row],[Total Pre Min Wage Wages]],Table1[[#This Row],[Total After Min Wage Wages]])</f>
        <v>0</v>
      </c>
      <c r="U534" s="41">
        <f>IFERROR(IF(OR(Table1[[#This Row],[Regular Hours]]=0,Table1[[#This Row],[Regular Hours]]=""),VLOOKUP(Table1[[#This Row],[Position Title]],startingWages!$A$2:$D$200,2, FALSE),Table1[[#This Row],[Regular Wages]]/Table1[[#This Row],[Regular Hours]]),0)</f>
        <v>0</v>
      </c>
      <c r="V534" s="41">
        <f>IF(OR(Table1[[#This Row],[OvertimeHours]]="",Table1[[#This Row],[OvertimeHours]]=0),Table1[[#This Row],[Regular Hourly Wage]]*1.5,Table1[[#This Row],[OvertimeWages]]/Table1[[#This Row],[OvertimeHours]])</f>
        <v>0</v>
      </c>
      <c r="W534" s="41">
        <f>IF(OR(Table1[[#This Row],[Holiday Hours]]="",Table1[[#This Row],[Holiday Hours]]=0),Table1[[#This Row],[Regular Hourly Wage]],Table1[[#This Row],[Holiday Wages]]/Table1[[#This Row],[Holiday Hours]])</f>
        <v>0</v>
      </c>
      <c r="X534" s="41" t="str">
        <f>IF(Table1[[#This Row],[Regular Hourly Wage]]&lt;14.05,"$14.75",IF(Table1[[#This Row],[Regular Hourly Wage]]&lt;30,"5%","None"))</f>
        <v>$14.75</v>
      </c>
      <c r="Y534" s="41">
        <f>IF(Table1[[#This Row],[Wage Category]]="5%",Table1[[#This Row],[Regular Hourly Wage]]*1.05,IF(Table1[[#This Row],[Wage Category]]="$14.75",14.75,Table1[[#This Row],[Regular Hourly Wage]]))</f>
        <v>14.75</v>
      </c>
      <c r="Z534" s="41">
        <f>(1+IF(Table1[[#This Row],[Regular Hourly Wage]]=0,0.5,(Table1[[#This Row],[Overtime Hourly Wage]]-Table1[[#This Row],[Regular Hourly Wage]])/Table1[[#This Row],[Regular Hourly Wage]]))*Table1[[#This Row],[Regular Wage Cap]]</f>
        <v>22.125</v>
      </c>
      <c r="AA534" s="41">
        <f>(1+IF(Table1[[#This Row],[Regular Hourly Wage]]=0,0,(Table1[[#This Row],[Holiday Hourly Wage]]-Table1[[#This Row],[Regular Hourly Wage]])/Table1[[#This Row],[Regular Hourly Wage]]))*Table1[[#This Row],[Regular Wage Cap]]</f>
        <v>14.75</v>
      </c>
      <c r="AB534" s="41">
        <f>Table1[[#This Row],[Regular Hours3]]*Table1[[#This Row],[Regular Hourly Wage]]</f>
        <v>0</v>
      </c>
      <c r="AC534" s="41">
        <f>Table1[[#This Row],[OvertimeHours5]]*Table1[[#This Row],[Overtime Hourly Wage]]</f>
        <v>0</v>
      </c>
      <c r="AD534" s="41">
        <f>Table1[[#This Row],[Holiday Hours7]]*Table1[[#This Row],[Holiday Hourly Wage]]</f>
        <v>0</v>
      </c>
      <c r="AE534" s="41">
        <f>SUM(Table1[[#This Row],[Regular10]:[Holiday12]])</f>
        <v>0</v>
      </c>
      <c r="AF534" s="41">
        <f>Table1[[#This Row],[Regular Hours3]]*Table1[[#This Row],[Regular Wage Cap]]</f>
        <v>0</v>
      </c>
      <c r="AG534" s="41">
        <f>Table1[[#This Row],[OvertimeHours5]]*Table1[[#This Row],[Overtime Wage Cap]]</f>
        <v>0</v>
      </c>
      <c r="AH534" s="41">
        <f>Table1[[#This Row],[Holiday Hours7]]*Table1[[#This Row],[Holiday Wage Cap]]</f>
        <v>0</v>
      </c>
      <c r="AI534" s="41">
        <f>SUM(Table1[[#This Row],[Regular]:[Holiday]])</f>
        <v>0</v>
      </c>
      <c r="AJ534" s="41">
        <f>IF(Table1[[#This Row],[Total]]=0,0,Table1[[#This Row],[Total2]]-Table1[[#This Row],[Total]])</f>
        <v>0</v>
      </c>
      <c r="AK534" s="41">
        <f>Table1[[#This Row],[Difference]]*Table1[[#This Row],[DDS Funding Percent]]</f>
        <v>0</v>
      </c>
      <c r="AL534" s="41">
        <f>IF(Table1[[#This Row],[Regular Hourly Wage]]&lt;&gt;0,Table1[[#This Row],[Regular Wage Cap]]-Table1[[#This Row],[Regular Hourly Wage]],0)</f>
        <v>0</v>
      </c>
      <c r="AM534" s="38"/>
      <c r="AN534" s="41">
        <f>Table1[[#This Row],[Wage Difference]]*Table1[[#This Row],[Post Wage Increase Time Off Accruals (Hours)]]</f>
        <v>0</v>
      </c>
      <c r="AO534" s="41">
        <f>Table1[[#This Row],[Min Wage Time Off Accrual Expense]]*Table1[[#This Row],[DDS Funding Percent]]</f>
        <v>0</v>
      </c>
      <c r="AP534" s="1"/>
      <c r="AQ534" s="18"/>
    </row>
    <row r="535" spans="3:43" x14ac:dyDescent="0.25">
      <c r="C535" s="58"/>
      <c r="D535" s="57"/>
      <c r="K535" s="41">
        <f>SUM(Table1[[#This Row],[Regular Wages]],Table1[[#This Row],[OvertimeWages]],Table1[[#This Row],[Holiday Wages]],Table1[[#This Row],[Incentive Payments]])</f>
        <v>0</v>
      </c>
      <c r="L535" s="38"/>
      <c r="M535" s="38"/>
      <c r="N535" s="38"/>
      <c r="O535" s="38"/>
      <c r="P535" s="38"/>
      <c r="Q535" s="38"/>
      <c r="R535" s="38"/>
      <c r="S535" s="41">
        <f>SUM(Table1[[#This Row],[Regular Wages2]],Table1[[#This Row],[OvertimeWages4]],Table1[[#This Row],[Holiday Wages6]],Table1[[#This Row],[Incentive Payments8]])</f>
        <v>0</v>
      </c>
      <c r="T535" s="41">
        <f>SUM(Table1[[#This Row],[Total Pre Min Wage Wages]],Table1[[#This Row],[Total After Min Wage Wages]])</f>
        <v>0</v>
      </c>
      <c r="U535" s="41">
        <f>IFERROR(IF(OR(Table1[[#This Row],[Regular Hours]]=0,Table1[[#This Row],[Regular Hours]]=""),VLOOKUP(Table1[[#This Row],[Position Title]],startingWages!$A$2:$D$200,2, FALSE),Table1[[#This Row],[Regular Wages]]/Table1[[#This Row],[Regular Hours]]),0)</f>
        <v>0</v>
      </c>
      <c r="V535" s="41">
        <f>IF(OR(Table1[[#This Row],[OvertimeHours]]="",Table1[[#This Row],[OvertimeHours]]=0),Table1[[#This Row],[Regular Hourly Wage]]*1.5,Table1[[#This Row],[OvertimeWages]]/Table1[[#This Row],[OvertimeHours]])</f>
        <v>0</v>
      </c>
      <c r="W535" s="41">
        <f>IF(OR(Table1[[#This Row],[Holiday Hours]]="",Table1[[#This Row],[Holiday Hours]]=0),Table1[[#This Row],[Regular Hourly Wage]],Table1[[#This Row],[Holiday Wages]]/Table1[[#This Row],[Holiday Hours]])</f>
        <v>0</v>
      </c>
      <c r="X535" s="41" t="str">
        <f>IF(Table1[[#This Row],[Regular Hourly Wage]]&lt;14.05,"$14.75",IF(Table1[[#This Row],[Regular Hourly Wage]]&lt;30,"5%","None"))</f>
        <v>$14.75</v>
      </c>
      <c r="Y535" s="41">
        <f>IF(Table1[[#This Row],[Wage Category]]="5%",Table1[[#This Row],[Regular Hourly Wage]]*1.05,IF(Table1[[#This Row],[Wage Category]]="$14.75",14.75,Table1[[#This Row],[Regular Hourly Wage]]))</f>
        <v>14.75</v>
      </c>
      <c r="Z535" s="41">
        <f>(1+IF(Table1[[#This Row],[Regular Hourly Wage]]=0,0.5,(Table1[[#This Row],[Overtime Hourly Wage]]-Table1[[#This Row],[Regular Hourly Wage]])/Table1[[#This Row],[Regular Hourly Wage]]))*Table1[[#This Row],[Regular Wage Cap]]</f>
        <v>22.125</v>
      </c>
      <c r="AA535" s="41">
        <f>(1+IF(Table1[[#This Row],[Regular Hourly Wage]]=0,0,(Table1[[#This Row],[Holiday Hourly Wage]]-Table1[[#This Row],[Regular Hourly Wage]])/Table1[[#This Row],[Regular Hourly Wage]]))*Table1[[#This Row],[Regular Wage Cap]]</f>
        <v>14.75</v>
      </c>
      <c r="AB535" s="41">
        <f>Table1[[#This Row],[Regular Hours3]]*Table1[[#This Row],[Regular Hourly Wage]]</f>
        <v>0</v>
      </c>
      <c r="AC535" s="41">
        <f>Table1[[#This Row],[OvertimeHours5]]*Table1[[#This Row],[Overtime Hourly Wage]]</f>
        <v>0</v>
      </c>
      <c r="AD535" s="41">
        <f>Table1[[#This Row],[Holiday Hours7]]*Table1[[#This Row],[Holiday Hourly Wage]]</f>
        <v>0</v>
      </c>
      <c r="AE535" s="41">
        <f>SUM(Table1[[#This Row],[Regular10]:[Holiday12]])</f>
        <v>0</v>
      </c>
      <c r="AF535" s="41">
        <f>Table1[[#This Row],[Regular Hours3]]*Table1[[#This Row],[Regular Wage Cap]]</f>
        <v>0</v>
      </c>
      <c r="AG535" s="41">
        <f>Table1[[#This Row],[OvertimeHours5]]*Table1[[#This Row],[Overtime Wage Cap]]</f>
        <v>0</v>
      </c>
      <c r="AH535" s="41">
        <f>Table1[[#This Row],[Holiday Hours7]]*Table1[[#This Row],[Holiday Wage Cap]]</f>
        <v>0</v>
      </c>
      <c r="AI535" s="41">
        <f>SUM(Table1[[#This Row],[Regular]:[Holiday]])</f>
        <v>0</v>
      </c>
      <c r="AJ535" s="41">
        <f>IF(Table1[[#This Row],[Total]]=0,0,Table1[[#This Row],[Total2]]-Table1[[#This Row],[Total]])</f>
        <v>0</v>
      </c>
      <c r="AK535" s="41">
        <f>Table1[[#This Row],[Difference]]*Table1[[#This Row],[DDS Funding Percent]]</f>
        <v>0</v>
      </c>
      <c r="AL535" s="41">
        <f>IF(Table1[[#This Row],[Regular Hourly Wage]]&lt;&gt;0,Table1[[#This Row],[Regular Wage Cap]]-Table1[[#This Row],[Regular Hourly Wage]],0)</f>
        <v>0</v>
      </c>
      <c r="AM535" s="38"/>
      <c r="AN535" s="41">
        <f>Table1[[#This Row],[Wage Difference]]*Table1[[#This Row],[Post Wage Increase Time Off Accruals (Hours)]]</f>
        <v>0</v>
      </c>
      <c r="AO535" s="41">
        <f>Table1[[#This Row],[Min Wage Time Off Accrual Expense]]*Table1[[#This Row],[DDS Funding Percent]]</f>
        <v>0</v>
      </c>
      <c r="AP535" s="1"/>
      <c r="AQ535" s="18"/>
    </row>
    <row r="536" spans="3:43" x14ac:dyDescent="0.25">
      <c r="C536" s="58"/>
      <c r="D536" s="57"/>
      <c r="K536" s="41">
        <f>SUM(Table1[[#This Row],[Regular Wages]],Table1[[#This Row],[OvertimeWages]],Table1[[#This Row],[Holiday Wages]],Table1[[#This Row],[Incentive Payments]])</f>
        <v>0</v>
      </c>
      <c r="L536" s="38"/>
      <c r="M536" s="38"/>
      <c r="N536" s="38"/>
      <c r="O536" s="38"/>
      <c r="P536" s="38"/>
      <c r="Q536" s="38"/>
      <c r="R536" s="38"/>
      <c r="S536" s="41">
        <f>SUM(Table1[[#This Row],[Regular Wages2]],Table1[[#This Row],[OvertimeWages4]],Table1[[#This Row],[Holiday Wages6]],Table1[[#This Row],[Incentive Payments8]])</f>
        <v>0</v>
      </c>
      <c r="T536" s="41">
        <f>SUM(Table1[[#This Row],[Total Pre Min Wage Wages]],Table1[[#This Row],[Total After Min Wage Wages]])</f>
        <v>0</v>
      </c>
      <c r="U536" s="41">
        <f>IFERROR(IF(OR(Table1[[#This Row],[Regular Hours]]=0,Table1[[#This Row],[Regular Hours]]=""),VLOOKUP(Table1[[#This Row],[Position Title]],startingWages!$A$2:$D$200,2, FALSE),Table1[[#This Row],[Regular Wages]]/Table1[[#This Row],[Regular Hours]]),0)</f>
        <v>0</v>
      </c>
      <c r="V536" s="41">
        <f>IF(OR(Table1[[#This Row],[OvertimeHours]]="",Table1[[#This Row],[OvertimeHours]]=0),Table1[[#This Row],[Regular Hourly Wage]]*1.5,Table1[[#This Row],[OvertimeWages]]/Table1[[#This Row],[OvertimeHours]])</f>
        <v>0</v>
      </c>
      <c r="W536" s="41">
        <f>IF(OR(Table1[[#This Row],[Holiday Hours]]="",Table1[[#This Row],[Holiday Hours]]=0),Table1[[#This Row],[Regular Hourly Wage]],Table1[[#This Row],[Holiday Wages]]/Table1[[#This Row],[Holiday Hours]])</f>
        <v>0</v>
      </c>
      <c r="X536" s="41" t="str">
        <f>IF(Table1[[#This Row],[Regular Hourly Wage]]&lt;14.05,"$14.75",IF(Table1[[#This Row],[Regular Hourly Wage]]&lt;30,"5%","None"))</f>
        <v>$14.75</v>
      </c>
      <c r="Y536" s="41">
        <f>IF(Table1[[#This Row],[Wage Category]]="5%",Table1[[#This Row],[Regular Hourly Wage]]*1.05,IF(Table1[[#This Row],[Wage Category]]="$14.75",14.75,Table1[[#This Row],[Regular Hourly Wage]]))</f>
        <v>14.75</v>
      </c>
      <c r="Z536" s="41">
        <f>(1+IF(Table1[[#This Row],[Regular Hourly Wage]]=0,0.5,(Table1[[#This Row],[Overtime Hourly Wage]]-Table1[[#This Row],[Regular Hourly Wage]])/Table1[[#This Row],[Regular Hourly Wage]]))*Table1[[#This Row],[Regular Wage Cap]]</f>
        <v>22.125</v>
      </c>
      <c r="AA536" s="41">
        <f>(1+IF(Table1[[#This Row],[Regular Hourly Wage]]=0,0,(Table1[[#This Row],[Holiday Hourly Wage]]-Table1[[#This Row],[Regular Hourly Wage]])/Table1[[#This Row],[Regular Hourly Wage]]))*Table1[[#This Row],[Regular Wage Cap]]</f>
        <v>14.75</v>
      </c>
      <c r="AB536" s="41">
        <f>Table1[[#This Row],[Regular Hours3]]*Table1[[#This Row],[Regular Hourly Wage]]</f>
        <v>0</v>
      </c>
      <c r="AC536" s="41">
        <f>Table1[[#This Row],[OvertimeHours5]]*Table1[[#This Row],[Overtime Hourly Wage]]</f>
        <v>0</v>
      </c>
      <c r="AD536" s="41">
        <f>Table1[[#This Row],[Holiday Hours7]]*Table1[[#This Row],[Holiday Hourly Wage]]</f>
        <v>0</v>
      </c>
      <c r="AE536" s="41">
        <f>SUM(Table1[[#This Row],[Regular10]:[Holiday12]])</f>
        <v>0</v>
      </c>
      <c r="AF536" s="41">
        <f>Table1[[#This Row],[Regular Hours3]]*Table1[[#This Row],[Regular Wage Cap]]</f>
        <v>0</v>
      </c>
      <c r="AG536" s="41">
        <f>Table1[[#This Row],[OvertimeHours5]]*Table1[[#This Row],[Overtime Wage Cap]]</f>
        <v>0</v>
      </c>
      <c r="AH536" s="41">
        <f>Table1[[#This Row],[Holiday Hours7]]*Table1[[#This Row],[Holiday Wage Cap]]</f>
        <v>0</v>
      </c>
      <c r="AI536" s="41">
        <f>SUM(Table1[[#This Row],[Regular]:[Holiday]])</f>
        <v>0</v>
      </c>
      <c r="AJ536" s="41">
        <f>IF(Table1[[#This Row],[Total]]=0,0,Table1[[#This Row],[Total2]]-Table1[[#This Row],[Total]])</f>
        <v>0</v>
      </c>
      <c r="AK536" s="41">
        <f>Table1[[#This Row],[Difference]]*Table1[[#This Row],[DDS Funding Percent]]</f>
        <v>0</v>
      </c>
      <c r="AL536" s="41">
        <f>IF(Table1[[#This Row],[Regular Hourly Wage]]&lt;&gt;0,Table1[[#This Row],[Regular Wage Cap]]-Table1[[#This Row],[Regular Hourly Wage]],0)</f>
        <v>0</v>
      </c>
      <c r="AM536" s="38"/>
      <c r="AN536" s="41">
        <f>Table1[[#This Row],[Wage Difference]]*Table1[[#This Row],[Post Wage Increase Time Off Accruals (Hours)]]</f>
        <v>0</v>
      </c>
      <c r="AO536" s="41">
        <f>Table1[[#This Row],[Min Wage Time Off Accrual Expense]]*Table1[[#This Row],[DDS Funding Percent]]</f>
        <v>0</v>
      </c>
      <c r="AP536" s="1"/>
      <c r="AQ536" s="18"/>
    </row>
    <row r="537" spans="3:43" x14ac:dyDescent="0.25">
      <c r="C537" s="58"/>
      <c r="D537" s="57"/>
      <c r="K537" s="41">
        <f>SUM(Table1[[#This Row],[Regular Wages]],Table1[[#This Row],[OvertimeWages]],Table1[[#This Row],[Holiday Wages]],Table1[[#This Row],[Incentive Payments]])</f>
        <v>0</v>
      </c>
      <c r="L537" s="38"/>
      <c r="M537" s="38"/>
      <c r="N537" s="38"/>
      <c r="O537" s="38"/>
      <c r="P537" s="38"/>
      <c r="Q537" s="38"/>
      <c r="R537" s="38"/>
      <c r="S537" s="41">
        <f>SUM(Table1[[#This Row],[Regular Wages2]],Table1[[#This Row],[OvertimeWages4]],Table1[[#This Row],[Holiday Wages6]],Table1[[#This Row],[Incentive Payments8]])</f>
        <v>0</v>
      </c>
      <c r="T537" s="41">
        <f>SUM(Table1[[#This Row],[Total Pre Min Wage Wages]],Table1[[#This Row],[Total After Min Wage Wages]])</f>
        <v>0</v>
      </c>
      <c r="U537" s="41">
        <f>IFERROR(IF(OR(Table1[[#This Row],[Regular Hours]]=0,Table1[[#This Row],[Regular Hours]]=""),VLOOKUP(Table1[[#This Row],[Position Title]],startingWages!$A$2:$D$200,2, FALSE),Table1[[#This Row],[Regular Wages]]/Table1[[#This Row],[Regular Hours]]),0)</f>
        <v>0</v>
      </c>
      <c r="V537" s="41">
        <f>IF(OR(Table1[[#This Row],[OvertimeHours]]="",Table1[[#This Row],[OvertimeHours]]=0),Table1[[#This Row],[Regular Hourly Wage]]*1.5,Table1[[#This Row],[OvertimeWages]]/Table1[[#This Row],[OvertimeHours]])</f>
        <v>0</v>
      </c>
      <c r="W537" s="41">
        <f>IF(OR(Table1[[#This Row],[Holiday Hours]]="",Table1[[#This Row],[Holiday Hours]]=0),Table1[[#This Row],[Regular Hourly Wage]],Table1[[#This Row],[Holiday Wages]]/Table1[[#This Row],[Holiday Hours]])</f>
        <v>0</v>
      </c>
      <c r="X537" s="41" t="str">
        <f>IF(Table1[[#This Row],[Regular Hourly Wage]]&lt;14.05,"$14.75",IF(Table1[[#This Row],[Regular Hourly Wage]]&lt;30,"5%","None"))</f>
        <v>$14.75</v>
      </c>
      <c r="Y537" s="41">
        <f>IF(Table1[[#This Row],[Wage Category]]="5%",Table1[[#This Row],[Regular Hourly Wage]]*1.05,IF(Table1[[#This Row],[Wage Category]]="$14.75",14.75,Table1[[#This Row],[Regular Hourly Wage]]))</f>
        <v>14.75</v>
      </c>
      <c r="Z537" s="41">
        <f>(1+IF(Table1[[#This Row],[Regular Hourly Wage]]=0,0.5,(Table1[[#This Row],[Overtime Hourly Wage]]-Table1[[#This Row],[Regular Hourly Wage]])/Table1[[#This Row],[Regular Hourly Wage]]))*Table1[[#This Row],[Regular Wage Cap]]</f>
        <v>22.125</v>
      </c>
      <c r="AA537" s="41">
        <f>(1+IF(Table1[[#This Row],[Regular Hourly Wage]]=0,0,(Table1[[#This Row],[Holiday Hourly Wage]]-Table1[[#This Row],[Regular Hourly Wage]])/Table1[[#This Row],[Regular Hourly Wage]]))*Table1[[#This Row],[Regular Wage Cap]]</f>
        <v>14.75</v>
      </c>
      <c r="AB537" s="41">
        <f>Table1[[#This Row],[Regular Hours3]]*Table1[[#This Row],[Regular Hourly Wage]]</f>
        <v>0</v>
      </c>
      <c r="AC537" s="41">
        <f>Table1[[#This Row],[OvertimeHours5]]*Table1[[#This Row],[Overtime Hourly Wage]]</f>
        <v>0</v>
      </c>
      <c r="AD537" s="41">
        <f>Table1[[#This Row],[Holiday Hours7]]*Table1[[#This Row],[Holiday Hourly Wage]]</f>
        <v>0</v>
      </c>
      <c r="AE537" s="41">
        <f>SUM(Table1[[#This Row],[Regular10]:[Holiday12]])</f>
        <v>0</v>
      </c>
      <c r="AF537" s="41">
        <f>Table1[[#This Row],[Regular Hours3]]*Table1[[#This Row],[Regular Wage Cap]]</f>
        <v>0</v>
      </c>
      <c r="AG537" s="41">
        <f>Table1[[#This Row],[OvertimeHours5]]*Table1[[#This Row],[Overtime Wage Cap]]</f>
        <v>0</v>
      </c>
      <c r="AH537" s="41">
        <f>Table1[[#This Row],[Holiday Hours7]]*Table1[[#This Row],[Holiday Wage Cap]]</f>
        <v>0</v>
      </c>
      <c r="AI537" s="41">
        <f>SUM(Table1[[#This Row],[Regular]:[Holiday]])</f>
        <v>0</v>
      </c>
      <c r="AJ537" s="41">
        <f>IF(Table1[[#This Row],[Total]]=0,0,Table1[[#This Row],[Total2]]-Table1[[#This Row],[Total]])</f>
        <v>0</v>
      </c>
      <c r="AK537" s="41">
        <f>Table1[[#This Row],[Difference]]*Table1[[#This Row],[DDS Funding Percent]]</f>
        <v>0</v>
      </c>
      <c r="AL537" s="41">
        <f>IF(Table1[[#This Row],[Regular Hourly Wage]]&lt;&gt;0,Table1[[#This Row],[Regular Wage Cap]]-Table1[[#This Row],[Regular Hourly Wage]],0)</f>
        <v>0</v>
      </c>
      <c r="AM537" s="38"/>
      <c r="AN537" s="41">
        <f>Table1[[#This Row],[Wage Difference]]*Table1[[#This Row],[Post Wage Increase Time Off Accruals (Hours)]]</f>
        <v>0</v>
      </c>
      <c r="AO537" s="41">
        <f>Table1[[#This Row],[Min Wage Time Off Accrual Expense]]*Table1[[#This Row],[DDS Funding Percent]]</f>
        <v>0</v>
      </c>
      <c r="AP537" s="1"/>
      <c r="AQ537" s="18"/>
    </row>
    <row r="538" spans="3:43" x14ac:dyDescent="0.25">
      <c r="C538" s="58"/>
      <c r="D538" s="57"/>
      <c r="K538" s="41">
        <f>SUM(Table1[[#This Row],[Regular Wages]],Table1[[#This Row],[OvertimeWages]],Table1[[#This Row],[Holiday Wages]],Table1[[#This Row],[Incentive Payments]])</f>
        <v>0</v>
      </c>
      <c r="L538" s="38"/>
      <c r="M538" s="38"/>
      <c r="N538" s="38"/>
      <c r="O538" s="38"/>
      <c r="P538" s="38"/>
      <c r="Q538" s="38"/>
      <c r="R538" s="38"/>
      <c r="S538" s="41">
        <f>SUM(Table1[[#This Row],[Regular Wages2]],Table1[[#This Row],[OvertimeWages4]],Table1[[#This Row],[Holiday Wages6]],Table1[[#This Row],[Incentive Payments8]])</f>
        <v>0</v>
      </c>
      <c r="T538" s="41">
        <f>SUM(Table1[[#This Row],[Total Pre Min Wage Wages]],Table1[[#This Row],[Total After Min Wage Wages]])</f>
        <v>0</v>
      </c>
      <c r="U538" s="41">
        <f>IFERROR(IF(OR(Table1[[#This Row],[Regular Hours]]=0,Table1[[#This Row],[Regular Hours]]=""),VLOOKUP(Table1[[#This Row],[Position Title]],startingWages!$A$2:$D$200,2, FALSE),Table1[[#This Row],[Regular Wages]]/Table1[[#This Row],[Regular Hours]]),0)</f>
        <v>0</v>
      </c>
      <c r="V538" s="41">
        <f>IF(OR(Table1[[#This Row],[OvertimeHours]]="",Table1[[#This Row],[OvertimeHours]]=0),Table1[[#This Row],[Regular Hourly Wage]]*1.5,Table1[[#This Row],[OvertimeWages]]/Table1[[#This Row],[OvertimeHours]])</f>
        <v>0</v>
      </c>
      <c r="W538" s="41">
        <f>IF(OR(Table1[[#This Row],[Holiday Hours]]="",Table1[[#This Row],[Holiday Hours]]=0),Table1[[#This Row],[Regular Hourly Wage]],Table1[[#This Row],[Holiday Wages]]/Table1[[#This Row],[Holiday Hours]])</f>
        <v>0</v>
      </c>
      <c r="X538" s="41" t="str">
        <f>IF(Table1[[#This Row],[Regular Hourly Wage]]&lt;14.05,"$14.75",IF(Table1[[#This Row],[Regular Hourly Wage]]&lt;30,"5%","None"))</f>
        <v>$14.75</v>
      </c>
      <c r="Y538" s="41">
        <f>IF(Table1[[#This Row],[Wage Category]]="5%",Table1[[#This Row],[Regular Hourly Wage]]*1.05,IF(Table1[[#This Row],[Wage Category]]="$14.75",14.75,Table1[[#This Row],[Regular Hourly Wage]]))</f>
        <v>14.75</v>
      </c>
      <c r="Z538" s="41">
        <f>(1+IF(Table1[[#This Row],[Regular Hourly Wage]]=0,0.5,(Table1[[#This Row],[Overtime Hourly Wage]]-Table1[[#This Row],[Regular Hourly Wage]])/Table1[[#This Row],[Regular Hourly Wage]]))*Table1[[#This Row],[Regular Wage Cap]]</f>
        <v>22.125</v>
      </c>
      <c r="AA538" s="41">
        <f>(1+IF(Table1[[#This Row],[Regular Hourly Wage]]=0,0,(Table1[[#This Row],[Holiday Hourly Wage]]-Table1[[#This Row],[Regular Hourly Wage]])/Table1[[#This Row],[Regular Hourly Wage]]))*Table1[[#This Row],[Regular Wage Cap]]</f>
        <v>14.75</v>
      </c>
      <c r="AB538" s="41">
        <f>Table1[[#This Row],[Regular Hours3]]*Table1[[#This Row],[Regular Hourly Wage]]</f>
        <v>0</v>
      </c>
      <c r="AC538" s="41">
        <f>Table1[[#This Row],[OvertimeHours5]]*Table1[[#This Row],[Overtime Hourly Wage]]</f>
        <v>0</v>
      </c>
      <c r="AD538" s="41">
        <f>Table1[[#This Row],[Holiday Hours7]]*Table1[[#This Row],[Holiday Hourly Wage]]</f>
        <v>0</v>
      </c>
      <c r="AE538" s="41">
        <f>SUM(Table1[[#This Row],[Regular10]:[Holiday12]])</f>
        <v>0</v>
      </c>
      <c r="AF538" s="41">
        <f>Table1[[#This Row],[Regular Hours3]]*Table1[[#This Row],[Regular Wage Cap]]</f>
        <v>0</v>
      </c>
      <c r="AG538" s="41">
        <f>Table1[[#This Row],[OvertimeHours5]]*Table1[[#This Row],[Overtime Wage Cap]]</f>
        <v>0</v>
      </c>
      <c r="AH538" s="41">
        <f>Table1[[#This Row],[Holiday Hours7]]*Table1[[#This Row],[Holiday Wage Cap]]</f>
        <v>0</v>
      </c>
      <c r="AI538" s="41">
        <f>SUM(Table1[[#This Row],[Regular]:[Holiday]])</f>
        <v>0</v>
      </c>
      <c r="AJ538" s="41">
        <f>IF(Table1[[#This Row],[Total]]=0,0,Table1[[#This Row],[Total2]]-Table1[[#This Row],[Total]])</f>
        <v>0</v>
      </c>
      <c r="AK538" s="41">
        <f>Table1[[#This Row],[Difference]]*Table1[[#This Row],[DDS Funding Percent]]</f>
        <v>0</v>
      </c>
      <c r="AL538" s="41">
        <f>IF(Table1[[#This Row],[Regular Hourly Wage]]&lt;&gt;0,Table1[[#This Row],[Regular Wage Cap]]-Table1[[#This Row],[Regular Hourly Wage]],0)</f>
        <v>0</v>
      </c>
      <c r="AM538" s="38"/>
      <c r="AN538" s="41">
        <f>Table1[[#This Row],[Wage Difference]]*Table1[[#This Row],[Post Wage Increase Time Off Accruals (Hours)]]</f>
        <v>0</v>
      </c>
      <c r="AO538" s="41">
        <f>Table1[[#This Row],[Min Wage Time Off Accrual Expense]]*Table1[[#This Row],[DDS Funding Percent]]</f>
        <v>0</v>
      </c>
      <c r="AP538" s="1"/>
      <c r="AQ538" s="18"/>
    </row>
    <row r="539" spans="3:43" x14ac:dyDescent="0.25">
      <c r="C539" s="58"/>
      <c r="D539" s="57"/>
      <c r="K539" s="41">
        <f>SUM(Table1[[#This Row],[Regular Wages]],Table1[[#This Row],[OvertimeWages]],Table1[[#This Row],[Holiday Wages]],Table1[[#This Row],[Incentive Payments]])</f>
        <v>0</v>
      </c>
      <c r="L539" s="38"/>
      <c r="M539" s="38"/>
      <c r="N539" s="38"/>
      <c r="O539" s="38"/>
      <c r="P539" s="38"/>
      <c r="Q539" s="38"/>
      <c r="R539" s="38"/>
      <c r="S539" s="41">
        <f>SUM(Table1[[#This Row],[Regular Wages2]],Table1[[#This Row],[OvertimeWages4]],Table1[[#This Row],[Holiday Wages6]],Table1[[#This Row],[Incentive Payments8]])</f>
        <v>0</v>
      </c>
      <c r="T539" s="41">
        <f>SUM(Table1[[#This Row],[Total Pre Min Wage Wages]],Table1[[#This Row],[Total After Min Wage Wages]])</f>
        <v>0</v>
      </c>
      <c r="U539" s="41">
        <f>IFERROR(IF(OR(Table1[[#This Row],[Regular Hours]]=0,Table1[[#This Row],[Regular Hours]]=""),VLOOKUP(Table1[[#This Row],[Position Title]],startingWages!$A$2:$D$200,2, FALSE),Table1[[#This Row],[Regular Wages]]/Table1[[#This Row],[Regular Hours]]),0)</f>
        <v>0</v>
      </c>
      <c r="V539" s="41">
        <f>IF(OR(Table1[[#This Row],[OvertimeHours]]="",Table1[[#This Row],[OvertimeHours]]=0),Table1[[#This Row],[Regular Hourly Wage]]*1.5,Table1[[#This Row],[OvertimeWages]]/Table1[[#This Row],[OvertimeHours]])</f>
        <v>0</v>
      </c>
      <c r="W539" s="41">
        <f>IF(OR(Table1[[#This Row],[Holiday Hours]]="",Table1[[#This Row],[Holiday Hours]]=0),Table1[[#This Row],[Regular Hourly Wage]],Table1[[#This Row],[Holiday Wages]]/Table1[[#This Row],[Holiday Hours]])</f>
        <v>0</v>
      </c>
      <c r="X539" s="41" t="str">
        <f>IF(Table1[[#This Row],[Regular Hourly Wage]]&lt;14.05,"$14.75",IF(Table1[[#This Row],[Regular Hourly Wage]]&lt;30,"5%","None"))</f>
        <v>$14.75</v>
      </c>
      <c r="Y539" s="41">
        <f>IF(Table1[[#This Row],[Wage Category]]="5%",Table1[[#This Row],[Regular Hourly Wage]]*1.05,IF(Table1[[#This Row],[Wage Category]]="$14.75",14.75,Table1[[#This Row],[Regular Hourly Wage]]))</f>
        <v>14.75</v>
      </c>
      <c r="Z539" s="41">
        <f>(1+IF(Table1[[#This Row],[Regular Hourly Wage]]=0,0.5,(Table1[[#This Row],[Overtime Hourly Wage]]-Table1[[#This Row],[Regular Hourly Wage]])/Table1[[#This Row],[Regular Hourly Wage]]))*Table1[[#This Row],[Regular Wage Cap]]</f>
        <v>22.125</v>
      </c>
      <c r="AA539" s="41">
        <f>(1+IF(Table1[[#This Row],[Regular Hourly Wage]]=0,0,(Table1[[#This Row],[Holiday Hourly Wage]]-Table1[[#This Row],[Regular Hourly Wage]])/Table1[[#This Row],[Regular Hourly Wage]]))*Table1[[#This Row],[Regular Wage Cap]]</f>
        <v>14.75</v>
      </c>
      <c r="AB539" s="41">
        <f>Table1[[#This Row],[Regular Hours3]]*Table1[[#This Row],[Regular Hourly Wage]]</f>
        <v>0</v>
      </c>
      <c r="AC539" s="41">
        <f>Table1[[#This Row],[OvertimeHours5]]*Table1[[#This Row],[Overtime Hourly Wage]]</f>
        <v>0</v>
      </c>
      <c r="AD539" s="41">
        <f>Table1[[#This Row],[Holiday Hours7]]*Table1[[#This Row],[Holiday Hourly Wage]]</f>
        <v>0</v>
      </c>
      <c r="AE539" s="41">
        <f>SUM(Table1[[#This Row],[Regular10]:[Holiday12]])</f>
        <v>0</v>
      </c>
      <c r="AF539" s="41">
        <f>Table1[[#This Row],[Regular Hours3]]*Table1[[#This Row],[Regular Wage Cap]]</f>
        <v>0</v>
      </c>
      <c r="AG539" s="41">
        <f>Table1[[#This Row],[OvertimeHours5]]*Table1[[#This Row],[Overtime Wage Cap]]</f>
        <v>0</v>
      </c>
      <c r="AH539" s="41">
        <f>Table1[[#This Row],[Holiday Hours7]]*Table1[[#This Row],[Holiday Wage Cap]]</f>
        <v>0</v>
      </c>
      <c r="AI539" s="41">
        <f>SUM(Table1[[#This Row],[Regular]:[Holiday]])</f>
        <v>0</v>
      </c>
      <c r="AJ539" s="41">
        <f>IF(Table1[[#This Row],[Total]]=0,0,Table1[[#This Row],[Total2]]-Table1[[#This Row],[Total]])</f>
        <v>0</v>
      </c>
      <c r="AK539" s="41">
        <f>Table1[[#This Row],[Difference]]*Table1[[#This Row],[DDS Funding Percent]]</f>
        <v>0</v>
      </c>
      <c r="AL539" s="41">
        <f>IF(Table1[[#This Row],[Regular Hourly Wage]]&lt;&gt;0,Table1[[#This Row],[Regular Wage Cap]]-Table1[[#This Row],[Regular Hourly Wage]],0)</f>
        <v>0</v>
      </c>
      <c r="AM539" s="38"/>
      <c r="AN539" s="41">
        <f>Table1[[#This Row],[Wage Difference]]*Table1[[#This Row],[Post Wage Increase Time Off Accruals (Hours)]]</f>
        <v>0</v>
      </c>
      <c r="AO539" s="41">
        <f>Table1[[#This Row],[Min Wage Time Off Accrual Expense]]*Table1[[#This Row],[DDS Funding Percent]]</f>
        <v>0</v>
      </c>
      <c r="AP539" s="1"/>
      <c r="AQ539" s="18"/>
    </row>
    <row r="540" spans="3:43" x14ac:dyDescent="0.25">
      <c r="C540" s="58"/>
      <c r="D540" s="57"/>
      <c r="K540" s="41">
        <f>SUM(Table1[[#This Row],[Regular Wages]],Table1[[#This Row],[OvertimeWages]],Table1[[#This Row],[Holiday Wages]],Table1[[#This Row],[Incentive Payments]])</f>
        <v>0</v>
      </c>
      <c r="L540" s="38"/>
      <c r="M540" s="38"/>
      <c r="N540" s="38"/>
      <c r="O540" s="38"/>
      <c r="P540" s="38"/>
      <c r="Q540" s="38"/>
      <c r="R540" s="38"/>
      <c r="S540" s="41">
        <f>SUM(Table1[[#This Row],[Regular Wages2]],Table1[[#This Row],[OvertimeWages4]],Table1[[#This Row],[Holiday Wages6]],Table1[[#This Row],[Incentive Payments8]])</f>
        <v>0</v>
      </c>
      <c r="T540" s="41">
        <f>SUM(Table1[[#This Row],[Total Pre Min Wage Wages]],Table1[[#This Row],[Total After Min Wage Wages]])</f>
        <v>0</v>
      </c>
      <c r="U540" s="41">
        <f>IFERROR(IF(OR(Table1[[#This Row],[Regular Hours]]=0,Table1[[#This Row],[Regular Hours]]=""),VLOOKUP(Table1[[#This Row],[Position Title]],startingWages!$A$2:$D$200,2, FALSE),Table1[[#This Row],[Regular Wages]]/Table1[[#This Row],[Regular Hours]]),0)</f>
        <v>0</v>
      </c>
      <c r="V540" s="41">
        <f>IF(OR(Table1[[#This Row],[OvertimeHours]]="",Table1[[#This Row],[OvertimeHours]]=0),Table1[[#This Row],[Regular Hourly Wage]]*1.5,Table1[[#This Row],[OvertimeWages]]/Table1[[#This Row],[OvertimeHours]])</f>
        <v>0</v>
      </c>
      <c r="W540" s="41">
        <f>IF(OR(Table1[[#This Row],[Holiday Hours]]="",Table1[[#This Row],[Holiday Hours]]=0),Table1[[#This Row],[Regular Hourly Wage]],Table1[[#This Row],[Holiday Wages]]/Table1[[#This Row],[Holiday Hours]])</f>
        <v>0</v>
      </c>
      <c r="X540" s="41" t="str">
        <f>IF(Table1[[#This Row],[Regular Hourly Wage]]&lt;14.05,"$14.75",IF(Table1[[#This Row],[Regular Hourly Wage]]&lt;30,"5%","None"))</f>
        <v>$14.75</v>
      </c>
      <c r="Y540" s="41">
        <f>IF(Table1[[#This Row],[Wage Category]]="5%",Table1[[#This Row],[Regular Hourly Wage]]*1.05,IF(Table1[[#This Row],[Wage Category]]="$14.75",14.75,Table1[[#This Row],[Regular Hourly Wage]]))</f>
        <v>14.75</v>
      </c>
      <c r="Z540" s="41">
        <f>(1+IF(Table1[[#This Row],[Regular Hourly Wage]]=0,0.5,(Table1[[#This Row],[Overtime Hourly Wage]]-Table1[[#This Row],[Regular Hourly Wage]])/Table1[[#This Row],[Regular Hourly Wage]]))*Table1[[#This Row],[Regular Wage Cap]]</f>
        <v>22.125</v>
      </c>
      <c r="AA540" s="41">
        <f>(1+IF(Table1[[#This Row],[Regular Hourly Wage]]=0,0,(Table1[[#This Row],[Holiday Hourly Wage]]-Table1[[#This Row],[Regular Hourly Wage]])/Table1[[#This Row],[Regular Hourly Wage]]))*Table1[[#This Row],[Regular Wage Cap]]</f>
        <v>14.75</v>
      </c>
      <c r="AB540" s="41">
        <f>Table1[[#This Row],[Regular Hours3]]*Table1[[#This Row],[Regular Hourly Wage]]</f>
        <v>0</v>
      </c>
      <c r="AC540" s="41">
        <f>Table1[[#This Row],[OvertimeHours5]]*Table1[[#This Row],[Overtime Hourly Wage]]</f>
        <v>0</v>
      </c>
      <c r="AD540" s="41">
        <f>Table1[[#This Row],[Holiday Hours7]]*Table1[[#This Row],[Holiday Hourly Wage]]</f>
        <v>0</v>
      </c>
      <c r="AE540" s="41">
        <f>SUM(Table1[[#This Row],[Regular10]:[Holiday12]])</f>
        <v>0</v>
      </c>
      <c r="AF540" s="41">
        <f>Table1[[#This Row],[Regular Hours3]]*Table1[[#This Row],[Regular Wage Cap]]</f>
        <v>0</v>
      </c>
      <c r="AG540" s="41">
        <f>Table1[[#This Row],[OvertimeHours5]]*Table1[[#This Row],[Overtime Wage Cap]]</f>
        <v>0</v>
      </c>
      <c r="AH540" s="41">
        <f>Table1[[#This Row],[Holiday Hours7]]*Table1[[#This Row],[Holiday Wage Cap]]</f>
        <v>0</v>
      </c>
      <c r="AI540" s="41">
        <f>SUM(Table1[[#This Row],[Regular]:[Holiday]])</f>
        <v>0</v>
      </c>
      <c r="AJ540" s="41">
        <f>IF(Table1[[#This Row],[Total]]=0,0,Table1[[#This Row],[Total2]]-Table1[[#This Row],[Total]])</f>
        <v>0</v>
      </c>
      <c r="AK540" s="41">
        <f>Table1[[#This Row],[Difference]]*Table1[[#This Row],[DDS Funding Percent]]</f>
        <v>0</v>
      </c>
      <c r="AL540" s="41">
        <f>IF(Table1[[#This Row],[Regular Hourly Wage]]&lt;&gt;0,Table1[[#This Row],[Regular Wage Cap]]-Table1[[#This Row],[Regular Hourly Wage]],0)</f>
        <v>0</v>
      </c>
      <c r="AM540" s="38"/>
      <c r="AN540" s="41">
        <f>Table1[[#This Row],[Wage Difference]]*Table1[[#This Row],[Post Wage Increase Time Off Accruals (Hours)]]</f>
        <v>0</v>
      </c>
      <c r="AO540" s="41">
        <f>Table1[[#This Row],[Min Wage Time Off Accrual Expense]]*Table1[[#This Row],[DDS Funding Percent]]</f>
        <v>0</v>
      </c>
      <c r="AP540" s="1"/>
      <c r="AQ540" s="18"/>
    </row>
    <row r="541" spans="3:43" x14ac:dyDescent="0.25">
      <c r="C541" s="58"/>
      <c r="D541" s="57"/>
      <c r="K541" s="41">
        <f>SUM(Table1[[#This Row],[Regular Wages]],Table1[[#This Row],[OvertimeWages]],Table1[[#This Row],[Holiday Wages]],Table1[[#This Row],[Incentive Payments]])</f>
        <v>0</v>
      </c>
      <c r="L541" s="38"/>
      <c r="M541" s="38"/>
      <c r="N541" s="38"/>
      <c r="O541" s="38"/>
      <c r="P541" s="38"/>
      <c r="Q541" s="38"/>
      <c r="R541" s="38"/>
      <c r="S541" s="41">
        <f>SUM(Table1[[#This Row],[Regular Wages2]],Table1[[#This Row],[OvertimeWages4]],Table1[[#This Row],[Holiday Wages6]],Table1[[#This Row],[Incentive Payments8]])</f>
        <v>0</v>
      </c>
      <c r="T541" s="41">
        <f>SUM(Table1[[#This Row],[Total Pre Min Wage Wages]],Table1[[#This Row],[Total After Min Wage Wages]])</f>
        <v>0</v>
      </c>
      <c r="U541" s="41">
        <f>IFERROR(IF(OR(Table1[[#This Row],[Regular Hours]]=0,Table1[[#This Row],[Regular Hours]]=""),VLOOKUP(Table1[[#This Row],[Position Title]],startingWages!$A$2:$D$200,2, FALSE),Table1[[#This Row],[Regular Wages]]/Table1[[#This Row],[Regular Hours]]),0)</f>
        <v>0</v>
      </c>
      <c r="V541" s="41">
        <f>IF(OR(Table1[[#This Row],[OvertimeHours]]="",Table1[[#This Row],[OvertimeHours]]=0),Table1[[#This Row],[Regular Hourly Wage]]*1.5,Table1[[#This Row],[OvertimeWages]]/Table1[[#This Row],[OvertimeHours]])</f>
        <v>0</v>
      </c>
      <c r="W541" s="41">
        <f>IF(OR(Table1[[#This Row],[Holiday Hours]]="",Table1[[#This Row],[Holiday Hours]]=0),Table1[[#This Row],[Regular Hourly Wage]],Table1[[#This Row],[Holiday Wages]]/Table1[[#This Row],[Holiday Hours]])</f>
        <v>0</v>
      </c>
      <c r="X541" s="41" t="str">
        <f>IF(Table1[[#This Row],[Regular Hourly Wage]]&lt;14.05,"$14.75",IF(Table1[[#This Row],[Regular Hourly Wage]]&lt;30,"5%","None"))</f>
        <v>$14.75</v>
      </c>
      <c r="Y541" s="41">
        <f>IF(Table1[[#This Row],[Wage Category]]="5%",Table1[[#This Row],[Regular Hourly Wage]]*1.05,IF(Table1[[#This Row],[Wage Category]]="$14.75",14.75,Table1[[#This Row],[Regular Hourly Wage]]))</f>
        <v>14.75</v>
      </c>
      <c r="Z541" s="41">
        <f>(1+IF(Table1[[#This Row],[Regular Hourly Wage]]=0,0.5,(Table1[[#This Row],[Overtime Hourly Wage]]-Table1[[#This Row],[Regular Hourly Wage]])/Table1[[#This Row],[Regular Hourly Wage]]))*Table1[[#This Row],[Regular Wage Cap]]</f>
        <v>22.125</v>
      </c>
      <c r="AA541" s="41">
        <f>(1+IF(Table1[[#This Row],[Regular Hourly Wage]]=0,0,(Table1[[#This Row],[Holiday Hourly Wage]]-Table1[[#This Row],[Regular Hourly Wage]])/Table1[[#This Row],[Regular Hourly Wage]]))*Table1[[#This Row],[Regular Wage Cap]]</f>
        <v>14.75</v>
      </c>
      <c r="AB541" s="41">
        <f>Table1[[#This Row],[Regular Hours3]]*Table1[[#This Row],[Regular Hourly Wage]]</f>
        <v>0</v>
      </c>
      <c r="AC541" s="41">
        <f>Table1[[#This Row],[OvertimeHours5]]*Table1[[#This Row],[Overtime Hourly Wage]]</f>
        <v>0</v>
      </c>
      <c r="AD541" s="41">
        <f>Table1[[#This Row],[Holiday Hours7]]*Table1[[#This Row],[Holiday Hourly Wage]]</f>
        <v>0</v>
      </c>
      <c r="AE541" s="41">
        <f>SUM(Table1[[#This Row],[Regular10]:[Holiday12]])</f>
        <v>0</v>
      </c>
      <c r="AF541" s="41">
        <f>Table1[[#This Row],[Regular Hours3]]*Table1[[#This Row],[Regular Wage Cap]]</f>
        <v>0</v>
      </c>
      <c r="AG541" s="41">
        <f>Table1[[#This Row],[OvertimeHours5]]*Table1[[#This Row],[Overtime Wage Cap]]</f>
        <v>0</v>
      </c>
      <c r="AH541" s="41">
        <f>Table1[[#This Row],[Holiday Hours7]]*Table1[[#This Row],[Holiday Wage Cap]]</f>
        <v>0</v>
      </c>
      <c r="AI541" s="41">
        <f>SUM(Table1[[#This Row],[Regular]:[Holiday]])</f>
        <v>0</v>
      </c>
      <c r="AJ541" s="41">
        <f>IF(Table1[[#This Row],[Total]]=0,0,Table1[[#This Row],[Total2]]-Table1[[#This Row],[Total]])</f>
        <v>0</v>
      </c>
      <c r="AK541" s="41">
        <f>Table1[[#This Row],[Difference]]*Table1[[#This Row],[DDS Funding Percent]]</f>
        <v>0</v>
      </c>
      <c r="AL541" s="41">
        <f>IF(Table1[[#This Row],[Regular Hourly Wage]]&lt;&gt;0,Table1[[#This Row],[Regular Wage Cap]]-Table1[[#This Row],[Regular Hourly Wage]],0)</f>
        <v>0</v>
      </c>
      <c r="AM541" s="38"/>
      <c r="AN541" s="41">
        <f>Table1[[#This Row],[Wage Difference]]*Table1[[#This Row],[Post Wage Increase Time Off Accruals (Hours)]]</f>
        <v>0</v>
      </c>
      <c r="AO541" s="41">
        <f>Table1[[#This Row],[Min Wage Time Off Accrual Expense]]*Table1[[#This Row],[DDS Funding Percent]]</f>
        <v>0</v>
      </c>
      <c r="AP541" s="1"/>
      <c r="AQ541" s="18"/>
    </row>
    <row r="542" spans="3:43" x14ac:dyDescent="0.25">
      <c r="C542" s="58"/>
      <c r="D542" s="57"/>
      <c r="K542" s="41">
        <f>SUM(Table1[[#This Row],[Regular Wages]],Table1[[#This Row],[OvertimeWages]],Table1[[#This Row],[Holiday Wages]],Table1[[#This Row],[Incentive Payments]])</f>
        <v>0</v>
      </c>
      <c r="L542" s="38"/>
      <c r="M542" s="38"/>
      <c r="N542" s="38"/>
      <c r="O542" s="38"/>
      <c r="P542" s="38"/>
      <c r="Q542" s="38"/>
      <c r="R542" s="38"/>
      <c r="S542" s="41">
        <f>SUM(Table1[[#This Row],[Regular Wages2]],Table1[[#This Row],[OvertimeWages4]],Table1[[#This Row],[Holiday Wages6]],Table1[[#This Row],[Incentive Payments8]])</f>
        <v>0</v>
      </c>
      <c r="T542" s="41">
        <f>SUM(Table1[[#This Row],[Total Pre Min Wage Wages]],Table1[[#This Row],[Total After Min Wage Wages]])</f>
        <v>0</v>
      </c>
      <c r="U542" s="41">
        <f>IFERROR(IF(OR(Table1[[#This Row],[Regular Hours]]=0,Table1[[#This Row],[Regular Hours]]=""),VLOOKUP(Table1[[#This Row],[Position Title]],startingWages!$A$2:$D$200,2, FALSE),Table1[[#This Row],[Regular Wages]]/Table1[[#This Row],[Regular Hours]]),0)</f>
        <v>0</v>
      </c>
      <c r="V542" s="41">
        <f>IF(OR(Table1[[#This Row],[OvertimeHours]]="",Table1[[#This Row],[OvertimeHours]]=0),Table1[[#This Row],[Regular Hourly Wage]]*1.5,Table1[[#This Row],[OvertimeWages]]/Table1[[#This Row],[OvertimeHours]])</f>
        <v>0</v>
      </c>
      <c r="W542" s="41">
        <f>IF(OR(Table1[[#This Row],[Holiday Hours]]="",Table1[[#This Row],[Holiday Hours]]=0),Table1[[#This Row],[Regular Hourly Wage]],Table1[[#This Row],[Holiday Wages]]/Table1[[#This Row],[Holiday Hours]])</f>
        <v>0</v>
      </c>
      <c r="X542" s="41" t="str">
        <f>IF(Table1[[#This Row],[Regular Hourly Wage]]&lt;14.05,"$14.75",IF(Table1[[#This Row],[Regular Hourly Wage]]&lt;30,"5%","None"))</f>
        <v>$14.75</v>
      </c>
      <c r="Y542" s="41">
        <f>IF(Table1[[#This Row],[Wage Category]]="5%",Table1[[#This Row],[Regular Hourly Wage]]*1.05,IF(Table1[[#This Row],[Wage Category]]="$14.75",14.75,Table1[[#This Row],[Regular Hourly Wage]]))</f>
        <v>14.75</v>
      </c>
      <c r="Z542" s="41">
        <f>(1+IF(Table1[[#This Row],[Regular Hourly Wage]]=0,0.5,(Table1[[#This Row],[Overtime Hourly Wage]]-Table1[[#This Row],[Regular Hourly Wage]])/Table1[[#This Row],[Regular Hourly Wage]]))*Table1[[#This Row],[Regular Wage Cap]]</f>
        <v>22.125</v>
      </c>
      <c r="AA542" s="41">
        <f>(1+IF(Table1[[#This Row],[Regular Hourly Wage]]=0,0,(Table1[[#This Row],[Holiday Hourly Wage]]-Table1[[#This Row],[Regular Hourly Wage]])/Table1[[#This Row],[Regular Hourly Wage]]))*Table1[[#This Row],[Regular Wage Cap]]</f>
        <v>14.75</v>
      </c>
      <c r="AB542" s="41">
        <f>Table1[[#This Row],[Regular Hours3]]*Table1[[#This Row],[Regular Hourly Wage]]</f>
        <v>0</v>
      </c>
      <c r="AC542" s="41">
        <f>Table1[[#This Row],[OvertimeHours5]]*Table1[[#This Row],[Overtime Hourly Wage]]</f>
        <v>0</v>
      </c>
      <c r="AD542" s="41">
        <f>Table1[[#This Row],[Holiday Hours7]]*Table1[[#This Row],[Holiday Hourly Wage]]</f>
        <v>0</v>
      </c>
      <c r="AE542" s="41">
        <f>SUM(Table1[[#This Row],[Regular10]:[Holiday12]])</f>
        <v>0</v>
      </c>
      <c r="AF542" s="41">
        <f>Table1[[#This Row],[Regular Hours3]]*Table1[[#This Row],[Regular Wage Cap]]</f>
        <v>0</v>
      </c>
      <c r="AG542" s="41">
        <f>Table1[[#This Row],[OvertimeHours5]]*Table1[[#This Row],[Overtime Wage Cap]]</f>
        <v>0</v>
      </c>
      <c r="AH542" s="41">
        <f>Table1[[#This Row],[Holiday Hours7]]*Table1[[#This Row],[Holiday Wage Cap]]</f>
        <v>0</v>
      </c>
      <c r="AI542" s="41">
        <f>SUM(Table1[[#This Row],[Regular]:[Holiday]])</f>
        <v>0</v>
      </c>
      <c r="AJ542" s="41">
        <f>IF(Table1[[#This Row],[Total]]=0,0,Table1[[#This Row],[Total2]]-Table1[[#This Row],[Total]])</f>
        <v>0</v>
      </c>
      <c r="AK542" s="41">
        <f>Table1[[#This Row],[Difference]]*Table1[[#This Row],[DDS Funding Percent]]</f>
        <v>0</v>
      </c>
      <c r="AL542" s="41">
        <f>IF(Table1[[#This Row],[Regular Hourly Wage]]&lt;&gt;0,Table1[[#This Row],[Regular Wage Cap]]-Table1[[#This Row],[Regular Hourly Wage]],0)</f>
        <v>0</v>
      </c>
      <c r="AM542" s="38"/>
      <c r="AN542" s="41">
        <f>Table1[[#This Row],[Wage Difference]]*Table1[[#This Row],[Post Wage Increase Time Off Accruals (Hours)]]</f>
        <v>0</v>
      </c>
      <c r="AO542" s="41">
        <f>Table1[[#This Row],[Min Wage Time Off Accrual Expense]]*Table1[[#This Row],[DDS Funding Percent]]</f>
        <v>0</v>
      </c>
      <c r="AP542" s="1"/>
      <c r="AQ542" s="18"/>
    </row>
    <row r="543" spans="3:43" x14ac:dyDescent="0.25">
      <c r="C543" s="58"/>
      <c r="D543" s="57"/>
      <c r="K543" s="41">
        <f>SUM(Table1[[#This Row],[Regular Wages]],Table1[[#This Row],[OvertimeWages]],Table1[[#This Row],[Holiday Wages]],Table1[[#This Row],[Incentive Payments]])</f>
        <v>0</v>
      </c>
      <c r="L543" s="38"/>
      <c r="M543" s="38"/>
      <c r="N543" s="38"/>
      <c r="O543" s="38"/>
      <c r="P543" s="38"/>
      <c r="Q543" s="38"/>
      <c r="R543" s="38"/>
      <c r="S543" s="41">
        <f>SUM(Table1[[#This Row],[Regular Wages2]],Table1[[#This Row],[OvertimeWages4]],Table1[[#This Row],[Holiday Wages6]],Table1[[#This Row],[Incentive Payments8]])</f>
        <v>0</v>
      </c>
      <c r="T543" s="41">
        <f>SUM(Table1[[#This Row],[Total Pre Min Wage Wages]],Table1[[#This Row],[Total After Min Wage Wages]])</f>
        <v>0</v>
      </c>
      <c r="U543" s="41">
        <f>IFERROR(IF(OR(Table1[[#This Row],[Regular Hours]]=0,Table1[[#This Row],[Regular Hours]]=""),VLOOKUP(Table1[[#This Row],[Position Title]],startingWages!$A$2:$D$200,2, FALSE),Table1[[#This Row],[Regular Wages]]/Table1[[#This Row],[Regular Hours]]),0)</f>
        <v>0</v>
      </c>
      <c r="V543" s="41">
        <f>IF(OR(Table1[[#This Row],[OvertimeHours]]="",Table1[[#This Row],[OvertimeHours]]=0),Table1[[#This Row],[Regular Hourly Wage]]*1.5,Table1[[#This Row],[OvertimeWages]]/Table1[[#This Row],[OvertimeHours]])</f>
        <v>0</v>
      </c>
      <c r="W543" s="41">
        <f>IF(OR(Table1[[#This Row],[Holiday Hours]]="",Table1[[#This Row],[Holiday Hours]]=0),Table1[[#This Row],[Regular Hourly Wage]],Table1[[#This Row],[Holiday Wages]]/Table1[[#This Row],[Holiday Hours]])</f>
        <v>0</v>
      </c>
      <c r="X543" s="41" t="str">
        <f>IF(Table1[[#This Row],[Regular Hourly Wage]]&lt;14.05,"$14.75",IF(Table1[[#This Row],[Regular Hourly Wage]]&lt;30,"5%","None"))</f>
        <v>$14.75</v>
      </c>
      <c r="Y543" s="41">
        <f>IF(Table1[[#This Row],[Wage Category]]="5%",Table1[[#This Row],[Regular Hourly Wage]]*1.05,IF(Table1[[#This Row],[Wage Category]]="$14.75",14.75,Table1[[#This Row],[Regular Hourly Wage]]))</f>
        <v>14.75</v>
      </c>
      <c r="Z543" s="41">
        <f>(1+IF(Table1[[#This Row],[Regular Hourly Wage]]=0,0.5,(Table1[[#This Row],[Overtime Hourly Wage]]-Table1[[#This Row],[Regular Hourly Wage]])/Table1[[#This Row],[Regular Hourly Wage]]))*Table1[[#This Row],[Regular Wage Cap]]</f>
        <v>22.125</v>
      </c>
      <c r="AA543" s="41">
        <f>(1+IF(Table1[[#This Row],[Regular Hourly Wage]]=0,0,(Table1[[#This Row],[Holiday Hourly Wage]]-Table1[[#This Row],[Regular Hourly Wage]])/Table1[[#This Row],[Regular Hourly Wage]]))*Table1[[#This Row],[Regular Wage Cap]]</f>
        <v>14.75</v>
      </c>
      <c r="AB543" s="41">
        <f>Table1[[#This Row],[Regular Hours3]]*Table1[[#This Row],[Regular Hourly Wage]]</f>
        <v>0</v>
      </c>
      <c r="AC543" s="41">
        <f>Table1[[#This Row],[OvertimeHours5]]*Table1[[#This Row],[Overtime Hourly Wage]]</f>
        <v>0</v>
      </c>
      <c r="AD543" s="41">
        <f>Table1[[#This Row],[Holiday Hours7]]*Table1[[#This Row],[Holiday Hourly Wage]]</f>
        <v>0</v>
      </c>
      <c r="AE543" s="41">
        <f>SUM(Table1[[#This Row],[Regular10]:[Holiday12]])</f>
        <v>0</v>
      </c>
      <c r="AF543" s="41">
        <f>Table1[[#This Row],[Regular Hours3]]*Table1[[#This Row],[Regular Wage Cap]]</f>
        <v>0</v>
      </c>
      <c r="AG543" s="41">
        <f>Table1[[#This Row],[OvertimeHours5]]*Table1[[#This Row],[Overtime Wage Cap]]</f>
        <v>0</v>
      </c>
      <c r="AH543" s="41">
        <f>Table1[[#This Row],[Holiday Hours7]]*Table1[[#This Row],[Holiday Wage Cap]]</f>
        <v>0</v>
      </c>
      <c r="AI543" s="41">
        <f>SUM(Table1[[#This Row],[Regular]:[Holiday]])</f>
        <v>0</v>
      </c>
      <c r="AJ543" s="41">
        <f>IF(Table1[[#This Row],[Total]]=0,0,Table1[[#This Row],[Total2]]-Table1[[#This Row],[Total]])</f>
        <v>0</v>
      </c>
      <c r="AK543" s="41">
        <f>Table1[[#This Row],[Difference]]*Table1[[#This Row],[DDS Funding Percent]]</f>
        <v>0</v>
      </c>
      <c r="AL543" s="41">
        <f>IF(Table1[[#This Row],[Regular Hourly Wage]]&lt;&gt;0,Table1[[#This Row],[Regular Wage Cap]]-Table1[[#This Row],[Regular Hourly Wage]],0)</f>
        <v>0</v>
      </c>
      <c r="AM543" s="38"/>
      <c r="AN543" s="41">
        <f>Table1[[#This Row],[Wage Difference]]*Table1[[#This Row],[Post Wage Increase Time Off Accruals (Hours)]]</f>
        <v>0</v>
      </c>
      <c r="AO543" s="41">
        <f>Table1[[#This Row],[Min Wage Time Off Accrual Expense]]*Table1[[#This Row],[DDS Funding Percent]]</f>
        <v>0</v>
      </c>
      <c r="AP543" s="1"/>
      <c r="AQ543" s="18"/>
    </row>
    <row r="544" spans="3:43" x14ac:dyDescent="0.25">
      <c r="C544" s="58"/>
      <c r="D544" s="57"/>
      <c r="K544" s="41">
        <f>SUM(Table1[[#This Row],[Regular Wages]],Table1[[#This Row],[OvertimeWages]],Table1[[#This Row],[Holiday Wages]],Table1[[#This Row],[Incentive Payments]])</f>
        <v>0</v>
      </c>
      <c r="L544" s="38"/>
      <c r="M544" s="38"/>
      <c r="N544" s="38"/>
      <c r="O544" s="38"/>
      <c r="P544" s="38"/>
      <c r="Q544" s="38"/>
      <c r="R544" s="38"/>
      <c r="S544" s="41">
        <f>SUM(Table1[[#This Row],[Regular Wages2]],Table1[[#This Row],[OvertimeWages4]],Table1[[#This Row],[Holiday Wages6]],Table1[[#This Row],[Incentive Payments8]])</f>
        <v>0</v>
      </c>
      <c r="T544" s="41">
        <f>SUM(Table1[[#This Row],[Total Pre Min Wage Wages]],Table1[[#This Row],[Total After Min Wage Wages]])</f>
        <v>0</v>
      </c>
      <c r="U544" s="41">
        <f>IFERROR(IF(OR(Table1[[#This Row],[Regular Hours]]=0,Table1[[#This Row],[Regular Hours]]=""),VLOOKUP(Table1[[#This Row],[Position Title]],startingWages!$A$2:$D$200,2, FALSE),Table1[[#This Row],[Regular Wages]]/Table1[[#This Row],[Regular Hours]]),0)</f>
        <v>0</v>
      </c>
      <c r="V544" s="41">
        <f>IF(OR(Table1[[#This Row],[OvertimeHours]]="",Table1[[#This Row],[OvertimeHours]]=0),Table1[[#This Row],[Regular Hourly Wage]]*1.5,Table1[[#This Row],[OvertimeWages]]/Table1[[#This Row],[OvertimeHours]])</f>
        <v>0</v>
      </c>
      <c r="W544" s="41">
        <f>IF(OR(Table1[[#This Row],[Holiday Hours]]="",Table1[[#This Row],[Holiday Hours]]=0),Table1[[#This Row],[Regular Hourly Wage]],Table1[[#This Row],[Holiday Wages]]/Table1[[#This Row],[Holiday Hours]])</f>
        <v>0</v>
      </c>
      <c r="X544" s="41" t="str">
        <f>IF(Table1[[#This Row],[Regular Hourly Wage]]&lt;14.05,"$14.75",IF(Table1[[#This Row],[Regular Hourly Wage]]&lt;30,"5%","None"))</f>
        <v>$14.75</v>
      </c>
      <c r="Y544" s="41">
        <f>IF(Table1[[#This Row],[Wage Category]]="5%",Table1[[#This Row],[Regular Hourly Wage]]*1.05,IF(Table1[[#This Row],[Wage Category]]="$14.75",14.75,Table1[[#This Row],[Regular Hourly Wage]]))</f>
        <v>14.75</v>
      </c>
      <c r="Z544" s="41">
        <f>(1+IF(Table1[[#This Row],[Regular Hourly Wage]]=0,0.5,(Table1[[#This Row],[Overtime Hourly Wage]]-Table1[[#This Row],[Regular Hourly Wage]])/Table1[[#This Row],[Regular Hourly Wage]]))*Table1[[#This Row],[Regular Wage Cap]]</f>
        <v>22.125</v>
      </c>
      <c r="AA544" s="41">
        <f>(1+IF(Table1[[#This Row],[Regular Hourly Wage]]=0,0,(Table1[[#This Row],[Holiday Hourly Wage]]-Table1[[#This Row],[Regular Hourly Wage]])/Table1[[#This Row],[Regular Hourly Wage]]))*Table1[[#This Row],[Regular Wage Cap]]</f>
        <v>14.75</v>
      </c>
      <c r="AB544" s="41">
        <f>Table1[[#This Row],[Regular Hours3]]*Table1[[#This Row],[Regular Hourly Wage]]</f>
        <v>0</v>
      </c>
      <c r="AC544" s="41">
        <f>Table1[[#This Row],[OvertimeHours5]]*Table1[[#This Row],[Overtime Hourly Wage]]</f>
        <v>0</v>
      </c>
      <c r="AD544" s="41">
        <f>Table1[[#This Row],[Holiday Hours7]]*Table1[[#This Row],[Holiday Hourly Wage]]</f>
        <v>0</v>
      </c>
      <c r="AE544" s="41">
        <f>SUM(Table1[[#This Row],[Regular10]:[Holiday12]])</f>
        <v>0</v>
      </c>
      <c r="AF544" s="41">
        <f>Table1[[#This Row],[Regular Hours3]]*Table1[[#This Row],[Regular Wage Cap]]</f>
        <v>0</v>
      </c>
      <c r="AG544" s="41">
        <f>Table1[[#This Row],[OvertimeHours5]]*Table1[[#This Row],[Overtime Wage Cap]]</f>
        <v>0</v>
      </c>
      <c r="AH544" s="41">
        <f>Table1[[#This Row],[Holiday Hours7]]*Table1[[#This Row],[Holiday Wage Cap]]</f>
        <v>0</v>
      </c>
      <c r="AI544" s="41">
        <f>SUM(Table1[[#This Row],[Regular]:[Holiday]])</f>
        <v>0</v>
      </c>
      <c r="AJ544" s="41">
        <f>IF(Table1[[#This Row],[Total]]=0,0,Table1[[#This Row],[Total2]]-Table1[[#This Row],[Total]])</f>
        <v>0</v>
      </c>
      <c r="AK544" s="41">
        <f>Table1[[#This Row],[Difference]]*Table1[[#This Row],[DDS Funding Percent]]</f>
        <v>0</v>
      </c>
      <c r="AL544" s="41">
        <f>IF(Table1[[#This Row],[Regular Hourly Wage]]&lt;&gt;0,Table1[[#This Row],[Regular Wage Cap]]-Table1[[#This Row],[Regular Hourly Wage]],0)</f>
        <v>0</v>
      </c>
      <c r="AM544" s="38"/>
      <c r="AN544" s="41">
        <f>Table1[[#This Row],[Wage Difference]]*Table1[[#This Row],[Post Wage Increase Time Off Accruals (Hours)]]</f>
        <v>0</v>
      </c>
      <c r="AO544" s="41">
        <f>Table1[[#This Row],[Min Wage Time Off Accrual Expense]]*Table1[[#This Row],[DDS Funding Percent]]</f>
        <v>0</v>
      </c>
      <c r="AP544" s="1"/>
      <c r="AQ544" s="18"/>
    </row>
    <row r="545" spans="3:43" x14ac:dyDescent="0.25">
      <c r="C545" s="58"/>
      <c r="D545" s="57"/>
      <c r="K545" s="41">
        <f>SUM(Table1[[#This Row],[Regular Wages]],Table1[[#This Row],[OvertimeWages]],Table1[[#This Row],[Holiday Wages]],Table1[[#This Row],[Incentive Payments]])</f>
        <v>0</v>
      </c>
      <c r="L545" s="38"/>
      <c r="M545" s="38"/>
      <c r="N545" s="38"/>
      <c r="O545" s="38"/>
      <c r="P545" s="38"/>
      <c r="Q545" s="38"/>
      <c r="R545" s="38"/>
      <c r="S545" s="41">
        <f>SUM(Table1[[#This Row],[Regular Wages2]],Table1[[#This Row],[OvertimeWages4]],Table1[[#This Row],[Holiday Wages6]],Table1[[#This Row],[Incentive Payments8]])</f>
        <v>0</v>
      </c>
      <c r="T545" s="41">
        <f>SUM(Table1[[#This Row],[Total Pre Min Wage Wages]],Table1[[#This Row],[Total After Min Wage Wages]])</f>
        <v>0</v>
      </c>
      <c r="U545" s="41">
        <f>IFERROR(IF(OR(Table1[[#This Row],[Regular Hours]]=0,Table1[[#This Row],[Regular Hours]]=""),VLOOKUP(Table1[[#This Row],[Position Title]],startingWages!$A$2:$D$200,2, FALSE),Table1[[#This Row],[Regular Wages]]/Table1[[#This Row],[Regular Hours]]),0)</f>
        <v>0</v>
      </c>
      <c r="V545" s="41">
        <f>IF(OR(Table1[[#This Row],[OvertimeHours]]="",Table1[[#This Row],[OvertimeHours]]=0),Table1[[#This Row],[Regular Hourly Wage]]*1.5,Table1[[#This Row],[OvertimeWages]]/Table1[[#This Row],[OvertimeHours]])</f>
        <v>0</v>
      </c>
      <c r="W545" s="41">
        <f>IF(OR(Table1[[#This Row],[Holiday Hours]]="",Table1[[#This Row],[Holiday Hours]]=0),Table1[[#This Row],[Regular Hourly Wage]],Table1[[#This Row],[Holiday Wages]]/Table1[[#This Row],[Holiday Hours]])</f>
        <v>0</v>
      </c>
      <c r="X545" s="41" t="str">
        <f>IF(Table1[[#This Row],[Regular Hourly Wage]]&lt;14.05,"$14.75",IF(Table1[[#This Row],[Regular Hourly Wage]]&lt;30,"5%","None"))</f>
        <v>$14.75</v>
      </c>
      <c r="Y545" s="41">
        <f>IF(Table1[[#This Row],[Wage Category]]="5%",Table1[[#This Row],[Regular Hourly Wage]]*1.05,IF(Table1[[#This Row],[Wage Category]]="$14.75",14.75,Table1[[#This Row],[Regular Hourly Wage]]))</f>
        <v>14.75</v>
      </c>
      <c r="Z545" s="41">
        <f>(1+IF(Table1[[#This Row],[Regular Hourly Wage]]=0,0.5,(Table1[[#This Row],[Overtime Hourly Wage]]-Table1[[#This Row],[Regular Hourly Wage]])/Table1[[#This Row],[Regular Hourly Wage]]))*Table1[[#This Row],[Regular Wage Cap]]</f>
        <v>22.125</v>
      </c>
      <c r="AA545" s="41">
        <f>(1+IF(Table1[[#This Row],[Regular Hourly Wage]]=0,0,(Table1[[#This Row],[Holiday Hourly Wage]]-Table1[[#This Row],[Regular Hourly Wage]])/Table1[[#This Row],[Regular Hourly Wage]]))*Table1[[#This Row],[Regular Wage Cap]]</f>
        <v>14.75</v>
      </c>
      <c r="AB545" s="41">
        <f>Table1[[#This Row],[Regular Hours3]]*Table1[[#This Row],[Regular Hourly Wage]]</f>
        <v>0</v>
      </c>
      <c r="AC545" s="41">
        <f>Table1[[#This Row],[OvertimeHours5]]*Table1[[#This Row],[Overtime Hourly Wage]]</f>
        <v>0</v>
      </c>
      <c r="AD545" s="41">
        <f>Table1[[#This Row],[Holiday Hours7]]*Table1[[#This Row],[Holiday Hourly Wage]]</f>
        <v>0</v>
      </c>
      <c r="AE545" s="41">
        <f>SUM(Table1[[#This Row],[Regular10]:[Holiday12]])</f>
        <v>0</v>
      </c>
      <c r="AF545" s="41">
        <f>Table1[[#This Row],[Regular Hours3]]*Table1[[#This Row],[Regular Wage Cap]]</f>
        <v>0</v>
      </c>
      <c r="AG545" s="41">
        <f>Table1[[#This Row],[OvertimeHours5]]*Table1[[#This Row],[Overtime Wage Cap]]</f>
        <v>0</v>
      </c>
      <c r="AH545" s="41">
        <f>Table1[[#This Row],[Holiday Hours7]]*Table1[[#This Row],[Holiday Wage Cap]]</f>
        <v>0</v>
      </c>
      <c r="AI545" s="41">
        <f>SUM(Table1[[#This Row],[Regular]:[Holiday]])</f>
        <v>0</v>
      </c>
      <c r="AJ545" s="41">
        <f>IF(Table1[[#This Row],[Total]]=0,0,Table1[[#This Row],[Total2]]-Table1[[#This Row],[Total]])</f>
        <v>0</v>
      </c>
      <c r="AK545" s="41">
        <f>Table1[[#This Row],[Difference]]*Table1[[#This Row],[DDS Funding Percent]]</f>
        <v>0</v>
      </c>
      <c r="AL545" s="41">
        <f>IF(Table1[[#This Row],[Regular Hourly Wage]]&lt;&gt;0,Table1[[#This Row],[Regular Wage Cap]]-Table1[[#This Row],[Regular Hourly Wage]],0)</f>
        <v>0</v>
      </c>
      <c r="AM545" s="38"/>
      <c r="AN545" s="41">
        <f>Table1[[#This Row],[Wage Difference]]*Table1[[#This Row],[Post Wage Increase Time Off Accruals (Hours)]]</f>
        <v>0</v>
      </c>
      <c r="AO545" s="41">
        <f>Table1[[#This Row],[Min Wage Time Off Accrual Expense]]*Table1[[#This Row],[DDS Funding Percent]]</f>
        <v>0</v>
      </c>
      <c r="AP545" s="1"/>
      <c r="AQ545" s="18"/>
    </row>
    <row r="546" spans="3:43" x14ac:dyDescent="0.25">
      <c r="C546" s="58"/>
      <c r="D546" s="57"/>
      <c r="K546" s="41">
        <f>SUM(Table1[[#This Row],[Regular Wages]],Table1[[#This Row],[OvertimeWages]],Table1[[#This Row],[Holiday Wages]],Table1[[#This Row],[Incentive Payments]])</f>
        <v>0</v>
      </c>
      <c r="L546" s="38"/>
      <c r="M546" s="38"/>
      <c r="N546" s="38"/>
      <c r="O546" s="38"/>
      <c r="P546" s="38"/>
      <c r="Q546" s="38"/>
      <c r="R546" s="38"/>
      <c r="S546" s="41">
        <f>SUM(Table1[[#This Row],[Regular Wages2]],Table1[[#This Row],[OvertimeWages4]],Table1[[#This Row],[Holiday Wages6]],Table1[[#This Row],[Incentive Payments8]])</f>
        <v>0</v>
      </c>
      <c r="T546" s="41">
        <f>SUM(Table1[[#This Row],[Total Pre Min Wage Wages]],Table1[[#This Row],[Total After Min Wage Wages]])</f>
        <v>0</v>
      </c>
      <c r="U546" s="41">
        <f>IFERROR(IF(OR(Table1[[#This Row],[Regular Hours]]=0,Table1[[#This Row],[Regular Hours]]=""),VLOOKUP(Table1[[#This Row],[Position Title]],startingWages!$A$2:$D$200,2, FALSE),Table1[[#This Row],[Regular Wages]]/Table1[[#This Row],[Regular Hours]]),0)</f>
        <v>0</v>
      </c>
      <c r="V546" s="41">
        <f>IF(OR(Table1[[#This Row],[OvertimeHours]]="",Table1[[#This Row],[OvertimeHours]]=0),Table1[[#This Row],[Regular Hourly Wage]]*1.5,Table1[[#This Row],[OvertimeWages]]/Table1[[#This Row],[OvertimeHours]])</f>
        <v>0</v>
      </c>
      <c r="W546" s="41">
        <f>IF(OR(Table1[[#This Row],[Holiday Hours]]="",Table1[[#This Row],[Holiday Hours]]=0),Table1[[#This Row],[Regular Hourly Wage]],Table1[[#This Row],[Holiday Wages]]/Table1[[#This Row],[Holiday Hours]])</f>
        <v>0</v>
      </c>
      <c r="X546" s="41" t="str">
        <f>IF(Table1[[#This Row],[Regular Hourly Wage]]&lt;14.05,"$14.75",IF(Table1[[#This Row],[Regular Hourly Wage]]&lt;30,"5%","None"))</f>
        <v>$14.75</v>
      </c>
      <c r="Y546" s="41">
        <f>IF(Table1[[#This Row],[Wage Category]]="5%",Table1[[#This Row],[Regular Hourly Wage]]*1.05,IF(Table1[[#This Row],[Wage Category]]="$14.75",14.75,Table1[[#This Row],[Regular Hourly Wage]]))</f>
        <v>14.75</v>
      </c>
      <c r="Z546" s="41">
        <f>(1+IF(Table1[[#This Row],[Regular Hourly Wage]]=0,0.5,(Table1[[#This Row],[Overtime Hourly Wage]]-Table1[[#This Row],[Regular Hourly Wage]])/Table1[[#This Row],[Regular Hourly Wage]]))*Table1[[#This Row],[Regular Wage Cap]]</f>
        <v>22.125</v>
      </c>
      <c r="AA546" s="41">
        <f>(1+IF(Table1[[#This Row],[Regular Hourly Wage]]=0,0,(Table1[[#This Row],[Holiday Hourly Wage]]-Table1[[#This Row],[Regular Hourly Wage]])/Table1[[#This Row],[Regular Hourly Wage]]))*Table1[[#This Row],[Regular Wage Cap]]</f>
        <v>14.75</v>
      </c>
      <c r="AB546" s="41">
        <f>Table1[[#This Row],[Regular Hours3]]*Table1[[#This Row],[Regular Hourly Wage]]</f>
        <v>0</v>
      </c>
      <c r="AC546" s="41">
        <f>Table1[[#This Row],[OvertimeHours5]]*Table1[[#This Row],[Overtime Hourly Wage]]</f>
        <v>0</v>
      </c>
      <c r="AD546" s="41">
        <f>Table1[[#This Row],[Holiday Hours7]]*Table1[[#This Row],[Holiday Hourly Wage]]</f>
        <v>0</v>
      </c>
      <c r="AE546" s="41">
        <f>SUM(Table1[[#This Row],[Regular10]:[Holiday12]])</f>
        <v>0</v>
      </c>
      <c r="AF546" s="41">
        <f>Table1[[#This Row],[Regular Hours3]]*Table1[[#This Row],[Regular Wage Cap]]</f>
        <v>0</v>
      </c>
      <c r="AG546" s="41">
        <f>Table1[[#This Row],[OvertimeHours5]]*Table1[[#This Row],[Overtime Wage Cap]]</f>
        <v>0</v>
      </c>
      <c r="AH546" s="41">
        <f>Table1[[#This Row],[Holiday Hours7]]*Table1[[#This Row],[Holiday Wage Cap]]</f>
        <v>0</v>
      </c>
      <c r="AI546" s="41">
        <f>SUM(Table1[[#This Row],[Regular]:[Holiday]])</f>
        <v>0</v>
      </c>
      <c r="AJ546" s="41">
        <f>IF(Table1[[#This Row],[Total]]=0,0,Table1[[#This Row],[Total2]]-Table1[[#This Row],[Total]])</f>
        <v>0</v>
      </c>
      <c r="AK546" s="41">
        <f>Table1[[#This Row],[Difference]]*Table1[[#This Row],[DDS Funding Percent]]</f>
        <v>0</v>
      </c>
      <c r="AL546" s="41">
        <f>IF(Table1[[#This Row],[Regular Hourly Wage]]&lt;&gt;0,Table1[[#This Row],[Regular Wage Cap]]-Table1[[#This Row],[Regular Hourly Wage]],0)</f>
        <v>0</v>
      </c>
      <c r="AM546" s="38"/>
      <c r="AN546" s="41">
        <f>Table1[[#This Row],[Wage Difference]]*Table1[[#This Row],[Post Wage Increase Time Off Accruals (Hours)]]</f>
        <v>0</v>
      </c>
      <c r="AO546" s="41">
        <f>Table1[[#This Row],[Min Wage Time Off Accrual Expense]]*Table1[[#This Row],[DDS Funding Percent]]</f>
        <v>0</v>
      </c>
      <c r="AP546" s="1"/>
      <c r="AQ546" s="18"/>
    </row>
    <row r="547" spans="3:43" x14ac:dyDescent="0.25">
      <c r="C547" s="58"/>
      <c r="D547" s="57"/>
      <c r="K547" s="41">
        <f>SUM(Table1[[#This Row],[Regular Wages]],Table1[[#This Row],[OvertimeWages]],Table1[[#This Row],[Holiday Wages]],Table1[[#This Row],[Incentive Payments]])</f>
        <v>0</v>
      </c>
      <c r="L547" s="38"/>
      <c r="M547" s="38"/>
      <c r="N547" s="38"/>
      <c r="O547" s="38"/>
      <c r="P547" s="38"/>
      <c r="Q547" s="38"/>
      <c r="R547" s="38"/>
      <c r="S547" s="41">
        <f>SUM(Table1[[#This Row],[Regular Wages2]],Table1[[#This Row],[OvertimeWages4]],Table1[[#This Row],[Holiday Wages6]],Table1[[#This Row],[Incentive Payments8]])</f>
        <v>0</v>
      </c>
      <c r="T547" s="41">
        <f>SUM(Table1[[#This Row],[Total Pre Min Wage Wages]],Table1[[#This Row],[Total After Min Wage Wages]])</f>
        <v>0</v>
      </c>
      <c r="U547" s="41">
        <f>IFERROR(IF(OR(Table1[[#This Row],[Regular Hours]]=0,Table1[[#This Row],[Regular Hours]]=""),VLOOKUP(Table1[[#This Row],[Position Title]],startingWages!$A$2:$D$200,2, FALSE),Table1[[#This Row],[Regular Wages]]/Table1[[#This Row],[Regular Hours]]),0)</f>
        <v>0</v>
      </c>
      <c r="V547" s="41">
        <f>IF(OR(Table1[[#This Row],[OvertimeHours]]="",Table1[[#This Row],[OvertimeHours]]=0),Table1[[#This Row],[Regular Hourly Wage]]*1.5,Table1[[#This Row],[OvertimeWages]]/Table1[[#This Row],[OvertimeHours]])</f>
        <v>0</v>
      </c>
      <c r="W547" s="41">
        <f>IF(OR(Table1[[#This Row],[Holiday Hours]]="",Table1[[#This Row],[Holiday Hours]]=0),Table1[[#This Row],[Regular Hourly Wage]],Table1[[#This Row],[Holiday Wages]]/Table1[[#This Row],[Holiday Hours]])</f>
        <v>0</v>
      </c>
      <c r="X547" s="41" t="str">
        <f>IF(Table1[[#This Row],[Regular Hourly Wage]]&lt;14.05,"$14.75",IF(Table1[[#This Row],[Regular Hourly Wage]]&lt;30,"5%","None"))</f>
        <v>$14.75</v>
      </c>
      <c r="Y547" s="41">
        <f>IF(Table1[[#This Row],[Wage Category]]="5%",Table1[[#This Row],[Regular Hourly Wage]]*1.05,IF(Table1[[#This Row],[Wage Category]]="$14.75",14.75,Table1[[#This Row],[Regular Hourly Wage]]))</f>
        <v>14.75</v>
      </c>
      <c r="Z547" s="41">
        <f>(1+IF(Table1[[#This Row],[Regular Hourly Wage]]=0,0.5,(Table1[[#This Row],[Overtime Hourly Wage]]-Table1[[#This Row],[Regular Hourly Wage]])/Table1[[#This Row],[Regular Hourly Wage]]))*Table1[[#This Row],[Regular Wage Cap]]</f>
        <v>22.125</v>
      </c>
      <c r="AA547" s="41">
        <f>(1+IF(Table1[[#This Row],[Regular Hourly Wage]]=0,0,(Table1[[#This Row],[Holiday Hourly Wage]]-Table1[[#This Row],[Regular Hourly Wage]])/Table1[[#This Row],[Regular Hourly Wage]]))*Table1[[#This Row],[Regular Wage Cap]]</f>
        <v>14.75</v>
      </c>
      <c r="AB547" s="41">
        <f>Table1[[#This Row],[Regular Hours3]]*Table1[[#This Row],[Regular Hourly Wage]]</f>
        <v>0</v>
      </c>
      <c r="AC547" s="41">
        <f>Table1[[#This Row],[OvertimeHours5]]*Table1[[#This Row],[Overtime Hourly Wage]]</f>
        <v>0</v>
      </c>
      <c r="AD547" s="41">
        <f>Table1[[#This Row],[Holiday Hours7]]*Table1[[#This Row],[Holiday Hourly Wage]]</f>
        <v>0</v>
      </c>
      <c r="AE547" s="41">
        <f>SUM(Table1[[#This Row],[Regular10]:[Holiday12]])</f>
        <v>0</v>
      </c>
      <c r="AF547" s="41">
        <f>Table1[[#This Row],[Regular Hours3]]*Table1[[#This Row],[Regular Wage Cap]]</f>
        <v>0</v>
      </c>
      <c r="AG547" s="41">
        <f>Table1[[#This Row],[OvertimeHours5]]*Table1[[#This Row],[Overtime Wage Cap]]</f>
        <v>0</v>
      </c>
      <c r="AH547" s="41">
        <f>Table1[[#This Row],[Holiday Hours7]]*Table1[[#This Row],[Holiday Wage Cap]]</f>
        <v>0</v>
      </c>
      <c r="AI547" s="41">
        <f>SUM(Table1[[#This Row],[Regular]:[Holiday]])</f>
        <v>0</v>
      </c>
      <c r="AJ547" s="41">
        <f>IF(Table1[[#This Row],[Total]]=0,0,Table1[[#This Row],[Total2]]-Table1[[#This Row],[Total]])</f>
        <v>0</v>
      </c>
      <c r="AK547" s="41">
        <f>Table1[[#This Row],[Difference]]*Table1[[#This Row],[DDS Funding Percent]]</f>
        <v>0</v>
      </c>
      <c r="AL547" s="41">
        <f>IF(Table1[[#This Row],[Regular Hourly Wage]]&lt;&gt;0,Table1[[#This Row],[Regular Wage Cap]]-Table1[[#This Row],[Regular Hourly Wage]],0)</f>
        <v>0</v>
      </c>
      <c r="AM547" s="38"/>
      <c r="AN547" s="41">
        <f>Table1[[#This Row],[Wage Difference]]*Table1[[#This Row],[Post Wage Increase Time Off Accruals (Hours)]]</f>
        <v>0</v>
      </c>
      <c r="AO547" s="41">
        <f>Table1[[#This Row],[Min Wage Time Off Accrual Expense]]*Table1[[#This Row],[DDS Funding Percent]]</f>
        <v>0</v>
      </c>
      <c r="AP547" s="1"/>
      <c r="AQ547" s="18"/>
    </row>
    <row r="548" spans="3:43" x14ac:dyDescent="0.25">
      <c r="C548" s="58"/>
      <c r="D548" s="57"/>
      <c r="K548" s="41">
        <f>SUM(Table1[[#This Row],[Regular Wages]],Table1[[#This Row],[OvertimeWages]],Table1[[#This Row],[Holiday Wages]],Table1[[#This Row],[Incentive Payments]])</f>
        <v>0</v>
      </c>
      <c r="L548" s="38"/>
      <c r="M548" s="38"/>
      <c r="N548" s="38"/>
      <c r="O548" s="38"/>
      <c r="P548" s="38"/>
      <c r="Q548" s="38"/>
      <c r="R548" s="38"/>
      <c r="S548" s="41">
        <f>SUM(Table1[[#This Row],[Regular Wages2]],Table1[[#This Row],[OvertimeWages4]],Table1[[#This Row],[Holiday Wages6]],Table1[[#This Row],[Incentive Payments8]])</f>
        <v>0</v>
      </c>
      <c r="T548" s="41">
        <f>SUM(Table1[[#This Row],[Total Pre Min Wage Wages]],Table1[[#This Row],[Total After Min Wage Wages]])</f>
        <v>0</v>
      </c>
      <c r="U548" s="41">
        <f>IFERROR(IF(OR(Table1[[#This Row],[Regular Hours]]=0,Table1[[#This Row],[Regular Hours]]=""),VLOOKUP(Table1[[#This Row],[Position Title]],startingWages!$A$2:$D$200,2, FALSE),Table1[[#This Row],[Regular Wages]]/Table1[[#This Row],[Regular Hours]]),0)</f>
        <v>0</v>
      </c>
      <c r="V548" s="41">
        <f>IF(OR(Table1[[#This Row],[OvertimeHours]]="",Table1[[#This Row],[OvertimeHours]]=0),Table1[[#This Row],[Regular Hourly Wage]]*1.5,Table1[[#This Row],[OvertimeWages]]/Table1[[#This Row],[OvertimeHours]])</f>
        <v>0</v>
      </c>
      <c r="W548" s="41">
        <f>IF(OR(Table1[[#This Row],[Holiday Hours]]="",Table1[[#This Row],[Holiday Hours]]=0),Table1[[#This Row],[Regular Hourly Wage]],Table1[[#This Row],[Holiday Wages]]/Table1[[#This Row],[Holiday Hours]])</f>
        <v>0</v>
      </c>
      <c r="X548" s="41" t="str">
        <f>IF(Table1[[#This Row],[Regular Hourly Wage]]&lt;14.05,"$14.75",IF(Table1[[#This Row],[Regular Hourly Wage]]&lt;30,"5%","None"))</f>
        <v>$14.75</v>
      </c>
      <c r="Y548" s="41">
        <f>IF(Table1[[#This Row],[Wage Category]]="5%",Table1[[#This Row],[Regular Hourly Wage]]*1.05,IF(Table1[[#This Row],[Wage Category]]="$14.75",14.75,Table1[[#This Row],[Regular Hourly Wage]]))</f>
        <v>14.75</v>
      </c>
      <c r="Z548" s="41">
        <f>(1+IF(Table1[[#This Row],[Regular Hourly Wage]]=0,0.5,(Table1[[#This Row],[Overtime Hourly Wage]]-Table1[[#This Row],[Regular Hourly Wage]])/Table1[[#This Row],[Regular Hourly Wage]]))*Table1[[#This Row],[Regular Wage Cap]]</f>
        <v>22.125</v>
      </c>
      <c r="AA548" s="41">
        <f>(1+IF(Table1[[#This Row],[Regular Hourly Wage]]=0,0,(Table1[[#This Row],[Holiday Hourly Wage]]-Table1[[#This Row],[Regular Hourly Wage]])/Table1[[#This Row],[Regular Hourly Wage]]))*Table1[[#This Row],[Regular Wage Cap]]</f>
        <v>14.75</v>
      </c>
      <c r="AB548" s="41">
        <f>Table1[[#This Row],[Regular Hours3]]*Table1[[#This Row],[Regular Hourly Wage]]</f>
        <v>0</v>
      </c>
      <c r="AC548" s="41">
        <f>Table1[[#This Row],[OvertimeHours5]]*Table1[[#This Row],[Overtime Hourly Wage]]</f>
        <v>0</v>
      </c>
      <c r="AD548" s="41">
        <f>Table1[[#This Row],[Holiday Hours7]]*Table1[[#This Row],[Holiday Hourly Wage]]</f>
        <v>0</v>
      </c>
      <c r="AE548" s="41">
        <f>SUM(Table1[[#This Row],[Regular10]:[Holiday12]])</f>
        <v>0</v>
      </c>
      <c r="AF548" s="41">
        <f>Table1[[#This Row],[Regular Hours3]]*Table1[[#This Row],[Regular Wage Cap]]</f>
        <v>0</v>
      </c>
      <c r="AG548" s="41">
        <f>Table1[[#This Row],[OvertimeHours5]]*Table1[[#This Row],[Overtime Wage Cap]]</f>
        <v>0</v>
      </c>
      <c r="AH548" s="41">
        <f>Table1[[#This Row],[Holiday Hours7]]*Table1[[#This Row],[Holiday Wage Cap]]</f>
        <v>0</v>
      </c>
      <c r="AI548" s="41">
        <f>SUM(Table1[[#This Row],[Regular]:[Holiday]])</f>
        <v>0</v>
      </c>
      <c r="AJ548" s="41">
        <f>IF(Table1[[#This Row],[Total]]=0,0,Table1[[#This Row],[Total2]]-Table1[[#This Row],[Total]])</f>
        <v>0</v>
      </c>
      <c r="AK548" s="41">
        <f>Table1[[#This Row],[Difference]]*Table1[[#This Row],[DDS Funding Percent]]</f>
        <v>0</v>
      </c>
      <c r="AL548" s="41">
        <f>IF(Table1[[#This Row],[Regular Hourly Wage]]&lt;&gt;0,Table1[[#This Row],[Regular Wage Cap]]-Table1[[#This Row],[Regular Hourly Wage]],0)</f>
        <v>0</v>
      </c>
      <c r="AM548" s="38"/>
      <c r="AN548" s="41">
        <f>Table1[[#This Row],[Wage Difference]]*Table1[[#This Row],[Post Wage Increase Time Off Accruals (Hours)]]</f>
        <v>0</v>
      </c>
      <c r="AO548" s="41">
        <f>Table1[[#This Row],[Min Wage Time Off Accrual Expense]]*Table1[[#This Row],[DDS Funding Percent]]</f>
        <v>0</v>
      </c>
      <c r="AP548" s="1"/>
      <c r="AQ548" s="18"/>
    </row>
    <row r="549" spans="3:43" x14ac:dyDescent="0.25">
      <c r="C549" s="58"/>
      <c r="D549" s="57"/>
      <c r="K549" s="41">
        <f>SUM(Table1[[#This Row],[Regular Wages]],Table1[[#This Row],[OvertimeWages]],Table1[[#This Row],[Holiday Wages]],Table1[[#This Row],[Incentive Payments]])</f>
        <v>0</v>
      </c>
      <c r="L549" s="38"/>
      <c r="M549" s="38"/>
      <c r="N549" s="38"/>
      <c r="O549" s="38"/>
      <c r="P549" s="38"/>
      <c r="Q549" s="38"/>
      <c r="R549" s="38"/>
      <c r="S549" s="41">
        <f>SUM(Table1[[#This Row],[Regular Wages2]],Table1[[#This Row],[OvertimeWages4]],Table1[[#This Row],[Holiday Wages6]],Table1[[#This Row],[Incentive Payments8]])</f>
        <v>0</v>
      </c>
      <c r="T549" s="41">
        <f>SUM(Table1[[#This Row],[Total Pre Min Wage Wages]],Table1[[#This Row],[Total After Min Wage Wages]])</f>
        <v>0</v>
      </c>
      <c r="U549" s="41">
        <f>IFERROR(IF(OR(Table1[[#This Row],[Regular Hours]]=0,Table1[[#This Row],[Regular Hours]]=""),VLOOKUP(Table1[[#This Row],[Position Title]],startingWages!$A$2:$D$200,2, FALSE),Table1[[#This Row],[Regular Wages]]/Table1[[#This Row],[Regular Hours]]),0)</f>
        <v>0</v>
      </c>
      <c r="V549" s="41">
        <f>IF(OR(Table1[[#This Row],[OvertimeHours]]="",Table1[[#This Row],[OvertimeHours]]=0),Table1[[#This Row],[Regular Hourly Wage]]*1.5,Table1[[#This Row],[OvertimeWages]]/Table1[[#This Row],[OvertimeHours]])</f>
        <v>0</v>
      </c>
      <c r="W549" s="41">
        <f>IF(OR(Table1[[#This Row],[Holiday Hours]]="",Table1[[#This Row],[Holiday Hours]]=0),Table1[[#This Row],[Regular Hourly Wage]],Table1[[#This Row],[Holiday Wages]]/Table1[[#This Row],[Holiday Hours]])</f>
        <v>0</v>
      </c>
      <c r="X549" s="41" t="str">
        <f>IF(Table1[[#This Row],[Regular Hourly Wage]]&lt;14.05,"$14.75",IF(Table1[[#This Row],[Regular Hourly Wage]]&lt;30,"5%","None"))</f>
        <v>$14.75</v>
      </c>
      <c r="Y549" s="41">
        <f>IF(Table1[[#This Row],[Wage Category]]="5%",Table1[[#This Row],[Regular Hourly Wage]]*1.05,IF(Table1[[#This Row],[Wage Category]]="$14.75",14.75,Table1[[#This Row],[Regular Hourly Wage]]))</f>
        <v>14.75</v>
      </c>
      <c r="Z549" s="41">
        <f>(1+IF(Table1[[#This Row],[Regular Hourly Wage]]=0,0.5,(Table1[[#This Row],[Overtime Hourly Wage]]-Table1[[#This Row],[Regular Hourly Wage]])/Table1[[#This Row],[Regular Hourly Wage]]))*Table1[[#This Row],[Regular Wage Cap]]</f>
        <v>22.125</v>
      </c>
      <c r="AA549" s="41">
        <f>(1+IF(Table1[[#This Row],[Regular Hourly Wage]]=0,0,(Table1[[#This Row],[Holiday Hourly Wage]]-Table1[[#This Row],[Regular Hourly Wage]])/Table1[[#This Row],[Regular Hourly Wage]]))*Table1[[#This Row],[Regular Wage Cap]]</f>
        <v>14.75</v>
      </c>
      <c r="AB549" s="41">
        <f>Table1[[#This Row],[Regular Hours3]]*Table1[[#This Row],[Regular Hourly Wage]]</f>
        <v>0</v>
      </c>
      <c r="AC549" s="41">
        <f>Table1[[#This Row],[OvertimeHours5]]*Table1[[#This Row],[Overtime Hourly Wage]]</f>
        <v>0</v>
      </c>
      <c r="AD549" s="41">
        <f>Table1[[#This Row],[Holiday Hours7]]*Table1[[#This Row],[Holiday Hourly Wage]]</f>
        <v>0</v>
      </c>
      <c r="AE549" s="41">
        <f>SUM(Table1[[#This Row],[Regular10]:[Holiday12]])</f>
        <v>0</v>
      </c>
      <c r="AF549" s="41">
        <f>Table1[[#This Row],[Regular Hours3]]*Table1[[#This Row],[Regular Wage Cap]]</f>
        <v>0</v>
      </c>
      <c r="AG549" s="41">
        <f>Table1[[#This Row],[OvertimeHours5]]*Table1[[#This Row],[Overtime Wage Cap]]</f>
        <v>0</v>
      </c>
      <c r="AH549" s="41">
        <f>Table1[[#This Row],[Holiday Hours7]]*Table1[[#This Row],[Holiday Wage Cap]]</f>
        <v>0</v>
      </c>
      <c r="AI549" s="41">
        <f>SUM(Table1[[#This Row],[Regular]:[Holiday]])</f>
        <v>0</v>
      </c>
      <c r="AJ549" s="41">
        <f>IF(Table1[[#This Row],[Total]]=0,0,Table1[[#This Row],[Total2]]-Table1[[#This Row],[Total]])</f>
        <v>0</v>
      </c>
      <c r="AK549" s="41">
        <f>Table1[[#This Row],[Difference]]*Table1[[#This Row],[DDS Funding Percent]]</f>
        <v>0</v>
      </c>
      <c r="AL549" s="41">
        <f>IF(Table1[[#This Row],[Regular Hourly Wage]]&lt;&gt;0,Table1[[#This Row],[Regular Wage Cap]]-Table1[[#This Row],[Regular Hourly Wage]],0)</f>
        <v>0</v>
      </c>
      <c r="AM549" s="38"/>
      <c r="AN549" s="41">
        <f>Table1[[#This Row],[Wage Difference]]*Table1[[#This Row],[Post Wage Increase Time Off Accruals (Hours)]]</f>
        <v>0</v>
      </c>
      <c r="AO549" s="41">
        <f>Table1[[#This Row],[Min Wage Time Off Accrual Expense]]*Table1[[#This Row],[DDS Funding Percent]]</f>
        <v>0</v>
      </c>
      <c r="AP549" s="1"/>
      <c r="AQ549" s="18"/>
    </row>
    <row r="550" spans="3:43" x14ac:dyDescent="0.25">
      <c r="C550" s="58"/>
      <c r="D550" s="57"/>
      <c r="K550" s="41">
        <f>SUM(Table1[[#This Row],[Regular Wages]],Table1[[#This Row],[OvertimeWages]],Table1[[#This Row],[Holiday Wages]],Table1[[#This Row],[Incentive Payments]])</f>
        <v>0</v>
      </c>
      <c r="L550" s="38"/>
      <c r="M550" s="38"/>
      <c r="N550" s="38"/>
      <c r="O550" s="38"/>
      <c r="P550" s="38"/>
      <c r="Q550" s="38"/>
      <c r="R550" s="38"/>
      <c r="S550" s="41">
        <f>SUM(Table1[[#This Row],[Regular Wages2]],Table1[[#This Row],[OvertimeWages4]],Table1[[#This Row],[Holiday Wages6]],Table1[[#This Row],[Incentive Payments8]])</f>
        <v>0</v>
      </c>
      <c r="T550" s="41">
        <f>SUM(Table1[[#This Row],[Total Pre Min Wage Wages]],Table1[[#This Row],[Total After Min Wage Wages]])</f>
        <v>0</v>
      </c>
      <c r="U550" s="41">
        <f>IFERROR(IF(OR(Table1[[#This Row],[Regular Hours]]=0,Table1[[#This Row],[Regular Hours]]=""),VLOOKUP(Table1[[#This Row],[Position Title]],startingWages!$A$2:$D$200,2, FALSE),Table1[[#This Row],[Regular Wages]]/Table1[[#This Row],[Regular Hours]]),0)</f>
        <v>0</v>
      </c>
      <c r="V550" s="41">
        <f>IF(OR(Table1[[#This Row],[OvertimeHours]]="",Table1[[#This Row],[OvertimeHours]]=0),Table1[[#This Row],[Regular Hourly Wage]]*1.5,Table1[[#This Row],[OvertimeWages]]/Table1[[#This Row],[OvertimeHours]])</f>
        <v>0</v>
      </c>
      <c r="W550" s="41">
        <f>IF(OR(Table1[[#This Row],[Holiday Hours]]="",Table1[[#This Row],[Holiday Hours]]=0),Table1[[#This Row],[Regular Hourly Wage]],Table1[[#This Row],[Holiday Wages]]/Table1[[#This Row],[Holiday Hours]])</f>
        <v>0</v>
      </c>
      <c r="X550" s="41" t="str">
        <f>IF(Table1[[#This Row],[Regular Hourly Wage]]&lt;14.05,"$14.75",IF(Table1[[#This Row],[Regular Hourly Wage]]&lt;30,"5%","None"))</f>
        <v>$14.75</v>
      </c>
      <c r="Y550" s="41">
        <f>IF(Table1[[#This Row],[Wage Category]]="5%",Table1[[#This Row],[Regular Hourly Wage]]*1.05,IF(Table1[[#This Row],[Wage Category]]="$14.75",14.75,Table1[[#This Row],[Regular Hourly Wage]]))</f>
        <v>14.75</v>
      </c>
      <c r="Z550" s="41">
        <f>(1+IF(Table1[[#This Row],[Regular Hourly Wage]]=0,0.5,(Table1[[#This Row],[Overtime Hourly Wage]]-Table1[[#This Row],[Regular Hourly Wage]])/Table1[[#This Row],[Regular Hourly Wage]]))*Table1[[#This Row],[Regular Wage Cap]]</f>
        <v>22.125</v>
      </c>
      <c r="AA550" s="41">
        <f>(1+IF(Table1[[#This Row],[Regular Hourly Wage]]=0,0,(Table1[[#This Row],[Holiday Hourly Wage]]-Table1[[#This Row],[Regular Hourly Wage]])/Table1[[#This Row],[Regular Hourly Wage]]))*Table1[[#This Row],[Regular Wage Cap]]</f>
        <v>14.75</v>
      </c>
      <c r="AB550" s="41">
        <f>Table1[[#This Row],[Regular Hours3]]*Table1[[#This Row],[Regular Hourly Wage]]</f>
        <v>0</v>
      </c>
      <c r="AC550" s="41">
        <f>Table1[[#This Row],[OvertimeHours5]]*Table1[[#This Row],[Overtime Hourly Wage]]</f>
        <v>0</v>
      </c>
      <c r="AD550" s="41">
        <f>Table1[[#This Row],[Holiday Hours7]]*Table1[[#This Row],[Holiday Hourly Wage]]</f>
        <v>0</v>
      </c>
      <c r="AE550" s="41">
        <f>SUM(Table1[[#This Row],[Regular10]:[Holiday12]])</f>
        <v>0</v>
      </c>
      <c r="AF550" s="41">
        <f>Table1[[#This Row],[Regular Hours3]]*Table1[[#This Row],[Regular Wage Cap]]</f>
        <v>0</v>
      </c>
      <c r="AG550" s="41">
        <f>Table1[[#This Row],[OvertimeHours5]]*Table1[[#This Row],[Overtime Wage Cap]]</f>
        <v>0</v>
      </c>
      <c r="AH550" s="41">
        <f>Table1[[#This Row],[Holiday Hours7]]*Table1[[#This Row],[Holiday Wage Cap]]</f>
        <v>0</v>
      </c>
      <c r="AI550" s="41">
        <f>SUM(Table1[[#This Row],[Regular]:[Holiday]])</f>
        <v>0</v>
      </c>
      <c r="AJ550" s="41">
        <f>IF(Table1[[#This Row],[Total]]=0,0,Table1[[#This Row],[Total2]]-Table1[[#This Row],[Total]])</f>
        <v>0</v>
      </c>
      <c r="AK550" s="41">
        <f>Table1[[#This Row],[Difference]]*Table1[[#This Row],[DDS Funding Percent]]</f>
        <v>0</v>
      </c>
      <c r="AL550" s="41">
        <f>IF(Table1[[#This Row],[Regular Hourly Wage]]&lt;&gt;0,Table1[[#This Row],[Regular Wage Cap]]-Table1[[#This Row],[Regular Hourly Wage]],0)</f>
        <v>0</v>
      </c>
      <c r="AM550" s="38"/>
      <c r="AN550" s="41">
        <f>Table1[[#This Row],[Wage Difference]]*Table1[[#This Row],[Post Wage Increase Time Off Accruals (Hours)]]</f>
        <v>0</v>
      </c>
      <c r="AO550" s="41">
        <f>Table1[[#This Row],[Min Wage Time Off Accrual Expense]]*Table1[[#This Row],[DDS Funding Percent]]</f>
        <v>0</v>
      </c>
      <c r="AP550" s="1"/>
      <c r="AQ550" s="18"/>
    </row>
    <row r="551" spans="3:43" x14ac:dyDescent="0.25">
      <c r="C551" s="58"/>
      <c r="D551" s="57"/>
      <c r="K551" s="41">
        <f>SUM(Table1[[#This Row],[Regular Wages]],Table1[[#This Row],[OvertimeWages]],Table1[[#This Row],[Holiday Wages]],Table1[[#This Row],[Incentive Payments]])</f>
        <v>0</v>
      </c>
      <c r="L551" s="38"/>
      <c r="M551" s="38"/>
      <c r="N551" s="38"/>
      <c r="O551" s="38"/>
      <c r="P551" s="38"/>
      <c r="Q551" s="38"/>
      <c r="R551" s="38"/>
      <c r="S551" s="41">
        <f>SUM(Table1[[#This Row],[Regular Wages2]],Table1[[#This Row],[OvertimeWages4]],Table1[[#This Row],[Holiday Wages6]],Table1[[#This Row],[Incentive Payments8]])</f>
        <v>0</v>
      </c>
      <c r="T551" s="41">
        <f>SUM(Table1[[#This Row],[Total Pre Min Wage Wages]],Table1[[#This Row],[Total After Min Wage Wages]])</f>
        <v>0</v>
      </c>
      <c r="U551" s="41">
        <f>IFERROR(IF(OR(Table1[[#This Row],[Regular Hours]]=0,Table1[[#This Row],[Regular Hours]]=""),VLOOKUP(Table1[[#This Row],[Position Title]],startingWages!$A$2:$D$200,2, FALSE),Table1[[#This Row],[Regular Wages]]/Table1[[#This Row],[Regular Hours]]),0)</f>
        <v>0</v>
      </c>
      <c r="V551" s="41">
        <f>IF(OR(Table1[[#This Row],[OvertimeHours]]="",Table1[[#This Row],[OvertimeHours]]=0),Table1[[#This Row],[Regular Hourly Wage]]*1.5,Table1[[#This Row],[OvertimeWages]]/Table1[[#This Row],[OvertimeHours]])</f>
        <v>0</v>
      </c>
      <c r="W551" s="41">
        <f>IF(OR(Table1[[#This Row],[Holiday Hours]]="",Table1[[#This Row],[Holiday Hours]]=0),Table1[[#This Row],[Regular Hourly Wage]],Table1[[#This Row],[Holiday Wages]]/Table1[[#This Row],[Holiday Hours]])</f>
        <v>0</v>
      </c>
      <c r="X551" s="41" t="str">
        <f>IF(Table1[[#This Row],[Regular Hourly Wage]]&lt;14.05,"$14.75",IF(Table1[[#This Row],[Regular Hourly Wage]]&lt;30,"5%","None"))</f>
        <v>$14.75</v>
      </c>
      <c r="Y551" s="41">
        <f>IF(Table1[[#This Row],[Wage Category]]="5%",Table1[[#This Row],[Regular Hourly Wage]]*1.05,IF(Table1[[#This Row],[Wage Category]]="$14.75",14.75,Table1[[#This Row],[Regular Hourly Wage]]))</f>
        <v>14.75</v>
      </c>
      <c r="Z551" s="41">
        <f>(1+IF(Table1[[#This Row],[Regular Hourly Wage]]=0,0.5,(Table1[[#This Row],[Overtime Hourly Wage]]-Table1[[#This Row],[Regular Hourly Wage]])/Table1[[#This Row],[Regular Hourly Wage]]))*Table1[[#This Row],[Regular Wage Cap]]</f>
        <v>22.125</v>
      </c>
      <c r="AA551" s="41">
        <f>(1+IF(Table1[[#This Row],[Regular Hourly Wage]]=0,0,(Table1[[#This Row],[Holiday Hourly Wage]]-Table1[[#This Row],[Regular Hourly Wage]])/Table1[[#This Row],[Regular Hourly Wage]]))*Table1[[#This Row],[Regular Wage Cap]]</f>
        <v>14.75</v>
      </c>
      <c r="AB551" s="41">
        <f>Table1[[#This Row],[Regular Hours3]]*Table1[[#This Row],[Regular Hourly Wage]]</f>
        <v>0</v>
      </c>
      <c r="AC551" s="41">
        <f>Table1[[#This Row],[OvertimeHours5]]*Table1[[#This Row],[Overtime Hourly Wage]]</f>
        <v>0</v>
      </c>
      <c r="AD551" s="41">
        <f>Table1[[#This Row],[Holiday Hours7]]*Table1[[#This Row],[Holiday Hourly Wage]]</f>
        <v>0</v>
      </c>
      <c r="AE551" s="41">
        <f>SUM(Table1[[#This Row],[Regular10]:[Holiday12]])</f>
        <v>0</v>
      </c>
      <c r="AF551" s="41">
        <f>Table1[[#This Row],[Regular Hours3]]*Table1[[#This Row],[Regular Wage Cap]]</f>
        <v>0</v>
      </c>
      <c r="AG551" s="41">
        <f>Table1[[#This Row],[OvertimeHours5]]*Table1[[#This Row],[Overtime Wage Cap]]</f>
        <v>0</v>
      </c>
      <c r="AH551" s="41">
        <f>Table1[[#This Row],[Holiday Hours7]]*Table1[[#This Row],[Holiday Wage Cap]]</f>
        <v>0</v>
      </c>
      <c r="AI551" s="41">
        <f>SUM(Table1[[#This Row],[Regular]:[Holiday]])</f>
        <v>0</v>
      </c>
      <c r="AJ551" s="41">
        <f>IF(Table1[[#This Row],[Total]]=0,0,Table1[[#This Row],[Total2]]-Table1[[#This Row],[Total]])</f>
        <v>0</v>
      </c>
      <c r="AK551" s="41">
        <f>Table1[[#This Row],[Difference]]*Table1[[#This Row],[DDS Funding Percent]]</f>
        <v>0</v>
      </c>
      <c r="AL551" s="41">
        <f>IF(Table1[[#This Row],[Regular Hourly Wage]]&lt;&gt;0,Table1[[#This Row],[Regular Wage Cap]]-Table1[[#This Row],[Regular Hourly Wage]],0)</f>
        <v>0</v>
      </c>
      <c r="AM551" s="38"/>
      <c r="AN551" s="41">
        <f>Table1[[#This Row],[Wage Difference]]*Table1[[#This Row],[Post Wage Increase Time Off Accruals (Hours)]]</f>
        <v>0</v>
      </c>
      <c r="AO551" s="41">
        <f>Table1[[#This Row],[Min Wage Time Off Accrual Expense]]*Table1[[#This Row],[DDS Funding Percent]]</f>
        <v>0</v>
      </c>
      <c r="AP551" s="1"/>
      <c r="AQ551" s="18"/>
    </row>
    <row r="552" spans="3:43" x14ac:dyDescent="0.25">
      <c r="C552" s="58"/>
      <c r="D552" s="57"/>
      <c r="K552" s="41">
        <f>SUM(Table1[[#This Row],[Regular Wages]],Table1[[#This Row],[OvertimeWages]],Table1[[#This Row],[Holiday Wages]],Table1[[#This Row],[Incentive Payments]])</f>
        <v>0</v>
      </c>
      <c r="L552" s="38"/>
      <c r="M552" s="38"/>
      <c r="N552" s="38"/>
      <c r="O552" s="38"/>
      <c r="P552" s="38"/>
      <c r="Q552" s="38"/>
      <c r="R552" s="38"/>
      <c r="S552" s="41">
        <f>SUM(Table1[[#This Row],[Regular Wages2]],Table1[[#This Row],[OvertimeWages4]],Table1[[#This Row],[Holiday Wages6]],Table1[[#This Row],[Incentive Payments8]])</f>
        <v>0</v>
      </c>
      <c r="T552" s="41">
        <f>SUM(Table1[[#This Row],[Total Pre Min Wage Wages]],Table1[[#This Row],[Total After Min Wage Wages]])</f>
        <v>0</v>
      </c>
      <c r="U552" s="41">
        <f>IFERROR(IF(OR(Table1[[#This Row],[Regular Hours]]=0,Table1[[#This Row],[Regular Hours]]=""),VLOOKUP(Table1[[#This Row],[Position Title]],startingWages!$A$2:$D$200,2, FALSE),Table1[[#This Row],[Regular Wages]]/Table1[[#This Row],[Regular Hours]]),0)</f>
        <v>0</v>
      </c>
      <c r="V552" s="41">
        <f>IF(OR(Table1[[#This Row],[OvertimeHours]]="",Table1[[#This Row],[OvertimeHours]]=0),Table1[[#This Row],[Regular Hourly Wage]]*1.5,Table1[[#This Row],[OvertimeWages]]/Table1[[#This Row],[OvertimeHours]])</f>
        <v>0</v>
      </c>
      <c r="W552" s="41">
        <f>IF(OR(Table1[[#This Row],[Holiday Hours]]="",Table1[[#This Row],[Holiday Hours]]=0),Table1[[#This Row],[Regular Hourly Wage]],Table1[[#This Row],[Holiday Wages]]/Table1[[#This Row],[Holiday Hours]])</f>
        <v>0</v>
      </c>
      <c r="X552" s="41" t="str">
        <f>IF(Table1[[#This Row],[Regular Hourly Wage]]&lt;14.05,"$14.75",IF(Table1[[#This Row],[Regular Hourly Wage]]&lt;30,"5%","None"))</f>
        <v>$14.75</v>
      </c>
      <c r="Y552" s="41">
        <f>IF(Table1[[#This Row],[Wage Category]]="5%",Table1[[#This Row],[Regular Hourly Wage]]*1.05,IF(Table1[[#This Row],[Wage Category]]="$14.75",14.75,Table1[[#This Row],[Regular Hourly Wage]]))</f>
        <v>14.75</v>
      </c>
      <c r="Z552" s="41">
        <f>(1+IF(Table1[[#This Row],[Regular Hourly Wage]]=0,0.5,(Table1[[#This Row],[Overtime Hourly Wage]]-Table1[[#This Row],[Regular Hourly Wage]])/Table1[[#This Row],[Regular Hourly Wage]]))*Table1[[#This Row],[Regular Wage Cap]]</f>
        <v>22.125</v>
      </c>
      <c r="AA552" s="41">
        <f>(1+IF(Table1[[#This Row],[Regular Hourly Wage]]=0,0,(Table1[[#This Row],[Holiday Hourly Wage]]-Table1[[#This Row],[Regular Hourly Wage]])/Table1[[#This Row],[Regular Hourly Wage]]))*Table1[[#This Row],[Regular Wage Cap]]</f>
        <v>14.75</v>
      </c>
      <c r="AB552" s="41">
        <f>Table1[[#This Row],[Regular Hours3]]*Table1[[#This Row],[Regular Hourly Wage]]</f>
        <v>0</v>
      </c>
      <c r="AC552" s="41">
        <f>Table1[[#This Row],[OvertimeHours5]]*Table1[[#This Row],[Overtime Hourly Wage]]</f>
        <v>0</v>
      </c>
      <c r="AD552" s="41">
        <f>Table1[[#This Row],[Holiday Hours7]]*Table1[[#This Row],[Holiday Hourly Wage]]</f>
        <v>0</v>
      </c>
      <c r="AE552" s="41">
        <f>SUM(Table1[[#This Row],[Regular10]:[Holiday12]])</f>
        <v>0</v>
      </c>
      <c r="AF552" s="41">
        <f>Table1[[#This Row],[Regular Hours3]]*Table1[[#This Row],[Regular Wage Cap]]</f>
        <v>0</v>
      </c>
      <c r="AG552" s="41">
        <f>Table1[[#This Row],[OvertimeHours5]]*Table1[[#This Row],[Overtime Wage Cap]]</f>
        <v>0</v>
      </c>
      <c r="AH552" s="41">
        <f>Table1[[#This Row],[Holiday Hours7]]*Table1[[#This Row],[Holiday Wage Cap]]</f>
        <v>0</v>
      </c>
      <c r="AI552" s="41">
        <f>SUM(Table1[[#This Row],[Regular]:[Holiday]])</f>
        <v>0</v>
      </c>
      <c r="AJ552" s="41">
        <f>IF(Table1[[#This Row],[Total]]=0,0,Table1[[#This Row],[Total2]]-Table1[[#This Row],[Total]])</f>
        <v>0</v>
      </c>
      <c r="AK552" s="41">
        <f>Table1[[#This Row],[Difference]]*Table1[[#This Row],[DDS Funding Percent]]</f>
        <v>0</v>
      </c>
      <c r="AL552" s="41">
        <f>IF(Table1[[#This Row],[Regular Hourly Wage]]&lt;&gt;0,Table1[[#This Row],[Regular Wage Cap]]-Table1[[#This Row],[Regular Hourly Wage]],0)</f>
        <v>0</v>
      </c>
      <c r="AM552" s="38"/>
      <c r="AN552" s="41">
        <f>Table1[[#This Row],[Wage Difference]]*Table1[[#This Row],[Post Wage Increase Time Off Accruals (Hours)]]</f>
        <v>0</v>
      </c>
      <c r="AO552" s="41">
        <f>Table1[[#This Row],[Min Wage Time Off Accrual Expense]]*Table1[[#This Row],[DDS Funding Percent]]</f>
        <v>0</v>
      </c>
      <c r="AP552" s="1"/>
      <c r="AQ552" s="18"/>
    </row>
    <row r="553" spans="3:43" x14ac:dyDescent="0.25">
      <c r="C553" s="58"/>
      <c r="D553" s="57"/>
      <c r="K553" s="41">
        <f>SUM(Table1[[#This Row],[Regular Wages]],Table1[[#This Row],[OvertimeWages]],Table1[[#This Row],[Holiday Wages]],Table1[[#This Row],[Incentive Payments]])</f>
        <v>0</v>
      </c>
      <c r="L553" s="38"/>
      <c r="M553" s="38"/>
      <c r="N553" s="38"/>
      <c r="O553" s="38"/>
      <c r="P553" s="38"/>
      <c r="Q553" s="38"/>
      <c r="R553" s="38"/>
      <c r="S553" s="41">
        <f>SUM(Table1[[#This Row],[Regular Wages2]],Table1[[#This Row],[OvertimeWages4]],Table1[[#This Row],[Holiday Wages6]],Table1[[#This Row],[Incentive Payments8]])</f>
        <v>0</v>
      </c>
      <c r="T553" s="41">
        <f>SUM(Table1[[#This Row],[Total Pre Min Wage Wages]],Table1[[#This Row],[Total After Min Wage Wages]])</f>
        <v>0</v>
      </c>
      <c r="U553" s="41">
        <f>IFERROR(IF(OR(Table1[[#This Row],[Regular Hours]]=0,Table1[[#This Row],[Regular Hours]]=""),VLOOKUP(Table1[[#This Row],[Position Title]],startingWages!$A$2:$D$200,2, FALSE),Table1[[#This Row],[Regular Wages]]/Table1[[#This Row],[Regular Hours]]),0)</f>
        <v>0</v>
      </c>
      <c r="V553" s="41">
        <f>IF(OR(Table1[[#This Row],[OvertimeHours]]="",Table1[[#This Row],[OvertimeHours]]=0),Table1[[#This Row],[Regular Hourly Wage]]*1.5,Table1[[#This Row],[OvertimeWages]]/Table1[[#This Row],[OvertimeHours]])</f>
        <v>0</v>
      </c>
      <c r="W553" s="41">
        <f>IF(OR(Table1[[#This Row],[Holiday Hours]]="",Table1[[#This Row],[Holiday Hours]]=0),Table1[[#This Row],[Regular Hourly Wage]],Table1[[#This Row],[Holiday Wages]]/Table1[[#This Row],[Holiday Hours]])</f>
        <v>0</v>
      </c>
      <c r="X553" s="41" t="str">
        <f>IF(Table1[[#This Row],[Regular Hourly Wage]]&lt;14.05,"$14.75",IF(Table1[[#This Row],[Regular Hourly Wage]]&lt;30,"5%","None"))</f>
        <v>$14.75</v>
      </c>
      <c r="Y553" s="41">
        <f>IF(Table1[[#This Row],[Wage Category]]="5%",Table1[[#This Row],[Regular Hourly Wage]]*1.05,IF(Table1[[#This Row],[Wage Category]]="$14.75",14.75,Table1[[#This Row],[Regular Hourly Wage]]))</f>
        <v>14.75</v>
      </c>
      <c r="Z553" s="41">
        <f>(1+IF(Table1[[#This Row],[Regular Hourly Wage]]=0,0.5,(Table1[[#This Row],[Overtime Hourly Wage]]-Table1[[#This Row],[Regular Hourly Wage]])/Table1[[#This Row],[Regular Hourly Wage]]))*Table1[[#This Row],[Regular Wage Cap]]</f>
        <v>22.125</v>
      </c>
      <c r="AA553" s="41">
        <f>(1+IF(Table1[[#This Row],[Regular Hourly Wage]]=0,0,(Table1[[#This Row],[Holiday Hourly Wage]]-Table1[[#This Row],[Regular Hourly Wage]])/Table1[[#This Row],[Regular Hourly Wage]]))*Table1[[#This Row],[Regular Wage Cap]]</f>
        <v>14.75</v>
      </c>
      <c r="AB553" s="41">
        <f>Table1[[#This Row],[Regular Hours3]]*Table1[[#This Row],[Regular Hourly Wage]]</f>
        <v>0</v>
      </c>
      <c r="AC553" s="41">
        <f>Table1[[#This Row],[OvertimeHours5]]*Table1[[#This Row],[Overtime Hourly Wage]]</f>
        <v>0</v>
      </c>
      <c r="AD553" s="41">
        <f>Table1[[#This Row],[Holiday Hours7]]*Table1[[#This Row],[Holiday Hourly Wage]]</f>
        <v>0</v>
      </c>
      <c r="AE553" s="41">
        <f>SUM(Table1[[#This Row],[Regular10]:[Holiday12]])</f>
        <v>0</v>
      </c>
      <c r="AF553" s="41">
        <f>Table1[[#This Row],[Regular Hours3]]*Table1[[#This Row],[Regular Wage Cap]]</f>
        <v>0</v>
      </c>
      <c r="AG553" s="41">
        <f>Table1[[#This Row],[OvertimeHours5]]*Table1[[#This Row],[Overtime Wage Cap]]</f>
        <v>0</v>
      </c>
      <c r="AH553" s="41">
        <f>Table1[[#This Row],[Holiday Hours7]]*Table1[[#This Row],[Holiday Wage Cap]]</f>
        <v>0</v>
      </c>
      <c r="AI553" s="41">
        <f>SUM(Table1[[#This Row],[Regular]:[Holiday]])</f>
        <v>0</v>
      </c>
      <c r="AJ553" s="41">
        <f>IF(Table1[[#This Row],[Total]]=0,0,Table1[[#This Row],[Total2]]-Table1[[#This Row],[Total]])</f>
        <v>0</v>
      </c>
      <c r="AK553" s="41">
        <f>Table1[[#This Row],[Difference]]*Table1[[#This Row],[DDS Funding Percent]]</f>
        <v>0</v>
      </c>
      <c r="AL553" s="41">
        <f>IF(Table1[[#This Row],[Regular Hourly Wage]]&lt;&gt;0,Table1[[#This Row],[Regular Wage Cap]]-Table1[[#This Row],[Regular Hourly Wage]],0)</f>
        <v>0</v>
      </c>
      <c r="AM553" s="38"/>
      <c r="AN553" s="41">
        <f>Table1[[#This Row],[Wage Difference]]*Table1[[#This Row],[Post Wage Increase Time Off Accruals (Hours)]]</f>
        <v>0</v>
      </c>
      <c r="AO553" s="41">
        <f>Table1[[#This Row],[Min Wage Time Off Accrual Expense]]*Table1[[#This Row],[DDS Funding Percent]]</f>
        <v>0</v>
      </c>
      <c r="AP553" s="1"/>
      <c r="AQ553" s="18"/>
    </row>
    <row r="554" spans="3:43" x14ac:dyDescent="0.25">
      <c r="C554" s="58"/>
      <c r="D554" s="57"/>
      <c r="K554" s="41">
        <f>SUM(Table1[[#This Row],[Regular Wages]],Table1[[#This Row],[OvertimeWages]],Table1[[#This Row],[Holiday Wages]],Table1[[#This Row],[Incentive Payments]])</f>
        <v>0</v>
      </c>
      <c r="L554" s="38"/>
      <c r="M554" s="38"/>
      <c r="N554" s="38"/>
      <c r="O554" s="38"/>
      <c r="P554" s="38"/>
      <c r="Q554" s="38"/>
      <c r="R554" s="38"/>
      <c r="S554" s="41">
        <f>SUM(Table1[[#This Row],[Regular Wages2]],Table1[[#This Row],[OvertimeWages4]],Table1[[#This Row],[Holiday Wages6]],Table1[[#This Row],[Incentive Payments8]])</f>
        <v>0</v>
      </c>
      <c r="T554" s="41">
        <f>SUM(Table1[[#This Row],[Total Pre Min Wage Wages]],Table1[[#This Row],[Total After Min Wage Wages]])</f>
        <v>0</v>
      </c>
      <c r="U554" s="41">
        <f>IFERROR(IF(OR(Table1[[#This Row],[Regular Hours]]=0,Table1[[#This Row],[Regular Hours]]=""),VLOOKUP(Table1[[#This Row],[Position Title]],startingWages!$A$2:$D$200,2, FALSE),Table1[[#This Row],[Regular Wages]]/Table1[[#This Row],[Regular Hours]]),0)</f>
        <v>0</v>
      </c>
      <c r="V554" s="41">
        <f>IF(OR(Table1[[#This Row],[OvertimeHours]]="",Table1[[#This Row],[OvertimeHours]]=0),Table1[[#This Row],[Regular Hourly Wage]]*1.5,Table1[[#This Row],[OvertimeWages]]/Table1[[#This Row],[OvertimeHours]])</f>
        <v>0</v>
      </c>
      <c r="W554" s="41">
        <f>IF(OR(Table1[[#This Row],[Holiday Hours]]="",Table1[[#This Row],[Holiday Hours]]=0),Table1[[#This Row],[Regular Hourly Wage]],Table1[[#This Row],[Holiday Wages]]/Table1[[#This Row],[Holiday Hours]])</f>
        <v>0</v>
      </c>
      <c r="X554" s="41" t="str">
        <f>IF(Table1[[#This Row],[Regular Hourly Wage]]&lt;14.05,"$14.75",IF(Table1[[#This Row],[Regular Hourly Wage]]&lt;30,"5%","None"))</f>
        <v>$14.75</v>
      </c>
      <c r="Y554" s="41">
        <f>IF(Table1[[#This Row],[Wage Category]]="5%",Table1[[#This Row],[Regular Hourly Wage]]*1.05,IF(Table1[[#This Row],[Wage Category]]="$14.75",14.75,Table1[[#This Row],[Regular Hourly Wage]]))</f>
        <v>14.75</v>
      </c>
      <c r="Z554" s="41">
        <f>(1+IF(Table1[[#This Row],[Regular Hourly Wage]]=0,0.5,(Table1[[#This Row],[Overtime Hourly Wage]]-Table1[[#This Row],[Regular Hourly Wage]])/Table1[[#This Row],[Regular Hourly Wage]]))*Table1[[#This Row],[Regular Wage Cap]]</f>
        <v>22.125</v>
      </c>
      <c r="AA554" s="41">
        <f>(1+IF(Table1[[#This Row],[Regular Hourly Wage]]=0,0,(Table1[[#This Row],[Holiday Hourly Wage]]-Table1[[#This Row],[Regular Hourly Wage]])/Table1[[#This Row],[Regular Hourly Wage]]))*Table1[[#This Row],[Regular Wage Cap]]</f>
        <v>14.75</v>
      </c>
      <c r="AB554" s="41">
        <f>Table1[[#This Row],[Regular Hours3]]*Table1[[#This Row],[Regular Hourly Wage]]</f>
        <v>0</v>
      </c>
      <c r="AC554" s="41">
        <f>Table1[[#This Row],[OvertimeHours5]]*Table1[[#This Row],[Overtime Hourly Wage]]</f>
        <v>0</v>
      </c>
      <c r="AD554" s="41">
        <f>Table1[[#This Row],[Holiday Hours7]]*Table1[[#This Row],[Holiday Hourly Wage]]</f>
        <v>0</v>
      </c>
      <c r="AE554" s="41">
        <f>SUM(Table1[[#This Row],[Regular10]:[Holiday12]])</f>
        <v>0</v>
      </c>
      <c r="AF554" s="41">
        <f>Table1[[#This Row],[Regular Hours3]]*Table1[[#This Row],[Regular Wage Cap]]</f>
        <v>0</v>
      </c>
      <c r="AG554" s="41">
        <f>Table1[[#This Row],[OvertimeHours5]]*Table1[[#This Row],[Overtime Wage Cap]]</f>
        <v>0</v>
      </c>
      <c r="AH554" s="41">
        <f>Table1[[#This Row],[Holiday Hours7]]*Table1[[#This Row],[Holiday Wage Cap]]</f>
        <v>0</v>
      </c>
      <c r="AI554" s="41">
        <f>SUM(Table1[[#This Row],[Regular]:[Holiday]])</f>
        <v>0</v>
      </c>
      <c r="AJ554" s="41">
        <f>IF(Table1[[#This Row],[Total]]=0,0,Table1[[#This Row],[Total2]]-Table1[[#This Row],[Total]])</f>
        <v>0</v>
      </c>
      <c r="AK554" s="41">
        <f>Table1[[#This Row],[Difference]]*Table1[[#This Row],[DDS Funding Percent]]</f>
        <v>0</v>
      </c>
      <c r="AL554" s="41">
        <f>IF(Table1[[#This Row],[Regular Hourly Wage]]&lt;&gt;0,Table1[[#This Row],[Regular Wage Cap]]-Table1[[#This Row],[Regular Hourly Wage]],0)</f>
        <v>0</v>
      </c>
      <c r="AM554" s="38"/>
      <c r="AN554" s="41">
        <f>Table1[[#This Row],[Wage Difference]]*Table1[[#This Row],[Post Wage Increase Time Off Accruals (Hours)]]</f>
        <v>0</v>
      </c>
      <c r="AO554" s="41">
        <f>Table1[[#This Row],[Min Wage Time Off Accrual Expense]]*Table1[[#This Row],[DDS Funding Percent]]</f>
        <v>0</v>
      </c>
      <c r="AP554" s="1"/>
      <c r="AQ554" s="18"/>
    </row>
    <row r="555" spans="3:43" x14ac:dyDescent="0.25">
      <c r="C555" s="58"/>
      <c r="D555" s="57"/>
      <c r="K555" s="41">
        <f>SUM(Table1[[#This Row],[Regular Wages]],Table1[[#This Row],[OvertimeWages]],Table1[[#This Row],[Holiday Wages]],Table1[[#This Row],[Incentive Payments]])</f>
        <v>0</v>
      </c>
      <c r="L555" s="38"/>
      <c r="M555" s="38"/>
      <c r="N555" s="38"/>
      <c r="O555" s="38"/>
      <c r="P555" s="38"/>
      <c r="Q555" s="38"/>
      <c r="R555" s="38"/>
      <c r="S555" s="41">
        <f>SUM(Table1[[#This Row],[Regular Wages2]],Table1[[#This Row],[OvertimeWages4]],Table1[[#This Row],[Holiday Wages6]],Table1[[#This Row],[Incentive Payments8]])</f>
        <v>0</v>
      </c>
      <c r="T555" s="41">
        <f>SUM(Table1[[#This Row],[Total Pre Min Wage Wages]],Table1[[#This Row],[Total After Min Wage Wages]])</f>
        <v>0</v>
      </c>
      <c r="U555" s="41">
        <f>IFERROR(IF(OR(Table1[[#This Row],[Regular Hours]]=0,Table1[[#This Row],[Regular Hours]]=""),VLOOKUP(Table1[[#This Row],[Position Title]],startingWages!$A$2:$D$200,2, FALSE),Table1[[#This Row],[Regular Wages]]/Table1[[#This Row],[Regular Hours]]),0)</f>
        <v>0</v>
      </c>
      <c r="V555" s="41">
        <f>IF(OR(Table1[[#This Row],[OvertimeHours]]="",Table1[[#This Row],[OvertimeHours]]=0),Table1[[#This Row],[Regular Hourly Wage]]*1.5,Table1[[#This Row],[OvertimeWages]]/Table1[[#This Row],[OvertimeHours]])</f>
        <v>0</v>
      </c>
      <c r="W555" s="41">
        <f>IF(OR(Table1[[#This Row],[Holiday Hours]]="",Table1[[#This Row],[Holiday Hours]]=0),Table1[[#This Row],[Regular Hourly Wage]],Table1[[#This Row],[Holiday Wages]]/Table1[[#This Row],[Holiday Hours]])</f>
        <v>0</v>
      </c>
      <c r="X555" s="41" t="str">
        <f>IF(Table1[[#This Row],[Regular Hourly Wage]]&lt;14.05,"$14.75",IF(Table1[[#This Row],[Regular Hourly Wage]]&lt;30,"5%","None"))</f>
        <v>$14.75</v>
      </c>
      <c r="Y555" s="41">
        <f>IF(Table1[[#This Row],[Wage Category]]="5%",Table1[[#This Row],[Regular Hourly Wage]]*1.05,IF(Table1[[#This Row],[Wage Category]]="$14.75",14.75,Table1[[#This Row],[Regular Hourly Wage]]))</f>
        <v>14.75</v>
      </c>
      <c r="Z555" s="41">
        <f>(1+IF(Table1[[#This Row],[Regular Hourly Wage]]=0,0.5,(Table1[[#This Row],[Overtime Hourly Wage]]-Table1[[#This Row],[Regular Hourly Wage]])/Table1[[#This Row],[Regular Hourly Wage]]))*Table1[[#This Row],[Regular Wage Cap]]</f>
        <v>22.125</v>
      </c>
      <c r="AA555" s="41">
        <f>(1+IF(Table1[[#This Row],[Regular Hourly Wage]]=0,0,(Table1[[#This Row],[Holiday Hourly Wage]]-Table1[[#This Row],[Regular Hourly Wage]])/Table1[[#This Row],[Regular Hourly Wage]]))*Table1[[#This Row],[Regular Wage Cap]]</f>
        <v>14.75</v>
      </c>
      <c r="AB555" s="41">
        <f>Table1[[#This Row],[Regular Hours3]]*Table1[[#This Row],[Regular Hourly Wage]]</f>
        <v>0</v>
      </c>
      <c r="AC555" s="41">
        <f>Table1[[#This Row],[OvertimeHours5]]*Table1[[#This Row],[Overtime Hourly Wage]]</f>
        <v>0</v>
      </c>
      <c r="AD555" s="41">
        <f>Table1[[#This Row],[Holiday Hours7]]*Table1[[#This Row],[Holiday Hourly Wage]]</f>
        <v>0</v>
      </c>
      <c r="AE555" s="41">
        <f>SUM(Table1[[#This Row],[Regular10]:[Holiday12]])</f>
        <v>0</v>
      </c>
      <c r="AF555" s="41">
        <f>Table1[[#This Row],[Regular Hours3]]*Table1[[#This Row],[Regular Wage Cap]]</f>
        <v>0</v>
      </c>
      <c r="AG555" s="41">
        <f>Table1[[#This Row],[OvertimeHours5]]*Table1[[#This Row],[Overtime Wage Cap]]</f>
        <v>0</v>
      </c>
      <c r="AH555" s="41">
        <f>Table1[[#This Row],[Holiday Hours7]]*Table1[[#This Row],[Holiday Wage Cap]]</f>
        <v>0</v>
      </c>
      <c r="AI555" s="41">
        <f>SUM(Table1[[#This Row],[Regular]:[Holiday]])</f>
        <v>0</v>
      </c>
      <c r="AJ555" s="41">
        <f>IF(Table1[[#This Row],[Total]]=0,0,Table1[[#This Row],[Total2]]-Table1[[#This Row],[Total]])</f>
        <v>0</v>
      </c>
      <c r="AK555" s="41">
        <f>Table1[[#This Row],[Difference]]*Table1[[#This Row],[DDS Funding Percent]]</f>
        <v>0</v>
      </c>
      <c r="AL555" s="41">
        <f>IF(Table1[[#This Row],[Regular Hourly Wage]]&lt;&gt;0,Table1[[#This Row],[Regular Wage Cap]]-Table1[[#This Row],[Regular Hourly Wage]],0)</f>
        <v>0</v>
      </c>
      <c r="AM555" s="38"/>
      <c r="AN555" s="41">
        <f>Table1[[#This Row],[Wage Difference]]*Table1[[#This Row],[Post Wage Increase Time Off Accruals (Hours)]]</f>
        <v>0</v>
      </c>
      <c r="AO555" s="41">
        <f>Table1[[#This Row],[Min Wage Time Off Accrual Expense]]*Table1[[#This Row],[DDS Funding Percent]]</f>
        <v>0</v>
      </c>
      <c r="AP555" s="1"/>
      <c r="AQ555" s="18"/>
    </row>
    <row r="556" spans="3:43" x14ac:dyDescent="0.25">
      <c r="C556" s="58"/>
      <c r="D556" s="57"/>
      <c r="K556" s="41">
        <f>SUM(Table1[[#This Row],[Regular Wages]],Table1[[#This Row],[OvertimeWages]],Table1[[#This Row],[Holiday Wages]],Table1[[#This Row],[Incentive Payments]])</f>
        <v>0</v>
      </c>
      <c r="L556" s="38"/>
      <c r="M556" s="38"/>
      <c r="N556" s="38"/>
      <c r="O556" s="38"/>
      <c r="P556" s="38"/>
      <c r="Q556" s="38"/>
      <c r="R556" s="38"/>
      <c r="S556" s="41">
        <f>SUM(Table1[[#This Row],[Regular Wages2]],Table1[[#This Row],[OvertimeWages4]],Table1[[#This Row],[Holiday Wages6]],Table1[[#This Row],[Incentive Payments8]])</f>
        <v>0</v>
      </c>
      <c r="T556" s="41">
        <f>SUM(Table1[[#This Row],[Total Pre Min Wage Wages]],Table1[[#This Row],[Total After Min Wage Wages]])</f>
        <v>0</v>
      </c>
      <c r="U556" s="41">
        <f>IFERROR(IF(OR(Table1[[#This Row],[Regular Hours]]=0,Table1[[#This Row],[Regular Hours]]=""),VLOOKUP(Table1[[#This Row],[Position Title]],startingWages!$A$2:$D$200,2, FALSE),Table1[[#This Row],[Regular Wages]]/Table1[[#This Row],[Regular Hours]]),0)</f>
        <v>0</v>
      </c>
      <c r="V556" s="41">
        <f>IF(OR(Table1[[#This Row],[OvertimeHours]]="",Table1[[#This Row],[OvertimeHours]]=0),Table1[[#This Row],[Regular Hourly Wage]]*1.5,Table1[[#This Row],[OvertimeWages]]/Table1[[#This Row],[OvertimeHours]])</f>
        <v>0</v>
      </c>
      <c r="W556" s="41">
        <f>IF(OR(Table1[[#This Row],[Holiday Hours]]="",Table1[[#This Row],[Holiday Hours]]=0),Table1[[#This Row],[Regular Hourly Wage]],Table1[[#This Row],[Holiday Wages]]/Table1[[#This Row],[Holiday Hours]])</f>
        <v>0</v>
      </c>
      <c r="X556" s="41" t="str">
        <f>IF(Table1[[#This Row],[Regular Hourly Wage]]&lt;14.05,"$14.75",IF(Table1[[#This Row],[Regular Hourly Wage]]&lt;30,"5%","None"))</f>
        <v>$14.75</v>
      </c>
      <c r="Y556" s="41">
        <f>IF(Table1[[#This Row],[Wage Category]]="5%",Table1[[#This Row],[Regular Hourly Wage]]*1.05,IF(Table1[[#This Row],[Wage Category]]="$14.75",14.75,Table1[[#This Row],[Regular Hourly Wage]]))</f>
        <v>14.75</v>
      </c>
      <c r="Z556" s="41">
        <f>(1+IF(Table1[[#This Row],[Regular Hourly Wage]]=0,0.5,(Table1[[#This Row],[Overtime Hourly Wage]]-Table1[[#This Row],[Regular Hourly Wage]])/Table1[[#This Row],[Regular Hourly Wage]]))*Table1[[#This Row],[Regular Wage Cap]]</f>
        <v>22.125</v>
      </c>
      <c r="AA556" s="41">
        <f>(1+IF(Table1[[#This Row],[Regular Hourly Wage]]=0,0,(Table1[[#This Row],[Holiday Hourly Wage]]-Table1[[#This Row],[Regular Hourly Wage]])/Table1[[#This Row],[Regular Hourly Wage]]))*Table1[[#This Row],[Regular Wage Cap]]</f>
        <v>14.75</v>
      </c>
      <c r="AB556" s="41">
        <f>Table1[[#This Row],[Regular Hours3]]*Table1[[#This Row],[Regular Hourly Wage]]</f>
        <v>0</v>
      </c>
      <c r="AC556" s="41">
        <f>Table1[[#This Row],[OvertimeHours5]]*Table1[[#This Row],[Overtime Hourly Wage]]</f>
        <v>0</v>
      </c>
      <c r="AD556" s="41">
        <f>Table1[[#This Row],[Holiday Hours7]]*Table1[[#This Row],[Holiday Hourly Wage]]</f>
        <v>0</v>
      </c>
      <c r="AE556" s="41">
        <f>SUM(Table1[[#This Row],[Regular10]:[Holiday12]])</f>
        <v>0</v>
      </c>
      <c r="AF556" s="41">
        <f>Table1[[#This Row],[Regular Hours3]]*Table1[[#This Row],[Regular Wage Cap]]</f>
        <v>0</v>
      </c>
      <c r="AG556" s="41">
        <f>Table1[[#This Row],[OvertimeHours5]]*Table1[[#This Row],[Overtime Wage Cap]]</f>
        <v>0</v>
      </c>
      <c r="AH556" s="41">
        <f>Table1[[#This Row],[Holiday Hours7]]*Table1[[#This Row],[Holiday Wage Cap]]</f>
        <v>0</v>
      </c>
      <c r="AI556" s="41">
        <f>SUM(Table1[[#This Row],[Regular]:[Holiday]])</f>
        <v>0</v>
      </c>
      <c r="AJ556" s="41">
        <f>IF(Table1[[#This Row],[Total]]=0,0,Table1[[#This Row],[Total2]]-Table1[[#This Row],[Total]])</f>
        <v>0</v>
      </c>
      <c r="AK556" s="41">
        <f>Table1[[#This Row],[Difference]]*Table1[[#This Row],[DDS Funding Percent]]</f>
        <v>0</v>
      </c>
      <c r="AL556" s="41">
        <f>IF(Table1[[#This Row],[Regular Hourly Wage]]&lt;&gt;0,Table1[[#This Row],[Regular Wage Cap]]-Table1[[#This Row],[Regular Hourly Wage]],0)</f>
        <v>0</v>
      </c>
      <c r="AM556" s="38"/>
      <c r="AN556" s="41">
        <f>Table1[[#This Row],[Wage Difference]]*Table1[[#This Row],[Post Wage Increase Time Off Accruals (Hours)]]</f>
        <v>0</v>
      </c>
      <c r="AO556" s="41">
        <f>Table1[[#This Row],[Min Wage Time Off Accrual Expense]]*Table1[[#This Row],[DDS Funding Percent]]</f>
        <v>0</v>
      </c>
      <c r="AP556" s="1"/>
      <c r="AQ556" s="18"/>
    </row>
    <row r="557" spans="3:43" x14ac:dyDescent="0.25">
      <c r="C557" s="58"/>
      <c r="D557" s="57"/>
      <c r="K557" s="41">
        <f>SUM(Table1[[#This Row],[Regular Wages]],Table1[[#This Row],[OvertimeWages]],Table1[[#This Row],[Holiday Wages]],Table1[[#This Row],[Incentive Payments]])</f>
        <v>0</v>
      </c>
      <c r="L557" s="38"/>
      <c r="M557" s="38"/>
      <c r="N557" s="38"/>
      <c r="O557" s="38"/>
      <c r="P557" s="38"/>
      <c r="Q557" s="38"/>
      <c r="R557" s="38"/>
      <c r="S557" s="41">
        <f>SUM(Table1[[#This Row],[Regular Wages2]],Table1[[#This Row],[OvertimeWages4]],Table1[[#This Row],[Holiday Wages6]],Table1[[#This Row],[Incentive Payments8]])</f>
        <v>0</v>
      </c>
      <c r="T557" s="41">
        <f>SUM(Table1[[#This Row],[Total Pre Min Wage Wages]],Table1[[#This Row],[Total After Min Wage Wages]])</f>
        <v>0</v>
      </c>
      <c r="U557" s="41">
        <f>IFERROR(IF(OR(Table1[[#This Row],[Regular Hours]]=0,Table1[[#This Row],[Regular Hours]]=""),VLOOKUP(Table1[[#This Row],[Position Title]],startingWages!$A$2:$D$200,2, FALSE),Table1[[#This Row],[Regular Wages]]/Table1[[#This Row],[Regular Hours]]),0)</f>
        <v>0</v>
      </c>
      <c r="V557" s="41">
        <f>IF(OR(Table1[[#This Row],[OvertimeHours]]="",Table1[[#This Row],[OvertimeHours]]=0),Table1[[#This Row],[Regular Hourly Wage]]*1.5,Table1[[#This Row],[OvertimeWages]]/Table1[[#This Row],[OvertimeHours]])</f>
        <v>0</v>
      </c>
      <c r="W557" s="41">
        <f>IF(OR(Table1[[#This Row],[Holiday Hours]]="",Table1[[#This Row],[Holiday Hours]]=0),Table1[[#This Row],[Regular Hourly Wage]],Table1[[#This Row],[Holiday Wages]]/Table1[[#This Row],[Holiday Hours]])</f>
        <v>0</v>
      </c>
      <c r="X557" s="41" t="str">
        <f>IF(Table1[[#This Row],[Regular Hourly Wage]]&lt;14.05,"$14.75",IF(Table1[[#This Row],[Regular Hourly Wage]]&lt;30,"5%","None"))</f>
        <v>$14.75</v>
      </c>
      <c r="Y557" s="41">
        <f>IF(Table1[[#This Row],[Wage Category]]="5%",Table1[[#This Row],[Regular Hourly Wage]]*1.05,IF(Table1[[#This Row],[Wage Category]]="$14.75",14.75,Table1[[#This Row],[Regular Hourly Wage]]))</f>
        <v>14.75</v>
      </c>
      <c r="Z557" s="41">
        <f>(1+IF(Table1[[#This Row],[Regular Hourly Wage]]=0,0.5,(Table1[[#This Row],[Overtime Hourly Wage]]-Table1[[#This Row],[Regular Hourly Wage]])/Table1[[#This Row],[Regular Hourly Wage]]))*Table1[[#This Row],[Regular Wage Cap]]</f>
        <v>22.125</v>
      </c>
      <c r="AA557" s="41">
        <f>(1+IF(Table1[[#This Row],[Regular Hourly Wage]]=0,0,(Table1[[#This Row],[Holiday Hourly Wage]]-Table1[[#This Row],[Regular Hourly Wage]])/Table1[[#This Row],[Regular Hourly Wage]]))*Table1[[#This Row],[Regular Wage Cap]]</f>
        <v>14.75</v>
      </c>
      <c r="AB557" s="41">
        <f>Table1[[#This Row],[Regular Hours3]]*Table1[[#This Row],[Regular Hourly Wage]]</f>
        <v>0</v>
      </c>
      <c r="AC557" s="41">
        <f>Table1[[#This Row],[OvertimeHours5]]*Table1[[#This Row],[Overtime Hourly Wage]]</f>
        <v>0</v>
      </c>
      <c r="AD557" s="41">
        <f>Table1[[#This Row],[Holiday Hours7]]*Table1[[#This Row],[Holiday Hourly Wage]]</f>
        <v>0</v>
      </c>
      <c r="AE557" s="41">
        <f>SUM(Table1[[#This Row],[Regular10]:[Holiday12]])</f>
        <v>0</v>
      </c>
      <c r="AF557" s="41">
        <f>Table1[[#This Row],[Regular Hours3]]*Table1[[#This Row],[Regular Wage Cap]]</f>
        <v>0</v>
      </c>
      <c r="AG557" s="41">
        <f>Table1[[#This Row],[OvertimeHours5]]*Table1[[#This Row],[Overtime Wage Cap]]</f>
        <v>0</v>
      </c>
      <c r="AH557" s="41">
        <f>Table1[[#This Row],[Holiday Hours7]]*Table1[[#This Row],[Holiday Wage Cap]]</f>
        <v>0</v>
      </c>
      <c r="AI557" s="41">
        <f>SUM(Table1[[#This Row],[Regular]:[Holiday]])</f>
        <v>0</v>
      </c>
      <c r="AJ557" s="41">
        <f>IF(Table1[[#This Row],[Total]]=0,0,Table1[[#This Row],[Total2]]-Table1[[#This Row],[Total]])</f>
        <v>0</v>
      </c>
      <c r="AK557" s="41">
        <f>Table1[[#This Row],[Difference]]*Table1[[#This Row],[DDS Funding Percent]]</f>
        <v>0</v>
      </c>
      <c r="AL557" s="41">
        <f>IF(Table1[[#This Row],[Regular Hourly Wage]]&lt;&gt;0,Table1[[#This Row],[Regular Wage Cap]]-Table1[[#This Row],[Regular Hourly Wage]],0)</f>
        <v>0</v>
      </c>
      <c r="AM557" s="38"/>
      <c r="AN557" s="41">
        <f>Table1[[#This Row],[Wage Difference]]*Table1[[#This Row],[Post Wage Increase Time Off Accruals (Hours)]]</f>
        <v>0</v>
      </c>
      <c r="AO557" s="41">
        <f>Table1[[#This Row],[Min Wage Time Off Accrual Expense]]*Table1[[#This Row],[DDS Funding Percent]]</f>
        <v>0</v>
      </c>
      <c r="AP557" s="1"/>
      <c r="AQ557" s="18"/>
    </row>
    <row r="558" spans="3:43" x14ac:dyDescent="0.25">
      <c r="C558" s="58"/>
      <c r="D558" s="57"/>
      <c r="K558" s="41">
        <f>SUM(Table1[[#This Row],[Regular Wages]],Table1[[#This Row],[OvertimeWages]],Table1[[#This Row],[Holiday Wages]],Table1[[#This Row],[Incentive Payments]])</f>
        <v>0</v>
      </c>
      <c r="L558" s="38"/>
      <c r="M558" s="38"/>
      <c r="N558" s="38"/>
      <c r="O558" s="38"/>
      <c r="P558" s="38"/>
      <c r="Q558" s="38"/>
      <c r="R558" s="38"/>
      <c r="S558" s="41">
        <f>SUM(Table1[[#This Row],[Regular Wages2]],Table1[[#This Row],[OvertimeWages4]],Table1[[#This Row],[Holiday Wages6]],Table1[[#This Row],[Incentive Payments8]])</f>
        <v>0</v>
      </c>
      <c r="T558" s="41">
        <f>SUM(Table1[[#This Row],[Total Pre Min Wage Wages]],Table1[[#This Row],[Total After Min Wage Wages]])</f>
        <v>0</v>
      </c>
      <c r="U558" s="41">
        <f>IFERROR(IF(OR(Table1[[#This Row],[Regular Hours]]=0,Table1[[#This Row],[Regular Hours]]=""),VLOOKUP(Table1[[#This Row],[Position Title]],startingWages!$A$2:$D$200,2, FALSE),Table1[[#This Row],[Regular Wages]]/Table1[[#This Row],[Regular Hours]]),0)</f>
        <v>0</v>
      </c>
      <c r="V558" s="41">
        <f>IF(OR(Table1[[#This Row],[OvertimeHours]]="",Table1[[#This Row],[OvertimeHours]]=0),Table1[[#This Row],[Regular Hourly Wage]]*1.5,Table1[[#This Row],[OvertimeWages]]/Table1[[#This Row],[OvertimeHours]])</f>
        <v>0</v>
      </c>
      <c r="W558" s="41">
        <f>IF(OR(Table1[[#This Row],[Holiday Hours]]="",Table1[[#This Row],[Holiday Hours]]=0),Table1[[#This Row],[Regular Hourly Wage]],Table1[[#This Row],[Holiday Wages]]/Table1[[#This Row],[Holiday Hours]])</f>
        <v>0</v>
      </c>
      <c r="X558" s="41" t="str">
        <f>IF(Table1[[#This Row],[Regular Hourly Wage]]&lt;14.05,"$14.75",IF(Table1[[#This Row],[Regular Hourly Wage]]&lt;30,"5%","None"))</f>
        <v>$14.75</v>
      </c>
      <c r="Y558" s="41">
        <f>IF(Table1[[#This Row],[Wage Category]]="5%",Table1[[#This Row],[Regular Hourly Wage]]*1.05,IF(Table1[[#This Row],[Wage Category]]="$14.75",14.75,Table1[[#This Row],[Regular Hourly Wage]]))</f>
        <v>14.75</v>
      </c>
      <c r="Z558" s="41">
        <f>(1+IF(Table1[[#This Row],[Regular Hourly Wage]]=0,0.5,(Table1[[#This Row],[Overtime Hourly Wage]]-Table1[[#This Row],[Regular Hourly Wage]])/Table1[[#This Row],[Regular Hourly Wage]]))*Table1[[#This Row],[Regular Wage Cap]]</f>
        <v>22.125</v>
      </c>
      <c r="AA558" s="41">
        <f>(1+IF(Table1[[#This Row],[Regular Hourly Wage]]=0,0,(Table1[[#This Row],[Holiday Hourly Wage]]-Table1[[#This Row],[Regular Hourly Wage]])/Table1[[#This Row],[Regular Hourly Wage]]))*Table1[[#This Row],[Regular Wage Cap]]</f>
        <v>14.75</v>
      </c>
      <c r="AB558" s="41">
        <f>Table1[[#This Row],[Regular Hours3]]*Table1[[#This Row],[Regular Hourly Wage]]</f>
        <v>0</v>
      </c>
      <c r="AC558" s="41">
        <f>Table1[[#This Row],[OvertimeHours5]]*Table1[[#This Row],[Overtime Hourly Wage]]</f>
        <v>0</v>
      </c>
      <c r="AD558" s="41">
        <f>Table1[[#This Row],[Holiday Hours7]]*Table1[[#This Row],[Holiday Hourly Wage]]</f>
        <v>0</v>
      </c>
      <c r="AE558" s="41">
        <f>SUM(Table1[[#This Row],[Regular10]:[Holiday12]])</f>
        <v>0</v>
      </c>
      <c r="AF558" s="41">
        <f>Table1[[#This Row],[Regular Hours3]]*Table1[[#This Row],[Regular Wage Cap]]</f>
        <v>0</v>
      </c>
      <c r="AG558" s="41">
        <f>Table1[[#This Row],[OvertimeHours5]]*Table1[[#This Row],[Overtime Wage Cap]]</f>
        <v>0</v>
      </c>
      <c r="AH558" s="41">
        <f>Table1[[#This Row],[Holiday Hours7]]*Table1[[#This Row],[Holiday Wage Cap]]</f>
        <v>0</v>
      </c>
      <c r="AI558" s="41">
        <f>SUM(Table1[[#This Row],[Regular]:[Holiday]])</f>
        <v>0</v>
      </c>
      <c r="AJ558" s="41">
        <f>IF(Table1[[#This Row],[Total]]=0,0,Table1[[#This Row],[Total2]]-Table1[[#This Row],[Total]])</f>
        <v>0</v>
      </c>
      <c r="AK558" s="41">
        <f>Table1[[#This Row],[Difference]]*Table1[[#This Row],[DDS Funding Percent]]</f>
        <v>0</v>
      </c>
      <c r="AL558" s="41">
        <f>IF(Table1[[#This Row],[Regular Hourly Wage]]&lt;&gt;0,Table1[[#This Row],[Regular Wage Cap]]-Table1[[#This Row],[Regular Hourly Wage]],0)</f>
        <v>0</v>
      </c>
      <c r="AM558" s="38"/>
      <c r="AN558" s="41">
        <f>Table1[[#This Row],[Wage Difference]]*Table1[[#This Row],[Post Wage Increase Time Off Accruals (Hours)]]</f>
        <v>0</v>
      </c>
      <c r="AO558" s="41">
        <f>Table1[[#This Row],[Min Wage Time Off Accrual Expense]]*Table1[[#This Row],[DDS Funding Percent]]</f>
        <v>0</v>
      </c>
      <c r="AP558" s="1"/>
      <c r="AQ558" s="18"/>
    </row>
    <row r="559" spans="3:43" x14ac:dyDescent="0.25">
      <c r="C559" s="58"/>
      <c r="D559" s="57"/>
      <c r="K559" s="41">
        <f>SUM(Table1[[#This Row],[Regular Wages]],Table1[[#This Row],[OvertimeWages]],Table1[[#This Row],[Holiday Wages]],Table1[[#This Row],[Incentive Payments]])</f>
        <v>0</v>
      </c>
      <c r="L559" s="38"/>
      <c r="M559" s="38"/>
      <c r="N559" s="38"/>
      <c r="O559" s="38"/>
      <c r="P559" s="38"/>
      <c r="Q559" s="38"/>
      <c r="R559" s="38"/>
      <c r="S559" s="41">
        <f>SUM(Table1[[#This Row],[Regular Wages2]],Table1[[#This Row],[OvertimeWages4]],Table1[[#This Row],[Holiday Wages6]],Table1[[#This Row],[Incentive Payments8]])</f>
        <v>0</v>
      </c>
      <c r="T559" s="41">
        <f>SUM(Table1[[#This Row],[Total Pre Min Wage Wages]],Table1[[#This Row],[Total After Min Wage Wages]])</f>
        <v>0</v>
      </c>
      <c r="U559" s="41">
        <f>IFERROR(IF(OR(Table1[[#This Row],[Regular Hours]]=0,Table1[[#This Row],[Regular Hours]]=""),VLOOKUP(Table1[[#This Row],[Position Title]],startingWages!$A$2:$D$200,2, FALSE),Table1[[#This Row],[Regular Wages]]/Table1[[#This Row],[Regular Hours]]),0)</f>
        <v>0</v>
      </c>
      <c r="V559" s="41">
        <f>IF(OR(Table1[[#This Row],[OvertimeHours]]="",Table1[[#This Row],[OvertimeHours]]=0),Table1[[#This Row],[Regular Hourly Wage]]*1.5,Table1[[#This Row],[OvertimeWages]]/Table1[[#This Row],[OvertimeHours]])</f>
        <v>0</v>
      </c>
      <c r="W559" s="41">
        <f>IF(OR(Table1[[#This Row],[Holiday Hours]]="",Table1[[#This Row],[Holiday Hours]]=0),Table1[[#This Row],[Regular Hourly Wage]],Table1[[#This Row],[Holiday Wages]]/Table1[[#This Row],[Holiday Hours]])</f>
        <v>0</v>
      </c>
      <c r="X559" s="41" t="str">
        <f>IF(Table1[[#This Row],[Regular Hourly Wage]]&lt;14.05,"$14.75",IF(Table1[[#This Row],[Regular Hourly Wage]]&lt;30,"5%","None"))</f>
        <v>$14.75</v>
      </c>
      <c r="Y559" s="41">
        <f>IF(Table1[[#This Row],[Wage Category]]="5%",Table1[[#This Row],[Regular Hourly Wage]]*1.05,IF(Table1[[#This Row],[Wage Category]]="$14.75",14.75,Table1[[#This Row],[Regular Hourly Wage]]))</f>
        <v>14.75</v>
      </c>
      <c r="Z559" s="41">
        <f>(1+IF(Table1[[#This Row],[Regular Hourly Wage]]=0,0.5,(Table1[[#This Row],[Overtime Hourly Wage]]-Table1[[#This Row],[Regular Hourly Wage]])/Table1[[#This Row],[Regular Hourly Wage]]))*Table1[[#This Row],[Regular Wage Cap]]</f>
        <v>22.125</v>
      </c>
      <c r="AA559" s="41">
        <f>(1+IF(Table1[[#This Row],[Regular Hourly Wage]]=0,0,(Table1[[#This Row],[Holiday Hourly Wage]]-Table1[[#This Row],[Regular Hourly Wage]])/Table1[[#This Row],[Regular Hourly Wage]]))*Table1[[#This Row],[Regular Wage Cap]]</f>
        <v>14.75</v>
      </c>
      <c r="AB559" s="41">
        <f>Table1[[#This Row],[Regular Hours3]]*Table1[[#This Row],[Regular Hourly Wage]]</f>
        <v>0</v>
      </c>
      <c r="AC559" s="41">
        <f>Table1[[#This Row],[OvertimeHours5]]*Table1[[#This Row],[Overtime Hourly Wage]]</f>
        <v>0</v>
      </c>
      <c r="AD559" s="41">
        <f>Table1[[#This Row],[Holiday Hours7]]*Table1[[#This Row],[Holiday Hourly Wage]]</f>
        <v>0</v>
      </c>
      <c r="AE559" s="41">
        <f>SUM(Table1[[#This Row],[Regular10]:[Holiday12]])</f>
        <v>0</v>
      </c>
      <c r="AF559" s="41">
        <f>Table1[[#This Row],[Regular Hours3]]*Table1[[#This Row],[Regular Wage Cap]]</f>
        <v>0</v>
      </c>
      <c r="AG559" s="41">
        <f>Table1[[#This Row],[OvertimeHours5]]*Table1[[#This Row],[Overtime Wage Cap]]</f>
        <v>0</v>
      </c>
      <c r="AH559" s="41">
        <f>Table1[[#This Row],[Holiday Hours7]]*Table1[[#This Row],[Holiday Wage Cap]]</f>
        <v>0</v>
      </c>
      <c r="AI559" s="41">
        <f>SUM(Table1[[#This Row],[Regular]:[Holiday]])</f>
        <v>0</v>
      </c>
      <c r="AJ559" s="41">
        <f>IF(Table1[[#This Row],[Total]]=0,0,Table1[[#This Row],[Total2]]-Table1[[#This Row],[Total]])</f>
        <v>0</v>
      </c>
      <c r="AK559" s="41">
        <f>Table1[[#This Row],[Difference]]*Table1[[#This Row],[DDS Funding Percent]]</f>
        <v>0</v>
      </c>
      <c r="AL559" s="41">
        <f>IF(Table1[[#This Row],[Regular Hourly Wage]]&lt;&gt;0,Table1[[#This Row],[Regular Wage Cap]]-Table1[[#This Row],[Regular Hourly Wage]],0)</f>
        <v>0</v>
      </c>
      <c r="AM559" s="38"/>
      <c r="AN559" s="41">
        <f>Table1[[#This Row],[Wage Difference]]*Table1[[#This Row],[Post Wage Increase Time Off Accruals (Hours)]]</f>
        <v>0</v>
      </c>
      <c r="AO559" s="41">
        <f>Table1[[#This Row],[Min Wage Time Off Accrual Expense]]*Table1[[#This Row],[DDS Funding Percent]]</f>
        <v>0</v>
      </c>
      <c r="AP559" s="1"/>
      <c r="AQ559" s="18"/>
    </row>
    <row r="560" spans="3:43" x14ac:dyDescent="0.25">
      <c r="C560" s="58"/>
      <c r="D560" s="57"/>
      <c r="K560" s="41">
        <f>SUM(Table1[[#This Row],[Regular Wages]],Table1[[#This Row],[OvertimeWages]],Table1[[#This Row],[Holiday Wages]],Table1[[#This Row],[Incentive Payments]])</f>
        <v>0</v>
      </c>
      <c r="L560" s="38"/>
      <c r="M560" s="38"/>
      <c r="N560" s="38"/>
      <c r="O560" s="38"/>
      <c r="P560" s="38"/>
      <c r="Q560" s="38"/>
      <c r="R560" s="38"/>
      <c r="S560" s="41">
        <f>SUM(Table1[[#This Row],[Regular Wages2]],Table1[[#This Row],[OvertimeWages4]],Table1[[#This Row],[Holiday Wages6]],Table1[[#This Row],[Incentive Payments8]])</f>
        <v>0</v>
      </c>
      <c r="T560" s="41">
        <f>SUM(Table1[[#This Row],[Total Pre Min Wage Wages]],Table1[[#This Row],[Total After Min Wage Wages]])</f>
        <v>0</v>
      </c>
      <c r="U560" s="41">
        <f>IFERROR(IF(OR(Table1[[#This Row],[Regular Hours]]=0,Table1[[#This Row],[Regular Hours]]=""),VLOOKUP(Table1[[#This Row],[Position Title]],startingWages!$A$2:$D$200,2, FALSE),Table1[[#This Row],[Regular Wages]]/Table1[[#This Row],[Regular Hours]]),0)</f>
        <v>0</v>
      </c>
      <c r="V560" s="41">
        <f>IF(OR(Table1[[#This Row],[OvertimeHours]]="",Table1[[#This Row],[OvertimeHours]]=0),Table1[[#This Row],[Regular Hourly Wage]]*1.5,Table1[[#This Row],[OvertimeWages]]/Table1[[#This Row],[OvertimeHours]])</f>
        <v>0</v>
      </c>
      <c r="W560" s="41">
        <f>IF(OR(Table1[[#This Row],[Holiday Hours]]="",Table1[[#This Row],[Holiday Hours]]=0),Table1[[#This Row],[Regular Hourly Wage]],Table1[[#This Row],[Holiday Wages]]/Table1[[#This Row],[Holiday Hours]])</f>
        <v>0</v>
      </c>
      <c r="X560" s="41" t="str">
        <f>IF(Table1[[#This Row],[Regular Hourly Wage]]&lt;14.05,"$14.75",IF(Table1[[#This Row],[Regular Hourly Wage]]&lt;30,"5%","None"))</f>
        <v>$14.75</v>
      </c>
      <c r="Y560" s="41">
        <f>IF(Table1[[#This Row],[Wage Category]]="5%",Table1[[#This Row],[Regular Hourly Wage]]*1.05,IF(Table1[[#This Row],[Wage Category]]="$14.75",14.75,Table1[[#This Row],[Regular Hourly Wage]]))</f>
        <v>14.75</v>
      </c>
      <c r="Z560" s="41">
        <f>(1+IF(Table1[[#This Row],[Regular Hourly Wage]]=0,0.5,(Table1[[#This Row],[Overtime Hourly Wage]]-Table1[[#This Row],[Regular Hourly Wage]])/Table1[[#This Row],[Regular Hourly Wage]]))*Table1[[#This Row],[Regular Wage Cap]]</f>
        <v>22.125</v>
      </c>
      <c r="AA560" s="41">
        <f>(1+IF(Table1[[#This Row],[Regular Hourly Wage]]=0,0,(Table1[[#This Row],[Holiday Hourly Wage]]-Table1[[#This Row],[Regular Hourly Wage]])/Table1[[#This Row],[Regular Hourly Wage]]))*Table1[[#This Row],[Regular Wage Cap]]</f>
        <v>14.75</v>
      </c>
      <c r="AB560" s="41">
        <f>Table1[[#This Row],[Regular Hours3]]*Table1[[#This Row],[Regular Hourly Wage]]</f>
        <v>0</v>
      </c>
      <c r="AC560" s="41">
        <f>Table1[[#This Row],[OvertimeHours5]]*Table1[[#This Row],[Overtime Hourly Wage]]</f>
        <v>0</v>
      </c>
      <c r="AD560" s="41">
        <f>Table1[[#This Row],[Holiday Hours7]]*Table1[[#This Row],[Holiday Hourly Wage]]</f>
        <v>0</v>
      </c>
      <c r="AE560" s="41">
        <f>SUM(Table1[[#This Row],[Regular10]:[Holiday12]])</f>
        <v>0</v>
      </c>
      <c r="AF560" s="41">
        <f>Table1[[#This Row],[Regular Hours3]]*Table1[[#This Row],[Regular Wage Cap]]</f>
        <v>0</v>
      </c>
      <c r="AG560" s="41">
        <f>Table1[[#This Row],[OvertimeHours5]]*Table1[[#This Row],[Overtime Wage Cap]]</f>
        <v>0</v>
      </c>
      <c r="AH560" s="41">
        <f>Table1[[#This Row],[Holiday Hours7]]*Table1[[#This Row],[Holiday Wage Cap]]</f>
        <v>0</v>
      </c>
      <c r="AI560" s="41">
        <f>SUM(Table1[[#This Row],[Regular]:[Holiday]])</f>
        <v>0</v>
      </c>
      <c r="AJ560" s="41">
        <f>IF(Table1[[#This Row],[Total]]=0,0,Table1[[#This Row],[Total2]]-Table1[[#This Row],[Total]])</f>
        <v>0</v>
      </c>
      <c r="AK560" s="41">
        <f>Table1[[#This Row],[Difference]]*Table1[[#This Row],[DDS Funding Percent]]</f>
        <v>0</v>
      </c>
      <c r="AL560" s="41">
        <f>IF(Table1[[#This Row],[Regular Hourly Wage]]&lt;&gt;0,Table1[[#This Row],[Regular Wage Cap]]-Table1[[#This Row],[Regular Hourly Wage]],0)</f>
        <v>0</v>
      </c>
      <c r="AM560" s="38"/>
      <c r="AN560" s="41">
        <f>Table1[[#This Row],[Wage Difference]]*Table1[[#This Row],[Post Wage Increase Time Off Accruals (Hours)]]</f>
        <v>0</v>
      </c>
      <c r="AO560" s="41">
        <f>Table1[[#This Row],[Min Wage Time Off Accrual Expense]]*Table1[[#This Row],[DDS Funding Percent]]</f>
        <v>0</v>
      </c>
      <c r="AP560" s="1"/>
      <c r="AQ560" s="18"/>
    </row>
    <row r="561" spans="3:43" x14ac:dyDescent="0.25">
      <c r="C561" s="58"/>
      <c r="D561" s="57"/>
      <c r="K561" s="41">
        <f>SUM(Table1[[#This Row],[Regular Wages]],Table1[[#This Row],[OvertimeWages]],Table1[[#This Row],[Holiday Wages]],Table1[[#This Row],[Incentive Payments]])</f>
        <v>0</v>
      </c>
      <c r="L561" s="38"/>
      <c r="M561" s="38"/>
      <c r="N561" s="38"/>
      <c r="O561" s="38"/>
      <c r="P561" s="38"/>
      <c r="Q561" s="38"/>
      <c r="R561" s="38"/>
      <c r="S561" s="41">
        <f>SUM(Table1[[#This Row],[Regular Wages2]],Table1[[#This Row],[OvertimeWages4]],Table1[[#This Row],[Holiday Wages6]],Table1[[#This Row],[Incentive Payments8]])</f>
        <v>0</v>
      </c>
      <c r="T561" s="41">
        <f>SUM(Table1[[#This Row],[Total Pre Min Wage Wages]],Table1[[#This Row],[Total After Min Wage Wages]])</f>
        <v>0</v>
      </c>
      <c r="U561" s="41">
        <f>IFERROR(IF(OR(Table1[[#This Row],[Regular Hours]]=0,Table1[[#This Row],[Regular Hours]]=""),VLOOKUP(Table1[[#This Row],[Position Title]],startingWages!$A$2:$D$200,2, FALSE),Table1[[#This Row],[Regular Wages]]/Table1[[#This Row],[Regular Hours]]),0)</f>
        <v>0</v>
      </c>
      <c r="V561" s="41">
        <f>IF(OR(Table1[[#This Row],[OvertimeHours]]="",Table1[[#This Row],[OvertimeHours]]=0),Table1[[#This Row],[Regular Hourly Wage]]*1.5,Table1[[#This Row],[OvertimeWages]]/Table1[[#This Row],[OvertimeHours]])</f>
        <v>0</v>
      </c>
      <c r="W561" s="41">
        <f>IF(OR(Table1[[#This Row],[Holiday Hours]]="",Table1[[#This Row],[Holiday Hours]]=0),Table1[[#This Row],[Regular Hourly Wage]],Table1[[#This Row],[Holiday Wages]]/Table1[[#This Row],[Holiday Hours]])</f>
        <v>0</v>
      </c>
      <c r="X561" s="41" t="str">
        <f>IF(Table1[[#This Row],[Regular Hourly Wage]]&lt;14.05,"$14.75",IF(Table1[[#This Row],[Regular Hourly Wage]]&lt;30,"5%","None"))</f>
        <v>$14.75</v>
      </c>
      <c r="Y561" s="41">
        <f>IF(Table1[[#This Row],[Wage Category]]="5%",Table1[[#This Row],[Regular Hourly Wage]]*1.05,IF(Table1[[#This Row],[Wage Category]]="$14.75",14.75,Table1[[#This Row],[Regular Hourly Wage]]))</f>
        <v>14.75</v>
      </c>
      <c r="Z561" s="41">
        <f>(1+IF(Table1[[#This Row],[Regular Hourly Wage]]=0,0.5,(Table1[[#This Row],[Overtime Hourly Wage]]-Table1[[#This Row],[Regular Hourly Wage]])/Table1[[#This Row],[Regular Hourly Wage]]))*Table1[[#This Row],[Regular Wage Cap]]</f>
        <v>22.125</v>
      </c>
      <c r="AA561" s="41">
        <f>(1+IF(Table1[[#This Row],[Regular Hourly Wage]]=0,0,(Table1[[#This Row],[Holiday Hourly Wage]]-Table1[[#This Row],[Regular Hourly Wage]])/Table1[[#This Row],[Regular Hourly Wage]]))*Table1[[#This Row],[Regular Wage Cap]]</f>
        <v>14.75</v>
      </c>
      <c r="AB561" s="41">
        <f>Table1[[#This Row],[Regular Hours3]]*Table1[[#This Row],[Regular Hourly Wage]]</f>
        <v>0</v>
      </c>
      <c r="AC561" s="41">
        <f>Table1[[#This Row],[OvertimeHours5]]*Table1[[#This Row],[Overtime Hourly Wage]]</f>
        <v>0</v>
      </c>
      <c r="AD561" s="41">
        <f>Table1[[#This Row],[Holiday Hours7]]*Table1[[#This Row],[Holiday Hourly Wage]]</f>
        <v>0</v>
      </c>
      <c r="AE561" s="41">
        <f>SUM(Table1[[#This Row],[Regular10]:[Holiday12]])</f>
        <v>0</v>
      </c>
      <c r="AF561" s="41">
        <f>Table1[[#This Row],[Regular Hours3]]*Table1[[#This Row],[Regular Wage Cap]]</f>
        <v>0</v>
      </c>
      <c r="AG561" s="41">
        <f>Table1[[#This Row],[OvertimeHours5]]*Table1[[#This Row],[Overtime Wage Cap]]</f>
        <v>0</v>
      </c>
      <c r="AH561" s="41">
        <f>Table1[[#This Row],[Holiday Hours7]]*Table1[[#This Row],[Holiday Wage Cap]]</f>
        <v>0</v>
      </c>
      <c r="AI561" s="41">
        <f>SUM(Table1[[#This Row],[Regular]:[Holiday]])</f>
        <v>0</v>
      </c>
      <c r="AJ561" s="41">
        <f>IF(Table1[[#This Row],[Total]]=0,0,Table1[[#This Row],[Total2]]-Table1[[#This Row],[Total]])</f>
        <v>0</v>
      </c>
      <c r="AK561" s="41">
        <f>Table1[[#This Row],[Difference]]*Table1[[#This Row],[DDS Funding Percent]]</f>
        <v>0</v>
      </c>
      <c r="AL561" s="41">
        <f>IF(Table1[[#This Row],[Regular Hourly Wage]]&lt;&gt;0,Table1[[#This Row],[Regular Wage Cap]]-Table1[[#This Row],[Regular Hourly Wage]],0)</f>
        <v>0</v>
      </c>
      <c r="AM561" s="38"/>
      <c r="AN561" s="41">
        <f>Table1[[#This Row],[Wage Difference]]*Table1[[#This Row],[Post Wage Increase Time Off Accruals (Hours)]]</f>
        <v>0</v>
      </c>
      <c r="AO561" s="41">
        <f>Table1[[#This Row],[Min Wage Time Off Accrual Expense]]*Table1[[#This Row],[DDS Funding Percent]]</f>
        <v>0</v>
      </c>
      <c r="AP561" s="1"/>
      <c r="AQ561" s="18"/>
    </row>
    <row r="562" spans="3:43" x14ac:dyDescent="0.25">
      <c r="C562" s="58"/>
      <c r="D562" s="57"/>
      <c r="K562" s="41">
        <f>SUM(Table1[[#This Row],[Regular Wages]],Table1[[#This Row],[OvertimeWages]],Table1[[#This Row],[Holiday Wages]],Table1[[#This Row],[Incentive Payments]])</f>
        <v>0</v>
      </c>
      <c r="L562" s="38"/>
      <c r="M562" s="38"/>
      <c r="N562" s="38"/>
      <c r="O562" s="38"/>
      <c r="P562" s="38"/>
      <c r="Q562" s="38"/>
      <c r="R562" s="38"/>
      <c r="S562" s="41">
        <f>SUM(Table1[[#This Row],[Regular Wages2]],Table1[[#This Row],[OvertimeWages4]],Table1[[#This Row],[Holiday Wages6]],Table1[[#This Row],[Incentive Payments8]])</f>
        <v>0</v>
      </c>
      <c r="T562" s="41">
        <f>SUM(Table1[[#This Row],[Total Pre Min Wage Wages]],Table1[[#This Row],[Total After Min Wage Wages]])</f>
        <v>0</v>
      </c>
      <c r="U562" s="41">
        <f>IFERROR(IF(OR(Table1[[#This Row],[Regular Hours]]=0,Table1[[#This Row],[Regular Hours]]=""),VLOOKUP(Table1[[#This Row],[Position Title]],startingWages!$A$2:$D$200,2, FALSE),Table1[[#This Row],[Regular Wages]]/Table1[[#This Row],[Regular Hours]]),0)</f>
        <v>0</v>
      </c>
      <c r="V562" s="41">
        <f>IF(OR(Table1[[#This Row],[OvertimeHours]]="",Table1[[#This Row],[OvertimeHours]]=0),Table1[[#This Row],[Regular Hourly Wage]]*1.5,Table1[[#This Row],[OvertimeWages]]/Table1[[#This Row],[OvertimeHours]])</f>
        <v>0</v>
      </c>
      <c r="W562" s="41">
        <f>IF(OR(Table1[[#This Row],[Holiday Hours]]="",Table1[[#This Row],[Holiday Hours]]=0),Table1[[#This Row],[Regular Hourly Wage]],Table1[[#This Row],[Holiday Wages]]/Table1[[#This Row],[Holiday Hours]])</f>
        <v>0</v>
      </c>
      <c r="X562" s="41" t="str">
        <f>IF(Table1[[#This Row],[Regular Hourly Wage]]&lt;14.05,"$14.75",IF(Table1[[#This Row],[Regular Hourly Wage]]&lt;30,"5%","None"))</f>
        <v>$14.75</v>
      </c>
      <c r="Y562" s="41">
        <f>IF(Table1[[#This Row],[Wage Category]]="5%",Table1[[#This Row],[Regular Hourly Wage]]*1.05,IF(Table1[[#This Row],[Wage Category]]="$14.75",14.75,Table1[[#This Row],[Regular Hourly Wage]]))</f>
        <v>14.75</v>
      </c>
      <c r="Z562" s="41">
        <f>(1+IF(Table1[[#This Row],[Regular Hourly Wage]]=0,0.5,(Table1[[#This Row],[Overtime Hourly Wage]]-Table1[[#This Row],[Regular Hourly Wage]])/Table1[[#This Row],[Regular Hourly Wage]]))*Table1[[#This Row],[Regular Wage Cap]]</f>
        <v>22.125</v>
      </c>
      <c r="AA562" s="41">
        <f>(1+IF(Table1[[#This Row],[Regular Hourly Wage]]=0,0,(Table1[[#This Row],[Holiday Hourly Wage]]-Table1[[#This Row],[Regular Hourly Wage]])/Table1[[#This Row],[Regular Hourly Wage]]))*Table1[[#This Row],[Regular Wage Cap]]</f>
        <v>14.75</v>
      </c>
      <c r="AB562" s="41">
        <f>Table1[[#This Row],[Regular Hours3]]*Table1[[#This Row],[Regular Hourly Wage]]</f>
        <v>0</v>
      </c>
      <c r="AC562" s="41">
        <f>Table1[[#This Row],[OvertimeHours5]]*Table1[[#This Row],[Overtime Hourly Wage]]</f>
        <v>0</v>
      </c>
      <c r="AD562" s="41">
        <f>Table1[[#This Row],[Holiday Hours7]]*Table1[[#This Row],[Holiday Hourly Wage]]</f>
        <v>0</v>
      </c>
      <c r="AE562" s="41">
        <f>SUM(Table1[[#This Row],[Regular10]:[Holiday12]])</f>
        <v>0</v>
      </c>
      <c r="AF562" s="41">
        <f>Table1[[#This Row],[Regular Hours3]]*Table1[[#This Row],[Regular Wage Cap]]</f>
        <v>0</v>
      </c>
      <c r="AG562" s="41">
        <f>Table1[[#This Row],[OvertimeHours5]]*Table1[[#This Row],[Overtime Wage Cap]]</f>
        <v>0</v>
      </c>
      <c r="AH562" s="41">
        <f>Table1[[#This Row],[Holiday Hours7]]*Table1[[#This Row],[Holiday Wage Cap]]</f>
        <v>0</v>
      </c>
      <c r="AI562" s="41">
        <f>SUM(Table1[[#This Row],[Regular]:[Holiday]])</f>
        <v>0</v>
      </c>
      <c r="AJ562" s="41">
        <f>IF(Table1[[#This Row],[Total]]=0,0,Table1[[#This Row],[Total2]]-Table1[[#This Row],[Total]])</f>
        <v>0</v>
      </c>
      <c r="AK562" s="41">
        <f>Table1[[#This Row],[Difference]]*Table1[[#This Row],[DDS Funding Percent]]</f>
        <v>0</v>
      </c>
      <c r="AL562" s="41">
        <f>IF(Table1[[#This Row],[Regular Hourly Wage]]&lt;&gt;0,Table1[[#This Row],[Regular Wage Cap]]-Table1[[#This Row],[Regular Hourly Wage]],0)</f>
        <v>0</v>
      </c>
      <c r="AM562" s="38"/>
      <c r="AN562" s="41">
        <f>Table1[[#This Row],[Wage Difference]]*Table1[[#This Row],[Post Wage Increase Time Off Accruals (Hours)]]</f>
        <v>0</v>
      </c>
      <c r="AO562" s="41">
        <f>Table1[[#This Row],[Min Wage Time Off Accrual Expense]]*Table1[[#This Row],[DDS Funding Percent]]</f>
        <v>0</v>
      </c>
      <c r="AP562" s="1"/>
      <c r="AQ562" s="18"/>
    </row>
    <row r="563" spans="3:43" x14ac:dyDescent="0.25">
      <c r="C563" s="58"/>
      <c r="D563" s="57"/>
      <c r="K563" s="41">
        <f>SUM(Table1[[#This Row],[Regular Wages]],Table1[[#This Row],[OvertimeWages]],Table1[[#This Row],[Holiday Wages]],Table1[[#This Row],[Incentive Payments]])</f>
        <v>0</v>
      </c>
      <c r="L563" s="38"/>
      <c r="M563" s="38"/>
      <c r="N563" s="38"/>
      <c r="O563" s="38"/>
      <c r="P563" s="38"/>
      <c r="Q563" s="38"/>
      <c r="R563" s="38"/>
      <c r="S563" s="41">
        <f>SUM(Table1[[#This Row],[Regular Wages2]],Table1[[#This Row],[OvertimeWages4]],Table1[[#This Row],[Holiday Wages6]],Table1[[#This Row],[Incentive Payments8]])</f>
        <v>0</v>
      </c>
      <c r="T563" s="41">
        <f>SUM(Table1[[#This Row],[Total Pre Min Wage Wages]],Table1[[#This Row],[Total After Min Wage Wages]])</f>
        <v>0</v>
      </c>
      <c r="U563" s="41">
        <f>IFERROR(IF(OR(Table1[[#This Row],[Regular Hours]]=0,Table1[[#This Row],[Regular Hours]]=""),VLOOKUP(Table1[[#This Row],[Position Title]],startingWages!$A$2:$D$200,2, FALSE),Table1[[#This Row],[Regular Wages]]/Table1[[#This Row],[Regular Hours]]),0)</f>
        <v>0</v>
      </c>
      <c r="V563" s="41">
        <f>IF(OR(Table1[[#This Row],[OvertimeHours]]="",Table1[[#This Row],[OvertimeHours]]=0),Table1[[#This Row],[Regular Hourly Wage]]*1.5,Table1[[#This Row],[OvertimeWages]]/Table1[[#This Row],[OvertimeHours]])</f>
        <v>0</v>
      </c>
      <c r="W563" s="41">
        <f>IF(OR(Table1[[#This Row],[Holiday Hours]]="",Table1[[#This Row],[Holiday Hours]]=0),Table1[[#This Row],[Regular Hourly Wage]],Table1[[#This Row],[Holiday Wages]]/Table1[[#This Row],[Holiday Hours]])</f>
        <v>0</v>
      </c>
      <c r="X563" s="41" t="str">
        <f>IF(Table1[[#This Row],[Regular Hourly Wage]]&lt;14.05,"$14.75",IF(Table1[[#This Row],[Regular Hourly Wage]]&lt;30,"5%","None"))</f>
        <v>$14.75</v>
      </c>
      <c r="Y563" s="41">
        <f>IF(Table1[[#This Row],[Wage Category]]="5%",Table1[[#This Row],[Regular Hourly Wage]]*1.05,IF(Table1[[#This Row],[Wage Category]]="$14.75",14.75,Table1[[#This Row],[Regular Hourly Wage]]))</f>
        <v>14.75</v>
      </c>
      <c r="Z563" s="41">
        <f>(1+IF(Table1[[#This Row],[Regular Hourly Wage]]=0,0.5,(Table1[[#This Row],[Overtime Hourly Wage]]-Table1[[#This Row],[Regular Hourly Wage]])/Table1[[#This Row],[Regular Hourly Wage]]))*Table1[[#This Row],[Regular Wage Cap]]</f>
        <v>22.125</v>
      </c>
      <c r="AA563" s="41">
        <f>(1+IF(Table1[[#This Row],[Regular Hourly Wage]]=0,0,(Table1[[#This Row],[Holiday Hourly Wage]]-Table1[[#This Row],[Regular Hourly Wage]])/Table1[[#This Row],[Regular Hourly Wage]]))*Table1[[#This Row],[Regular Wage Cap]]</f>
        <v>14.75</v>
      </c>
      <c r="AB563" s="41">
        <f>Table1[[#This Row],[Regular Hours3]]*Table1[[#This Row],[Regular Hourly Wage]]</f>
        <v>0</v>
      </c>
      <c r="AC563" s="41">
        <f>Table1[[#This Row],[OvertimeHours5]]*Table1[[#This Row],[Overtime Hourly Wage]]</f>
        <v>0</v>
      </c>
      <c r="AD563" s="41">
        <f>Table1[[#This Row],[Holiday Hours7]]*Table1[[#This Row],[Holiday Hourly Wage]]</f>
        <v>0</v>
      </c>
      <c r="AE563" s="41">
        <f>SUM(Table1[[#This Row],[Regular10]:[Holiday12]])</f>
        <v>0</v>
      </c>
      <c r="AF563" s="41">
        <f>Table1[[#This Row],[Regular Hours3]]*Table1[[#This Row],[Regular Wage Cap]]</f>
        <v>0</v>
      </c>
      <c r="AG563" s="41">
        <f>Table1[[#This Row],[OvertimeHours5]]*Table1[[#This Row],[Overtime Wage Cap]]</f>
        <v>0</v>
      </c>
      <c r="AH563" s="41">
        <f>Table1[[#This Row],[Holiday Hours7]]*Table1[[#This Row],[Holiday Wage Cap]]</f>
        <v>0</v>
      </c>
      <c r="AI563" s="41">
        <f>SUM(Table1[[#This Row],[Regular]:[Holiday]])</f>
        <v>0</v>
      </c>
      <c r="AJ563" s="41">
        <f>IF(Table1[[#This Row],[Total]]=0,0,Table1[[#This Row],[Total2]]-Table1[[#This Row],[Total]])</f>
        <v>0</v>
      </c>
      <c r="AK563" s="41">
        <f>Table1[[#This Row],[Difference]]*Table1[[#This Row],[DDS Funding Percent]]</f>
        <v>0</v>
      </c>
      <c r="AL563" s="41">
        <f>IF(Table1[[#This Row],[Regular Hourly Wage]]&lt;&gt;0,Table1[[#This Row],[Regular Wage Cap]]-Table1[[#This Row],[Regular Hourly Wage]],0)</f>
        <v>0</v>
      </c>
      <c r="AM563" s="38"/>
      <c r="AN563" s="41">
        <f>Table1[[#This Row],[Wage Difference]]*Table1[[#This Row],[Post Wage Increase Time Off Accruals (Hours)]]</f>
        <v>0</v>
      </c>
      <c r="AO563" s="41">
        <f>Table1[[#This Row],[Min Wage Time Off Accrual Expense]]*Table1[[#This Row],[DDS Funding Percent]]</f>
        <v>0</v>
      </c>
      <c r="AP563" s="1"/>
      <c r="AQ563" s="18"/>
    </row>
    <row r="564" spans="3:43" x14ac:dyDescent="0.25">
      <c r="C564" s="58"/>
      <c r="D564" s="57"/>
      <c r="K564" s="41">
        <f>SUM(Table1[[#This Row],[Regular Wages]],Table1[[#This Row],[OvertimeWages]],Table1[[#This Row],[Holiday Wages]],Table1[[#This Row],[Incentive Payments]])</f>
        <v>0</v>
      </c>
      <c r="L564" s="38"/>
      <c r="M564" s="38"/>
      <c r="N564" s="38"/>
      <c r="O564" s="38"/>
      <c r="P564" s="38"/>
      <c r="Q564" s="38"/>
      <c r="R564" s="38"/>
      <c r="S564" s="41">
        <f>SUM(Table1[[#This Row],[Regular Wages2]],Table1[[#This Row],[OvertimeWages4]],Table1[[#This Row],[Holiday Wages6]],Table1[[#This Row],[Incentive Payments8]])</f>
        <v>0</v>
      </c>
      <c r="T564" s="41">
        <f>SUM(Table1[[#This Row],[Total Pre Min Wage Wages]],Table1[[#This Row],[Total After Min Wage Wages]])</f>
        <v>0</v>
      </c>
      <c r="U564" s="41">
        <f>IFERROR(IF(OR(Table1[[#This Row],[Regular Hours]]=0,Table1[[#This Row],[Regular Hours]]=""),VLOOKUP(Table1[[#This Row],[Position Title]],startingWages!$A$2:$D$200,2, FALSE),Table1[[#This Row],[Regular Wages]]/Table1[[#This Row],[Regular Hours]]),0)</f>
        <v>0</v>
      </c>
      <c r="V564" s="41">
        <f>IF(OR(Table1[[#This Row],[OvertimeHours]]="",Table1[[#This Row],[OvertimeHours]]=0),Table1[[#This Row],[Regular Hourly Wage]]*1.5,Table1[[#This Row],[OvertimeWages]]/Table1[[#This Row],[OvertimeHours]])</f>
        <v>0</v>
      </c>
      <c r="W564" s="41">
        <f>IF(OR(Table1[[#This Row],[Holiday Hours]]="",Table1[[#This Row],[Holiday Hours]]=0),Table1[[#This Row],[Regular Hourly Wage]],Table1[[#This Row],[Holiday Wages]]/Table1[[#This Row],[Holiday Hours]])</f>
        <v>0</v>
      </c>
      <c r="X564" s="41" t="str">
        <f>IF(Table1[[#This Row],[Regular Hourly Wage]]&lt;14.05,"$14.75",IF(Table1[[#This Row],[Regular Hourly Wage]]&lt;30,"5%","None"))</f>
        <v>$14.75</v>
      </c>
      <c r="Y564" s="41">
        <f>IF(Table1[[#This Row],[Wage Category]]="5%",Table1[[#This Row],[Regular Hourly Wage]]*1.05,IF(Table1[[#This Row],[Wage Category]]="$14.75",14.75,Table1[[#This Row],[Regular Hourly Wage]]))</f>
        <v>14.75</v>
      </c>
      <c r="Z564" s="41">
        <f>(1+IF(Table1[[#This Row],[Regular Hourly Wage]]=0,0.5,(Table1[[#This Row],[Overtime Hourly Wage]]-Table1[[#This Row],[Regular Hourly Wage]])/Table1[[#This Row],[Regular Hourly Wage]]))*Table1[[#This Row],[Regular Wage Cap]]</f>
        <v>22.125</v>
      </c>
      <c r="AA564" s="41">
        <f>(1+IF(Table1[[#This Row],[Regular Hourly Wage]]=0,0,(Table1[[#This Row],[Holiday Hourly Wage]]-Table1[[#This Row],[Regular Hourly Wage]])/Table1[[#This Row],[Regular Hourly Wage]]))*Table1[[#This Row],[Regular Wage Cap]]</f>
        <v>14.75</v>
      </c>
      <c r="AB564" s="41">
        <f>Table1[[#This Row],[Regular Hours3]]*Table1[[#This Row],[Regular Hourly Wage]]</f>
        <v>0</v>
      </c>
      <c r="AC564" s="41">
        <f>Table1[[#This Row],[OvertimeHours5]]*Table1[[#This Row],[Overtime Hourly Wage]]</f>
        <v>0</v>
      </c>
      <c r="AD564" s="41">
        <f>Table1[[#This Row],[Holiday Hours7]]*Table1[[#This Row],[Holiday Hourly Wage]]</f>
        <v>0</v>
      </c>
      <c r="AE564" s="41">
        <f>SUM(Table1[[#This Row],[Regular10]:[Holiday12]])</f>
        <v>0</v>
      </c>
      <c r="AF564" s="41">
        <f>Table1[[#This Row],[Regular Hours3]]*Table1[[#This Row],[Regular Wage Cap]]</f>
        <v>0</v>
      </c>
      <c r="AG564" s="41">
        <f>Table1[[#This Row],[OvertimeHours5]]*Table1[[#This Row],[Overtime Wage Cap]]</f>
        <v>0</v>
      </c>
      <c r="AH564" s="41">
        <f>Table1[[#This Row],[Holiday Hours7]]*Table1[[#This Row],[Holiday Wage Cap]]</f>
        <v>0</v>
      </c>
      <c r="AI564" s="41">
        <f>SUM(Table1[[#This Row],[Regular]:[Holiday]])</f>
        <v>0</v>
      </c>
      <c r="AJ564" s="41">
        <f>IF(Table1[[#This Row],[Total]]=0,0,Table1[[#This Row],[Total2]]-Table1[[#This Row],[Total]])</f>
        <v>0</v>
      </c>
      <c r="AK564" s="41">
        <f>Table1[[#This Row],[Difference]]*Table1[[#This Row],[DDS Funding Percent]]</f>
        <v>0</v>
      </c>
      <c r="AL564" s="41">
        <f>IF(Table1[[#This Row],[Regular Hourly Wage]]&lt;&gt;0,Table1[[#This Row],[Regular Wage Cap]]-Table1[[#This Row],[Regular Hourly Wage]],0)</f>
        <v>0</v>
      </c>
      <c r="AM564" s="38"/>
      <c r="AN564" s="41">
        <f>Table1[[#This Row],[Wage Difference]]*Table1[[#This Row],[Post Wage Increase Time Off Accruals (Hours)]]</f>
        <v>0</v>
      </c>
      <c r="AO564" s="41">
        <f>Table1[[#This Row],[Min Wage Time Off Accrual Expense]]*Table1[[#This Row],[DDS Funding Percent]]</f>
        <v>0</v>
      </c>
      <c r="AP564" s="1"/>
      <c r="AQ564" s="18"/>
    </row>
    <row r="565" spans="3:43" x14ac:dyDescent="0.25">
      <c r="C565" s="58"/>
      <c r="D565" s="57"/>
      <c r="K565" s="41">
        <f>SUM(Table1[[#This Row],[Regular Wages]],Table1[[#This Row],[OvertimeWages]],Table1[[#This Row],[Holiday Wages]],Table1[[#This Row],[Incentive Payments]])</f>
        <v>0</v>
      </c>
      <c r="L565" s="38"/>
      <c r="M565" s="38"/>
      <c r="N565" s="38"/>
      <c r="O565" s="38"/>
      <c r="P565" s="38"/>
      <c r="Q565" s="38"/>
      <c r="R565" s="38"/>
      <c r="S565" s="41">
        <f>SUM(Table1[[#This Row],[Regular Wages2]],Table1[[#This Row],[OvertimeWages4]],Table1[[#This Row],[Holiday Wages6]],Table1[[#This Row],[Incentive Payments8]])</f>
        <v>0</v>
      </c>
      <c r="T565" s="41">
        <f>SUM(Table1[[#This Row],[Total Pre Min Wage Wages]],Table1[[#This Row],[Total After Min Wage Wages]])</f>
        <v>0</v>
      </c>
      <c r="U565" s="41">
        <f>IFERROR(IF(OR(Table1[[#This Row],[Regular Hours]]=0,Table1[[#This Row],[Regular Hours]]=""),VLOOKUP(Table1[[#This Row],[Position Title]],startingWages!$A$2:$D$200,2, FALSE),Table1[[#This Row],[Regular Wages]]/Table1[[#This Row],[Regular Hours]]),0)</f>
        <v>0</v>
      </c>
      <c r="V565" s="41">
        <f>IF(OR(Table1[[#This Row],[OvertimeHours]]="",Table1[[#This Row],[OvertimeHours]]=0),Table1[[#This Row],[Regular Hourly Wage]]*1.5,Table1[[#This Row],[OvertimeWages]]/Table1[[#This Row],[OvertimeHours]])</f>
        <v>0</v>
      </c>
      <c r="W565" s="41">
        <f>IF(OR(Table1[[#This Row],[Holiday Hours]]="",Table1[[#This Row],[Holiday Hours]]=0),Table1[[#This Row],[Regular Hourly Wage]],Table1[[#This Row],[Holiday Wages]]/Table1[[#This Row],[Holiday Hours]])</f>
        <v>0</v>
      </c>
      <c r="X565" s="41" t="str">
        <f>IF(Table1[[#This Row],[Regular Hourly Wage]]&lt;14.05,"$14.75",IF(Table1[[#This Row],[Regular Hourly Wage]]&lt;30,"5%","None"))</f>
        <v>$14.75</v>
      </c>
      <c r="Y565" s="41">
        <f>IF(Table1[[#This Row],[Wage Category]]="5%",Table1[[#This Row],[Regular Hourly Wage]]*1.05,IF(Table1[[#This Row],[Wage Category]]="$14.75",14.75,Table1[[#This Row],[Regular Hourly Wage]]))</f>
        <v>14.75</v>
      </c>
      <c r="Z565" s="41">
        <f>(1+IF(Table1[[#This Row],[Regular Hourly Wage]]=0,0.5,(Table1[[#This Row],[Overtime Hourly Wage]]-Table1[[#This Row],[Regular Hourly Wage]])/Table1[[#This Row],[Regular Hourly Wage]]))*Table1[[#This Row],[Regular Wage Cap]]</f>
        <v>22.125</v>
      </c>
      <c r="AA565" s="41">
        <f>(1+IF(Table1[[#This Row],[Regular Hourly Wage]]=0,0,(Table1[[#This Row],[Holiday Hourly Wage]]-Table1[[#This Row],[Regular Hourly Wage]])/Table1[[#This Row],[Regular Hourly Wage]]))*Table1[[#This Row],[Regular Wage Cap]]</f>
        <v>14.75</v>
      </c>
      <c r="AB565" s="41">
        <f>Table1[[#This Row],[Regular Hours3]]*Table1[[#This Row],[Regular Hourly Wage]]</f>
        <v>0</v>
      </c>
      <c r="AC565" s="41">
        <f>Table1[[#This Row],[OvertimeHours5]]*Table1[[#This Row],[Overtime Hourly Wage]]</f>
        <v>0</v>
      </c>
      <c r="AD565" s="41">
        <f>Table1[[#This Row],[Holiday Hours7]]*Table1[[#This Row],[Holiday Hourly Wage]]</f>
        <v>0</v>
      </c>
      <c r="AE565" s="41">
        <f>SUM(Table1[[#This Row],[Regular10]:[Holiday12]])</f>
        <v>0</v>
      </c>
      <c r="AF565" s="41">
        <f>Table1[[#This Row],[Regular Hours3]]*Table1[[#This Row],[Regular Wage Cap]]</f>
        <v>0</v>
      </c>
      <c r="AG565" s="41">
        <f>Table1[[#This Row],[OvertimeHours5]]*Table1[[#This Row],[Overtime Wage Cap]]</f>
        <v>0</v>
      </c>
      <c r="AH565" s="41">
        <f>Table1[[#This Row],[Holiday Hours7]]*Table1[[#This Row],[Holiday Wage Cap]]</f>
        <v>0</v>
      </c>
      <c r="AI565" s="41">
        <f>SUM(Table1[[#This Row],[Regular]:[Holiday]])</f>
        <v>0</v>
      </c>
      <c r="AJ565" s="41">
        <f>IF(Table1[[#This Row],[Total]]=0,0,Table1[[#This Row],[Total2]]-Table1[[#This Row],[Total]])</f>
        <v>0</v>
      </c>
      <c r="AK565" s="41">
        <f>Table1[[#This Row],[Difference]]*Table1[[#This Row],[DDS Funding Percent]]</f>
        <v>0</v>
      </c>
      <c r="AL565" s="41">
        <f>IF(Table1[[#This Row],[Regular Hourly Wage]]&lt;&gt;0,Table1[[#This Row],[Regular Wage Cap]]-Table1[[#This Row],[Regular Hourly Wage]],0)</f>
        <v>0</v>
      </c>
      <c r="AM565" s="38"/>
      <c r="AN565" s="41">
        <f>Table1[[#This Row],[Wage Difference]]*Table1[[#This Row],[Post Wage Increase Time Off Accruals (Hours)]]</f>
        <v>0</v>
      </c>
      <c r="AO565" s="41">
        <f>Table1[[#This Row],[Min Wage Time Off Accrual Expense]]*Table1[[#This Row],[DDS Funding Percent]]</f>
        <v>0</v>
      </c>
      <c r="AP565" s="1"/>
      <c r="AQ565" s="18"/>
    </row>
    <row r="566" spans="3:43" x14ac:dyDescent="0.25">
      <c r="C566" s="58"/>
      <c r="D566" s="57"/>
      <c r="K566" s="41">
        <f>SUM(Table1[[#This Row],[Regular Wages]],Table1[[#This Row],[OvertimeWages]],Table1[[#This Row],[Holiday Wages]],Table1[[#This Row],[Incentive Payments]])</f>
        <v>0</v>
      </c>
      <c r="L566" s="38"/>
      <c r="M566" s="38"/>
      <c r="N566" s="38"/>
      <c r="O566" s="38"/>
      <c r="P566" s="38"/>
      <c r="Q566" s="38"/>
      <c r="R566" s="38"/>
      <c r="S566" s="41">
        <f>SUM(Table1[[#This Row],[Regular Wages2]],Table1[[#This Row],[OvertimeWages4]],Table1[[#This Row],[Holiday Wages6]],Table1[[#This Row],[Incentive Payments8]])</f>
        <v>0</v>
      </c>
      <c r="T566" s="41">
        <f>SUM(Table1[[#This Row],[Total Pre Min Wage Wages]],Table1[[#This Row],[Total After Min Wage Wages]])</f>
        <v>0</v>
      </c>
      <c r="U566" s="41">
        <f>IFERROR(IF(OR(Table1[[#This Row],[Regular Hours]]=0,Table1[[#This Row],[Regular Hours]]=""),VLOOKUP(Table1[[#This Row],[Position Title]],startingWages!$A$2:$D$200,2, FALSE),Table1[[#This Row],[Regular Wages]]/Table1[[#This Row],[Regular Hours]]),0)</f>
        <v>0</v>
      </c>
      <c r="V566" s="41">
        <f>IF(OR(Table1[[#This Row],[OvertimeHours]]="",Table1[[#This Row],[OvertimeHours]]=0),Table1[[#This Row],[Regular Hourly Wage]]*1.5,Table1[[#This Row],[OvertimeWages]]/Table1[[#This Row],[OvertimeHours]])</f>
        <v>0</v>
      </c>
      <c r="W566" s="41">
        <f>IF(OR(Table1[[#This Row],[Holiday Hours]]="",Table1[[#This Row],[Holiday Hours]]=0),Table1[[#This Row],[Regular Hourly Wage]],Table1[[#This Row],[Holiday Wages]]/Table1[[#This Row],[Holiday Hours]])</f>
        <v>0</v>
      </c>
      <c r="X566" s="41" t="str">
        <f>IF(Table1[[#This Row],[Regular Hourly Wage]]&lt;14.05,"$14.75",IF(Table1[[#This Row],[Regular Hourly Wage]]&lt;30,"5%","None"))</f>
        <v>$14.75</v>
      </c>
      <c r="Y566" s="41">
        <f>IF(Table1[[#This Row],[Wage Category]]="5%",Table1[[#This Row],[Regular Hourly Wage]]*1.05,IF(Table1[[#This Row],[Wage Category]]="$14.75",14.75,Table1[[#This Row],[Regular Hourly Wage]]))</f>
        <v>14.75</v>
      </c>
      <c r="Z566" s="41">
        <f>(1+IF(Table1[[#This Row],[Regular Hourly Wage]]=0,0.5,(Table1[[#This Row],[Overtime Hourly Wage]]-Table1[[#This Row],[Regular Hourly Wage]])/Table1[[#This Row],[Regular Hourly Wage]]))*Table1[[#This Row],[Regular Wage Cap]]</f>
        <v>22.125</v>
      </c>
      <c r="AA566" s="41">
        <f>(1+IF(Table1[[#This Row],[Regular Hourly Wage]]=0,0,(Table1[[#This Row],[Holiday Hourly Wage]]-Table1[[#This Row],[Regular Hourly Wage]])/Table1[[#This Row],[Regular Hourly Wage]]))*Table1[[#This Row],[Regular Wage Cap]]</f>
        <v>14.75</v>
      </c>
      <c r="AB566" s="41">
        <f>Table1[[#This Row],[Regular Hours3]]*Table1[[#This Row],[Regular Hourly Wage]]</f>
        <v>0</v>
      </c>
      <c r="AC566" s="41">
        <f>Table1[[#This Row],[OvertimeHours5]]*Table1[[#This Row],[Overtime Hourly Wage]]</f>
        <v>0</v>
      </c>
      <c r="AD566" s="41">
        <f>Table1[[#This Row],[Holiday Hours7]]*Table1[[#This Row],[Holiday Hourly Wage]]</f>
        <v>0</v>
      </c>
      <c r="AE566" s="41">
        <f>SUM(Table1[[#This Row],[Regular10]:[Holiday12]])</f>
        <v>0</v>
      </c>
      <c r="AF566" s="41">
        <f>Table1[[#This Row],[Regular Hours3]]*Table1[[#This Row],[Regular Wage Cap]]</f>
        <v>0</v>
      </c>
      <c r="AG566" s="41">
        <f>Table1[[#This Row],[OvertimeHours5]]*Table1[[#This Row],[Overtime Wage Cap]]</f>
        <v>0</v>
      </c>
      <c r="AH566" s="41">
        <f>Table1[[#This Row],[Holiday Hours7]]*Table1[[#This Row],[Holiday Wage Cap]]</f>
        <v>0</v>
      </c>
      <c r="AI566" s="41">
        <f>SUM(Table1[[#This Row],[Regular]:[Holiday]])</f>
        <v>0</v>
      </c>
      <c r="AJ566" s="41">
        <f>IF(Table1[[#This Row],[Total]]=0,0,Table1[[#This Row],[Total2]]-Table1[[#This Row],[Total]])</f>
        <v>0</v>
      </c>
      <c r="AK566" s="41">
        <f>Table1[[#This Row],[Difference]]*Table1[[#This Row],[DDS Funding Percent]]</f>
        <v>0</v>
      </c>
      <c r="AL566" s="41">
        <f>IF(Table1[[#This Row],[Regular Hourly Wage]]&lt;&gt;0,Table1[[#This Row],[Regular Wage Cap]]-Table1[[#This Row],[Regular Hourly Wage]],0)</f>
        <v>0</v>
      </c>
      <c r="AM566" s="38"/>
      <c r="AN566" s="41">
        <f>Table1[[#This Row],[Wage Difference]]*Table1[[#This Row],[Post Wage Increase Time Off Accruals (Hours)]]</f>
        <v>0</v>
      </c>
      <c r="AO566" s="41">
        <f>Table1[[#This Row],[Min Wage Time Off Accrual Expense]]*Table1[[#This Row],[DDS Funding Percent]]</f>
        <v>0</v>
      </c>
      <c r="AP566" s="1"/>
      <c r="AQ566" s="18"/>
    </row>
    <row r="567" spans="3:43" x14ac:dyDescent="0.25">
      <c r="C567" s="58"/>
      <c r="D567" s="57"/>
      <c r="K567" s="41">
        <f>SUM(Table1[[#This Row],[Regular Wages]],Table1[[#This Row],[OvertimeWages]],Table1[[#This Row],[Holiday Wages]],Table1[[#This Row],[Incentive Payments]])</f>
        <v>0</v>
      </c>
      <c r="L567" s="38"/>
      <c r="M567" s="38"/>
      <c r="N567" s="38"/>
      <c r="O567" s="38"/>
      <c r="P567" s="38"/>
      <c r="Q567" s="38"/>
      <c r="R567" s="38"/>
      <c r="S567" s="41">
        <f>SUM(Table1[[#This Row],[Regular Wages2]],Table1[[#This Row],[OvertimeWages4]],Table1[[#This Row],[Holiday Wages6]],Table1[[#This Row],[Incentive Payments8]])</f>
        <v>0</v>
      </c>
      <c r="T567" s="41">
        <f>SUM(Table1[[#This Row],[Total Pre Min Wage Wages]],Table1[[#This Row],[Total After Min Wage Wages]])</f>
        <v>0</v>
      </c>
      <c r="U567" s="41">
        <f>IFERROR(IF(OR(Table1[[#This Row],[Regular Hours]]=0,Table1[[#This Row],[Regular Hours]]=""),VLOOKUP(Table1[[#This Row],[Position Title]],startingWages!$A$2:$D$200,2, FALSE),Table1[[#This Row],[Regular Wages]]/Table1[[#This Row],[Regular Hours]]),0)</f>
        <v>0</v>
      </c>
      <c r="V567" s="41">
        <f>IF(OR(Table1[[#This Row],[OvertimeHours]]="",Table1[[#This Row],[OvertimeHours]]=0),Table1[[#This Row],[Regular Hourly Wage]]*1.5,Table1[[#This Row],[OvertimeWages]]/Table1[[#This Row],[OvertimeHours]])</f>
        <v>0</v>
      </c>
      <c r="W567" s="41">
        <f>IF(OR(Table1[[#This Row],[Holiday Hours]]="",Table1[[#This Row],[Holiday Hours]]=0),Table1[[#This Row],[Regular Hourly Wage]],Table1[[#This Row],[Holiday Wages]]/Table1[[#This Row],[Holiday Hours]])</f>
        <v>0</v>
      </c>
      <c r="X567" s="41" t="str">
        <f>IF(Table1[[#This Row],[Regular Hourly Wage]]&lt;14.05,"$14.75",IF(Table1[[#This Row],[Regular Hourly Wage]]&lt;30,"5%","None"))</f>
        <v>$14.75</v>
      </c>
      <c r="Y567" s="41">
        <f>IF(Table1[[#This Row],[Wage Category]]="5%",Table1[[#This Row],[Regular Hourly Wage]]*1.05,IF(Table1[[#This Row],[Wage Category]]="$14.75",14.75,Table1[[#This Row],[Regular Hourly Wage]]))</f>
        <v>14.75</v>
      </c>
      <c r="Z567" s="41">
        <f>(1+IF(Table1[[#This Row],[Regular Hourly Wage]]=0,0.5,(Table1[[#This Row],[Overtime Hourly Wage]]-Table1[[#This Row],[Regular Hourly Wage]])/Table1[[#This Row],[Regular Hourly Wage]]))*Table1[[#This Row],[Regular Wage Cap]]</f>
        <v>22.125</v>
      </c>
      <c r="AA567" s="41">
        <f>(1+IF(Table1[[#This Row],[Regular Hourly Wage]]=0,0,(Table1[[#This Row],[Holiday Hourly Wage]]-Table1[[#This Row],[Regular Hourly Wage]])/Table1[[#This Row],[Regular Hourly Wage]]))*Table1[[#This Row],[Regular Wage Cap]]</f>
        <v>14.75</v>
      </c>
      <c r="AB567" s="41">
        <f>Table1[[#This Row],[Regular Hours3]]*Table1[[#This Row],[Regular Hourly Wage]]</f>
        <v>0</v>
      </c>
      <c r="AC567" s="41">
        <f>Table1[[#This Row],[OvertimeHours5]]*Table1[[#This Row],[Overtime Hourly Wage]]</f>
        <v>0</v>
      </c>
      <c r="AD567" s="41">
        <f>Table1[[#This Row],[Holiday Hours7]]*Table1[[#This Row],[Holiday Hourly Wage]]</f>
        <v>0</v>
      </c>
      <c r="AE567" s="41">
        <f>SUM(Table1[[#This Row],[Regular10]:[Holiday12]])</f>
        <v>0</v>
      </c>
      <c r="AF567" s="41">
        <f>Table1[[#This Row],[Regular Hours3]]*Table1[[#This Row],[Regular Wage Cap]]</f>
        <v>0</v>
      </c>
      <c r="AG567" s="41">
        <f>Table1[[#This Row],[OvertimeHours5]]*Table1[[#This Row],[Overtime Wage Cap]]</f>
        <v>0</v>
      </c>
      <c r="AH567" s="41">
        <f>Table1[[#This Row],[Holiday Hours7]]*Table1[[#This Row],[Holiday Wage Cap]]</f>
        <v>0</v>
      </c>
      <c r="AI567" s="41">
        <f>SUM(Table1[[#This Row],[Regular]:[Holiday]])</f>
        <v>0</v>
      </c>
      <c r="AJ567" s="41">
        <f>IF(Table1[[#This Row],[Total]]=0,0,Table1[[#This Row],[Total2]]-Table1[[#This Row],[Total]])</f>
        <v>0</v>
      </c>
      <c r="AK567" s="41">
        <f>Table1[[#This Row],[Difference]]*Table1[[#This Row],[DDS Funding Percent]]</f>
        <v>0</v>
      </c>
      <c r="AL567" s="41">
        <f>IF(Table1[[#This Row],[Regular Hourly Wage]]&lt;&gt;0,Table1[[#This Row],[Regular Wage Cap]]-Table1[[#This Row],[Regular Hourly Wage]],0)</f>
        <v>0</v>
      </c>
      <c r="AM567" s="38"/>
      <c r="AN567" s="41">
        <f>Table1[[#This Row],[Wage Difference]]*Table1[[#This Row],[Post Wage Increase Time Off Accruals (Hours)]]</f>
        <v>0</v>
      </c>
      <c r="AO567" s="41">
        <f>Table1[[#This Row],[Min Wage Time Off Accrual Expense]]*Table1[[#This Row],[DDS Funding Percent]]</f>
        <v>0</v>
      </c>
      <c r="AP567" s="1"/>
      <c r="AQ567" s="18"/>
    </row>
    <row r="568" spans="3:43" x14ac:dyDescent="0.25">
      <c r="C568" s="58"/>
      <c r="D568" s="57"/>
      <c r="K568" s="41">
        <f>SUM(Table1[[#This Row],[Regular Wages]],Table1[[#This Row],[OvertimeWages]],Table1[[#This Row],[Holiday Wages]],Table1[[#This Row],[Incentive Payments]])</f>
        <v>0</v>
      </c>
      <c r="L568" s="38"/>
      <c r="M568" s="38"/>
      <c r="N568" s="38"/>
      <c r="O568" s="38"/>
      <c r="P568" s="38"/>
      <c r="Q568" s="38"/>
      <c r="R568" s="38"/>
      <c r="S568" s="41">
        <f>SUM(Table1[[#This Row],[Regular Wages2]],Table1[[#This Row],[OvertimeWages4]],Table1[[#This Row],[Holiday Wages6]],Table1[[#This Row],[Incentive Payments8]])</f>
        <v>0</v>
      </c>
      <c r="T568" s="41">
        <f>SUM(Table1[[#This Row],[Total Pre Min Wage Wages]],Table1[[#This Row],[Total After Min Wage Wages]])</f>
        <v>0</v>
      </c>
      <c r="U568" s="41">
        <f>IFERROR(IF(OR(Table1[[#This Row],[Regular Hours]]=0,Table1[[#This Row],[Regular Hours]]=""),VLOOKUP(Table1[[#This Row],[Position Title]],startingWages!$A$2:$D$200,2, FALSE),Table1[[#This Row],[Regular Wages]]/Table1[[#This Row],[Regular Hours]]),0)</f>
        <v>0</v>
      </c>
      <c r="V568" s="41">
        <f>IF(OR(Table1[[#This Row],[OvertimeHours]]="",Table1[[#This Row],[OvertimeHours]]=0),Table1[[#This Row],[Regular Hourly Wage]]*1.5,Table1[[#This Row],[OvertimeWages]]/Table1[[#This Row],[OvertimeHours]])</f>
        <v>0</v>
      </c>
      <c r="W568" s="41">
        <f>IF(OR(Table1[[#This Row],[Holiday Hours]]="",Table1[[#This Row],[Holiday Hours]]=0),Table1[[#This Row],[Regular Hourly Wage]],Table1[[#This Row],[Holiday Wages]]/Table1[[#This Row],[Holiday Hours]])</f>
        <v>0</v>
      </c>
      <c r="X568" s="41" t="str">
        <f>IF(Table1[[#This Row],[Regular Hourly Wage]]&lt;14.05,"$14.75",IF(Table1[[#This Row],[Regular Hourly Wage]]&lt;30,"5%","None"))</f>
        <v>$14.75</v>
      </c>
      <c r="Y568" s="41">
        <f>IF(Table1[[#This Row],[Wage Category]]="5%",Table1[[#This Row],[Regular Hourly Wage]]*1.05,IF(Table1[[#This Row],[Wage Category]]="$14.75",14.75,Table1[[#This Row],[Regular Hourly Wage]]))</f>
        <v>14.75</v>
      </c>
      <c r="Z568" s="41">
        <f>(1+IF(Table1[[#This Row],[Regular Hourly Wage]]=0,0.5,(Table1[[#This Row],[Overtime Hourly Wage]]-Table1[[#This Row],[Regular Hourly Wage]])/Table1[[#This Row],[Regular Hourly Wage]]))*Table1[[#This Row],[Regular Wage Cap]]</f>
        <v>22.125</v>
      </c>
      <c r="AA568" s="41">
        <f>(1+IF(Table1[[#This Row],[Regular Hourly Wage]]=0,0,(Table1[[#This Row],[Holiday Hourly Wage]]-Table1[[#This Row],[Regular Hourly Wage]])/Table1[[#This Row],[Regular Hourly Wage]]))*Table1[[#This Row],[Regular Wage Cap]]</f>
        <v>14.75</v>
      </c>
      <c r="AB568" s="41">
        <f>Table1[[#This Row],[Regular Hours3]]*Table1[[#This Row],[Regular Hourly Wage]]</f>
        <v>0</v>
      </c>
      <c r="AC568" s="41">
        <f>Table1[[#This Row],[OvertimeHours5]]*Table1[[#This Row],[Overtime Hourly Wage]]</f>
        <v>0</v>
      </c>
      <c r="AD568" s="41">
        <f>Table1[[#This Row],[Holiday Hours7]]*Table1[[#This Row],[Holiday Hourly Wage]]</f>
        <v>0</v>
      </c>
      <c r="AE568" s="41">
        <f>SUM(Table1[[#This Row],[Regular10]:[Holiday12]])</f>
        <v>0</v>
      </c>
      <c r="AF568" s="41">
        <f>Table1[[#This Row],[Regular Hours3]]*Table1[[#This Row],[Regular Wage Cap]]</f>
        <v>0</v>
      </c>
      <c r="AG568" s="41">
        <f>Table1[[#This Row],[OvertimeHours5]]*Table1[[#This Row],[Overtime Wage Cap]]</f>
        <v>0</v>
      </c>
      <c r="AH568" s="41">
        <f>Table1[[#This Row],[Holiday Hours7]]*Table1[[#This Row],[Holiday Wage Cap]]</f>
        <v>0</v>
      </c>
      <c r="AI568" s="41">
        <f>SUM(Table1[[#This Row],[Regular]:[Holiday]])</f>
        <v>0</v>
      </c>
      <c r="AJ568" s="41">
        <f>IF(Table1[[#This Row],[Total]]=0,0,Table1[[#This Row],[Total2]]-Table1[[#This Row],[Total]])</f>
        <v>0</v>
      </c>
      <c r="AK568" s="41">
        <f>Table1[[#This Row],[Difference]]*Table1[[#This Row],[DDS Funding Percent]]</f>
        <v>0</v>
      </c>
      <c r="AL568" s="41">
        <f>IF(Table1[[#This Row],[Regular Hourly Wage]]&lt;&gt;0,Table1[[#This Row],[Regular Wage Cap]]-Table1[[#This Row],[Regular Hourly Wage]],0)</f>
        <v>0</v>
      </c>
      <c r="AM568" s="38"/>
      <c r="AN568" s="41">
        <f>Table1[[#This Row],[Wage Difference]]*Table1[[#This Row],[Post Wage Increase Time Off Accruals (Hours)]]</f>
        <v>0</v>
      </c>
      <c r="AO568" s="41">
        <f>Table1[[#This Row],[Min Wage Time Off Accrual Expense]]*Table1[[#This Row],[DDS Funding Percent]]</f>
        <v>0</v>
      </c>
      <c r="AP568" s="1"/>
      <c r="AQ568" s="18"/>
    </row>
    <row r="569" spans="3:43" x14ac:dyDescent="0.25">
      <c r="C569" s="58"/>
      <c r="D569" s="57"/>
      <c r="K569" s="41">
        <f>SUM(Table1[[#This Row],[Regular Wages]],Table1[[#This Row],[OvertimeWages]],Table1[[#This Row],[Holiday Wages]],Table1[[#This Row],[Incentive Payments]])</f>
        <v>0</v>
      </c>
      <c r="L569" s="38"/>
      <c r="M569" s="38"/>
      <c r="N569" s="38"/>
      <c r="O569" s="38"/>
      <c r="P569" s="38"/>
      <c r="Q569" s="38"/>
      <c r="R569" s="38"/>
      <c r="S569" s="41">
        <f>SUM(Table1[[#This Row],[Regular Wages2]],Table1[[#This Row],[OvertimeWages4]],Table1[[#This Row],[Holiday Wages6]],Table1[[#This Row],[Incentive Payments8]])</f>
        <v>0</v>
      </c>
      <c r="T569" s="41">
        <f>SUM(Table1[[#This Row],[Total Pre Min Wage Wages]],Table1[[#This Row],[Total After Min Wage Wages]])</f>
        <v>0</v>
      </c>
      <c r="U569" s="41">
        <f>IFERROR(IF(OR(Table1[[#This Row],[Regular Hours]]=0,Table1[[#This Row],[Regular Hours]]=""),VLOOKUP(Table1[[#This Row],[Position Title]],startingWages!$A$2:$D$200,2, FALSE),Table1[[#This Row],[Regular Wages]]/Table1[[#This Row],[Regular Hours]]),0)</f>
        <v>0</v>
      </c>
      <c r="V569" s="41">
        <f>IF(OR(Table1[[#This Row],[OvertimeHours]]="",Table1[[#This Row],[OvertimeHours]]=0),Table1[[#This Row],[Regular Hourly Wage]]*1.5,Table1[[#This Row],[OvertimeWages]]/Table1[[#This Row],[OvertimeHours]])</f>
        <v>0</v>
      </c>
      <c r="W569" s="41">
        <f>IF(OR(Table1[[#This Row],[Holiday Hours]]="",Table1[[#This Row],[Holiday Hours]]=0),Table1[[#This Row],[Regular Hourly Wage]],Table1[[#This Row],[Holiday Wages]]/Table1[[#This Row],[Holiday Hours]])</f>
        <v>0</v>
      </c>
      <c r="X569" s="41" t="str">
        <f>IF(Table1[[#This Row],[Regular Hourly Wage]]&lt;14.05,"$14.75",IF(Table1[[#This Row],[Regular Hourly Wage]]&lt;30,"5%","None"))</f>
        <v>$14.75</v>
      </c>
      <c r="Y569" s="41">
        <f>IF(Table1[[#This Row],[Wage Category]]="5%",Table1[[#This Row],[Regular Hourly Wage]]*1.05,IF(Table1[[#This Row],[Wage Category]]="$14.75",14.75,Table1[[#This Row],[Regular Hourly Wage]]))</f>
        <v>14.75</v>
      </c>
      <c r="Z569" s="41">
        <f>(1+IF(Table1[[#This Row],[Regular Hourly Wage]]=0,0.5,(Table1[[#This Row],[Overtime Hourly Wage]]-Table1[[#This Row],[Regular Hourly Wage]])/Table1[[#This Row],[Regular Hourly Wage]]))*Table1[[#This Row],[Regular Wage Cap]]</f>
        <v>22.125</v>
      </c>
      <c r="AA569" s="41">
        <f>(1+IF(Table1[[#This Row],[Regular Hourly Wage]]=0,0,(Table1[[#This Row],[Holiday Hourly Wage]]-Table1[[#This Row],[Regular Hourly Wage]])/Table1[[#This Row],[Regular Hourly Wage]]))*Table1[[#This Row],[Regular Wage Cap]]</f>
        <v>14.75</v>
      </c>
      <c r="AB569" s="41">
        <f>Table1[[#This Row],[Regular Hours3]]*Table1[[#This Row],[Regular Hourly Wage]]</f>
        <v>0</v>
      </c>
      <c r="AC569" s="41">
        <f>Table1[[#This Row],[OvertimeHours5]]*Table1[[#This Row],[Overtime Hourly Wage]]</f>
        <v>0</v>
      </c>
      <c r="AD569" s="41">
        <f>Table1[[#This Row],[Holiday Hours7]]*Table1[[#This Row],[Holiday Hourly Wage]]</f>
        <v>0</v>
      </c>
      <c r="AE569" s="41">
        <f>SUM(Table1[[#This Row],[Regular10]:[Holiday12]])</f>
        <v>0</v>
      </c>
      <c r="AF569" s="41">
        <f>Table1[[#This Row],[Regular Hours3]]*Table1[[#This Row],[Regular Wage Cap]]</f>
        <v>0</v>
      </c>
      <c r="AG569" s="41">
        <f>Table1[[#This Row],[OvertimeHours5]]*Table1[[#This Row],[Overtime Wage Cap]]</f>
        <v>0</v>
      </c>
      <c r="AH569" s="41">
        <f>Table1[[#This Row],[Holiday Hours7]]*Table1[[#This Row],[Holiday Wage Cap]]</f>
        <v>0</v>
      </c>
      <c r="AI569" s="41">
        <f>SUM(Table1[[#This Row],[Regular]:[Holiday]])</f>
        <v>0</v>
      </c>
      <c r="AJ569" s="41">
        <f>IF(Table1[[#This Row],[Total]]=0,0,Table1[[#This Row],[Total2]]-Table1[[#This Row],[Total]])</f>
        <v>0</v>
      </c>
      <c r="AK569" s="41">
        <f>Table1[[#This Row],[Difference]]*Table1[[#This Row],[DDS Funding Percent]]</f>
        <v>0</v>
      </c>
      <c r="AL569" s="41">
        <f>IF(Table1[[#This Row],[Regular Hourly Wage]]&lt;&gt;0,Table1[[#This Row],[Regular Wage Cap]]-Table1[[#This Row],[Regular Hourly Wage]],0)</f>
        <v>0</v>
      </c>
      <c r="AM569" s="38"/>
      <c r="AN569" s="41">
        <f>Table1[[#This Row],[Wage Difference]]*Table1[[#This Row],[Post Wage Increase Time Off Accruals (Hours)]]</f>
        <v>0</v>
      </c>
      <c r="AO569" s="41">
        <f>Table1[[#This Row],[Min Wage Time Off Accrual Expense]]*Table1[[#This Row],[DDS Funding Percent]]</f>
        <v>0</v>
      </c>
      <c r="AP569" s="1"/>
      <c r="AQ569" s="18"/>
    </row>
    <row r="570" spans="3:43" x14ac:dyDescent="0.25">
      <c r="C570" s="58"/>
      <c r="D570" s="57"/>
      <c r="K570" s="41">
        <f>SUM(Table1[[#This Row],[Regular Wages]],Table1[[#This Row],[OvertimeWages]],Table1[[#This Row],[Holiday Wages]],Table1[[#This Row],[Incentive Payments]])</f>
        <v>0</v>
      </c>
      <c r="L570" s="38"/>
      <c r="M570" s="38"/>
      <c r="N570" s="38"/>
      <c r="O570" s="38"/>
      <c r="P570" s="38"/>
      <c r="Q570" s="38"/>
      <c r="R570" s="38"/>
      <c r="S570" s="41">
        <f>SUM(Table1[[#This Row],[Regular Wages2]],Table1[[#This Row],[OvertimeWages4]],Table1[[#This Row],[Holiday Wages6]],Table1[[#This Row],[Incentive Payments8]])</f>
        <v>0</v>
      </c>
      <c r="T570" s="41">
        <f>SUM(Table1[[#This Row],[Total Pre Min Wage Wages]],Table1[[#This Row],[Total After Min Wage Wages]])</f>
        <v>0</v>
      </c>
      <c r="U570" s="41">
        <f>IFERROR(IF(OR(Table1[[#This Row],[Regular Hours]]=0,Table1[[#This Row],[Regular Hours]]=""),VLOOKUP(Table1[[#This Row],[Position Title]],startingWages!$A$2:$D$200,2, FALSE),Table1[[#This Row],[Regular Wages]]/Table1[[#This Row],[Regular Hours]]),0)</f>
        <v>0</v>
      </c>
      <c r="V570" s="41">
        <f>IF(OR(Table1[[#This Row],[OvertimeHours]]="",Table1[[#This Row],[OvertimeHours]]=0),Table1[[#This Row],[Regular Hourly Wage]]*1.5,Table1[[#This Row],[OvertimeWages]]/Table1[[#This Row],[OvertimeHours]])</f>
        <v>0</v>
      </c>
      <c r="W570" s="41">
        <f>IF(OR(Table1[[#This Row],[Holiday Hours]]="",Table1[[#This Row],[Holiday Hours]]=0),Table1[[#This Row],[Regular Hourly Wage]],Table1[[#This Row],[Holiday Wages]]/Table1[[#This Row],[Holiday Hours]])</f>
        <v>0</v>
      </c>
      <c r="X570" s="41" t="str">
        <f>IF(Table1[[#This Row],[Regular Hourly Wage]]&lt;14.05,"$14.75",IF(Table1[[#This Row],[Regular Hourly Wage]]&lt;30,"5%","None"))</f>
        <v>$14.75</v>
      </c>
      <c r="Y570" s="41">
        <f>IF(Table1[[#This Row],[Wage Category]]="5%",Table1[[#This Row],[Regular Hourly Wage]]*1.05,IF(Table1[[#This Row],[Wage Category]]="$14.75",14.75,Table1[[#This Row],[Regular Hourly Wage]]))</f>
        <v>14.75</v>
      </c>
      <c r="Z570" s="41">
        <f>(1+IF(Table1[[#This Row],[Regular Hourly Wage]]=0,0.5,(Table1[[#This Row],[Overtime Hourly Wage]]-Table1[[#This Row],[Regular Hourly Wage]])/Table1[[#This Row],[Regular Hourly Wage]]))*Table1[[#This Row],[Regular Wage Cap]]</f>
        <v>22.125</v>
      </c>
      <c r="AA570" s="41">
        <f>(1+IF(Table1[[#This Row],[Regular Hourly Wage]]=0,0,(Table1[[#This Row],[Holiday Hourly Wage]]-Table1[[#This Row],[Regular Hourly Wage]])/Table1[[#This Row],[Regular Hourly Wage]]))*Table1[[#This Row],[Regular Wage Cap]]</f>
        <v>14.75</v>
      </c>
      <c r="AB570" s="41">
        <f>Table1[[#This Row],[Regular Hours3]]*Table1[[#This Row],[Regular Hourly Wage]]</f>
        <v>0</v>
      </c>
      <c r="AC570" s="41">
        <f>Table1[[#This Row],[OvertimeHours5]]*Table1[[#This Row],[Overtime Hourly Wage]]</f>
        <v>0</v>
      </c>
      <c r="AD570" s="41">
        <f>Table1[[#This Row],[Holiday Hours7]]*Table1[[#This Row],[Holiday Hourly Wage]]</f>
        <v>0</v>
      </c>
      <c r="AE570" s="41">
        <f>SUM(Table1[[#This Row],[Regular10]:[Holiday12]])</f>
        <v>0</v>
      </c>
      <c r="AF570" s="41">
        <f>Table1[[#This Row],[Regular Hours3]]*Table1[[#This Row],[Regular Wage Cap]]</f>
        <v>0</v>
      </c>
      <c r="AG570" s="41">
        <f>Table1[[#This Row],[OvertimeHours5]]*Table1[[#This Row],[Overtime Wage Cap]]</f>
        <v>0</v>
      </c>
      <c r="AH570" s="41">
        <f>Table1[[#This Row],[Holiday Hours7]]*Table1[[#This Row],[Holiday Wage Cap]]</f>
        <v>0</v>
      </c>
      <c r="AI570" s="41">
        <f>SUM(Table1[[#This Row],[Regular]:[Holiday]])</f>
        <v>0</v>
      </c>
      <c r="AJ570" s="41">
        <f>IF(Table1[[#This Row],[Total]]=0,0,Table1[[#This Row],[Total2]]-Table1[[#This Row],[Total]])</f>
        <v>0</v>
      </c>
      <c r="AK570" s="41">
        <f>Table1[[#This Row],[Difference]]*Table1[[#This Row],[DDS Funding Percent]]</f>
        <v>0</v>
      </c>
      <c r="AL570" s="41">
        <f>IF(Table1[[#This Row],[Regular Hourly Wage]]&lt;&gt;0,Table1[[#This Row],[Regular Wage Cap]]-Table1[[#This Row],[Regular Hourly Wage]],0)</f>
        <v>0</v>
      </c>
      <c r="AM570" s="38"/>
      <c r="AN570" s="41">
        <f>Table1[[#This Row],[Wage Difference]]*Table1[[#This Row],[Post Wage Increase Time Off Accruals (Hours)]]</f>
        <v>0</v>
      </c>
      <c r="AO570" s="41">
        <f>Table1[[#This Row],[Min Wage Time Off Accrual Expense]]*Table1[[#This Row],[DDS Funding Percent]]</f>
        <v>0</v>
      </c>
      <c r="AP570" s="1"/>
      <c r="AQ570" s="18"/>
    </row>
    <row r="571" spans="3:43" x14ac:dyDescent="0.25">
      <c r="C571" s="58"/>
      <c r="D571" s="57"/>
      <c r="K571" s="41">
        <f>SUM(Table1[[#This Row],[Regular Wages]],Table1[[#This Row],[OvertimeWages]],Table1[[#This Row],[Holiday Wages]],Table1[[#This Row],[Incentive Payments]])</f>
        <v>0</v>
      </c>
      <c r="L571" s="38"/>
      <c r="M571" s="38"/>
      <c r="N571" s="38"/>
      <c r="O571" s="38"/>
      <c r="P571" s="38"/>
      <c r="Q571" s="38"/>
      <c r="R571" s="38"/>
      <c r="S571" s="41">
        <f>SUM(Table1[[#This Row],[Regular Wages2]],Table1[[#This Row],[OvertimeWages4]],Table1[[#This Row],[Holiday Wages6]],Table1[[#This Row],[Incentive Payments8]])</f>
        <v>0</v>
      </c>
      <c r="T571" s="41">
        <f>SUM(Table1[[#This Row],[Total Pre Min Wage Wages]],Table1[[#This Row],[Total After Min Wage Wages]])</f>
        <v>0</v>
      </c>
      <c r="U571" s="41">
        <f>IFERROR(IF(OR(Table1[[#This Row],[Regular Hours]]=0,Table1[[#This Row],[Regular Hours]]=""),VLOOKUP(Table1[[#This Row],[Position Title]],startingWages!$A$2:$D$200,2, FALSE),Table1[[#This Row],[Regular Wages]]/Table1[[#This Row],[Regular Hours]]),0)</f>
        <v>0</v>
      </c>
      <c r="V571" s="41">
        <f>IF(OR(Table1[[#This Row],[OvertimeHours]]="",Table1[[#This Row],[OvertimeHours]]=0),Table1[[#This Row],[Regular Hourly Wage]]*1.5,Table1[[#This Row],[OvertimeWages]]/Table1[[#This Row],[OvertimeHours]])</f>
        <v>0</v>
      </c>
      <c r="W571" s="41">
        <f>IF(OR(Table1[[#This Row],[Holiday Hours]]="",Table1[[#This Row],[Holiday Hours]]=0),Table1[[#This Row],[Regular Hourly Wage]],Table1[[#This Row],[Holiday Wages]]/Table1[[#This Row],[Holiday Hours]])</f>
        <v>0</v>
      </c>
      <c r="X571" s="41" t="str">
        <f>IF(Table1[[#This Row],[Regular Hourly Wage]]&lt;14.05,"$14.75",IF(Table1[[#This Row],[Regular Hourly Wage]]&lt;30,"5%","None"))</f>
        <v>$14.75</v>
      </c>
      <c r="Y571" s="41">
        <f>IF(Table1[[#This Row],[Wage Category]]="5%",Table1[[#This Row],[Regular Hourly Wage]]*1.05,IF(Table1[[#This Row],[Wage Category]]="$14.75",14.75,Table1[[#This Row],[Regular Hourly Wage]]))</f>
        <v>14.75</v>
      </c>
      <c r="Z571" s="41">
        <f>(1+IF(Table1[[#This Row],[Regular Hourly Wage]]=0,0.5,(Table1[[#This Row],[Overtime Hourly Wage]]-Table1[[#This Row],[Regular Hourly Wage]])/Table1[[#This Row],[Regular Hourly Wage]]))*Table1[[#This Row],[Regular Wage Cap]]</f>
        <v>22.125</v>
      </c>
      <c r="AA571" s="41">
        <f>(1+IF(Table1[[#This Row],[Regular Hourly Wage]]=0,0,(Table1[[#This Row],[Holiday Hourly Wage]]-Table1[[#This Row],[Regular Hourly Wage]])/Table1[[#This Row],[Regular Hourly Wage]]))*Table1[[#This Row],[Regular Wage Cap]]</f>
        <v>14.75</v>
      </c>
      <c r="AB571" s="41">
        <f>Table1[[#This Row],[Regular Hours3]]*Table1[[#This Row],[Regular Hourly Wage]]</f>
        <v>0</v>
      </c>
      <c r="AC571" s="41">
        <f>Table1[[#This Row],[OvertimeHours5]]*Table1[[#This Row],[Overtime Hourly Wage]]</f>
        <v>0</v>
      </c>
      <c r="AD571" s="41">
        <f>Table1[[#This Row],[Holiday Hours7]]*Table1[[#This Row],[Holiday Hourly Wage]]</f>
        <v>0</v>
      </c>
      <c r="AE571" s="41">
        <f>SUM(Table1[[#This Row],[Regular10]:[Holiday12]])</f>
        <v>0</v>
      </c>
      <c r="AF571" s="41">
        <f>Table1[[#This Row],[Regular Hours3]]*Table1[[#This Row],[Regular Wage Cap]]</f>
        <v>0</v>
      </c>
      <c r="AG571" s="41">
        <f>Table1[[#This Row],[OvertimeHours5]]*Table1[[#This Row],[Overtime Wage Cap]]</f>
        <v>0</v>
      </c>
      <c r="AH571" s="41">
        <f>Table1[[#This Row],[Holiday Hours7]]*Table1[[#This Row],[Holiday Wage Cap]]</f>
        <v>0</v>
      </c>
      <c r="AI571" s="41">
        <f>SUM(Table1[[#This Row],[Regular]:[Holiday]])</f>
        <v>0</v>
      </c>
      <c r="AJ571" s="41">
        <f>IF(Table1[[#This Row],[Total]]=0,0,Table1[[#This Row],[Total2]]-Table1[[#This Row],[Total]])</f>
        <v>0</v>
      </c>
      <c r="AK571" s="41">
        <f>Table1[[#This Row],[Difference]]*Table1[[#This Row],[DDS Funding Percent]]</f>
        <v>0</v>
      </c>
      <c r="AL571" s="41">
        <f>IF(Table1[[#This Row],[Regular Hourly Wage]]&lt;&gt;0,Table1[[#This Row],[Regular Wage Cap]]-Table1[[#This Row],[Regular Hourly Wage]],0)</f>
        <v>0</v>
      </c>
      <c r="AM571" s="38"/>
      <c r="AN571" s="41">
        <f>Table1[[#This Row],[Wage Difference]]*Table1[[#This Row],[Post Wage Increase Time Off Accruals (Hours)]]</f>
        <v>0</v>
      </c>
      <c r="AO571" s="41">
        <f>Table1[[#This Row],[Min Wage Time Off Accrual Expense]]*Table1[[#This Row],[DDS Funding Percent]]</f>
        <v>0</v>
      </c>
      <c r="AP571" s="1"/>
      <c r="AQ571" s="18"/>
    </row>
    <row r="572" spans="3:43" x14ac:dyDescent="0.25">
      <c r="C572" s="58"/>
      <c r="D572" s="57"/>
      <c r="K572" s="41">
        <f>SUM(Table1[[#This Row],[Regular Wages]],Table1[[#This Row],[OvertimeWages]],Table1[[#This Row],[Holiday Wages]],Table1[[#This Row],[Incentive Payments]])</f>
        <v>0</v>
      </c>
      <c r="L572" s="38"/>
      <c r="M572" s="38"/>
      <c r="N572" s="38"/>
      <c r="O572" s="38"/>
      <c r="P572" s="38"/>
      <c r="Q572" s="38"/>
      <c r="R572" s="38"/>
      <c r="S572" s="41">
        <f>SUM(Table1[[#This Row],[Regular Wages2]],Table1[[#This Row],[OvertimeWages4]],Table1[[#This Row],[Holiday Wages6]],Table1[[#This Row],[Incentive Payments8]])</f>
        <v>0</v>
      </c>
      <c r="T572" s="41">
        <f>SUM(Table1[[#This Row],[Total Pre Min Wage Wages]],Table1[[#This Row],[Total After Min Wage Wages]])</f>
        <v>0</v>
      </c>
      <c r="U572" s="41">
        <f>IFERROR(IF(OR(Table1[[#This Row],[Regular Hours]]=0,Table1[[#This Row],[Regular Hours]]=""),VLOOKUP(Table1[[#This Row],[Position Title]],startingWages!$A$2:$D$200,2, FALSE),Table1[[#This Row],[Regular Wages]]/Table1[[#This Row],[Regular Hours]]),0)</f>
        <v>0</v>
      </c>
      <c r="V572" s="41">
        <f>IF(OR(Table1[[#This Row],[OvertimeHours]]="",Table1[[#This Row],[OvertimeHours]]=0),Table1[[#This Row],[Regular Hourly Wage]]*1.5,Table1[[#This Row],[OvertimeWages]]/Table1[[#This Row],[OvertimeHours]])</f>
        <v>0</v>
      </c>
      <c r="W572" s="41">
        <f>IF(OR(Table1[[#This Row],[Holiday Hours]]="",Table1[[#This Row],[Holiday Hours]]=0),Table1[[#This Row],[Regular Hourly Wage]],Table1[[#This Row],[Holiday Wages]]/Table1[[#This Row],[Holiday Hours]])</f>
        <v>0</v>
      </c>
      <c r="X572" s="41" t="str">
        <f>IF(Table1[[#This Row],[Regular Hourly Wage]]&lt;14.05,"$14.75",IF(Table1[[#This Row],[Regular Hourly Wage]]&lt;30,"5%","None"))</f>
        <v>$14.75</v>
      </c>
      <c r="Y572" s="41">
        <f>IF(Table1[[#This Row],[Wage Category]]="5%",Table1[[#This Row],[Regular Hourly Wage]]*1.05,IF(Table1[[#This Row],[Wage Category]]="$14.75",14.75,Table1[[#This Row],[Regular Hourly Wage]]))</f>
        <v>14.75</v>
      </c>
      <c r="Z572" s="41">
        <f>(1+IF(Table1[[#This Row],[Regular Hourly Wage]]=0,0.5,(Table1[[#This Row],[Overtime Hourly Wage]]-Table1[[#This Row],[Regular Hourly Wage]])/Table1[[#This Row],[Regular Hourly Wage]]))*Table1[[#This Row],[Regular Wage Cap]]</f>
        <v>22.125</v>
      </c>
      <c r="AA572" s="41">
        <f>(1+IF(Table1[[#This Row],[Regular Hourly Wage]]=0,0,(Table1[[#This Row],[Holiday Hourly Wage]]-Table1[[#This Row],[Regular Hourly Wage]])/Table1[[#This Row],[Regular Hourly Wage]]))*Table1[[#This Row],[Regular Wage Cap]]</f>
        <v>14.75</v>
      </c>
      <c r="AB572" s="41">
        <f>Table1[[#This Row],[Regular Hours3]]*Table1[[#This Row],[Regular Hourly Wage]]</f>
        <v>0</v>
      </c>
      <c r="AC572" s="41">
        <f>Table1[[#This Row],[OvertimeHours5]]*Table1[[#This Row],[Overtime Hourly Wage]]</f>
        <v>0</v>
      </c>
      <c r="AD572" s="41">
        <f>Table1[[#This Row],[Holiday Hours7]]*Table1[[#This Row],[Holiday Hourly Wage]]</f>
        <v>0</v>
      </c>
      <c r="AE572" s="41">
        <f>SUM(Table1[[#This Row],[Regular10]:[Holiday12]])</f>
        <v>0</v>
      </c>
      <c r="AF572" s="41">
        <f>Table1[[#This Row],[Regular Hours3]]*Table1[[#This Row],[Regular Wage Cap]]</f>
        <v>0</v>
      </c>
      <c r="AG572" s="41">
        <f>Table1[[#This Row],[OvertimeHours5]]*Table1[[#This Row],[Overtime Wage Cap]]</f>
        <v>0</v>
      </c>
      <c r="AH572" s="41">
        <f>Table1[[#This Row],[Holiday Hours7]]*Table1[[#This Row],[Holiday Wage Cap]]</f>
        <v>0</v>
      </c>
      <c r="AI572" s="41">
        <f>SUM(Table1[[#This Row],[Regular]:[Holiday]])</f>
        <v>0</v>
      </c>
      <c r="AJ572" s="41">
        <f>IF(Table1[[#This Row],[Total]]=0,0,Table1[[#This Row],[Total2]]-Table1[[#This Row],[Total]])</f>
        <v>0</v>
      </c>
      <c r="AK572" s="41">
        <f>Table1[[#This Row],[Difference]]*Table1[[#This Row],[DDS Funding Percent]]</f>
        <v>0</v>
      </c>
      <c r="AL572" s="41">
        <f>IF(Table1[[#This Row],[Regular Hourly Wage]]&lt;&gt;0,Table1[[#This Row],[Regular Wage Cap]]-Table1[[#This Row],[Regular Hourly Wage]],0)</f>
        <v>0</v>
      </c>
      <c r="AM572" s="38"/>
      <c r="AN572" s="41">
        <f>Table1[[#This Row],[Wage Difference]]*Table1[[#This Row],[Post Wage Increase Time Off Accruals (Hours)]]</f>
        <v>0</v>
      </c>
      <c r="AO572" s="41">
        <f>Table1[[#This Row],[Min Wage Time Off Accrual Expense]]*Table1[[#This Row],[DDS Funding Percent]]</f>
        <v>0</v>
      </c>
      <c r="AP572" s="1"/>
      <c r="AQ572" s="18"/>
    </row>
    <row r="573" spans="3:43" x14ac:dyDescent="0.25">
      <c r="C573" s="58"/>
      <c r="D573" s="57"/>
      <c r="K573" s="41">
        <f>SUM(Table1[[#This Row],[Regular Wages]],Table1[[#This Row],[OvertimeWages]],Table1[[#This Row],[Holiday Wages]],Table1[[#This Row],[Incentive Payments]])</f>
        <v>0</v>
      </c>
      <c r="L573" s="38"/>
      <c r="M573" s="38"/>
      <c r="N573" s="38"/>
      <c r="O573" s="38"/>
      <c r="P573" s="38"/>
      <c r="Q573" s="38"/>
      <c r="R573" s="38"/>
      <c r="S573" s="41">
        <f>SUM(Table1[[#This Row],[Regular Wages2]],Table1[[#This Row],[OvertimeWages4]],Table1[[#This Row],[Holiday Wages6]],Table1[[#This Row],[Incentive Payments8]])</f>
        <v>0</v>
      </c>
      <c r="T573" s="41">
        <f>SUM(Table1[[#This Row],[Total Pre Min Wage Wages]],Table1[[#This Row],[Total After Min Wage Wages]])</f>
        <v>0</v>
      </c>
      <c r="U573" s="41">
        <f>IFERROR(IF(OR(Table1[[#This Row],[Regular Hours]]=0,Table1[[#This Row],[Regular Hours]]=""),VLOOKUP(Table1[[#This Row],[Position Title]],startingWages!$A$2:$D$200,2, FALSE),Table1[[#This Row],[Regular Wages]]/Table1[[#This Row],[Regular Hours]]),0)</f>
        <v>0</v>
      </c>
      <c r="V573" s="41">
        <f>IF(OR(Table1[[#This Row],[OvertimeHours]]="",Table1[[#This Row],[OvertimeHours]]=0),Table1[[#This Row],[Regular Hourly Wage]]*1.5,Table1[[#This Row],[OvertimeWages]]/Table1[[#This Row],[OvertimeHours]])</f>
        <v>0</v>
      </c>
      <c r="W573" s="41">
        <f>IF(OR(Table1[[#This Row],[Holiday Hours]]="",Table1[[#This Row],[Holiday Hours]]=0),Table1[[#This Row],[Regular Hourly Wage]],Table1[[#This Row],[Holiday Wages]]/Table1[[#This Row],[Holiday Hours]])</f>
        <v>0</v>
      </c>
      <c r="X573" s="41" t="str">
        <f>IF(Table1[[#This Row],[Regular Hourly Wage]]&lt;14.05,"$14.75",IF(Table1[[#This Row],[Regular Hourly Wage]]&lt;30,"5%","None"))</f>
        <v>$14.75</v>
      </c>
      <c r="Y573" s="41">
        <f>IF(Table1[[#This Row],[Wage Category]]="5%",Table1[[#This Row],[Regular Hourly Wage]]*1.05,IF(Table1[[#This Row],[Wage Category]]="$14.75",14.75,Table1[[#This Row],[Regular Hourly Wage]]))</f>
        <v>14.75</v>
      </c>
      <c r="Z573" s="41">
        <f>(1+IF(Table1[[#This Row],[Regular Hourly Wage]]=0,0.5,(Table1[[#This Row],[Overtime Hourly Wage]]-Table1[[#This Row],[Regular Hourly Wage]])/Table1[[#This Row],[Regular Hourly Wage]]))*Table1[[#This Row],[Regular Wage Cap]]</f>
        <v>22.125</v>
      </c>
      <c r="AA573" s="41">
        <f>(1+IF(Table1[[#This Row],[Regular Hourly Wage]]=0,0,(Table1[[#This Row],[Holiday Hourly Wage]]-Table1[[#This Row],[Regular Hourly Wage]])/Table1[[#This Row],[Regular Hourly Wage]]))*Table1[[#This Row],[Regular Wage Cap]]</f>
        <v>14.75</v>
      </c>
      <c r="AB573" s="41">
        <f>Table1[[#This Row],[Regular Hours3]]*Table1[[#This Row],[Regular Hourly Wage]]</f>
        <v>0</v>
      </c>
      <c r="AC573" s="41">
        <f>Table1[[#This Row],[OvertimeHours5]]*Table1[[#This Row],[Overtime Hourly Wage]]</f>
        <v>0</v>
      </c>
      <c r="AD573" s="41">
        <f>Table1[[#This Row],[Holiday Hours7]]*Table1[[#This Row],[Holiday Hourly Wage]]</f>
        <v>0</v>
      </c>
      <c r="AE573" s="41">
        <f>SUM(Table1[[#This Row],[Regular10]:[Holiday12]])</f>
        <v>0</v>
      </c>
      <c r="AF573" s="41">
        <f>Table1[[#This Row],[Regular Hours3]]*Table1[[#This Row],[Regular Wage Cap]]</f>
        <v>0</v>
      </c>
      <c r="AG573" s="41">
        <f>Table1[[#This Row],[OvertimeHours5]]*Table1[[#This Row],[Overtime Wage Cap]]</f>
        <v>0</v>
      </c>
      <c r="AH573" s="41">
        <f>Table1[[#This Row],[Holiday Hours7]]*Table1[[#This Row],[Holiday Wage Cap]]</f>
        <v>0</v>
      </c>
      <c r="AI573" s="41">
        <f>SUM(Table1[[#This Row],[Regular]:[Holiday]])</f>
        <v>0</v>
      </c>
      <c r="AJ573" s="41">
        <f>IF(Table1[[#This Row],[Total]]=0,0,Table1[[#This Row],[Total2]]-Table1[[#This Row],[Total]])</f>
        <v>0</v>
      </c>
      <c r="AK573" s="41">
        <f>Table1[[#This Row],[Difference]]*Table1[[#This Row],[DDS Funding Percent]]</f>
        <v>0</v>
      </c>
      <c r="AL573" s="41">
        <f>IF(Table1[[#This Row],[Regular Hourly Wage]]&lt;&gt;0,Table1[[#This Row],[Regular Wage Cap]]-Table1[[#This Row],[Regular Hourly Wage]],0)</f>
        <v>0</v>
      </c>
      <c r="AM573" s="38"/>
      <c r="AN573" s="41">
        <f>Table1[[#This Row],[Wage Difference]]*Table1[[#This Row],[Post Wage Increase Time Off Accruals (Hours)]]</f>
        <v>0</v>
      </c>
      <c r="AO573" s="41">
        <f>Table1[[#This Row],[Min Wage Time Off Accrual Expense]]*Table1[[#This Row],[DDS Funding Percent]]</f>
        <v>0</v>
      </c>
      <c r="AP573" s="1"/>
      <c r="AQ573" s="18"/>
    </row>
    <row r="574" spans="3:43" x14ac:dyDescent="0.25">
      <c r="C574" s="58"/>
      <c r="D574" s="57"/>
      <c r="K574" s="41">
        <f>SUM(Table1[[#This Row],[Regular Wages]],Table1[[#This Row],[OvertimeWages]],Table1[[#This Row],[Holiday Wages]],Table1[[#This Row],[Incentive Payments]])</f>
        <v>0</v>
      </c>
      <c r="L574" s="38"/>
      <c r="M574" s="38"/>
      <c r="N574" s="38"/>
      <c r="O574" s="38"/>
      <c r="P574" s="38"/>
      <c r="Q574" s="38"/>
      <c r="R574" s="38"/>
      <c r="S574" s="41">
        <f>SUM(Table1[[#This Row],[Regular Wages2]],Table1[[#This Row],[OvertimeWages4]],Table1[[#This Row],[Holiday Wages6]],Table1[[#This Row],[Incentive Payments8]])</f>
        <v>0</v>
      </c>
      <c r="T574" s="41">
        <f>SUM(Table1[[#This Row],[Total Pre Min Wage Wages]],Table1[[#This Row],[Total After Min Wage Wages]])</f>
        <v>0</v>
      </c>
      <c r="U574" s="41">
        <f>IFERROR(IF(OR(Table1[[#This Row],[Regular Hours]]=0,Table1[[#This Row],[Regular Hours]]=""),VLOOKUP(Table1[[#This Row],[Position Title]],startingWages!$A$2:$D$200,2, FALSE),Table1[[#This Row],[Regular Wages]]/Table1[[#This Row],[Regular Hours]]),0)</f>
        <v>0</v>
      </c>
      <c r="V574" s="41">
        <f>IF(OR(Table1[[#This Row],[OvertimeHours]]="",Table1[[#This Row],[OvertimeHours]]=0),Table1[[#This Row],[Regular Hourly Wage]]*1.5,Table1[[#This Row],[OvertimeWages]]/Table1[[#This Row],[OvertimeHours]])</f>
        <v>0</v>
      </c>
      <c r="W574" s="41">
        <f>IF(OR(Table1[[#This Row],[Holiday Hours]]="",Table1[[#This Row],[Holiday Hours]]=0),Table1[[#This Row],[Regular Hourly Wage]],Table1[[#This Row],[Holiday Wages]]/Table1[[#This Row],[Holiday Hours]])</f>
        <v>0</v>
      </c>
      <c r="X574" s="41" t="str">
        <f>IF(Table1[[#This Row],[Regular Hourly Wage]]&lt;14.05,"$14.75",IF(Table1[[#This Row],[Regular Hourly Wage]]&lt;30,"5%","None"))</f>
        <v>$14.75</v>
      </c>
      <c r="Y574" s="41">
        <f>IF(Table1[[#This Row],[Wage Category]]="5%",Table1[[#This Row],[Regular Hourly Wage]]*1.05,IF(Table1[[#This Row],[Wage Category]]="$14.75",14.75,Table1[[#This Row],[Regular Hourly Wage]]))</f>
        <v>14.75</v>
      </c>
      <c r="Z574" s="41">
        <f>(1+IF(Table1[[#This Row],[Regular Hourly Wage]]=0,0.5,(Table1[[#This Row],[Overtime Hourly Wage]]-Table1[[#This Row],[Regular Hourly Wage]])/Table1[[#This Row],[Regular Hourly Wage]]))*Table1[[#This Row],[Regular Wage Cap]]</f>
        <v>22.125</v>
      </c>
      <c r="AA574" s="41">
        <f>(1+IF(Table1[[#This Row],[Regular Hourly Wage]]=0,0,(Table1[[#This Row],[Holiday Hourly Wage]]-Table1[[#This Row],[Regular Hourly Wage]])/Table1[[#This Row],[Regular Hourly Wage]]))*Table1[[#This Row],[Regular Wage Cap]]</f>
        <v>14.75</v>
      </c>
      <c r="AB574" s="41">
        <f>Table1[[#This Row],[Regular Hours3]]*Table1[[#This Row],[Regular Hourly Wage]]</f>
        <v>0</v>
      </c>
      <c r="AC574" s="41">
        <f>Table1[[#This Row],[OvertimeHours5]]*Table1[[#This Row],[Overtime Hourly Wage]]</f>
        <v>0</v>
      </c>
      <c r="AD574" s="41">
        <f>Table1[[#This Row],[Holiday Hours7]]*Table1[[#This Row],[Holiday Hourly Wage]]</f>
        <v>0</v>
      </c>
      <c r="AE574" s="41">
        <f>SUM(Table1[[#This Row],[Regular10]:[Holiday12]])</f>
        <v>0</v>
      </c>
      <c r="AF574" s="41">
        <f>Table1[[#This Row],[Regular Hours3]]*Table1[[#This Row],[Regular Wage Cap]]</f>
        <v>0</v>
      </c>
      <c r="AG574" s="41">
        <f>Table1[[#This Row],[OvertimeHours5]]*Table1[[#This Row],[Overtime Wage Cap]]</f>
        <v>0</v>
      </c>
      <c r="AH574" s="41">
        <f>Table1[[#This Row],[Holiday Hours7]]*Table1[[#This Row],[Holiday Wage Cap]]</f>
        <v>0</v>
      </c>
      <c r="AI574" s="41">
        <f>SUM(Table1[[#This Row],[Regular]:[Holiday]])</f>
        <v>0</v>
      </c>
      <c r="AJ574" s="41">
        <f>IF(Table1[[#This Row],[Total]]=0,0,Table1[[#This Row],[Total2]]-Table1[[#This Row],[Total]])</f>
        <v>0</v>
      </c>
      <c r="AK574" s="41">
        <f>Table1[[#This Row],[Difference]]*Table1[[#This Row],[DDS Funding Percent]]</f>
        <v>0</v>
      </c>
      <c r="AL574" s="41">
        <f>IF(Table1[[#This Row],[Regular Hourly Wage]]&lt;&gt;0,Table1[[#This Row],[Regular Wage Cap]]-Table1[[#This Row],[Regular Hourly Wage]],0)</f>
        <v>0</v>
      </c>
      <c r="AM574" s="38"/>
      <c r="AN574" s="41">
        <f>Table1[[#This Row],[Wage Difference]]*Table1[[#This Row],[Post Wage Increase Time Off Accruals (Hours)]]</f>
        <v>0</v>
      </c>
      <c r="AO574" s="41">
        <f>Table1[[#This Row],[Min Wage Time Off Accrual Expense]]*Table1[[#This Row],[DDS Funding Percent]]</f>
        <v>0</v>
      </c>
      <c r="AP574" s="1"/>
      <c r="AQ574" s="18"/>
    </row>
    <row r="575" spans="3:43" x14ac:dyDescent="0.25">
      <c r="C575" s="58"/>
      <c r="D575" s="57"/>
      <c r="K575" s="41">
        <f>SUM(Table1[[#This Row],[Regular Wages]],Table1[[#This Row],[OvertimeWages]],Table1[[#This Row],[Holiday Wages]],Table1[[#This Row],[Incentive Payments]])</f>
        <v>0</v>
      </c>
      <c r="L575" s="38"/>
      <c r="M575" s="38"/>
      <c r="N575" s="38"/>
      <c r="O575" s="38"/>
      <c r="P575" s="38"/>
      <c r="Q575" s="38"/>
      <c r="R575" s="38"/>
      <c r="S575" s="41">
        <f>SUM(Table1[[#This Row],[Regular Wages2]],Table1[[#This Row],[OvertimeWages4]],Table1[[#This Row],[Holiday Wages6]],Table1[[#This Row],[Incentive Payments8]])</f>
        <v>0</v>
      </c>
      <c r="T575" s="41">
        <f>SUM(Table1[[#This Row],[Total Pre Min Wage Wages]],Table1[[#This Row],[Total After Min Wage Wages]])</f>
        <v>0</v>
      </c>
      <c r="U575" s="41">
        <f>IFERROR(IF(OR(Table1[[#This Row],[Regular Hours]]=0,Table1[[#This Row],[Regular Hours]]=""),VLOOKUP(Table1[[#This Row],[Position Title]],startingWages!$A$2:$D$200,2, FALSE),Table1[[#This Row],[Regular Wages]]/Table1[[#This Row],[Regular Hours]]),0)</f>
        <v>0</v>
      </c>
      <c r="V575" s="41">
        <f>IF(OR(Table1[[#This Row],[OvertimeHours]]="",Table1[[#This Row],[OvertimeHours]]=0),Table1[[#This Row],[Regular Hourly Wage]]*1.5,Table1[[#This Row],[OvertimeWages]]/Table1[[#This Row],[OvertimeHours]])</f>
        <v>0</v>
      </c>
      <c r="W575" s="41">
        <f>IF(OR(Table1[[#This Row],[Holiday Hours]]="",Table1[[#This Row],[Holiday Hours]]=0),Table1[[#This Row],[Regular Hourly Wage]],Table1[[#This Row],[Holiday Wages]]/Table1[[#This Row],[Holiday Hours]])</f>
        <v>0</v>
      </c>
      <c r="X575" s="41" t="str">
        <f>IF(Table1[[#This Row],[Regular Hourly Wage]]&lt;14.05,"$14.75",IF(Table1[[#This Row],[Regular Hourly Wage]]&lt;30,"5%","None"))</f>
        <v>$14.75</v>
      </c>
      <c r="Y575" s="41">
        <f>IF(Table1[[#This Row],[Wage Category]]="5%",Table1[[#This Row],[Regular Hourly Wage]]*1.05,IF(Table1[[#This Row],[Wage Category]]="$14.75",14.75,Table1[[#This Row],[Regular Hourly Wage]]))</f>
        <v>14.75</v>
      </c>
      <c r="Z575" s="41">
        <f>(1+IF(Table1[[#This Row],[Regular Hourly Wage]]=0,0.5,(Table1[[#This Row],[Overtime Hourly Wage]]-Table1[[#This Row],[Regular Hourly Wage]])/Table1[[#This Row],[Regular Hourly Wage]]))*Table1[[#This Row],[Regular Wage Cap]]</f>
        <v>22.125</v>
      </c>
      <c r="AA575" s="41">
        <f>(1+IF(Table1[[#This Row],[Regular Hourly Wage]]=0,0,(Table1[[#This Row],[Holiday Hourly Wage]]-Table1[[#This Row],[Regular Hourly Wage]])/Table1[[#This Row],[Regular Hourly Wage]]))*Table1[[#This Row],[Regular Wage Cap]]</f>
        <v>14.75</v>
      </c>
      <c r="AB575" s="41">
        <f>Table1[[#This Row],[Regular Hours3]]*Table1[[#This Row],[Regular Hourly Wage]]</f>
        <v>0</v>
      </c>
      <c r="AC575" s="41">
        <f>Table1[[#This Row],[OvertimeHours5]]*Table1[[#This Row],[Overtime Hourly Wage]]</f>
        <v>0</v>
      </c>
      <c r="AD575" s="41">
        <f>Table1[[#This Row],[Holiday Hours7]]*Table1[[#This Row],[Holiday Hourly Wage]]</f>
        <v>0</v>
      </c>
      <c r="AE575" s="41">
        <f>SUM(Table1[[#This Row],[Regular10]:[Holiday12]])</f>
        <v>0</v>
      </c>
      <c r="AF575" s="41">
        <f>Table1[[#This Row],[Regular Hours3]]*Table1[[#This Row],[Regular Wage Cap]]</f>
        <v>0</v>
      </c>
      <c r="AG575" s="41">
        <f>Table1[[#This Row],[OvertimeHours5]]*Table1[[#This Row],[Overtime Wage Cap]]</f>
        <v>0</v>
      </c>
      <c r="AH575" s="41">
        <f>Table1[[#This Row],[Holiday Hours7]]*Table1[[#This Row],[Holiday Wage Cap]]</f>
        <v>0</v>
      </c>
      <c r="AI575" s="41">
        <f>SUM(Table1[[#This Row],[Regular]:[Holiday]])</f>
        <v>0</v>
      </c>
      <c r="AJ575" s="41">
        <f>IF(Table1[[#This Row],[Total]]=0,0,Table1[[#This Row],[Total2]]-Table1[[#This Row],[Total]])</f>
        <v>0</v>
      </c>
      <c r="AK575" s="41">
        <f>Table1[[#This Row],[Difference]]*Table1[[#This Row],[DDS Funding Percent]]</f>
        <v>0</v>
      </c>
      <c r="AL575" s="41">
        <f>IF(Table1[[#This Row],[Regular Hourly Wage]]&lt;&gt;0,Table1[[#This Row],[Regular Wage Cap]]-Table1[[#This Row],[Regular Hourly Wage]],0)</f>
        <v>0</v>
      </c>
      <c r="AM575" s="38"/>
      <c r="AN575" s="41">
        <f>Table1[[#This Row],[Wage Difference]]*Table1[[#This Row],[Post Wage Increase Time Off Accruals (Hours)]]</f>
        <v>0</v>
      </c>
      <c r="AO575" s="41">
        <f>Table1[[#This Row],[Min Wage Time Off Accrual Expense]]*Table1[[#This Row],[DDS Funding Percent]]</f>
        <v>0</v>
      </c>
      <c r="AP575" s="1"/>
      <c r="AQ575" s="18"/>
    </row>
    <row r="576" spans="3:43" x14ac:dyDescent="0.25">
      <c r="C576" s="58"/>
      <c r="D576" s="57"/>
      <c r="K576" s="41">
        <f>SUM(Table1[[#This Row],[Regular Wages]],Table1[[#This Row],[OvertimeWages]],Table1[[#This Row],[Holiday Wages]],Table1[[#This Row],[Incentive Payments]])</f>
        <v>0</v>
      </c>
      <c r="L576" s="38"/>
      <c r="M576" s="38"/>
      <c r="N576" s="38"/>
      <c r="O576" s="38"/>
      <c r="P576" s="38"/>
      <c r="Q576" s="38"/>
      <c r="R576" s="38"/>
      <c r="S576" s="41">
        <f>SUM(Table1[[#This Row],[Regular Wages2]],Table1[[#This Row],[OvertimeWages4]],Table1[[#This Row],[Holiday Wages6]],Table1[[#This Row],[Incentive Payments8]])</f>
        <v>0</v>
      </c>
      <c r="T576" s="41">
        <f>SUM(Table1[[#This Row],[Total Pre Min Wage Wages]],Table1[[#This Row],[Total After Min Wage Wages]])</f>
        <v>0</v>
      </c>
      <c r="U576" s="41">
        <f>IFERROR(IF(OR(Table1[[#This Row],[Regular Hours]]=0,Table1[[#This Row],[Regular Hours]]=""),VLOOKUP(Table1[[#This Row],[Position Title]],startingWages!$A$2:$D$200,2, FALSE),Table1[[#This Row],[Regular Wages]]/Table1[[#This Row],[Regular Hours]]),0)</f>
        <v>0</v>
      </c>
      <c r="V576" s="41">
        <f>IF(OR(Table1[[#This Row],[OvertimeHours]]="",Table1[[#This Row],[OvertimeHours]]=0),Table1[[#This Row],[Regular Hourly Wage]]*1.5,Table1[[#This Row],[OvertimeWages]]/Table1[[#This Row],[OvertimeHours]])</f>
        <v>0</v>
      </c>
      <c r="W576" s="41">
        <f>IF(OR(Table1[[#This Row],[Holiday Hours]]="",Table1[[#This Row],[Holiday Hours]]=0),Table1[[#This Row],[Regular Hourly Wage]],Table1[[#This Row],[Holiday Wages]]/Table1[[#This Row],[Holiday Hours]])</f>
        <v>0</v>
      </c>
      <c r="X576" s="41" t="str">
        <f>IF(Table1[[#This Row],[Regular Hourly Wage]]&lt;14.05,"$14.75",IF(Table1[[#This Row],[Regular Hourly Wage]]&lt;30,"5%","None"))</f>
        <v>$14.75</v>
      </c>
      <c r="Y576" s="41">
        <f>IF(Table1[[#This Row],[Wage Category]]="5%",Table1[[#This Row],[Regular Hourly Wage]]*1.05,IF(Table1[[#This Row],[Wage Category]]="$14.75",14.75,Table1[[#This Row],[Regular Hourly Wage]]))</f>
        <v>14.75</v>
      </c>
      <c r="Z576" s="41">
        <f>(1+IF(Table1[[#This Row],[Regular Hourly Wage]]=0,0.5,(Table1[[#This Row],[Overtime Hourly Wage]]-Table1[[#This Row],[Regular Hourly Wage]])/Table1[[#This Row],[Regular Hourly Wage]]))*Table1[[#This Row],[Regular Wage Cap]]</f>
        <v>22.125</v>
      </c>
      <c r="AA576" s="41">
        <f>(1+IF(Table1[[#This Row],[Regular Hourly Wage]]=0,0,(Table1[[#This Row],[Holiday Hourly Wage]]-Table1[[#This Row],[Regular Hourly Wage]])/Table1[[#This Row],[Regular Hourly Wage]]))*Table1[[#This Row],[Regular Wage Cap]]</f>
        <v>14.75</v>
      </c>
      <c r="AB576" s="41">
        <f>Table1[[#This Row],[Regular Hours3]]*Table1[[#This Row],[Regular Hourly Wage]]</f>
        <v>0</v>
      </c>
      <c r="AC576" s="41">
        <f>Table1[[#This Row],[OvertimeHours5]]*Table1[[#This Row],[Overtime Hourly Wage]]</f>
        <v>0</v>
      </c>
      <c r="AD576" s="41">
        <f>Table1[[#This Row],[Holiday Hours7]]*Table1[[#This Row],[Holiday Hourly Wage]]</f>
        <v>0</v>
      </c>
      <c r="AE576" s="41">
        <f>SUM(Table1[[#This Row],[Regular10]:[Holiday12]])</f>
        <v>0</v>
      </c>
      <c r="AF576" s="41">
        <f>Table1[[#This Row],[Regular Hours3]]*Table1[[#This Row],[Regular Wage Cap]]</f>
        <v>0</v>
      </c>
      <c r="AG576" s="41">
        <f>Table1[[#This Row],[OvertimeHours5]]*Table1[[#This Row],[Overtime Wage Cap]]</f>
        <v>0</v>
      </c>
      <c r="AH576" s="41">
        <f>Table1[[#This Row],[Holiday Hours7]]*Table1[[#This Row],[Holiday Wage Cap]]</f>
        <v>0</v>
      </c>
      <c r="AI576" s="41">
        <f>SUM(Table1[[#This Row],[Regular]:[Holiday]])</f>
        <v>0</v>
      </c>
      <c r="AJ576" s="41">
        <f>IF(Table1[[#This Row],[Total]]=0,0,Table1[[#This Row],[Total2]]-Table1[[#This Row],[Total]])</f>
        <v>0</v>
      </c>
      <c r="AK576" s="41">
        <f>Table1[[#This Row],[Difference]]*Table1[[#This Row],[DDS Funding Percent]]</f>
        <v>0</v>
      </c>
      <c r="AL576" s="41">
        <f>IF(Table1[[#This Row],[Regular Hourly Wage]]&lt;&gt;0,Table1[[#This Row],[Regular Wage Cap]]-Table1[[#This Row],[Regular Hourly Wage]],0)</f>
        <v>0</v>
      </c>
      <c r="AM576" s="38"/>
      <c r="AN576" s="41">
        <f>Table1[[#This Row],[Wage Difference]]*Table1[[#This Row],[Post Wage Increase Time Off Accruals (Hours)]]</f>
        <v>0</v>
      </c>
      <c r="AO576" s="41">
        <f>Table1[[#This Row],[Min Wage Time Off Accrual Expense]]*Table1[[#This Row],[DDS Funding Percent]]</f>
        <v>0</v>
      </c>
      <c r="AP576" s="1"/>
      <c r="AQ576" s="18"/>
    </row>
    <row r="577" spans="3:43" x14ac:dyDescent="0.25">
      <c r="C577" s="58"/>
      <c r="D577" s="57"/>
      <c r="K577" s="41">
        <f>SUM(Table1[[#This Row],[Regular Wages]],Table1[[#This Row],[OvertimeWages]],Table1[[#This Row],[Holiday Wages]],Table1[[#This Row],[Incentive Payments]])</f>
        <v>0</v>
      </c>
      <c r="L577" s="38"/>
      <c r="M577" s="38"/>
      <c r="N577" s="38"/>
      <c r="O577" s="38"/>
      <c r="P577" s="38"/>
      <c r="Q577" s="38"/>
      <c r="R577" s="38"/>
      <c r="S577" s="41">
        <f>SUM(Table1[[#This Row],[Regular Wages2]],Table1[[#This Row],[OvertimeWages4]],Table1[[#This Row],[Holiday Wages6]],Table1[[#This Row],[Incentive Payments8]])</f>
        <v>0</v>
      </c>
      <c r="T577" s="41">
        <f>SUM(Table1[[#This Row],[Total Pre Min Wage Wages]],Table1[[#This Row],[Total After Min Wage Wages]])</f>
        <v>0</v>
      </c>
      <c r="U577" s="41">
        <f>IFERROR(IF(OR(Table1[[#This Row],[Regular Hours]]=0,Table1[[#This Row],[Regular Hours]]=""),VLOOKUP(Table1[[#This Row],[Position Title]],startingWages!$A$2:$D$200,2, FALSE),Table1[[#This Row],[Regular Wages]]/Table1[[#This Row],[Regular Hours]]),0)</f>
        <v>0</v>
      </c>
      <c r="V577" s="41">
        <f>IF(OR(Table1[[#This Row],[OvertimeHours]]="",Table1[[#This Row],[OvertimeHours]]=0),Table1[[#This Row],[Regular Hourly Wage]]*1.5,Table1[[#This Row],[OvertimeWages]]/Table1[[#This Row],[OvertimeHours]])</f>
        <v>0</v>
      </c>
      <c r="W577" s="41">
        <f>IF(OR(Table1[[#This Row],[Holiday Hours]]="",Table1[[#This Row],[Holiday Hours]]=0),Table1[[#This Row],[Regular Hourly Wage]],Table1[[#This Row],[Holiday Wages]]/Table1[[#This Row],[Holiday Hours]])</f>
        <v>0</v>
      </c>
      <c r="X577" s="41" t="str">
        <f>IF(Table1[[#This Row],[Regular Hourly Wage]]&lt;14.05,"$14.75",IF(Table1[[#This Row],[Regular Hourly Wage]]&lt;30,"5%","None"))</f>
        <v>$14.75</v>
      </c>
      <c r="Y577" s="41">
        <f>IF(Table1[[#This Row],[Wage Category]]="5%",Table1[[#This Row],[Regular Hourly Wage]]*1.05,IF(Table1[[#This Row],[Wage Category]]="$14.75",14.75,Table1[[#This Row],[Regular Hourly Wage]]))</f>
        <v>14.75</v>
      </c>
      <c r="Z577" s="41">
        <f>(1+IF(Table1[[#This Row],[Regular Hourly Wage]]=0,0.5,(Table1[[#This Row],[Overtime Hourly Wage]]-Table1[[#This Row],[Regular Hourly Wage]])/Table1[[#This Row],[Regular Hourly Wage]]))*Table1[[#This Row],[Regular Wage Cap]]</f>
        <v>22.125</v>
      </c>
      <c r="AA577" s="41">
        <f>(1+IF(Table1[[#This Row],[Regular Hourly Wage]]=0,0,(Table1[[#This Row],[Holiday Hourly Wage]]-Table1[[#This Row],[Regular Hourly Wage]])/Table1[[#This Row],[Regular Hourly Wage]]))*Table1[[#This Row],[Regular Wage Cap]]</f>
        <v>14.75</v>
      </c>
      <c r="AB577" s="41">
        <f>Table1[[#This Row],[Regular Hours3]]*Table1[[#This Row],[Regular Hourly Wage]]</f>
        <v>0</v>
      </c>
      <c r="AC577" s="41">
        <f>Table1[[#This Row],[OvertimeHours5]]*Table1[[#This Row],[Overtime Hourly Wage]]</f>
        <v>0</v>
      </c>
      <c r="AD577" s="41">
        <f>Table1[[#This Row],[Holiday Hours7]]*Table1[[#This Row],[Holiday Hourly Wage]]</f>
        <v>0</v>
      </c>
      <c r="AE577" s="41">
        <f>SUM(Table1[[#This Row],[Regular10]:[Holiday12]])</f>
        <v>0</v>
      </c>
      <c r="AF577" s="41">
        <f>Table1[[#This Row],[Regular Hours3]]*Table1[[#This Row],[Regular Wage Cap]]</f>
        <v>0</v>
      </c>
      <c r="AG577" s="41">
        <f>Table1[[#This Row],[OvertimeHours5]]*Table1[[#This Row],[Overtime Wage Cap]]</f>
        <v>0</v>
      </c>
      <c r="AH577" s="41">
        <f>Table1[[#This Row],[Holiday Hours7]]*Table1[[#This Row],[Holiday Wage Cap]]</f>
        <v>0</v>
      </c>
      <c r="AI577" s="41">
        <f>SUM(Table1[[#This Row],[Regular]:[Holiday]])</f>
        <v>0</v>
      </c>
      <c r="AJ577" s="41">
        <f>IF(Table1[[#This Row],[Total]]=0,0,Table1[[#This Row],[Total2]]-Table1[[#This Row],[Total]])</f>
        <v>0</v>
      </c>
      <c r="AK577" s="41">
        <f>Table1[[#This Row],[Difference]]*Table1[[#This Row],[DDS Funding Percent]]</f>
        <v>0</v>
      </c>
      <c r="AL577" s="41">
        <f>IF(Table1[[#This Row],[Regular Hourly Wage]]&lt;&gt;0,Table1[[#This Row],[Regular Wage Cap]]-Table1[[#This Row],[Regular Hourly Wage]],0)</f>
        <v>0</v>
      </c>
      <c r="AM577" s="38"/>
      <c r="AN577" s="41">
        <f>Table1[[#This Row],[Wage Difference]]*Table1[[#This Row],[Post Wage Increase Time Off Accruals (Hours)]]</f>
        <v>0</v>
      </c>
      <c r="AO577" s="41">
        <f>Table1[[#This Row],[Min Wage Time Off Accrual Expense]]*Table1[[#This Row],[DDS Funding Percent]]</f>
        <v>0</v>
      </c>
      <c r="AP577" s="1"/>
      <c r="AQ577" s="18"/>
    </row>
    <row r="578" spans="3:43" x14ac:dyDescent="0.25">
      <c r="C578" s="58"/>
      <c r="D578" s="57"/>
      <c r="K578" s="41">
        <f>SUM(Table1[[#This Row],[Regular Wages]],Table1[[#This Row],[OvertimeWages]],Table1[[#This Row],[Holiday Wages]],Table1[[#This Row],[Incentive Payments]])</f>
        <v>0</v>
      </c>
      <c r="L578" s="38"/>
      <c r="M578" s="38"/>
      <c r="N578" s="38"/>
      <c r="O578" s="38"/>
      <c r="P578" s="38"/>
      <c r="Q578" s="38"/>
      <c r="R578" s="38"/>
      <c r="S578" s="41">
        <f>SUM(Table1[[#This Row],[Regular Wages2]],Table1[[#This Row],[OvertimeWages4]],Table1[[#This Row],[Holiday Wages6]],Table1[[#This Row],[Incentive Payments8]])</f>
        <v>0</v>
      </c>
      <c r="T578" s="41">
        <f>SUM(Table1[[#This Row],[Total Pre Min Wage Wages]],Table1[[#This Row],[Total After Min Wage Wages]])</f>
        <v>0</v>
      </c>
      <c r="U578" s="41">
        <f>IFERROR(IF(OR(Table1[[#This Row],[Regular Hours]]=0,Table1[[#This Row],[Regular Hours]]=""),VLOOKUP(Table1[[#This Row],[Position Title]],startingWages!$A$2:$D$200,2, FALSE),Table1[[#This Row],[Regular Wages]]/Table1[[#This Row],[Regular Hours]]),0)</f>
        <v>0</v>
      </c>
      <c r="V578" s="41">
        <f>IF(OR(Table1[[#This Row],[OvertimeHours]]="",Table1[[#This Row],[OvertimeHours]]=0),Table1[[#This Row],[Regular Hourly Wage]]*1.5,Table1[[#This Row],[OvertimeWages]]/Table1[[#This Row],[OvertimeHours]])</f>
        <v>0</v>
      </c>
      <c r="W578" s="41">
        <f>IF(OR(Table1[[#This Row],[Holiday Hours]]="",Table1[[#This Row],[Holiday Hours]]=0),Table1[[#This Row],[Regular Hourly Wage]],Table1[[#This Row],[Holiday Wages]]/Table1[[#This Row],[Holiday Hours]])</f>
        <v>0</v>
      </c>
      <c r="X578" s="41" t="str">
        <f>IF(Table1[[#This Row],[Regular Hourly Wage]]&lt;14.05,"$14.75",IF(Table1[[#This Row],[Regular Hourly Wage]]&lt;30,"5%","None"))</f>
        <v>$14.75</v>
      </c>
      <c r="Y578" s="41">
        <f>IF(Table1[[#This Row],[Wage Category]]="5%",Table1[[#This Row],[Regular Hourly Wage]]*1.05,IF(Table1[[#This Row],[Wage Category]]="$14.75",14.75,Table1[[#This Row],[Regular Hourly Wage]]))</f>
        <v>14.75</v>
      </c>
      <c r="Z578" s="41">
        <f>(1+IF(Table1[[#This Row],[Regular Hourly Wage]]=0,0.5,(Table1[[#This Row],[Overtime Hourly Wage]]-Table1[[#This Row],[Regular Hourly Wage]])/Table1[[#This Row],[Regular Hourly Wage]]))*Table1[[#This Row],[Regular Wage Cap]]</f>
        <v>22.125</v>
      </c>
      <c r="AA578" s="41">
        <f>(1+IF(Table1[[#This Row],[Regular Hourly Wage]]=0,0,(Table1[[#This Row],[Holiday Hourly Wage]]-Table1[[#This Row],[Regular Hourly Wage]])/Table1[[#This Row],[Regular Hourly Wage]]))*Table1[[#This Row],[Regular Wage Cap]]</f>
        <v>14.75</v>
      </c>
      <c r="AB578" s="41">
        <f>Table1[[#This Row],[Regular Hours3]]*Table1[[#This Row],[Regular Hourly Wage]]</f>
        <v>0</v>
      </c>
      <c r="AC578" s="41">
        <f>Table1[[#This Row],[OvertimeHours5]]*Table1[[#This Row],[Overtime Hourly Wage]]</f>
        <v>0</v>
      </c>
      <c r="AD578" s="41">
        <f>Table1[[#This Row],[Holiday Hours7]]*Table1[[#This Row],[Holiday Hourly Wage]]</f>
        <v>0</v>
      </c>
      <c r="AE578" s="41">
        <f>SUM(Table1[[#This Row],[Regular10]:[Holiday12]])</f>
        <v>0</v>
      </c>
      <c r="AF578" s="41">
        <f>Table1[[#This Row],[Regular Hours3]]*Table1[[#This Row],[Regular Wage Cap]]</f>
        <v>0</v>
      </c>
      <c r="AG578" s="41">
        <f>Table1[[#This Row],[OvertimeHours5]]*Table1[[#This Row],[Overtime Wage Cap]]</f>
        <v>0</v>
      </c>
      <c r="AH578" s="41">
        <f>Table1[[#This Row],[Holiday Hours7]]*Table1[[#This Row],[Holiday Wage Cap]]</f>
        <v>0</v>
      </c>
      <c r="AI578" s="41">
        <f>SUM(Table1[[#This Row],[Regular]:[Holiday]])</f>
        <v>0</v>
      </c>
      <c r="AJ578" s="41">
        <f>IF(Table1[[#This Row],[Total]]=0,0,Table1[[#This Row],[Total2]]-Table1[[#This Row],[Total]])</f>
        <v>0</v>
      </c>
      <c r="AK578" s="41">
        <f>Table1[[#This Row],[Difference]]*Table1[[#This Row],[DDS Funding Percent]]</f>
        <v>0</v>
      </c>
      <c r="AL578" s="41">
        <f>IF(Table1[[#This Row],[Regular Hourly Wage]]&lt;&gt;0,Table1[[#This Row],[Regular Wage Cap]]-Table1[[#This Row],[Regular Hourly Wage]],0)</f>
        <v>0</v>
      </c>
      <c r="AM578" s="38"/>
      <c r="AN578" s="41">
        <f>Table1[[#This Row],[Wage Difference]]*Table1[[#This Row],[Post Wage Increase Time Off Accruals (Hours)]]</f>
        <v>0</v>
      </c>
      <c r="AO578" s="41">
        <f>Table1[[#This Row],[Min Wage Time Off Accrual Expense]]*Table1[[#This Row],[DDS Funding Percent]]</f>
        <v>0</v>
      </c>
      <c r="AP578" s="1"/>
      <c r="AQ578" s="18"/>
    </row>
    <row r="579" spans="3:43" x14ac:dyDescent="0.25">
      <c r="C579" s="58"/>
      <c r="D579" s="57"/>
      <c r="K579" s="41">
        <f>SUM(Table1[[#This Row],[Regular Wages]],Table1[[#This Row],[OvertimeWages]],Table1[[#This Row],[Holiday Wages]],Table1[[#This Row],[Incentive Payments]])</f>
        <v>0</v>
      </c>
      <c r="L579" s="38"/>
      <c r="M579" s="38"/>
      <c r="N579" s="38"/>
      <c r="O579" s="38"/>
      <c r="P579" s="38"/>
      <c r="Q579" s="38"/>
      <c r="R579" s="38"/>
      <c r="S579" s="41">
        <f>SUM(Table1[[#This Row],[Regular Wages2]],Table1[[#This Row],[OvertimeWages4]],Table1[[#This Row],[Holiday Wages6]],Table1[[#This Row],[Incentive Payments8]])</f>
        <v>0</v>
      </c>
      <c r="T579" s="41">
        <f>SUM(Table1[[#This Row],[Total Pre Min Wage Wages]],Table1[[#This Row],[Total After Min Wage Wages]])</f>
        <v>0</v>
      </c>
      <c r="U579" s="41">
        <f>IFERROR(IF(OR(Table1[[#This Row],[Regular Hours]]=0,Table1[[#This Row],[Regular Hours]]=""),VLOOKUP(Table1[[#This Row],[Position Title]],startingWages!$A$2:$D$200,2, FALSE),Table1[[#This Row],[Regular Wages]]/Table1[[#This Row],[Regular Hours]]),0)</f>
        <v>0</v>
      </c>
      <c r="V579" s="41">
        <f>IF(OR(Table1[[#This Row],[OvertimeHours]]="",Table1[[#This Row],[OvertimeHours]]=0),Table1[[#This Row],[Regular Hourly Wage]]*1.5,Table1[[#This Row],[OvertimeWages]]/Table1[[#This Row],[OvertimeHours]])</f>
        <v>0</v>
      </c>
      <c r="W579" s="41">
        <f>IF(OR(Table1[[#This Row],[Holiday Hours]]="",Table1[[#This Row],[Holiday Hours]]=0),Table1[[#This Row],[Regular Hourly Wage]],Table1[[#This Row],[Holiday Wages]]/Table1[[#This Row],[Holiday Hours]])</f>
        <v>0</v>
      </c>
      <c r="X579" s="41" t="str">
        <f>IF(Table1[[#This Row],[Regular Hourly Wage]]&lt;14.05,"$14.75",IF(Table1[[#This Row],[Regular Hourly Wage]]&lt;30,"5%","None"))</f>
        <v>$14.75</v>
      </c>
      <c r="Y579" s="41">
        <f>IF(Table1[[#This Row],[Wage Category]]="5%",Table1[[#This Row],[Regular Hourly Wage]]*1.05,IF(Table1[[#This Row],[Wage Category]]="$14.75",14.75,Table1[[#This Row],[Regular Hourly Wage]]))</f>
        <v>14.75</v>
      </c>
      <c r="Z579" s="41">
        <f>(1+IF(Table1[[#This Row],[Regular Hourly Wage]]=0,0.5,(Table1[[#This Row],[Overtime Hourly Wage]]-Table1[[#This Row],[Regular Hourly Wage]])/Table1[[#This Row],[Regular Hourly Wage]]))*Table1[[#This Row],[Regular Wage Cap]]</f>
        <v>22.125</v>
      </c>
      <c r="AA579" s="41">
        <f>(1+IF(Table1[[#This Row],[Regular Hourly Wage]]=0,0,(Table1[[#This Row],[Holiday Hourly Wage]]-Table1[[#This Row],[Regular Hourly Wage]])/Table1[[#This Row],[Regular Hourly Wage]]))*Table1[[#This Row],[Regular Wage Cap]]</f>
        <v>14.75</v>
      </c>
      <c r="AB579" s="41">
        <f>Table1[[#This Row],[Regular Hours3]]*Table1[[#This Row],[Regular Hourly Wage]]</f>
        <v>0</v>
      </c>
      <c r="AC579" s="41">
        <f>Table1[[#This Row],[OvertimeHours5]]*Table1[[#This Row],[Overtime Hourly Wage]]</f>
        <v>0</v>
      </c>
      <c r="AD579" s="41">
        <f>Table1[[#This Row],[Holiday Hours7]]*Table1[[#This Row],[Holiday Hourly Wage]]</f>
        <v>0</v>
      </c>
      <c r="AE579" s="41">
        <f>SUM(Table1[[#This Row],[Regular10]:[Holiday12]])</f>
        <v>0</v>
      </c>
      <c r="AF579" s="41">
        <f>Table1[[#This Row],[Regular Hours3]]*Table1[[#This Row],[Regular Wage Cap]]</f>
        <v>0</v>
      </c>
      <c r="AG579" s="41">
        <f>Table1[[#This Row],[OvertimeHours5]]*Table1[[#This Row],[Overtime Wage Cap]]</f>
        <v>0</v>
      </c>
      <c r="AH579" s="41">
        <f>Table1[[#This Row],[Holiday Hours7]]*Table1[[#This Row],[Holiday Wage Cap]]</f>
        <v>0</v>
      </c>
      <c r="AI579" s="41">
        <f>SUM(Table1[[#This Row],[Regular]:[Holiday]])</f>
        <v>0</v>
      </c>
      <c r="AJ579" s="41">
        <f>IF(Table1[[#This Row],[Total]]=0,0,Table1[[#This Row],[Total2]]-Table1[[#This Row],[Total]])</f>
        <v>0</v>
      </c>
      <c r="AK579" s="41">
        <f>Table1[[#This Row],[Difference]]*Table1[[#This Row],[DDS Funding Percent]]</f>
        <v>0</v>
      </c>
      <c r="AL579" s="41">
        <f>IF(Table1[[#This Row],[Regular Hourly Wage]]&lt;&gt;0,Table1[[#This Row],[Regular Wage Cap]]-Table1[[#This Row],[Regular Hourly Wage]],0)</f>
        <v>0</v>
      </c>
      <c r="AM579" s="38"/>
      <c r="AN579" s="41">
        <f>Table1[[#This Row],[Wage Difference]]*Table1[[#This Row],[Post Wage Increase Time Off Accruals (Hours)]]</f>
        <v>0</v>
      </c>
      <c r="AO579" s="41">
        <f>Table1[[#This Row],[Min Wage Time Off Accrual Expense]]*Table1[[#This Row],[DDS Funding Percent]]</f>
        <v>0</v>
      </c>
      <c r="AP579" s="1"/>
      <c r="AQ579" s="18"/>
    </row>
    <row r="580" spans="3:43" x14ac:dyDescent="0.25">
      <c r="C580" s="58"/>
      <c r="D580" s="57"/>
      <c r="K580" s="41">
        <f>SUM(Table1[[#This Row],[Regular Wages]],Table1[[#This Row],[OvertimeWages]],Table1[[#This Row],[Holiday Wages]],Table1[[#This Row],[Incentive Payments]])</f>
        <v>0</v>
      </c>
      <c r="L580" s="38"/>
      <c r="M580" s="38"/>
      <c r="N580" s="38"/>
      <c r="O580" s="38"/>
      <c r="P580" s="38"/>
      <c r="Q580" s="38"/>
      <c r="R580" s="38"/>
      <c r="S580" s="41">
        <f>SUM(Table1[[#This Row],[Regular Wages2]],Table1[[#This Row],[OvertimeWages4]],Table1[[#This Row],[Holiday Wages6]],Table1[[#This Row],[Incentive Payments8]])</f>
        <v>0</v>
      </c>
      <c r="T580" s="41">
        <f>SUM(Table1[[#This Row],[Total Pre Min Wage Wages]],Table1[[#This Row],[Total After Min Wage Wages]])</f>
        <v>0</v>
      </c>
      <c r="U580" s="41">
        <f>IFERROR(IF(OR(Table1[[#This Row],[Regular Hours]]=0,Table1[[#This Row],[Regular Hours]]=""),VLOOKUP(Table1[[#This Row],[Position Title]],startingWages!$A$2:$D$200,2, FALSE),Table1[[#This Row],[Regular Wages]]/Table1[[#This Row],[Regular Hours]]),0)</f>
        <v>0</v>
      </c>
      <c r="V580" s="41">
        <f>IF(OR(Table1[[#This Row],[OvertimeHours]]="",Table1[[#This Row],[OvertimeHours]]=0),Table1[[#This Row],[Regular Hourly Wage]]*1.5,Table1[[#This Row],[OvertimeWages]]/Table1[[#This Row],[OvertimeHours]])</f>
        <v>0</v>
      </c>
      <c r="W580" s="41">
        <f>IF(OR(Table1[[#This Row],[Holiday Hours]]="",Table1[[#This Row],[Holiday Hours]]=0),Table1[[#This Row],[Regular Hourly Wage]],Table1[[#This Row],[Holiday Wages]]/Table1[[#This Row],[Holiday Hours]])</f>
        <v>0</v>
      </c>
      <c r="X580" s="41" t="str">
        <f>IF(Table1[[#This Row],[Regular Hourly Wage]]&lt;14.05,"$14.75",IF(Table1[[#This Row],[Regular Hourly Wage]]&lt;30,"5%","None"))</f>
        <v>$14.75</v>
      </c>
      <c r="Y580" s="41">
        <f>IF(Table1[[#This Row],[Wage Category]]="5%",Table1[[#This Row],[Regular Hourly Wage]]*1.05,IF(Table1[[#This Row],[Wage Category]]="$14.75",14.75,Table1[[#This Row],[Regular Hourly Wage]]))</f>
        <v>14.75</v>
      </c>
      <c r="Z580" s="41">
        <f>(1+IF(Table1[[#This Row],[Regular Hourly Wage]]=0,0.5,(Table1[[#This Row],[Overtime Hourly Wage]]-Table1[[#This Row],[Regular Hourly Wage]])/Table1[[#This Row],[Regular Hourly Wage]]))*Table1[[#This Row],[Regular Wage Cap]]</f>
        <v>22.125</v>
      </c>
      <c r="AA580" s="41">
        <f>(1+IF(Table1[[#This Row],[Regular Hourly Wage]]=0,0,(Table1[[#This Row],[Holiday Hourly Wage]]-Table1[[#This Row],[Regular Hourly Wage]])/Table1[[#This Row],[Regular Hourly Wage]]))*Table1[[#This Row],[Regular Wage Cap]]</f>
        <v>14.75</v>
      </c>
      <c r="AB580" s="41">
        <f>Table1[[#This Row],[Regular Hours3]]*Table1[[#This Row],[Regular Hourly Wage]]</f>
        <v>0</v>
      </c>
      <c r="AC580" s="41">
        <f>Table1[[#This Row],[OvertimeHours5]]*Table1[[#This Row],[Overtime Hourly Wage]]</f>
        <v>0</v>
      </c>
      <c r="AD580" s="41">
        <f>Table1[[#This Row],[Holiday Hours7]]*Table1[[#This Row],[Holiday Hourly Wage]]</f>
        <v>0</v>
      </c>
      <c r="AE580" s="41">
        <f>SUM(Table1[[#This Row],[Regular10]:[Holiday12]])</f>
        <v>0</v>
      </c>
      <c r="AF580" s="41">
        <f>Table1[[#This Row],[Regular Hours3]]*Table1[[#This Row],[Regular Wage Cap]]</f>
        <v>0</v>
      </c>
      <c r="AG580" s="41">
        <f>Table1[[#This Row],[OvertimeHours5]]*Table1[[#This Row],[Overtime Wage Cap]]</f>
        <v>0</v>
      </c>
      <c r="AH580" s="41">
        <f>Table1[[#This Row],[Holiday Hours7]]*Table1[[#This Row],[Holiday Wage Cap]]</f>
        <v>0</v>
      </c>
      <c r="AI580" s="41">
        <f>SUM(Table1[[#This Row],[Regular]:[Holiday]])</f>
        <v>0</v>
      </c>
      <c r="AJ580" s="41">
        <f>IF(Table1[[#This Row],[Total]]=0,0,Table1[[#This Row],[Total2]]-Table1[[#This Row],[Total]])</f>
        <v>0</v>
      </c>
      <c r="AK580" s="41">
        <f>Table1[[#This Row],[Difference]]*Table1[[#This Row],[DDS Funding Percent]]</f>
        <v>0</v>
      </c>
      <c r="AL580" s="41">
        <f>IF(Table1[[#This Row],[Regular Hourly Wage]]&lt;&gt;0,Table1[[#This Row],[Regular Wage Cap]]-Table1[[#This Row],[Regular Hourly Wage]],0)</f>
        <v>0</v>
      </c>
      <c r="AM580" s="38"/>
      <c r="AN580" s="41">
        <f>Table1[[#This Row],[Wage Difference]]*Table1[[#This Row],[Post Wage Increase Time Off Accruals (Hours)]]</f>
        <v>0</v>
      </c>
      <c r="AO580" s="41">
        <f>Table1[[#This Row],[Min Wage Time Off Accrual Expense]]*Table1[[#This Row],[DDS Funding Percent]]</f>
        <v>0</v>
      </c>
      <c r="AP580" s="1"/>
      <c r="AQ580" s="18"/>
    </row>
    <row r="581" spans="3:43" x14ac:dyDescent="0.25">
      <c r="C581" s="58"/>
      <c r="D581" s="57"/>
      <c r="K581" s="41">
        <f>SUM(Table1[[#This Row],[Regular Wages]],Table1[[#This Row],[OvertimeWages]],Table1[[#This Row],[Holiday Wages]],Table1[[#This Row],[Incentive Payments]])</f>
        <v>0</v>
      </c>
      <c r="L581" s="38"/>
      <c r="M581" s="38"/>
      <c r="N581" s="38"/>
      <c r="O581" s="38"/>
      <c r="P581" s="38"/>
      <c r="Q581" s="38"/>
      <c r="R581" s="38"/>
      <c r="S581" s="41">
        <f>SUM(Table1[[#This Row],[Regular Wages2]],Table1[[#This Row],[OvertimeWages4]],Table1[[#This Row],[Holiday Wages6]],Table1[[#This Row],[Incentive Payments8]])</f>
        <v>0</v>
      </c>
      <c r="T581" s="41">
        <f>SUM(Table1[[#This Row],[Total Pre Min Wage Wages]],Table1[[#This Row],[Total After Min Wage Wages]])</f>
        <v>0</v>
      </c>
      <c r="U581" s="41">
        <f>IFERROR(IF(OR(Table1[[#This Row],[Regular Hours]]=0,Table1[[#This Row],[Regular Hours]]=""),VLOOKUP(Table1[[#This Row],[Position Title]],startingWages!$A$2:$D$200,2, FALSE),Table1[[#This Row],[Regular Wages]]/Table1[[#This Row],[Regular Hours]]),0)</f>
        <v>0</v>
      </c>
      <c r="V581" s="41">
        <f>IF(OR(Table1[[#This Row],[OvertimeHours]]="",Table1[[#This Row],[OvertimeHours]]=0),Table1[[#This Row],[Regular Hourly Wage]]*1.5,Table1[[#This Row],[OvertimeWages]]/Table1[[#This Row],[OvertimeHours]])</f>
        <v>0</v>
      </c>
      <c r="W581" s="41">
        <f>IF(OR(Table1[[#This Row],[Holiday Hours]]="",Table1[[#This Row],[Holiday Hours]]=0),Table1[[#This Row],[Regular Hourly Wage]],Table1[[#This Row],[Holiday Wages]]/Table1[[#This Row],[Holiday Hours]])</f>
        <v>0</v>
      </c>
      <c r="X581" s="41" t="str">
        <f>IF(Table1[[#This Row],[Regular Hourly Wage]]&lt;14.05,"$14.75",IF(Table1[[#This Row],[Regular Hourly Wage]]&lt;30,"5%","None"))</f>
        <v>$14.75</v>
      </c>
      <c r="Y581" s="41">
        <f>IF(Table1[[#This Row],[Wage Category]]="5%",Table1[[#This Row],[Regular Hourly Wage]]*1.05,IF(Table1[[#This Row],[Wage Category]]="$14.75",14.75,Table1[[#This Row],[Regular Hourly Wage]]))</f>
        <v>14.75</v>
      </c>
      <c r="Z581" s="41">
        <f>(1+IF(Table1[[#This Row],[Regular Hourly Wage]]=0,0.5,(Table1[[#This Row],[Overtime Hourly Wage]]-Table1[[#This Row],[Regular Hourly Wage]])/Table1[[#This Row],[Regular Hourly Wage]]))*Table1[[#This Row],[Regular Wage Cap]]</f>
        <v>22.125</v>
      </c>
      <c r="AA581" s="41">
        <f>(1+IF(Table1[[#This Row],[Regular Hourly Wage]]=0,0,(Table1[[#This Row],[Holiday Hourly Wage]]-Table1[[#This Row],[Regular Hourly Wage]])/Table1[[#This Row],[Regular Hourly Wage]]))*Table1[[#This Row],[Regular Wage Cap]]</f>
        <v>14.75</v>
      </c>
      <c r="AB581" s="41">
        <f>Table1[[#This Row],[Regular Hours3]]*Table1[[#This Row],[Regular Hourly Wage]]</f>
        <v>0</v>
      </c>
      <c r="AC581" s="41">
        <f>Table1[[#This Row],[OvertimeHours5]]*Table1[[#This Row],[Overtime Hourly Wage]]</f>
        <v>0</v>
      </c>
      <c r="AD581" s="41">
        <f>Table1[[#This Row],[Holiday Hours7]]*Table1[[#This Row],[Holiday Hourly Wage]]</f>
        <v>0</v>
      </c>
      <c r="AE581" s="41">
        <f>SUM(Table1[[#This Row],[Regular10]:[Holiday12]])</f>
        <v>0</v>
      </c>
      <c r="AF581" s="41">
        <f>Table1[[#This Row],[Regular Hours3]]*Table1[[#This Row],[Regular Wage Cap]]</f>
        <v>0</v>
      </c>
      <c r="AG581" s="41">
        <f>Table1[[#This Row],[OvertimeHours5]]*Table1[[#This Row],[Overtime Wage Cap]]</f>
        <v>0</v>
      </c>
      <c r="AH581" s="41">
        <f>Table1[[#This Row],[Holiday Hours7]]*Table1[[#This Row],[Holiday Wage Cap]]</f>
        <v>0</v>
      </c>
      <c r="AI581" s="41">
        <f>SUM(Table1[[#This Row],[Regular]:[Holiday]])</f>
        <v>0</v>
      </c>
      <c r="AJ581" s="41">
        <f>IF(Table1[[#This Row],[Total]]=0,0,Table1[[#This Row],[Total2]]-Table1[[#This Row],[Total]])</f>
        <v>0</v>
      </c>
      <c r="AK581" s="41">
        <f>Table1[[#This Row],[Difference]]*Table1[[#This Row],[DDS Funding Percent]]</f>
        <v>0</v>
      </c>
      <c r="AL581" s="41">
        <f>IF(Table1[[#This Row],[Regular Hourly Wage]]&lt;&gt;0,Table1[[#This Row],[Regular Wage Cap]]-Table1[[#This Row],[Regular Hourly Wage]],0)</f>
        <v>0</v>
      </c>
      <c r="AM581" s="38"/>
      <c r="AN581" s="41">
        <f>Table1[[#This Row],[Wage Difference]]*Table1[[#This Row],[Post Wage Increase Time Off Accruals (Hours)]]</f>
        <v>0</v>
      </c>
      <c r="AO581" s="41">
        <f>Table1[[#This Row],[Min Wage Time Off Accrual Expense]]*Table1[[#This Row],[DDS Funding Percent]]</f>
        <v>0</v>
      </c>
      <c r="AP581" s="1"/>
      <c r="AQ581" s="18"/>
    </row>
    <row r="582" spans="3:43" x14ac:dyDescent="0.25">
      <c r="C582" s="58"/>
      <c r="D582" s="57"/>
      <c r="K582" s="41">
        <f>SUM(Table1[[#This Row],[Regular Wages]],Table1[[#This Row],[OvertimeWages]],Table1[[#This Row],[Holiday Wages]],Table1[[#This Row],[Incentive Payments]])</f>
        <v>0</v>
      </c>
      <c r="L582" s="38"/>
      <c r="M582" s="38"/>
      <c r="N582" s="38"/>
      <c r="O582" s="38"/>
      <c r="P582" s="38"/>
      <c r="Q582" s="38"/>
      <c r="R582" s="38"/>
      <c r="S582" s="41">
        <f>SUM(Table1[[#This Row],[Regular Wages2]],Table1[[#This Row],[OvertimeWages4]],Table1[[#This Row],[Holiday Wages6]],Table1[[#This Row],[Incentive Payments8]])</f>
        <v>0</v>
      </c>
      <c r="T582" s="41">
        <f>SUM(Table1[[#This Row],[Total Pre Min Wage Wages]],Table1[[#This Row],[Total After Min Wage Wages]])</f>
        <v>0</v>
      </c>
      <c r="U582" s="41">
        <f>IFERROR(IF(OR(Table1[[#This Row],[Regular Hours]]=0,Table1[[#This Row],[Regular Hours]]=""),VLOOKUP(Table1[[#This Row],[Position Title]],startingWages!$A$2:$D$200,2, FALSE),Table1[[#This Row],[Regular Wages]]/Table1[[#This Row],[Regular Hours]]),0)</f>
        <v>0</v>
      </c>
      <c r="V582" s="41">
        <f>IF(OR(Table1[[#This Row],[OvertimeHours]]="",Table1[[#This Row],[OvertimeHours]]=0),Table1[[#This Row],[Regular Hourly Wage]]*1.5,Table1[[#This Row],[OvertimeWages]]/Table1[[#This Row],[OvertimeHours]])</f>
        <v>0</v>
      </c>
      <c r="W582" s="41">
        <f>IF(OR(Table1[[#This Row],[Holiday Hours]]="",Table1[[#This Row],[Holiday Hours]]=0),Table1[[#This Row],[Regular Hourly Wage]],Table1[[#This Row],[Holiday Wages]]/Table1[[#This Row],[Holiday Hours]])</f>
        <v>0</v>
      </c>
      <c r="X582" s="41" t="str">
        <f>IF(Table1[[#This Row],[Regular Hourly Wage]]&lt;14.05,"$14.75",IF(Table1[[#This Row],[Regular Hourly Wage]]&lt;30,"5%","None"))</f>
        <v>$14.75</v>
      </c>
      <c r="Y582" s="41">
        <f>IF(Table1[[#This Row],[Wage Category]]="5%",Table1[[#This Row],[Regular Hourly Wage]]*1.05,IF(Table1[[#This Row],[Wage Category]]="$14.75",14.75,Table1[[#This Row],[Regular Hourly Wage]]))</f>
        <v>14.75</v>
      </c>
      <c r="Z582" s="41">
        <f>(1+IF(Table1[[#This Row],[Regular Hourly Wage]]=0,0.5,(Table1[[#This Row],[Overtime Hourly Wage]]-Table1[[#This Row],[Regular Hourly Wage]])/Table1[[#This Row],[Regular Hourly Wage]]))*Table1[[#This Row],[Regular Wage Cap]]</f>
        <v>22.125</v>
      </c>
      <c r="AA582" s="41">
        <f>(1+IF(Table1[[#This Row],[Regular Hourly Wage]]=0,0,(Table1[[#This Row],[Holiday Hourly Wage]]-Table1[[#This Row],[Regular Hourly Wage]])/Table1[[#This Row],[Regular Hourly Wage]]))*Table1[[#This Row],[Regular Wage Cap]]</f>
        <v>14.75</v>
      </c>
      <c r="AB582" s="41">
        <f>Table1[[#This Row],[Regular Hours3]]*Table1[[#This Row],[Regular Hourly Wage]]</f>
        <v>0</v>
      </c>
      <c r="AC582" s="41">
        <f>Table1[[#This Row],[OvertimeHours5]]*Table1[[#This Row],[Overtime Hourly Wage]]</f>
        <v>0</v>
      </c>
      <c r="AD582" s="41">
        <f>Table1[[#This Row],[Holiday Hours7]]*Table1[[#This Row],[Holiday Hourly Wage]]</f>
        <v>0</v>
      </c>
      <c r="AE582" s="41">
        <f>SUM(Table1[[#This Row],[Regular10]:[Holiday12]])</f>
        <v>0</v>
      </c>
      <c r="AF582" s="41">
        <f>Table1[[#This Row],[Regular Hours3]]*Table1[[#This Row],[Regular Wage Cap]]</f>
        <v>0</v>
      </c>
      <c r="AG582" s="41">
        <f>Table1[[#This Row],[OvertimeHours5]]*Table1[[#This Row],[Overtime Wage Cap]]</f>
        <v>0</v>
      </c>
      <c r="AH582" s="41">
        <f>Table1[[#This Row],[Holiday Hours7]]*Table1[[#This Row],[Holiday Wage Cap]]</f>
        <v>0</v>
      </c>
      <c r="AI582" s="41">
        <f>SUM(Table1[[#This Row],[Regular]:[Holiday]])</f>
        <v>0</v>
      </c>
      <c r="AJ582" s="41">
        <f>IF(Table1[[#This Row],[Total]]=0,0,Table1[[#This Row],[Total2]]-Table1[[#This Row],[Total]])</f>
        <v>0</v>
      </c>
      <c r="AK582" s="41">
        <f>Table1[[#This Row],[Difference]]*Table1[[#This Row],[DDS Funding Percent]]</f>
        <v>0</v>
      </c>
      <c r="AL582" s="41">
        <f>IF(Table1[[#This Row],[Regular Hourly Wage]]&lt;&gt;0,Table1[[#This Row],[Regular Wage Cap]]-Table1[[#This Row],[Regular Hourly Wage]],0)</f>
        <v>0</v>
      </c>
      <c r="AM582" s="38"/>
      <c r="AN582" s="41">
        <f>Table1[[#This Row],[Wage Difference]]*Table1[[#This Row],[Post Wage Increase Time Off Accruals (Hours)]]</f>
        <v>0</v>
      </c>
      <c r="AO582" s="41">
        <f>Table1[[#This Row],[Min Wage Time Off Accrual Expense]]*Table1[[#This Row],[DDS Funding Percent]]</f>
        <v>0</v>
      </c>
      <c r="AP582" s="1"/>
      <c r="AQ582" s="18"/>
    </row>
    <row r="583" spans="3:43" x14ac:dyDescent="0.25">
      <c r="C583" s="58"/>
      <c r="D583" s="57"/>
      <c r="K583" s="41">
        <f>SUM(Table1[[#This Row],[Regular Wages]],Table1[[#This Row],[OvertimeWages]],Table1[[#This Row],[Holiday Wages]],Table1[[#This Row],[Incentive Payments]])</f>
        <v>0</v>
      </c>
      <c r="L583" s="38"/>
      <c r="M583" s="38"/>
      <c r="N583" s="38"/>
      <c r="O583" s="38"/>
      <c r="P583" s="38"/>
      <c r="Q583" s="38"/>
      <c r="R583" s="38"/>
      <c r="S583" s="41">
        <f>SUM(Table1[[#This Row],[Regular Wages2]],Table1[[#This Row],[OvertimeWages4]],Table1[[#This Row],[Holiday Wages6]],Table1[[#This Row],[Incentive Payments8]])</f>
        <v>0</v>
      </c>
      <c r="T583" s="41">
        <f>SUM(Table1[[#This Row],[Total Pre Min Wage Wages]],Table1[[#This Row],[Total After Min Wage Wages]])</f>
        <v>0</v>
      </c>
      <c r="U583" s="41">
        <f>IFERROR(IF(OR(Table1[[#This Row],[Regular Hours]]=0,Table1[[#This Row],[Regular Hours]]=""),VLOOKUP(Table1[[#This Row],[Position Title]],startingWages!$A$2:$D$200,2, FALSE),Table1[[#This Row],[Regular Wages]]/Table1[[#This Row],[Regular Hours]]),0)</f>
        <v>0</v>
      </c>
      <c r="V583" s="41">
        <f>IF(OR(Table1[[#This Row],[OvertimeHours]]="",Table1[[#This Row],[OvertimeHours]]=0),Table1[[#This Row],[Regular Hourly Wage]]*1.5,Table1[[#This Row],[OvertimeWages]]/Table1[[#This Row],[OvertimeHours]])</f>
        <v>0</v>
      </c>
      <c r="W583" s="41">
        <f>IF(OR(Table1[[#This Row],[Holiday Hours]]="",Table1[[#This Row],[Holiday Hours]]=0),Table1[[#This Row],[Regular Hourly Wage]],Table1[[#This Row],[Holiday Wages]]/Table1[[#This Row],[Holiday Hours]])</f>
        <v>0</v>
      </c>
      <c r="X583" s="41" t="str">
        <f>IF(Table1[[#This Row],[Regular Hourly Wage]]&lt;14.05,"$14.75",IF(Table1[[#This Row],[Regular Hourly Wage]]&lt;30,"5%","None"))</f>
        <v>$14.75</v>
      </c>
      <c r="Y583" s="41">
        <f>IF(Table1[[#This Row],[Wage Category]]="5%",Table1[[#This Row],[Regular Hourly Wage]]*1.05,IF(Table1[[#This Row],[Wage Category]]="$14.75",14.75,Table1[[#This Row],[Regular Hourly Wage]]))</f>
        <v>14.75</v>
      </c>
      <c r="Z583" s="41">
        <f>(1+IF(Table1[[#This Row],[Regular Hourly Wage]]=0,0.5,(Table1[[#This Row],[Overtime Hourly Wage]]-Table1[[#This Row],[Regular Hourly Wage]])/Table1[[#This Row],[Regular Hourly Wage]]))*Table1[[#This Row],[Regular Wage Cap]]</f>
        <v>22.125</v>
      </c>
      <c r="AA583" s="41">
        <f>(1+IF(Table1[[#This Row],[Regular Hourly Wage]]=0,0,(Table1[[#This Row],[Holiday Hourly Wage]]-Table1[[#This Row],[Regular Hourly Wage]])/Table1[[#This Row],[Regular Hourly Wage]]))*Table1[[#This Row],[Regular Wage Cap]]</f>
        <v>14.75</v>
      </c>
      <c r="AB583" s="41">
        <f>Table1[[#This Row],[Regular Hours3]]*Table1[[#This Row],[Regular Hourly Wage]]</f>
        <v>0</v>
      </c>
      <c r="AC583" s="41">
        <f>Table1[[#This Row],[OvertimeHours5]]*Table1[[#This Row],[Overtime Hourly Wage]]</f>
        <v>0</v>
      </c>
      <c r="AD583" s="41">
        <f>Table1[[#This Row],[Holiday Hours7]]*Table1[[#This Row],[Holiday Hourly Wage]]</f>
        <v>0</v>
      </c>
      <c r="AE583" s="41">
        <f>SUM(Table1[[#This Row],[Regular10]:[Holiday12]])</f>
        <v>0</v>
      </c>
      <c r="AF583" s="41">
        <f>Table1[[#This Row],[Regular Hours3]]*Table1[[#This Row],[Regular Wage Cap]]</f>
        <v>0</v>
      </c>
      <c r="AG583" s="41">
        <f>Table1[[#This Row],[OvertimeHours5]]*Table1[[#This Row],[Overtime Wage Cap]]</f>
        <v>0</v>
      </c>
      <c r="AH583" s="41">
        <f>Table1[[#This Row],[Holiday Hours7]]*Table1[[#This Row],[Holiday Wage Cap]]</f>
        <v>0</v>
      </c>
      <c r="AI583" s="41">
        <f>SUM(Table1[[#This Row],[Regular]:[Holiday]])</f>
        <v>0</v>
      </c>
      <c r="AJ583" s="41">
        <f>IF(Table1[[#This Row],[Total]]=0,0,Table1[[#This Row],[Total2]]-Table1[[#This Row],[Total]])</f>
        <v>0</v>
      </c>
      <c r="AK583" s="41">
        <f>Table1[[#This Row],[Difference]]*Table1[[#This Row],[DDS Funding Percent]]</f>
        <v>0</v>
      </c>
      <c r="AL583" s="41">
        <f>IF(Table1[[#This Row],[Regular Hourly Wage]]&lt;&gt;0,Table1[[#This Row],[Regular Wage Cap]]-Table1[[#This Row],[Regular Hourly Wage]],0)</f>
        <v>0</v>
      </c>
      <c r="AM583" s="38"/>
      <c r="AN583" s="41">
        <f>Table1[[#This Row],[Wage Difference]]*Table1[[#This Row],[Post Wage Increase Time Off Accruals (Hours)]]</f>
        <v>0</v>
      </c>
      <c r="AO583" s="41">
        <f>Table1[[#This Row],[Min Wage Time Off Accrual Expense]]*Table1[[#This Row],[DDS Funding Percent]]</f>
        <v>0</v>
      </c>
      <c r="AP583" s="1"/>
      <c r="AQ583" s="18"/>
    </row>
    <row r="584" spans="3:43" x14ac:dyDescent="0.25">
      <c r="C584" s="58"/>
      <c r="D584" s="57"/>
      <c r="K584" s="41">
        <f>SUM(Table1[[#This Row],[Regular Wages]],Table1[[#This Row],[OvertimeWages]],Table1[[#This Row],[Holiday Wages]],Table1[[#This Row],[Incentive Payments]])</f>
        <v>0</v>
      </c>
      <c r="L584" s="38"/>
      <c r="M584" s="38"/>
      <c r="N584" s="38"/>
      <c r="O584" s="38"/>
      <c r="P584" s="38"/>
      <c r="Q584" s="38"/>
      <c r="R584" s="38"/>
      <c r="S584" s="41">
        <f>SUM(Table1[[#This Row],[Regular Wages2]],Table1[[#This Row],[OvertimeWages4]],Table1[[#This Row],[Holiday Wages6]],Table1[[#This Row],[Incentive Payments8]])</f>
        <v>0</v>
      </c>
      <c r="T584" s="41">
        <f>SUM(Table1[[#This Row],[Total Pre Min Wage Wages]],Table1[[#This Row],[Total After Min Wage Wages]])</f>
        <v>0</v>
      </c>
      <c r="U584" s="41">
        <f>IFERROR(IF(OR(Table1[[#This Row],[Regular Hours]]=0,Table1[[#This Row],[Regular Hours]]=""),VLOOKUP(Table1[[#This Row],[Position Title]],startingWages!$A$2:$D$200,2, FALSE),Table1[[#This Row],[Regular Wages]]/Table1[[#This Row],[Regular Hours]]),0)</f>
        <v>0</v>
      </c>
      <c r="V584" s="41">
        <f>IF(OR(Table1[[#This Row],[OvertimeHours]]="",Table1[[#This Row],[OvertimeHours]]=0),Table1[[#This Row],[Regular Hourly Wage]]*1.5,Table1[[#This Row],[OvertimeWages]]/Table1[[#This Row],[OvertimeHours]])</f>
        <v>0</v>
      </c>
      <c r="W584" s="41">
        <f>IF(OR(Table1[[#This Row],[Holiday Hours]]="",Table1[[#This Row],[Holiday Hours]]=0),Table1[[#This Row],[Regular Hourly Wage]],Table1[[#This Row],[Holiday Wages]]/Table1[[#This Row],[Holiday Hours]])</f>
        <v>0</v>
      </c>
      <c r="X584" s="41" t="str">
        <f>IF(Table1[[#This Row],[Regular Hourly Wage]]&lt;14.05,"$14.75",IF(Table1[[#This Row],[Regular Hourly Wage]]&lt;30,"5%","None"))</f>
        <v>$14.75</v>
      </c>
      <c r="Y584" s="41">
        <f>IF(Table1[[#This Row],[Wage Category]]="5%",Table1[[#This Row],[Regular Hourly Wage]]*1.05,IF(Table1[[#This Row],[Wage Category]]="$14.75",14.75,Table1[[#This Row],[Regular Hourly Wage]]))</f>
        <v>14.75</v>
      </c>
      <c r="Z584" s="41">
        <f>(1+IF(Table1[[#This Row],[Regular Hourly Wage]]=0,0.5,(Table1[[#This Row],[Overtime Hourly Wage]]-Table1[[#This Row],[Regular Hourly Wage]])/Table1[[#This Row],[Regular Hourly Wage]]))*Table1[[#This Row],[Regular Wage Cap]]</f>
        <v>22.125</v>
      </c>
      <c r="AA584" s="41">
        <f>(1+IF(Table1[[#This Row],[Regular Hourly Wage]]=0,0,(Table1[[#This Row],[Holiday Hourly Wage]]-Table1[[#This Row],[Regular Hourly Wage]])/Table1[[#This Row],[Regular Hourly Wage]]))*Table1[[#This Row],[Regular Wage Cap]]</f>
        <v>14.75</v>
      </c>
      <c r="AB584" s="41">
        <f>Table1[[#This Row],[Regular Hours3]]*Table1[[#This Row],[Regular Hourly Wage]]</f>
        <v>0</v>
      </c>
      <c r="AC584" s="41">
        <f>Table1[[#This Row],[OvertimeHours5]]*Table1[[#This Row],[Overtime Hourly Wage]]</f>
        <v>0</v>
      </c>
      <c r="AD584" s="41">
        <f>Table1[[#This Row],[Holiday Hours7]]*Table1[[#This Row],[Holiday Hourly Wage]]</f>
        <v>0</v>
      </c>
      <c r="AE584" s="41">
        <f>SUM(Table1[[#This Row],[Regular10]:[Holiday12]])</f>
        <v>0</v>
      </c>
      <c r="AF584" s="41">
        <f>Table1[[#This Row],[Regular Hours3]]*Table1[[#This Row],[Regular Wage Cap]]</f>
        <v>0</v>
      </c>
      <c r="AG584" s="41">
        <f>Table1[[#This Row],[OvertimeHours5]]*Table1[[#This Row],[Overtime Wage Cap]]</f>
        <v>0</v>
      </c>
      <c r="AH584" s="41">
        <f>Table1[[#This Row],[Holiday Hours7]]*Table1[[#This Row],[Holiday Wage Cap]]</f>
        <v>0</v>
      </c>
      <c r="AI584" s="41">
        <f>SUM(Table1[[#This Row],[Regular]:[Holiday]])</f>
        <v>0</v>
      </c>
      <c r="AJ584" s="41">
        <f>IF(Table1[[#This Row],[Total]]=0,0,Table1[[#This Row],[Total2]]-Table1[[#This Row],[Total]])</f>
        <v>0</v>
      </c>
      <c r="AK584" s="41">
        <f>Table1[[#This Row],[Difference]]*Table1[[#This Row],[DDS Funding Percent]]</f>
        <v>0</v>
      </c>
      <c r="AL584" s="41">
        <f>IF(Table1[[#This Row],[Regular Hourly Wage]]&lt;&gt;0,Table1[[#This Row],[Regular Wage Cap]]-Table1[[#This Row],[Regular Hourly Wage]],0)</f>
        <v>0</v>
      </c>
      <c r="AM584" s="38"/>
      <c r="AN584" s="41">
        <f>Table1[[#This Row],[Wage Difference]]*Table1[[#This Row],[Post Wage Increase Time Off Accruals (Hours)]]</f>
        <v>0</v>
      </c>
      <c r="AO584" s="41">
        <f>Table1[[#This Row],[Min Wage Time Off Accrual Expense]]*Table1[[#This Row],[DDS Funding Percent]]</f>
        <v>0</v>
      </c>
      <c r="AP584" s="1"/>
      <c r="AQ584" s="18"/>
    </row>
    <row r="585" spans="3:43" x14ac:dyDescent="0.25">
      <c r="C585" s="58"/>
      <c r="D585" s="57"/>
      <c r="K585" s="41">
        <f>SUM(Table1[[#This Row],[Regular Wages]],Table1[[#This Row],[OvertimeWages]],Table1[[#This Row],[Holiday Wages]],Table1[[#This Row],[Incentive Payments]])</f>
        <v>0</v>
      </c>
      <c r="L585" s="38"/>
      <c r="M585" s="38"/>
      <c r="N585" s="38"/>
      <c r="O585" s="38"/>
      <c r="P585" s="38"/>
      <c r="Q585" s="38"/>
      <c r="R585" s="38"/>
      <c r="S585" s="41">
        <f>SUM(Table1[[#This Row],[Regular Wages2]],Table1[[#This Row],[OvertimeWages4]],Table1[[#This Row],[Holiday Wages6]],Table1[[#This Row],[Incentive Payments8]])</f>
        <v>0</v>
      </c>
      <c r="T585" s="41">
        <f>SUM(Table1[[#This Row],[Total Pre Min Wage Wages]],Table1[[#This Row],[Total After Min Wage Wages]])</f>
        <v>0</v>
      </c>
      <c r="U585" s="41">
        <f>IFERROR(IF(OR(Table1[[#This Row],[Regular Hours]]=0,Table1[[#This Row],[Regular Hours]]=""),VLOOKUP(Table1[[#This Row],[Position Title]],startingWages!$A$2:$D$200,2, FALSE),Table1[[#This Row],[Regular Wages]]/Table1[[#This Row],[Regular Hours]]),0)</f>
        <v>0</v>
      </c>
      <c r="V585" s="41">
        <f>IF(OR(Table1[[#This Row],[OvertimeHours]]="",Table1[[#This Row],[OvertimeHours]]=0),Table1[[#This Row],[Regular Hourly Wage]]*1.5,Table1[[#This Row],[OvertimeWages]]/Table1[[#This Row],[OvertimeHours]])</f>
        <v>0</v>
      </c>
      <c r="W585" s="41">
        <f>IF(OR(Table1[[#This Row],[Holiday Hours]]="",Table1[[#This Row],[Holiday Hours]]=0),Table1[[#This Row],[Regular Hourly Wage]],Table1[[#This Row],[Holiday Wages]]/Table1[[#This Row],[Holiday Hours]])</f>
        <v>0</v>
      </c>
      <c r="X585" s="41" t="str">
        <f>IF(Table1[[#This Row],[Regular Hourly Wage]]&lt;14.05,"$14.75",IF(Table1[[#This Row],[Regular Hourly Wage]]&lt;30,"5%","None"))</f>
        <v>$14.75</v>
      </c>
      <c r="Y585" s="41">
        <f>IF(Table1[[#This Row],[Wage Category]]="5%",Table1[[#This Row],[Regular Hourly Wage]]*1.05,IF(Table1[[#This Row],[Wage Category]]="$14.75",14.75,Table1[[#This Row],[Regular Hourly Wage]]))</f>
        <v>14.75</v>
      </c>
      <c r="Z585" s="41">
        <f>(1+IF(Table1[[#This Row],[Regular Hourly Wage]]=0,0.5,(Table1[[#This Row],[Overtime Hourly Wage]]-Table1[[#This Row],[Regular Hourly Wage]])/Table1[[#This Row],[Regular Hourly Wage]]))*Table1[[#This Row],[Regular Wage Cap]]</f>
        <v>22.125</v>
      </c>
      <c r="AA585" s="41">
        <f>(1+IF(Table1[[#This Row],[Regular Hourly Wage]]=0,0,(Table1[[#This Row],[Holiday Hourly Wage]]-Table1[[#This Row],[Regular Hourly Wage]])/Table1[[#This Row],[Regular Hourly Wage]]))*Table1[[#This Row],[Regular Wage Cap]]</f>
        <v>14.75</v>
      </c>
      <c r="AB585" s="41">
        <f>Table1[[#This Row],[Regular Hours3]]*Table1[[#This Row],[Regular Hourly Wage]]</f>
        <v>0</v>
      </c>
      <c r="AC585" s="41">
        <f>Table1[[#This Row],[OvertimeHours5]]*Table1[[#This Row],[Overtime Hourly Wage]]</f>
        <v>0</v>
      </c>
      <c r="AD585" s="41">
        <f>Table1[[#This Row],[Holiday Hours7]]*Table1[[#This Row],[Holiday Hourly Wage]]</f>
        <v>0</v>
      </c>
      <c r="AE585" s="41">
        <f>SUM(Table1[[#This Row],[Regular10]:[Holiday12]])</f>
        <v>0</v>
      </c>
      <c r="AF585" s="41">
        <f>Table1[[#This Row],[Regular Hours3]]*Table1[[#This Row],[Regular Wage Cap]]</f>
        <v>0</v>
      </c>
      <c r="AG585" s="41">
        <f>Table1[[#This Row],[OvertimeHours5]]*Table1[[#This Row],[Overtime Wage Cap]]</f>
        <v>0</v>
      </c>
      <c r="AH585" s="41">
        <f>Table1[[#This Row],[Holiday Hours7]]*Table1[[#This Row],[Holiday Wage Cap]]</f>
        <v>0</v>
      </c>
      <c r="AI585" s="41">
        <f>SUM(Table1[[#This Row],[Regular]:[Holiday]])</f>
        <v>0</v>
      </c>
      <c r="AJ585" s="41">
        <f>IF(Table1[[#This Row],[Total]]=0,0,Table1[[#This Row],[Total2]]-Table1[[#This Row],[Total]])</f>
        <v>0</v>
      </c>
      <c r="AK585" s="41">
        <f>Table1[[#This Row],[Difference]]*Table1[[#This Row],[DDS Funding Percent]]</f>
        <v>0</v>
      </c>
      <c r="AL585" s="41">
        <f>IF(Table1[[#This Row],[Regular Hourly Wage]]&lt;&gt;0,Table1[[#This Row],[Regular Wage Cap]]-Table1[[#This Row],[Regular Hourly Wage]],0)</f>
        <v>0</v>
      </c>
      <c r="AM585" s="38"/>
      <c r="AN585" s="41">
        <f>Table1[[#This Row],[Wage Difference]]*Table1[[#This Row],[Post Wage Increase Time Off Accruals (Hours)]]</f>
        <v>0</v>
      </c>
      <c r="AO585" s="41">
        <f>Table1[[#This Row],[Min Wage Time Off Accrual Expense]]*Table1[[#This Row],[DDS Funding Percent]]</f>
        <v>0</v>
      </c>
      <c r="AP585" s="1"/>
      <c r="AQ585" s="18"/>
    </row>
    <row r="586" spans="3:43" x14ac:dyDescent="0.25">
      <c r="C586" s="58"/>
      <c r="D586" s="57"/>
      <c r="K586" s="41">
        <f>SUM(Table1[[#This Row],[Regular Wages]],Table1[[#This Row],[OvertimeWages]],Table1[[#This Row],[Holiday Wages]],Table1[[#This Row],[Incentive Payments]])</f>
        <v>0</v>
      </c>
      <c r="L586" s="38"/>
      <c r="M586" s="38"/>
      <c r="N586" s="38"/>
      <c r="O586" s="38"/>
      <c r="P586" s="38"/>
      <c r="Q586" s="38"/>
      <c r="R586" s="38"/>
      <c r="S586" s="41">
        <f>SUM(Table1[[#This Row],[Regular Wages2]],Table1[[#This Row],[OvertimeWages4]],Table1[[#This Row],[Holiday Wages6]],Table1[[#This Row],[Incentive Payments8]])</f>
        <v>0</v>
      </c>
      <c r="T586" s="41">
        <f>SUM(Table1[[#This Row],[Total Pre Min Wage Wages]],Table1[[#This Row],[Total After Min Wage Wages]])</f>
        <v>0</v>
      </c>
      <c r="U586" s="41">
        <f>IFERROR(IF(OR(Table1[[#This Row],[Regular Hours]]=0,Table1[[#This Row],[Regular Hours]]=""),VLOOKUP(Table1[[#This Row],[Position Title]],startingWages!$A$2:$D$200,2, FALSE),Table1[[#This Row],[Regular Wages]]/Table1[[#This Row],[Regular Hours]]),0)</f>
        <v>0</v>
      </c>
      <c r="V586" s="41">
        <f>IF(OR(Table1[[#This Row],[OvertimeHours]]="",Table1[[#This Row],[OvertimeHours]]=0),Table1[[#This Row],[Regular Hourly Wage]]*1.5,Table1[[#This Row],[OvertimeWages]]/Table1[[#This Row],[OvertimeHours]])</f>
        <v>0</v>
      </c>
      <c r="W586" s="41">
        <f>IF(OR(Table1[[#This Row],[Holiday Hours]]="",Table1[[#This Row],[Holiday Hours]]=0),Table1[[#This Row],[Regular Hourly Wage]],Table1[[#This Row],[Holiday Wages]]/Table1[[#This Row],[Holiday Hours]])</f>
        <v>0</v>
      </c>
      <c r="X586" s="41" t="str">
        <f>IF(Table1[[#This Row],[Regular Hourly Wage]]&lt;14.05,"$14.75",IF(Table1[[#This Row],[Regular Hourly Wage]]&lt;30,"5%","None"))</f>
        <v>$14.75</v>
      </c>
      <c r="Y586" s="41">
        <f>IF(Table1[[#This Row],[Wage Category]]="5%",Table1[[#This Row],[Regular Hourly Wage]]*1.05,IF(Table1[[#This Row],[Wage Category]]="$14.75",14.75,Table1[[#This Row],[Regular Hourly Wage]]))</f>
        <v>14.75</v>
      </c>
      <c r="Z586" s="41">
        <f>(1+IF(Table1[[#This Row],[Regular Hourly Wage]]=0,0.5,(Table1[[#This Row],[Overtime Hourly Wage]]-Table1[[#This Row],[Regular Hourly Wage]])/Table1[[#This Row],[Regular Hourly Wage]]))*Table1[[#This Row],[Regular Wage Cap]]</f>
        <v>22.125</v>
      </c>
      <c r="AA586" s="41">
        <f>(1+IF(Table1[[#This Row],[Regular Hourly Wage]]=0,0,(Table1[[#This Row],[Holiday Hourly Wage]]-Table1[[#This Row],[Regular Hourly Wage]])/Table1[[#This Row],[Regular Hourly Wage]]))*Table1[[#This Row],[Regular Wage Cap]]</f>
        <v>14.75</v>
      </c>
      <c r="AB586" s="41">
        <f>Table1[[#This Row],[Regular Hours3]]*Table1[[#This Row],[Regular Hourly Wage]]</f>
        <v>0</v>
      </c>
      <c r="AC586" s="41">
        <f>Table1[[#This Row],[OvertimeHours5]]*Table1[[#This Row],[Overtime Hourly Wage]]</f>
        <v>0</v>
      </c>
      <c r="AD586" s="41">
        <f>Table1[[#This Row],[Holiday Hours7]]*Table1[[#This Row],[Holiday Hourly Wage]]</f>
        <v>0</v>
      </c>
      <c r="AE586" s="41">
        <f>SUM(Table1[[#This Row],[Regular10]:[Holiday12]])</f>
        <v>0</v>
      </c>
      <c r="AF586" s="41">
        <f>Table1[[#This Row],[Regular Hours3]]*Table1[[#This Row],[Regular Wage Cap]]</f>
        <v>0</v>
      </c>
      <c r="AG586" s="41">
        <f>Table1[[#This Row],[OvertimeHours5]]*Table1[[#This Row],[Overtime Wage Cap]]</f>
        <v>0</v>
      </c>
      <c r="AH586" s="41">
        <f>Table1[[#This Row],[Holiday Hours7]]*Table1[[#This Row],[Holiday Wage Cap]]</f>
        <v>0</v>
      </c>
      <c r="AI586" s="41">
        <f>SUM(Table1[[#This Row],[Regular]:[Holiday]])</f>
        <v>0</v>
      </c>
      <c r="AJ586" s="41">
        <f>IF(Table1[[#This Row],[Total]]=0,0,Table1[[#This Row],[Total2]]-Table1[[#This Row],[Total]])</f>
        <v>0</v>
      </c>
      <c r="AK586" s="41">
        <f>Table1[[#This Row],[Difference]]*Table1[[#This Row],[DDS Funding Percent]]</f>
        <v>0</v>
      </c>
      <c r="AL586" s="41">
        <f>IF(Table1[[#This Row],[Regular Hourly Wage]]&lt;&gt;0,Table1[[#This Row],[Regular Wage Cap]]-Table1[[#This Row],[Regular Hourly Wage]],0)</f>
        <v>0</v>
      </c>
      <c r="AM586" s="38"/>
      <c r="AN586" s="41">
        <f>Table1[[#This Row],[Wage Difference]]*Table1[[#This Row],[Post Wage Increase Time Off Accruals (Hours)]]</f>
        <v>0</v>
      </c>
      <c r="AO586" s="41">
        <f>Table1[[#This Row],[Min Wage Time Off Accrual Expense]]*Table1[[#This Row],[DDS Funding Percent]]</f>
        <v>0</v>
      </c>
      <c r="AP586" s="1"/>
      <c r="AQ586" s="18"/>
    </row>
    <row r="587" spans="3:43" x14ac:dyDescent="0.25">
      <c r="C587" s="58"/>
      <c r="D587" s="57"/>
      <c r="K587" s="41">
        <f>SUM(Table1[[#This Row],[Regular Wages]],Table1[[#This Row],[OvertimeWages]],Table1[[#This Row],[Holiday Wages]],Table1[[#This Row],[Incentive Payments]])</f>
        <v>0</v>
      </c>
      <c r="L587" s="38"/>
      <c r="M587" s="38"/>
      <c r="N587" s="38"/>
      <c r="O587" s="38"/>
      <c r="P587" s="38"/>
      <c r="Q587" s="38"/>
      <c r="R587" s="38"/>
      <c r="S587" s="41">
        <f>SUM(Table1[[#This Row],[Regular Wages2]],Table1[[#This Row],[OvertimeWages4]],Table1[[#This Row],[Holiday Wages6]],Table1[[#This Row],[Incentive Payments8]])</f>
        <v>0</v>
      </c>
      <c r="T587" s="41">
        <f>SUM(Table1[[#This Row],[Total Pre Min Wage Wages]],Table1[[#This Row],[Total After Min Wage Wages]])</f>
        <v>0</v>
      </c>
      <c r="U587" s="41">
        <f>IFERROR(IF(OR(Table1[[#This Row],[Regular Hours]]=0,Table1[[#This Row],[Regular Hours]]=""),VLOOKUP(Table1[[#This Row],[Position Title]],startingWages!$A$2:$D$200,2, FALSE),Table1[[#This Row],[Regular Wages]]/Table1[[#This Row],[Regular Hours]]),0)</f>
        <v>0</v>
      </c>
      <c r="V587" s="41">
        <f>IF(OR(Table1[[#This Row],[OvertimeHours]]="",Table1[[#This Row],[OvertimeHours]]=0),Table1[[#This Row],[Regular Hourly Wage]]*1.5,Table1[[#This Row],[OvertimeWages]]/Table1[[#This Row],[OvertimeHours]])</f>
        <v>0</v>
      </c>
      <c r="W587" s="41">
        <f>IF(OR(Table1[[#This Row],[Holiday Hours]]="",Table1[[#This Row],[Holiday Hours]]=0),Table1[[#This Row],[Regular Hourly Wage]],Table1[[#This Row],[Holiday Wages]]/Table1[[#This Row],[Holiday Hours]])</f>
        <v>0</v>
      </c>
      <c r="X587" s="41" t="str">
        <f>IF(Table1[[#This Row],[Regular Hourly Wage]]&lt;14.05,"$14.75",IF(Table1[[#This Row],[Regular Hourly Wage]]&lt;30,"5%","None"))</f>
        <v>$14.75</v>
      </c>
      <c r="Y587" s="41">
        <f>IF(Table1[[#This Row],[Wage Category]]="5%",Table1[[#This Row],[Regular Hourly Wage]]*1.05,IF(Table1[[#This Row],[Wage Category]]="$14.75",14.75,Table1[[#This Row],[Regular Hourly Wage]]))</f>
        <v>14.75</v>
      </c>
      <c r="Z587" s="41">
        <f>(1+IF(Table1[[#This Row],[Regular Hourly Wage]]=0,0.5,(Table1[[#This Row],[Overtime Hourly Wage]]-Table1[[#This Row],[Regular Hourly Wage]])/Table1[[#This Row],[Regular Hourly Wage]]))*Table1[[#This Row],[Regular Wage Cap]]</f>
        <v>22.125</v>
      </c>
      <c r="AA587" s="41">
        <f>(1+IF(Table1[[#This Row],[Regular Hourly Wage]]=0,0,(Table1[[#This Row],[Holiday Hourly Wage]]-Table1[[#This Row],[Regular Hourly Wage]])/Table1[[#This Row],[Regular Hourly Wage]]))*Table1[[#This Row],[Regular Wage Cap]]</f>
        <v>14.75</v>
      </c>
      <c r="AB587" s="41">
        <f>Table1[[#This Row],[Regular Hours3]]*Table1[[#This Row],[Regular Hourly Wage]]</f>
        <v>0</v>
      </c>
      <c r="AC587" s="41">
        <f>Table1[[#This Row],[OvertimeHours5]]*Table1[[#This Row],[Overtime Hourly Wage]]</f>
        <v>0</v>
      </c>
      <c r="AD587" s="41">
        <f>Table1[[#This Row],[Holiday Hours7]]*Table1[[#This Row],[Holiday Hourly Wage]]</f>
        <v>0</v>
      </c>
      <c r="AE587" s="41">
        <f>SUM(Table1[[#This Row],[Regular10]:[Holiday12]])</f>
        <v>0</v>
      </c>
      <c r="AF587" s="41">
        <f>Table1[[#This Row],[Regular Hours3]]*Table1[[#This Row],[Regular Wage Cap]]</f>
        <v>0</v>
      </c>
      <c r="AG587" s="41">
        <f>Table1[[#This Row],[OvertimeHours5]]*Table1[[#This Row],[Overtime Wage Cap]]</f>
        <v>0</v>
      </c>
      <c r="AH587" s="41">
        <f>Table1[[#This Row],[Holiday Hours7]]*Table1[[#This Row],[Holiday Wage Cap]]</f>
        <v>0</v>
      </c>
      <c r="AI587" s="41">
        <f>SUM(Table1[[#This Row],[Regular]:[Holiday]])</f>
        <v>0</v>
      </c>
      <c r="AJ587" s="41">
        <f>IF(Table1[[#This Row],[Total]]=0,0,Table1[[#This Row],[Total2]]-Table1[[#This Row],[Total]])</f>
        <v>0</v>
      </c>
      <c r="AK587" s="41">
        <f>Table1[[#This Row],[Difference]]*Table1[[#This Row],[DDS Funding Percent]]</f>
        <v>0</v>
      </c>
      <c r="AL587" s="41">
        <f>IF(Table1[[#This Row],[Regular Hourly Wage]]&lt;&gt;0,Table1[[#This Row],[Regular Wage Cap]]-Table1[[#This Row],[Regular Hourly Wage]],0)</f>
        <v>0</v>
      </c>
      <c r="AM587" s="38"/>
      <c r="AN587" s="41">
        <f>Table1[[#This Row],[Wage Difference]]*Table1[[#This Row],[Post Wage Increase Time Off Accruals (Hours)]]</f>
        <v>0</v>
      </c>
      <c r="AO587" s="41">
        <f>Table1[[#This Row],[Min Wage Time Off Accrual Expense]]*Table1[[#This Row],[DDS Funding Percent]]</f>
        <v>0</v>
      </c>
      <c r="AP587" s="1"/>
      <c r="AQ587" s="18"/>
    </row>
    <row r="588" spans="3:43" x14ac:dyDescent="0.25">
      <c r="C588" s="58"/>
      <c r="D588" s="57"/>
      <c r="K588" s="41">
        <f>SUM(Table1[[#This Row],[Regular Wages]],Table1[[#This Row],[OvertimeWages]],Table1[[#This Row],[Holiday Wages]],Table1[[#This Row],[Incentive Payments]])</f>
        <v>0</v>
      </c>
      <c r="L588" s="38"/>
      <c r="M588" s="38"/>
      <c r="N588" s="38"/>
      <c r="O588" s="38"/>
      <c r="P588" s="38"/>
      <c r="Q588" s="38"/>
      <c r="R588" s="38"/>
      <c r="S588" s="41">
        <f>SUM(Table1[[#This Row],[Regular Wages2]],Table1[[#This Row],[OvertimeWages4]],Table1[[#This Row],[Holiday Wages6]],Table1[[#This Row],[Incentive Payments8]])</f>
        <v>0</v>
      </c>
      <c r="T588" s="41">
        <f>SUM(Table1[[#This Row],[Total Pre Min Wage Wages]],Table1[[#This Row],[Total After Min Wage Wages]])</f>
        <v>0</v>
      </c>
      <c r="U588" s="41">
        <f>IFERROR(IF(OR(Table1[[#This Row],[Regular Hours]]=0,Table1[[#This Row],[Regular Hours]]=""),VLOOKUP(Table1[[#This Row],[Position Title]],startingWages!$A$2:$D$200,2, FALSE),Table1[[#This Row],[Regular Wages]]/Table1[[#This Row],[Regular Hours]]),0)</f>
        <v>0</v>
      </c>
      <c r="V588" s="41">
        <f>IF(OR(Table1[[#This Row],[OvertimeHours]]="",Table1[[#This Row],[OvertimeHours]]=0),Table1[[#This Row],[Regular Hourly Wage]]*1.5,Table1[[#This Row],[OvertimeWages]]/Table1[[#This Row],[OvertimeHours]])</f>
        <v>0</v>
      </c>
      <c r="W588" s="41">
        <f>IF(OR(Table1[[#This Row],[Holiday Hours]]="",Table1[[#This Row],[Holiday Hours]]=0),Table1[[#This Row],[Regular Hourly Wage]],Table1[[#This Row],[Holiday Wages]]/Table1[[#This Row],[Holiday Hours]])</f>
        <v>0</v>
      </c>
      <c r="X588" s="41" t="str">
        <f>IF(Table1[[#This Row],[Regular Hourly Wage]]&lt;14.05,"$14.75",IF(Table1[[#This Row],[Regular Hourly Wage]]&lt;30,"5%","None"))</f>
        <v>$14.75</v>
      </c>
      <c r="Y588" s="41">
        <f>IF(Table1[[#This Row],[Wage Category]]="5%",Table1[[#This Row],[Regular Hourly Wage]]*1.05,IF(Table1[[#This Row],[Wage Category]]="$14.75",14.75,Table1[[#This Row],[Regular Hourly Wage]]))</f>
        <v>14.75</v>
      </c>
      <c r="Z588" s="41">
        <f>(1+IF(Table1[[#This Row],[Regular Hourly Wage]]=0,0.5,(Table1[[#This Row],[Overtime Hourly Wage]]-Table1[[#This Row],[Regular Hourly Wage]])/Table1[[#This Row],[Regular Hourly Wage]]))*Table1[[#This Row],[Regular Wage Cap]]</f>
        <v>22.125</v>
      </c>
      <c r="AA588" s="41">
        <f>(1+IF(Table1[[#This Row],[Regular Hourly Wage]]=0,0,(Table1[[#This Row],[Holiday Hourly Wage]]-Table1[[#This Row],[Regular Hourly Wage]])/Table1[[#This Row],[Regular Hourly Wage]]))*Table1[[#This Row],[Regular Wage Cap]]</f>
        <v>14.75</v>
      </c>
      <c r="AB588" s="41">
        <f>Table1[[#This Row],[Regular Hours3]]*Table1[[#This Row],[Regular Hourly Wage]]</f>
        <v>0</v>
      </c>
      <c r="AC588" s="41">
        <f>Table1[[#This Row],[OvertimeHours5]]*Table1[[#This Row],[Overtime Hourly Wage]]</f>
        <v>0</v>
      </c>
      <c r="AD588" s="41">
        <f>Table1[[#This Row],[Holiday Hours7]]*Table1[[#This Row],[Holiday Hourly Wage]]</f>
        <v>0</v>
      </c>
      <c r="AE588" s="41">
        <f>SUM(Table1[[#This Row],[Regular10]:[Holiday12]])</f>
        <v>0</v>
      </c>
      <c r="AF588" s="41">
        <f>Table1[[#This Row],[Regular Hours3]]*Table1[[#This Row],[Regular Wage Cap]]</f>
        <v>0</v>
      </c>
      <c r="AG588" s="41">
        <f>Table1[[#This Row],[OvertimeHours5]]*Table1[[#This Row],[Overtime Wage Cap]]</f>
        <v>0</v>
      </c>
      <c r="AH588" s="41">
        <f>Table1[[#This Row],[Holiday Hours7]]*Table1[[#This Row],[Holiday Wage Cap]]</f>
        <v>0</v>
      </c>
      <c r="AI588" s="41">
        <f>SUM(Table1[[#This Row],[Regular]:[Holiday]])</f>
        <v>0</v>
      </c>
      <c r="AJ588" s="41">
        <f>IF(Table1[[#This Row],[Total]]=0,0,Table1[[#This Row],[Total2]]-Table1[[#This Row],[Total]])</f>
        <v>0</v>
      </c>
      <c r="AK588" s="41">
        <f>Table1[[#This Row],[Difference]]*Table1[[#This Row],[DDS Funding Percent]]</f>
        <v>0</v>
      </c>
      <c r="AL588" s="41">
        <f>IF(Table1[[#This Row],[Regular Hourly Wage]]&lt;&gt;0,Table1[[#This Row],[Regular Wage Cap]]-Table1[[#This Row],[Regular Hourly Wage]],0)</f>
        <v>0</v>
      </c>
      <c r="AM588" s="38"/>
      <c r="AN588" s="41">
        <f>Table1[[#This Row],[Wage Difference]]*Table1[[#This Row],[Post Wage Increase Time Off Accruals (Hours)]]</f>
        <v>0</v>
      </c>
      <c r="AO588" s="41">
        <f>Table1[[#This Row],[Min Wage Time Off Accrual Expense]]*Table1[[#This Row],[DDS Funding Percent]]</f>
        <v>0</v>
      </c>
      <c r="AP588" s="1"/>
      <c r="AQ588" s="18"/>
    </row>
    <row r="589" spans="3:43" x14ac:dyDescent="0.25">
      <c r="C589" s="58"/>
      <c r="D589" s="57"/>
      <c r="K589" s="41">
        <f>SUM(Table1[[#This Row],[Regular Wages]],Table1[[#This Row],[OvertimeWages]],Table1[[#This Row],[Holiday Wages]],Table1[[#This Row],[Incentive Payments]])</f>
        <v>0</v>
      </c>
      <c r="L589" s="38"/>
      <c r="M589" s="38"/>
      <c r="N589" s="38"/>
      <c r="O589" s="38"/>
      <c r="P589" s="38"/>
      <c r="Q589" s="38"/>
      <c r="R589" s="38"/>
      <c r="S589" s="41">
        <f>SUM(Table1[[#This Row],[Regular Wages2]],Table1[[#This Row],[OvertimeWages4]],Table1[[#This Row],[Holiday Wages6]],Table1[[#This Row],[Incentive Payments8]])</f>
        <v>0</v>
      </c>
      <c r="T589" s="41">
        <f>SUM(Table1[[#This Row],[Total Pre Min Wage Wages]],Table1[[#This Row],[Total After Min Wage Wages]])</f>
        <v>0</v>
      </c>
      <c r="U589" s="41">
        <f>IFERROR(IF(OR(Table1[[#This Row],[Regular Hours]]=0,Table1[[#This Row],[Regular Hours]]=""),VLOOKUP(Table1[[#This Row],[Position Title]],startingWages!$A$2:$D$200,2, FALSE),Table1[[#This Row],[Regular Wages]]/Table1[[#This Row],[Regular Hours]]),0)</f>
        <v>0</v>
      </c>
      <c r="V589" s="41">
        <f>IF(OR(Table1[[#This Row],[OvertimeHours]]="",Table1[[#This Row],[OvertimeHours]]=0),Table1[[#This Row],[Regular Hourly Wage]]*1.5,Table1[[#This Row],[OvertimeWages]]/Table1[[#This Row],[OvertimeHours]])</f>
        <v>0</v>
      </c>
      <c r="W589" s="41">
        <f>IF(OR(Table1[[#This Row],[Holiday Hours]]="",Table1[[#This Row],[Holiday Hours]]=0),Table1[[#This Row],[Regular Hourly Wage]],Table1[[#This Row],[Holiday Wages]]/Table1[[#This Row],[Holiday Hours]])</f>
        <v>0</v>
      </c>
      <c r="X589" s="41" t="str">
        <f>IF(Table1[[#This Row],[Regular Hourly Wage]]&lt;14.05,"$14.75",IF(Table1[[#This Row],[Regular Hourly Wage]]&lt;30,"5%","None"))</f>
        <v>$14.75</v>
      </c>
      <c r="Y589" s="41">
        <f>IF(Table1[[#This Row],[Wage Category]]="5%",Table1[[#This Row],[Regular Hourly Wage]]*1.05,IF(Table1[[#This Row],[Wage Category]]="$14.75",14.75,Table1[[#This Row],[Regular Hourly Wage]]))</f>
        <v>14.75</v>
      </c>
      <c r="Z589" s="41">
        <f>(1+IF(Table1[[#This Row],[Regular Hourly Wage]]=0,0.5,(Table1[[#This Row],[Overtime Hourly Wage]]-Table1[[#This Row],[Regular Hourly Wage]])/Table1[[#This Row],[Regular Hourly Wage]]))*Table1[[#This Row],[Regular Wage Cap]]</f>
        <v>22.125</v>
      </c>
      <c r="AA589" s="41">
        <f>(1+IF(Table1[[#This Row],[Regular Hourly Wage]]=0,0,(Table1[[#This Row],[Holiday Hourly Wage]]-Table1[[#This Row],[Regular Hourly Wage]])/Table1[[#This Row],[Regular Hourly Wage]]))*Table1[[#This Row],[Regular Wage Cap]]</f>
        <v>14.75</v>
      </c>
      <c r="AB589" s="41">
        <f>Table1[[#This Row],[Regular Hours3]]*Table1[[#This Row],[Regular Hourly Wage]]</f>
        <v>0</v>
      </c>
      <c r="AC589" s="41">
        <f>Table1[[#This Row],[OvertimeHours5]]*Table1[[#This Row],[Overtime Hourly Wage]]</f>
        <v>0</v>
      </c>
      <c r="AD589" s="41">
        <f>Table1[[#This Row],[Holiday Hours7]]*Table1[[#This Row],[Holiday Hourly Wage]]</f>
        <v>0</v>
      </c>
      <c r="AE589" s="41">
        <f>SUM(Table1[[#This Row],[Regular10]:[Holiday12]])</f>
        <v>0</v>
      </c>
      <c r="AF589" s="41">
        <f>Table1[[#This Row],[Regular Hours3]]*Table1[[#This Row],[Regular Wage Cap]]</f>
        <v>0</v>
      </c>
      <c r="AG589" s="41">
        <f>Table1[[#This Row],[OvertimeHours5]]*Table1[[#This Row],[Overtime Wage Cap]]</f>
        <v>0</v>
      </c>
      <c r="AH589" s="41">
        <f>Table1[[#This Row],[Holiday Hours7]]*Table1[[#This Row],[Holiday Wage Cap]]</f>
        <v>0</v>
      </c>
      <c r="AI589" s="41">
        <f>SUM(Table1[[#This Row],[Regular]:[Holiday]])</f>
        <v>0</v>
      </c>
      <c r="AJ589" s="41">
        <f>IF(Table1[[#This Row],[Total]]=0,0,Table1[[#This Row],[Total2]]-Table1[[#This Row],[Total]])</f>
        <v>0</v>
      </c>
      <c r="AK589" s="41">
        <f>Table1[[#This Row],[Difference]]*Table1[[#This Row],[DDS Funding Percent]]</f>
        <v>0</v>
      </c>
      <c r="AL589" s="41">
        <f>IF(Table1[[#This Row],[Regular Hourly Wage]]&lt;&gt;0,Table1[[#This Row],[Regular Wage Cap]]-Table1[[#This Row],[Regular Hourly Wage]],0)</f>
        <v>0</v>
      </c>
      <c r="AM589" s="38"/>
      <c r="AN589" s="41">
        <f>Table1[[#This Row],[Wage Difference]]*Table1[[#This Row],[Post Wage Increase Time Off Accruals (Hours)]]</f>
        <v>0</v>
      </c>
      <c r="AO589" s="41">
        <f>Table1[[#This Row],[Min Wage Time Off Accrual Expense]]*Table1[[#This Row],[DDS Funding Percent]]</f>
        <v>0</v>
      </c>
      <c r="AP589" s="1"/>
      <c r="AQ589" s="18"/>
    </row>
    <row r="590" spans="3:43" x14ac:dyDescent="0.25">
      <c r="C590" s="58"/>
      <c r="D590" s="57"/>
      <c r="K590" s="41">
        <f>SUM(Table1[[#This Row],[Regular Wages]],Table1[[#This Row],[OvertimeWages]],Table1[[#This Row],[Holiday Wages]],Table1[[#This Row],[Incentive Payments]])</f>
        <v>0</v>
      </c>
      <c r="L590" s="38"/>
      <c r="M590" s="38"/>
      <c r="N590" s="38"/>
      <c r="O590" s="38"/>
      <c r="P590" s="38"/>
      <c r="Q590" s="38"/>
      <c r="R590" s="38"/>
      <c r="S590" s="41">
        <f>SUM(Table1[[#This Row],[Regular Wages2]],Table1[[#This Row],[OvertimeWages4]],Table1[[#This Row],[Holiday Wages6]],Table1[[#This Row],[Incentive Payments8]])</f>
        <v>0</v>
      </c>
      <c r="T590" s="41">
        <f>SUM(Table1[[#This Row],[Total Pre Min Wage Wages]],Table1[[#This Row],[Total After Min Wage Wages]])</f>
        <v>0</v>
      </c>
      <c r="U590" s="41">
        <f>IFERROR(IF(OR(Table1[[#This Row],[Regular Hours]]=0,Table1[[#This Row],[Regular Hours]]=""),VLOOKUP(Table1[[#This Row],[Position Title]],startingWages!$A$2:$D$200,2, FALSE),Table1[[#This Row],[Regular Wages]]/Table1[[#This Row],[Regular Hours]]),0)</f>
        <v>0</v>
      </c>
      <c r="V590" s="41">
        <f>IF(OR(Table1[[#This Row],[OvertimeHours]]="",Table1[[#This Row],[OvertimeHours]]=0),Table1[[#This Row],[Regular Hourly Wage]]*1.5,Table1[[#This Row],[OvertimeWages]]/Table1[[#This Row],[OvertimeHours]])</f>
        <v>0</v>
      </c>
      <c r="W590" s="41">
        <f>IF(OR(Table1[[#This Row],[Holiday Hours]]="",Table1[[#This Row],[Holiday Hours]]=0),Table1[[#This Row],[Regular Hourly Wage]],Table1[[#This Row],[Holiday Wages]]/Table1[[#This Row],[Holiday Hours]])</f>
        <v>0</v>
      </c>
      <c r="X590" s="41" t="str">
        <f>IF(Table1[[#This Row],[Regular Hourly Wage]]&lt;14.05,"$14.75",IF(Table1[[#This Row],[Regular Hourly Wage]]&lt;30,"5%","None"))</f>
        <v>$14.75</v>
      </c>
      <c r="Y590" s="41">
        <f>IF(Table1[[#This Row],[Wage Category]]="5%",Table1[[#This Row],[Regular Hourly Wage]]*1.05,IF(Table1[[#This Row],[Wage Category]]="$14.75",14.75,Table1[[#This Row],[Regular Hourly Wage]]))</f>
        <v>14.75</v>
      </c>
      <c r="Z590" s="41">
        <f>(1+IF(Table1[[#This Row],[Regular Hourly Wage]]=0,0.5,(Table1[[#This Row],[Overtime Hourly Wage]]-Table1[[#This Row],[Regular Hourly Wage]])/Table1[[#This Row],[Regular Hourly Wage]]))*Table1[[#This Row],[Regular Wage Cap]]</f>
        <v>22.125</v>
      </c>
      <c r="AA590" s="41">
        <f>(1+IF(Table1[[#This Row],[Regular Hourly Wage]]=0,0,(Table1[[#This Row],[Holiday Hourly Wage]]-Table1[[#This Row],[Regular Hourly Wage]])/Table1[[#This Row],[Regular Hourly Wage]]))*Table1[[#This Row],[Regular Wage Cap]]</f>
        <v>14.75</v>
      </c>
      <c r="AB590" s="41">
        <f>Table1[[#This Row],[Regular Hours3]]*Table1[[#This Row],[Regular Hourly Wage]]</f>
        <v>0</v>
      </c>
      <c r="AC590" s="41">
        <f>Table1[[#This Row],[OvertimeHours5]]*Table1[[#This Row],[Overtime Hourly Wage]]</f>
        <v>0</v>
      </c>
      <c r="AD590" s="41">
        <f>Table1[[#This Row],[Holiday Hours7]]*Table1[[#This Row],[Holiday Hourly Wage]]</f>
        <v>0</v>
      </c>
      <c r="AE590" s="41">
        <f>SUM(Table1[[#This Row],[Regular10]:[Holiday12]])</f>
        <v>0</v>
      </c>
      <c r="AF590" s="41">
        <f>Table1[[#This Row],[Regular Hours3]]*Table1[[#This Row],[Regular Wage Cap]]</f>
        <v>0</v>
      </c>
      <c r="AG590" s="41">
        <f>Table1[[#This Row],[OvertimeHours5]]*Table1[[#This Row],[Overtime Wage Cap]]</f>
        <v>0</v>
      </c>
      <c r="AH590" s="41">
        <f>Table1[[#This Row],[Holiday Hours7]]*Table1[[#This Row],[Holiday Wage Cap]]</f>
        <v>0</v>
      </c>
      <c r="AI590" s="41">
        <f>SUM(Table1[[#This Row],[Regular]:[Holiday]])</f>
        <v>0</v>
      </c>
      <c r="AJ590" s="41">
        <f>IF(Table1[[#This Row],[Total]]=0,0,Table1[[#This Row],[Total2]]-Table1[[#This Row],[Total]])</f>
        <v>0</v>
      </c>
      <c r="AK590" s="41">
        <f>Table1[[#This Row],[Difference]]*Table1[[#This Row],[DDS Funding Percent]]</f>
        <v>0</v>
      </c>
      <c r="AL590" s="41">
        <f>IF(Table1[[#This Row],[Regular Hourly Wage]]&lt;&gt;0,Table1[[#This Row],[Regular Wage Cap]]-Table1[[#This Row],[Regular Hourly Wage]],0)</f>
        <v>0</v>
      </c>
      <c r="AM590" s="38"/>
      <c r="AN590" s="41">
        <f>Table1[[#This Row],[Wage Difference]]*Table1[[#This Row],[Post Wage Increase Time Off Accruals (Hours)]]</f>
        <v>0</v>
      </c>
      <c r="AO590" s="41">
        <f>Table1[[#This Row],[Min Wage Time Off Accrual Expense]]*Table1[[#This Row],[DDS Funding Percent]]</f>
        <v>0</v>
      </c>
      <c r="AP590" s="1"/>
      <c r="AQ590" s="18"/>
    </row>
    <row r="591" spans="3:43" x14ac:dyDescent="0.25">
      <c r="C591" s="58"/>
      <c r="D591" s="57"/>
      <c r="K591" s="41">
        <f>SUM(Table1[[#This Row],[Regular Wages]],Table1[[#This Row],[OvertimeWages]],Table1[[#This Row],[Holiday Wages]],Table1[[#This Row],[Incentive Payments]])</f>
        <v>0</v>
      </c>
      <c r="L591" s="38"/>
      <c r="M591" s="38"/>
      <c r="N591" s="38"/>
      <c r="O591" s="38"/>
      <c r="P591" s="38"/>
      <c r="Q591" s="38"/>
      <c r="R591" s="38"/>
      <c r="S591" s="41">
        <f>SUM(Table1[[#This Row],[Regular Wages2]],Table1[[#This Row],[OvertimeWages4]],Table1[[#This Row],[Holiday Wages6]],Table1[[#This Row],[Incentive Payments8]])</f>
        <v>0</v>
      </c>
      <c r="T591" s="41">
        <f>SUM(Table1[[#This Row],[Total Pre Min Wage Wages]],Table1[[#This Row],[Total After Min Wage Wages]])</f>
        <v>0</v>
      </c>
      <c r="U591" s="41">
        <f>IFERROR(IF(OR(Table1[[#This Row],[Regular Hours]]=0,Table1[[#This Row],[Regular Hours]]=""),VLOOKUP(Table1[[#This Row],[Position Title]],startingWages!$A$2:$D$200,2, FALSE),Table1[[#This Row],[Regular Wages]]/Table1[[#This Row],[Regular Hours]]),0)</f>
        <v>0</v>
      </c>
      <c r="V591" s="41">
        <f>IF(OR(Table1[[#This Row],[OvertimeHours]]="",Table1[[#This Row],[OvertimeHours]]=0),Table1[[#This Row],[Regular Hourly Wage]]*1.5,Table1[[#This Row],[OvertimeWages]]/Table1[[#This Row],[OvertimeHours]])</f>
        <v>0</v>
      </c>
      <c r="W591" s="41">
        <f>IF(OR(Table1[[#This Row],[Holiday Hours]]="",Table1[[#This Row],[Holiday Hours]]=0),Table1[[#This Row],[Regular Hourly Wage]],Table1[[#This Row],[Holiday Wages]]/Table1[[#This Row],[Holiday Hours]])</f>
        <v>0</v>
      </c>
      <c r="X591" s="41" t="str">
        <f>IF(Table1[[#This Row],[Regular Hourly Wage]]&lt;14.05,"$14.75",IF(Table1[[#This Row],[Regular Hourly Wage]]&lt;30,"5%","None"))</f>
        <v>$14.75</v>
      </c>
      <c r="Y591" s="41">
        <f>IF(Table1[[#This Row],[Wage Category]]="5%",Table1[[#This Row],[Regular Hourly Wage]]*1.05,IF(Table1[[#This Row],[Wage Category]]="$14.75",14.75,Table1[[#This Row],[Regular Hourly Wage]]))</f>
        <v>14.75</v>
      </c>
      <c r="Z591" s="41">
        <f>(1+IF(Table1[[#This Row],[Regular Hourly Wage]]=0,0.5,(Table1[[#This Row],[Overtime Hourly Wage]]-Table1[[#This Row],[Regular Hourly Wage]])/Table1[[#This Row],[Regular Hourly Wage]]))*Table1[[#This Row],[Regular Wage Cap]]</f>
        <v>22.125</v>
      </c>
      <c r="AA591" s="41">
        <f>(1+IF(Table1[[#This Row],[Regular Hourly Wage]]=0,0,(Table1[[#This Row],[Holiday Hourly Wage]]-Table1[[#This Row],[Regular Hourly Wage]])/Table1[[#This Row],[Regular Hourly Wage]]))*Table1[[#This Row],[Regular Wage Cap]]</f>
        <v>14.75</v>
      </c>
      <c r="AB591" s="41">
        <f>Table1[[#This Row],[Regular Hours3]]*Table1[[#This Row],[Regular Hourly Wage]]</f>
        <v>0</v>
      </c>
      <c r="AC591" s="41">
        <f>Table1[[#This Row],[OvertimeHours5]]*Table1[[#This Row],[Overtime Hourly Wage]]</f>
        <v>0</v>
      </c>
      <c r="AD591" s="41">
        <f>Table1[[#This Row],[Holiday Hours7]]*Table1[[#This Row],[Holiday Hourly Wage]]</f>
        <v>0</v>
      </c>
      <c r="AE591" s="41">
        <f>SUM(Table1[[#This Row],[Regular10]:[Holiday12]])</f>
        <v>0</v>
      </c>
      <c r="AF591" s="41">
        <f>Table1[[#This Row],[Regular Hours3]]*Table1[[#This Row],[Regular Wage Cap]]</f>
        <v>0</v>
      </c>
      <c r="AG591" s="41">
        <f>Table1[[#This Row],[OvertimeHours5]]*Table1[[#This Row],[Overtime Wage Cap]]</f>
        <v>0</v>
      </c>
      <c r="AH591" s="41">
        <f>Table1[[#This Row],[Holiday Hours7]]*Table1[[#This Row],[Holiday Wage Cap]]</f>
        <v>0</v>
      </c>
      <c r="AI591" s="41">
        <f>SUM(Table1[[#This Row],[Regular]:[Holiday]])</f>
        <v>0</v>
      </c>
      <c r="AJ591" s="41">
        <f>IF(Table1[[#This Row],[Total]]=0,0,Table1[[#This Row],[Total2]]-Table1[[#This Row],[Total]])</f>
        <v>0</v>
      </c>
      <c r="AK591" s="41">
        <f>Table1[[#This Row],[Difference]]*Table1[[#This Row],[DDS Funding Percent]]</f>
        <v>0</v>
      </c>
      <c r="AL591" s="41">
        <f>IF(Table1[[#This Row],[Regular Hourly Wage]]&lt;&gt;0,Table1[[#This Row],[Regular Wage Cap]]-Table1[[#This Row],[Regular Hourly Wage]],0)</f>
        <v>0</v>
      </c>
      <c r="AM591" s="38"/>
      <c r="AN591" s="41">
        <f>Table1[[#This Row],[Wage Difference]]*Table1[[#This Row],[Post Wage Increase Time Off Accruals (Hours)]]</f>
        <v>0</v>
      </c>
      <c r="AO591" s="41">
        <f>Table1[[#This Row],[Min Wage Time Off Accrual Expense]]*Table1[[#This Row],[DDS Funding Percent]]</f>
        <v>0</v>
      </c>
      <c r="AP591" s="1"/>
      <c r="AQ591" s="18"/>
    </row>
    <row r="592" spans="3:43" x14ac:dyDescent="0.25">
      <c r="C592" s="58"/>
      <c r="D592" s="57"/>
      <c r="K592" s="41">
        <f>SUM(Table1[[#This Row],[Regular Wages]],Table1[[#This Row],[OvertimeWages]],Table1[[#This Row],[Holiday Wages]],Table1[[#This Row],[Incentive Payments]])</f>
        <v>0</v>
      </c>
      <c r="L592" s="38"/>
      <c r="M592" s="38"/>
      <c r="N592" s="38"/>
      <c r="O592" s="38"/>
      <c r="P592" s="38"/>
      <c r="Q592" s="38"/>
      <c r="R592" s="38"/>
      <c r="S592" s="41">
        <f>SUM(Table1[[#This Row],[Regular Wages2]],Table1[[#This Row],[OvertimeWages4]],Table1[[#This Row],[Holiday Wages6]],Table1[[#This Row],[Incentive Payments8]])</f>
        <v>0</v>
      </c>
      <c r="T592" s="41">
        <f>SUM(Table1[[#This Row],[Total Pre Min Wage Wages]],Table1[[#This Row],[Total After Min Wage Wages]])</f>
        <v>0</v>
      </c>
      <c r="U592" s="41">
        <f>IFERROR(IF(OR(Table1[[#This Row],[Regular Hours]]=0,Table1[[#This Row],[Regular Hours]]=""),VLOOKUP(Table1[[#This Row],[Position Title]],startingWages!$A$2:$D$200,2, FALSE),Table1[[#This Row],[Regular Wages]]/Table1[[#This Row],[Regular Hours]]),0)</f>
        <v>0</v>
      </c>
      <c r="V592" s="41">
        <f>IF(OR(Table1[[#This Row],[OvertimeHours]]="",Table1[[#This Row],[OvertimeHours]]=0),Table1[[#This Row],[Regular Hourly Wage]]*1.5,Table1[[#This Row],[OvertimeWages]]/Table1[[#This Row],[OvertimeHours]])</f>
        <v>0</v>
      </c>
      <c r="W592" s="41">
        <f>IF(OR(Table1[[#This Row],[Holiday Hours]]="",Table1[[#This Row],[Holiday Hours]]=0),Table1[[#This Row],[Regular Hourly Wage]],Table1[[#This Row],[Holiday Wages]]/Table1[[#This Row],[Holiday Hours]])</f>
        <v>0</v>
      </c>
      <c r="X592" s="41" t="str">
        <f>IF(Table1[[#This Row],[Regular Hourly Wage]]&lt;14.05,"$14.75",IF(Table1[[#This Row],[Regular Hourly Wage]]&lt;30,"5%","None"))</f>
        <v>$14.75</v>
      </c>
      <c r="Y592" s="41">
        <f>IF(Table1[[#This Row],[Wage Category]]="5%",Table1[[#This Row],[Regular Hourly Wage]]*1.05,IF(Table1[[#This Row],[Wage Category]]="$14.75",14.75,Table1[[#This Row],[Regular Hourly Wage]]))</f>
        <v>14.75</v>
      </c>
      <c r="Z592" s="41">
        <f>(1+IF(Table1[[#This Row],[Regular Hourly Wage]]=0,0.5,(Table1[[#This Row],[Overtime Hourly Wage]]-Table1[[#This Row],[Regular Hourly Wage]])/Table1[[#This Row],[Regular Hourly Wage]]))*Table1[[#This Row],[Regular Wage Cap]]</f>
        <v>22.125</v>
      </c>
      <c r="AA592" s="41">
        <f>(1+IF(Table1[[#This Row],[Regular Hourly Wage]]=0,0,(Table1[[#This Row],[Holiday Hourly Wage]]-Table1[[#This Row],[Regular Hourly Wage]])/Table1[[#This Row],[Regular Hourly Wage]]))*Table1[[#This Row],[Regular Wage Cap]]</f>
        <v>14.75</v>
      </c>
      <c r="AB592" s="41">
        <f>Table1[[#This Row],[Regular Hours3]]*Table1[[#This Row],[Regular Hourly Wage]]</f>
        <v>0</v>
      </c>
      <c r="AC592" s="41">
        <f>Table1[[#This Row],[OvertimeHours5]]*Table1[[#This Row],[Overtime Hourly Wage]]</f>
        <v>0</v>
      </c>
      <c r="AD592" s="41">
        <f>Table1[[#This Row],[Holiday Hours7]]*Table1[[#This Row],[Holiday Hourly Wage]]</f>
        <v>0</v>
      </c>
      <c r="AE592" s="41">
        <f>SUM(Table1[[#This Row],[Regular10]:[Holiday12]])</f>
        <v>0</v>
      </c>
      <c r="AF592" s="41">
        <f>Table1[[#This Row],[Regular Hours3]]*Table1[[#This Row],[Regular Wage Cap]]</f>
        <v>0</v>
      </c>
      <c r="AG592" s="41">
        <f>Table1[[#This Row],[OvertimeHours5]]*Table1[[#This Row],[Overtime Wage Cap]]</f>
        <v>0</v>
      </c>
      <c r="AH592" s="41">
        <f>Table1[[#This Row],[Holiday Hours7]]*Table1[[#This Row],[Holiday Wage Cap]]</f>
        <v>0</v>
      </c>
      <c r="AI592" s="41">
        <f>SUM(Table1[[#This Row],[Regular]:[Holiday]])</f>
        <v>0</v>
      </c>
      <c r="AJ592" s="41">
        <f>IF(Table1[[#This Row],[Total]]=0,0,Table1[[#This Row],[Total2]]-Table1[[#This Row],[Total]])</f>
        <v>0</v>
      </c>
      <c r="AK592" s="41">
        <f>Table1[[#This Row],[Difference]]*Table1[[#This Row],[DDS Funding Percent]]</f>
        <v>0</v>
      </c>
      <c r="AL592" s="41">
        <f>IF(Table1[[#This Row],[Regular Hourly Wage]]&lt;&gt;0,Table1[[#This Row],[Regular Wage Cap]]-Table1[[#This Row],[Regular Hourly Wage]],0)</f>
        <v>0</v>
      </c>
      <c r="AM592" s="38"/>
      <c r="AN592" s="41">
        <f>Table1[[#This Row],[Wage Difference]]*Table1[[#This Row],[Post Wage Increase Time Off Accruals (Hours)]]</f>
        <v>0</v>
      </c>
      <c r="AO592" s="41">
        <f>Table1[[#This Row],[Min Wage Time Off Accrual Expense]]*Table1[[#This Row],[DDS Funding Percent]]</f>
        <v>0</v>
      </c>
      <c r="AP592" s="1"/>
      <c r="AQ592" s="18"/>
    </row>
    <row r="593" spans="3:43" x14ac:dyDescent="0.25">
      <c r="C593" s="58"/>
      <c r="D593" s="57"/>
      <c r="K593" s="41">
        <f>SUM(Table1[[#This Row],[Regular Wages]],Table1[[#This Row],[OvertimeWages]],Table1[[#This Row],[Holiday Wages]],Table1[[#This Row],[Incentive Payments]])</f>
        <v>0</v>
      </c>
      <c r="L593" s="38"/>
      <c r="M593" s="38"/>
      <c r="N593" s="38"/>
      <c r="O593" s="38"/>
      <c r="P593" s="38"/>
      <c r="Q593" s="38"/>
      <c r="R593" s="38"/>
      <c r="S593" s="41">
        <f>SUM(Table1[[#This Row],[Regular Wages2]],Table1[[#This Row],[OvertimeWages4]],Table1[[#This Row],[Holiday Wages6]],Table1[[#This Row],[Incentive Payments8]])</f>
        <v>0</v>
      </c>
      <c r="T593" s="41">
        <f>SUM(Table1[[#This Row],[Total Pre Min Wage Wages]],Table1[[#This Row],[Total After Min Wage Wages]])</f>
        <v>0</v>
      </c>
      <c r="U593" s="41">
        <f>IFERROR(IF(OR(Table1[[#This Row],[Regular Hours]]=0,Table1[[#This Row],[Regular Hours]]=""),VLOOKUP(Table1[[#This Row],[Position Title]],startingWages!$A$2:$D$200,2, FALSE),Table1[[#This Row],[Regular Wages]]/Table1[[#This Row],[Regular Hours]]),0)</f>
        <v>0</v>
      </c>
      <c r="V593" s="41">
        <f>IF(OR(Table1[[#This Row],[OvertimeHours]]="",Table1[[#This Row],[OvertimeHours]]=0),Table1[[#This Row],[Regular Hourly Wage]]*1.5,Table1[[#This Row],[OvertimeWages]]/Table1[[#This Row],[OvertimeHours]])</f>
        <v>0</v>
      </c>
      <c r="W593" s="41">
        <f>IF(OR(Table1[[#This Row],[Holiday Hours]]="",Table1[[#This Row],[Holiday Hours]]=0),Table1[[#This Row],[Regular Hourly Wage]],Table1[[#This Row],[Holiday Wages]]/Table1[[#This Row],[Holiday Hours]])</f>
        <v>0</v>
      </c>
      <c r="X593" s="41" t="str">
        <f>IF(Table1[[#This Row],[Regular Hourly Wage]]&lt;14.05,"$14.75",IF(Table1[[#This Row],[Regular Hourly Wage]]&lt;30,"5%","None"))</f>
        <v>$14.75</v>
      </c>
      <c r="Y593" s="41">
        <f>IF(Table1[[#This Row],[Wage Category]]="5%",Table1[[#This Row],[Regular Hourly Wage]]*1.05,IF(Table1[[#This Row],[Wage Category]]="$14.75",14.75,Table1[[#This Row],[Regular Hourly Wage]]))</f>
        <v>14.75</v>
      </c>
      <c r="Z593" s="41">
        <f>(1+IF(Table1[[#This Row],[Regular Hourly Wage]]=0,0.5,(Table1[[#This Row],[Overtime Hourly Wage]]-Table1[[#This Row],[Regular Hourly Wage]])/Table1[[#This Row],[Regular Hourly Wage]]))*Table1[[#This Row],[Regular Wage Cap]]</f>
        <v>22.125</v>
      </c>
      <c r="AA593" s="41">
        <f>(1+IF(Table1[[#This Row],[Regular Hourly Wage]]=0,0,(Table1[[#This Row],[Holiday Hourly Wage]]-Table1[[#This Row],[Regular Hourly Wage]])/Table1[[#This Row],[Regular Hourly Wage]]))*Table1[[#This Row],[Regular Wage Cap]]</f>
        <v>14.75</v>
      </c>
      <c r="AB593" s="41">
        <f>Table1[[#This Row],[Regular Hours3]]*Table1[[#This Row],[Regular Hourly Wage]]</f>
        <v>0</v>
      </c>
      <c r="AC593" s="41">
        <f>Table1[[#This Row],[OvertimeHours5]]*Table1[[#This Row],[Overtime Hourly Wage]]</f>
        <v>0</v>
      </c>
      <c r="AD593" s="41">
        <f>Table1[[#This Row],[Holiday Hours7]]*Table1[[#This Row],[Holiday Hourly Wage]]</f>
        <v>0</v>
      </c>
      <c r="AE593" s="41">
        <f>SUM(Table1[[#This Row],[Regular10]:[Holiday12]])</f>
        <v>0</v>
      </c>
      <c r="AF593" s="41">
        <f>Table1[[#This Row],[Regular Hours3]]*Table1[[#This Row],[Regular Wage Cap]]</f>
        <v>0</v>
      </c>
      <c r="AG593" s="41">
        <f>Table1[[#This Row],[OvertimeHours5]]*Table1[[#This Row],[Overtime Wage Cap]]</f>
        <v>0</v>
      </c>
      <c r="AH593" s="41">
        <f>Table1[[#This Row],[Holiday Hours7]]*Table1[[#This Row],[Holiday Wage Cap]]</f>
        <v>0</v>
      </c>
      <c r="AI593" s="41">
        <f>SUM(Table1[[#This Row],[Regular]:[Holiday]])</f>
        <v>0</v>
      </c>
      <c r="AJ593" s="41">
        <f>IF(Table1[[#This Row],[Total]]=0,0,Table1[[#This Row],[Total2]]-Table1[[#This Row],[Total]])</f>
        <v>0</v>
      </c>
      <c r="AK593" s="41">
        <f>Table1[[#This Row],[Difference]]*Table1[[#This Row],[DDS Funding Percent]]</f>
        <v>0</v>
      </c>
      <c r="AL593" s="41">
        <f>IF(Table1[[#This Row],[Regular Hourly Wage]]&lt;&gt;0,Table1[[#This Row],[Regular Wage Cap]]-Table1[[#This Row],[Regular Hourly Wage]],0)</f>
        <v>0</v>
      </c>
      <c r="AM593" s="38"/>
      <c r="AN593" s="41">
        <f>Table1[[#This Row],[Wage Difference]]*Table1[[#This Row],[Post Wage Increase Time Off Accruals (Hours)]]</f>
        <v>0</v>
      </c>
      <c r="AO593" s="41">
        <f>Table1[[#This Row],[Min Wage Time Off Accrual Expense]]*Table1[[#This Row],[DDS Funding Percent]]</f>
        <v>0</v>
      </c>
      <c r="AP593" s="1"/>
      <c r="AQ593" s="18"/>
    </row>
    <row r="594" spans="3:43" x14ac:dyDescent="0.25">
      <c r="C594" s="58"/>
      <c r="D594" s="57"/>
      <c r="K594" s="41">
        <f>SUM(Table1[[#This Row],[Regular Wages]],Table1[[#This Row],[OvertimeWages]],Table1[[#This Row],[Holiday Wages]],Table1[[#This Row],[Incentive Payments]])</f>
        <v>0</v>
      </c>
      <c r="L594" s="38"/>
      <c r="M594" s="38"/>
      <c r="N594" s="38"/>
      <c r="O594" s="38"/>
      <c r="P594" s="38"/>
      <c r="Q594" s="38"/>
      <c r="R594" s="38"/>
      <c r="S594" s="41">
        <f>SUM(Table1[[#This Row],[Regular Wages2]],Table1[[#This Row],[OvertimeWages4]],Table1[[#This Row],[Holiday Wages6]],Table1[[#This Row],[Incentive Payments8]])</f>
        <v>0</v>
      </c>
      <c r="T594" s="41">
        <f>SUM(Table1[[#This Row],[Total Pre Min Wage Wages]],Table1[[#This Row],[Total After Min Wage Wages]])</f>
        <v>0</v>
      </c>
      <c r="U594" s="41">
        <f>IFERROR(IF(OR(Table1[[#This Row],[Regular Hours]]=0,Table1[[#This Row],[Regular Hours]]=""),VLOOKUP(Table1[[#This Row],[Position Title]],startingWages!$A$2:$D$200,2, FALSE),Table1[[#This Row],[Regular Wages]]/Table1[[#This Row],[Regular Hours]]),0)</f>
        <v>0</v>
      </c>
      <c r="V594" s="41">
        <f>IF(OR(Table1[[#This Row],[OvertimeHours]]="",Table1[[#This Row],[OvertimeHours]]=0),Table1[[#This Row],[Regular Hourly Wage]]*1.5,Table1[[#This Row],[OvertimeWages]]/Table1[[#This Row],[OvertimeHours]])</f>
        <v>0</v>
      </c>
      <c r="W594" s="41">
        <f>IF(OR(Table1[[#This Row],[Holiday Hours]]="",Table1[[#This Row],[Holiday Hours]]=0),Table1[[#This Row],[Regular Hourly Wage]],Table1[[#This Row],[Holiday Wages]]/Table1[[#This Row],[Holiday Hours]])</f>
        <v>0</v>
      </c>
      <c r="X594" s="41" t="str">
        <f>IF(Table1[[#This Row],[Regular Hourly Wage]]&lt;14.05,"$14.75",IF(Table1[[#This Row],[Regular Hourly Wage]]&lt;30,"5%","None"))</f>
        <v>$14.75</v>
      </c>
      <c r="Y594" s="41">
        <f>IF(Table1[[#This Row],[Wage Category]]="5%",Table1[[#This Row],[Regular Hourly Wage]]*1.05,IF(Table1[[#This Row],[Wage Category]]="$14.75",14.75,Table1[[#This Row],[Regular Hourly Wage]]))</f>
        <v>14.75</v>
      </c>
      <c r="Z594" s="41">
        <f>(1+IF(Table1[[#This Row],[Regular Hourly Wage]]=0,0.5,(Table1[[#This Row],[Overtime Hourly Wage]]-Table1[[#This Row],[Regular Hourly Wage]])/Table1[[#This Row],[Regular Hourly Wage]]))*Table1[[#This Row],[Regular Wage Cap]]</f>
        <v>22.125</v>
      </c>
      <c r="AA594" s="41">
        <f>(1+IF(Table1[[#This Row],[Regular Hourly Wage]]=0,0,(Table1[[#This Row],[Holiday Hourly Wage]]-Table1[[#This Row],[Regular Hourly Wage]])/Table1[[#This Row],[Regular Hourly Wage]]))*Table1[[#This Row],[Regular Wage Cap]]</f>
        <v>14.75</v>
      </c>
      <c r="AB594" s="41">
        <f>Table1[[#This Row],[Regular Hours3]]*Table1[[#This Row],[Regular Hourly Wage]]</f>
        <v>0</v>
      </c>
      <c r="AC594" s="41">
        <f>Table1[[#This Row],[OvertimeHours5]]*Table1[[#This Row],[Overtime Hourly Wage]]</f>
        <v>0</v>
      </c>
      <c r="AD594" s="41">
        <f>Table1[[#This Row],[Holiday Hours7]]*Table1[[#This Row],[Holiday Hourly Wage]]</f>
        <v>0</v>
      </c>
      <c r="AE594" s="41">
        <f>SUM(Table1[[#This Row],[Regular10]:[Holiday12]])</f>
        <v>0</v>
      </c>
      <c r="AF594" s="41">
        <f>Table1[[#This Row],[Regular Hours3]]*Table1[[#This Row],[Regular Wage Cap]]</f>
        <v>0</v>
      </c>
      <c r="AG594" s="41">
        <f>Table1[[#This Row],[OvertimeHours5]]*Table1[[#This Row],[Overtime Wage Cap]]</f>
        <v>0</v>
      </c>
      <c r="AH594" s="41">
        <f>Table1[[#This Row],[Holiday Hours7]]*Table1[[#This Row],[Holiday Wage Cap]]</f>
        <v>0</v>
      </c>
      <c r="AI594" s="41">
        <f>SUM(Table1[[#This Row],[Regular]:[Holiday]])</f>
        <v>0</v>
      </c>
      <c r="AJ594" s="41">
        <f>IF(Table1[[#This Row],[Total]]=0,0,Table1[[#This Row],[Total2]]-Table1[[#This Row],[Total]])</f>
        <v>0</v>
      </c>
      <c r="AK594" s="41">
        <f>Table1[[#This Row],[Difference]]*Table1[[#This Row],[DDS Funding Percent]]</f>
        <v>0</v>
      </c>
      <c r="AL594" s="41">
        <f>IF(Table1[[#This Row],[Regular Hourly Wage]]&lt;&gt;0,Table1[[#This Row],[Regular Wage Cap]]-Table1[[#This Row],[Regular Hourly Wage]],0)</f>
        <v>0</v>
      </c>
      <c r="AM594" s="38"/>
      <c r="AN594" s="41">
        <f>Table1[[#This Row],[Wage Difference]]*Table1[[#This Row],[Post Wage Increase Time Off Accruals (Hours)]]</f>
        <v>0</v>
      </c>
      <c r="AO594" s="41">
        <f>Table1[[#This Row],[Min Wage Time Off Accrual Expense]]*Table1[[#This Row],[DDS Funding Percent]]</f>
        <v>0</v>
      </c>
      <c r="AP594" s="1"/>
      <c r="AQ594" s="18"/>
    </row>
    <row r="595" spans="3:43" x14ac:dyDescent="0.25">
      <c r="C595" s="58"/>
      <c r="D595" s="57"/>
      <c r="K595" s="41">
        <f>SUM(Table1[[#This Row],[Regular Wages]],Table1[[#This Row],[OvertimeWages]],Table1[[#This Row],[Holiday Wages]],Table1[[#This Row],[Incentive Payments]])</f>
        <v>0</v>
      </c>
      <c r="L595" s="38"/>
      <c r="M595" s="38"/>
      <c r="N595" s="38"/>
      <c r="O595" s="38"/>
      <c r="P595" s="38"/>
      <c r="Q595" s="38"/>
      <c r="R595" s="38"/>
      <c r="S595" s="41">
        <f>SUM(Table1[[#This Row],[Regular Wages2]],Table1[[#This Row],[OvertimeWages4]],Table1[[#This Row],[Holiday Wages6]],Table1[[#This Row],[Incentive Payments8]])</f>
        <v>0</v>
      </c>
      <c r="T595" s="41">
        <f>SUM(Table1[[#This Row],[Total Pre Min Wage Wages]],Table1[[#This Row],[Total After Min Wage Wages]])</f>
        <v>0</v>
      </c>
      <c r="U595" s="41">
        <f>IFERROR(IF(OR(Table1[[#This Row],[Regular Hours]]=0,Table1[[#This Row],[Regular Hours]]=""),VLOOKUP(Table1[[#This Row],[Position Title]],startingWages!$A$2:$D$200,2, FALSE),Table1[[#This Row],[Regular Wages]]/Table1[[#This Row],[Regular Hours]]),0)</f>
        <v>0</v>
      </c>
      <c r="V595" s="41">
        <f>IF(OR(Table1[[#This Row],[OvertimeHours]]="",Table1[[#This Row],[OvertimeHours]]=0),Table1[[#This Row],[Regular Hourly Wage]]*1.5,Table1[[#This Row],[OvertimeWages]]/Table1[[#This Row],[OvertimeHours]])</f>
        <v>0</v>
      </c>
      <c r="W595" s="41">
        <f>IF(OR(Table1[[#This Row],[Holiday Hours]]="",Table1[[#This Row],[Holiday Hours]]=0),Table1[[#This Row],[Regular Hourly Wage]],Table1[[#This Row],[Holiday Wages]]/Table1[[#This Row],[Holiday Hours]])</f>
        <v>0</v>
      </c>
      <c r="X595" s="41" t="str">
        <f>IF(Table1[[#This Row],[Regular Hourly Wage]]&lt;14.05,"$14.75",IF(Table1[[#This Row],[Regular Hourly Wage]]&lt;30,"5%","None"))</f>
        <v>$14.75</v>
      </c>
      <c r="Y595" s="41">
        <f>IF(Table1[[#This Row],[Wage Category]]="5%",Table1[[#This Row],[Regular Hourly Wage]]*1.05,IF(Table1[[#This Row],[Wage Category]]="$14.75",14.75,Table1[[#This Row],[Regular Hourly Wage]]))</f>
        <v>14.75</v>
      </c>
      <c r="Z595" s="41">
        <f>(1+IF(Table1[[#This Row],[Regular Hourly Wage]]=0,0.5,(Table1[[#This Row],[Overtime Hourly Wage]]-Table1[[#This Row],[Regular Hourly Wage]])/Table1[[#This Row],[Regular Hourly Wage]]))*Table1[[#This Row],[Regular Wage Cap]]</f>
        <v>22.125</v>
      </c>
      <c r="AA595" s="41">
        <f>(1+IF(Table1[[#This Row],[Regular Hourly Wage]]=0,0,(Table1[[#This Row],[Holiday Hourly Wage]]-Table1[[#This Row],[Regular Hourly Wage]])/Table1[[#This Row],[Regular Hourly Wage]]))*Table1[[#This Row],[Regular Wage Cap]]</f>
        <v>14.75</v>
      </c>
      <c r="AB595" s="41">
        <f>Table1[[#This Row],[Regular Hours3]]*Table1[[#This Row],[Regular Hourly Wage]]</f>
        <v>0</v>
      </c>
      <c r="AC595" s="41">
        <f>Table1[[#This Row],[OvertimeHours5]]*Table1[[#This Row],[Overtime Hourly Wage]]</f>
        <v>0</v>
      </c>
      <c r="AD595" s="41">
        <f>Table1[[#This Row],[Holiday Hours7]]*Table1[[#This Row],[Holiday Hourly Wage]]</f>
        <v>0</v>
      </c>
      <c r="AE595" s="41">
        <f>SUM(Table1[[#This Row],[Regular10]:[Holiday12]])</f>
        <v>0</v>
      </c>
      <c r="AF595" s="41">
        <f>Table1[[#This Row],[Regular Hours3]]*Table1[[#This Row],[Regular Wage Cap]]</f>
        <v>0</v>
      </c>
      <c r="AG595" s="41">
        <f>Table1[[#This Row],[OvertimeHours5]]*Table1[[#This Row],[Overtime Wage Cap]]</f>
        <v>0</v>
      </c>
      <c r="AH595" s="41">
        <f>Table1[[#This Row],[Holiday Hours7]]*Table1[[#This Row],[Holiday Wage Cap]]</f>
        <v>0</v>
      </c>
      <c r="AI595" s="41">
        <f>SUM(Table1[[#This Row],[Regular]:[Holiday]])</f>
        <v>0</v>
      </c>
      <c r="AJ595" s="41">
        <f>IF(Table1[[#This Row],[Total]]=0,0,Table1[[#This Row],[Total2]]-Table1[[#This Row],[Total]])</f>
        <v>0</v>
      </c>
      <c r="AK595" s="41">
        <f>Table1[[#This Row],[Difference]]*Table1[[#This Row],[DDS Funding Percent]]</f>
        <v>0</v>
      </c>
      <c r="AL595" s="41">
        <f>IF(Table1[[#This Row],[Regular Hourly Wage]]&lt;&gt;0,Table1[[#This Row],[Regular Wage Cap]]-Table1[[#This Row],[Regular Hourly Wage]],0)</f>
        <v>0</v>
      </c>
      <c r="AM595" s="38"/>
      <c r="AN595" s="41">
        <f>Table1[[#This Row],[Wage Difference]]*Table1[[#This Row],[Post Wage Increase Time Off Accruals (Hours)]]</f>
        <v>0</v>
      </c>
      <c r="AO595" s="41">
        <f>Table1[[#This Row],[Min Wage Time Off Accrual Expense]]*Table1[[#This Row],[DDS Funding Percent]]</f>
        <v>0</v>
      </c>
      <c r="AP595" s="1"/>
      <c r="AQ595" s="18"/>
    </row>
    <row r="596" spans="3:43" x14ac:dyDescent="0.25">
      <c r="C596" s="58"/>
      <c r="D596" s="57"/>
      <c r="K596" s="41">
        <f>SUM(Table1[[#This Row],[Regular Wages]],Table1[[#This Row],[OvertimeWages]],Table1[[#This Row],[Holiday Wages]],Table1[[#This Row],[Incentive Payments]])</f>
        <v>0</v>
      </c>
      <c r="L596" s="38"/>
      <c r="M596" s="38"/>
      <c r="N596" s="38"/>
      <c r="O596" s="38"/>
      <c r="P596" s="38"/>
      <c r="Q596" s="38"/>
      <c r="R596" s="38"/>
      <c r="S596" s="41">
        <f>SUM(Table1[[#This Row],[Regular Wages2]],Table1[[#This Row],[OvertimeWages4]],Table1[[#This Row],[Holiday Wages6]],Table1[[#This Row],[Incentive Payments8]])</f>
        <v>0</v>
      </c>
      <c r="T596" s="41">
        <f>SUM(Table1[[#This Row],[Total Pre Min Wage Wages]],Table1[[#This Row],[Total After Min Wage Wages]])</f>
        <v>0</v>
      </c>
      <c r="U596" s="41">
        <f>IFERROR(IF(OR(Table1[[#This Row],[Regular Hours]]=0,Table1[[#This Row],[Regular Hours]]=""),VLOOKUP(Table1[[#This Row],[Position Title]],startingWages!$A$2:$D$200,2, FALSE),Table1[[#This Row],[Regular Wages]]/Table1[[#This Row],[Regular Hours]]),0)</f>
        <v>0</v>
      </c>
      <c r="V596" s="41">
        <f>IF(OR(Table1[[#This Row],[OvertimeHours]]="",Table1[[#This Row],[OvertimeHours]]=0),Table1[[#This Row],[Regular Hourly Wage]]*1.5,Table1[[#This Row],[OvertimeWages]]/Table1[[#This Row],[OvertimeHours]])</f>
        <v>0</v>
      </c>
      <c r="W596" s="41">
        <f>IF(OR(Table1[[#This Row],[Holiday Hours]]="",Table1[[#This Row],[Holiday Hours]]=0),Table1[[#This Row],[Regular Hourly Wage]],Table1[[#This Row],[Holiday Wages]]/Table1[[#This Row],[Holiday Hours]])</f>
        <v>0</v>
      </c>
      <c r="X596" s="41" t="str">
        <f>IF(Table1[[#This Row],[Regular Hourly Wage]]&lt;14.05,"$14.75",IF(Table1[[#This Row],[Regular Hourly Wage]]&lt;30,"5%","None"))</f>
        <v>$14.75</v>
      </c>
      <c r="Y596" s="41">
        <f>IF(Table1[[#This Row],[Wage Category]]="5%",Table1[[#This Row],[Regular Hourly Wage]]*1.05,IF(Table1[[#This Row],[Wage Category]]="$14.75",14.75,Table1[[#This Row],[Regular Hourly Wage]]))</f>
        <v>14.75</v>
      </c>
      <c r="Z596" s="41">
        <f>(1+IF(Table1[[#This Row],[Regular Hourly Wage]]=0,0.5,(Table1[[#This Row],[Overtime Hourly Wage]]-Table1[[#This Row],[Regular Hourly Wage]])/Table1[[#This Row],[Regular Hourly Wage]]))*Table1[[#This Row],[Regular Wage Cap]]</f>
        <v>22.125</v>
      </c>
      <c r="AA596" s="41">
        <f>(1+IF(Table1[[#This Row],[Regular Hourly Wage]]=0,0,(Table1[[#This Row],[Holiday Hourly Wage]]-Table1[[#This Row],[Regular Hourly Wage]])/Table1[[#This Row],[Regular Hourly Wage]]))*Table1[[#This Row],[Regular Wage Cap]]</f>
        <v>14.75</v>
      </c>
      <c r="AB596" s="41">
        <f>Table1[[#This Row],[Regular Hours3]]*Table1[[#This Row],[Regular Hourly Wage]]</f>
        <v>0</v>
      </c>
      <c r="AC596" s="41">
        <f>Table1[[#This Row],[OvertimeHours5]]*Table1[[#This Row],[Overtime Hourly Wage]]</f>
        <v>0</v>
      </c>
      <c r="AD596" s="41">
        <f>Table1[[#This Row],[Holiday Hours7]]*Table1[[#This Row],[Holiday Hourly Wage]]</f>
        <v>0</v>
      </c>
      <c r="AE596" s="41">
        <f>SUM(Table1[[#This Row],[Regular10]:[Holiday12]])</f>
        <v>0</v>
      </c>
      <c r="AF596" s="41">
        <f>Table1[[#This Row],[Regular Hours3]]*Table1[[#This Row],[Regular Wage Cap]]</f>
        <v>0</v>
      </c>
      <c r="AG596" s="41">
        <f>Table1[[#This Row],[OvertimeHours5]]*Table1[[#This Row],[Overtime Wage Cap]]</f>
        <v>0</v>
      </c>
      <c r="AH596" s="41">
        <f>Table1[[#This Row],[Holiday Hours7]]*Table1[[#This Row],[Holiday Wage Cap]]</f>
        <v>0</v>
      </c>
      <c r="AI596" s="41">
        <f>SUM(Table1[[#This Row],[Regular]:[Holiday]])</f>
        <v>0</v>
      </c>
      <c r="AJ596" s="41">
        <f>IF(Table1[[#This Row],[Total]]=0,0,Table1[[#This Row],[Total2]]-Table1[[#This Row],[Total]])</f>
        <v>0</v>
      </c>
      <c r="AK596" s="41">
        <f>Table1[[#This Row],[Difference]]*Table1[[#This Row],[DDS Funding Percent]]</f>
        <v>0</v>
      </c>
      <c r="AL596" s="41">
        <f>IF(Table1[[#This Row],[Regular Hourly Wage]]&lt;&gt;0,Table1[[#This Row],[Regular Wage Cap]]-Table1[[#This Row],[Regular Hourly Wage]],0)</f>
        <v>0</v>
      </c>
      <c r="AM596" s="38"/>
      <c r="AN596" s="41">
        <f>Table1[[#This Row],[Wage Difference]]*Table1[[#This Row],[Post Wage Increase Time Off Accruals (Hours)]]</f>
        <v>0</v>
      </c>
      <c r="AO596" s="41">
        <f>Table1[[#This Row],[Min Wage Time Off Accrual Expense]]*Table1[[#This Row],[DDS Funding Percent]]</f>
        <v>0</v>
      </c>
      <c r="AP596" s="1"/>
      <c r="AQ596" s="18"/>
    </row>
    <row r="597" spans="3:43" x14ac:dyDescent="0.25">
      <c r="C597" s="58"/>
      <c r="D597" s="57"/>
      <c r="K597" s="41">
        <f>SUM(Table1[[#This Row],[Regular Wages]],Table1[[#This Row],[OvertimeWages]],Table1[[#This Row],[Holiday Wages]],Table1[[#This Row],[Incentive Payments]])</f>
        <v>0</v>
      </c>
      <c r="L597" s="38"/>
      <c r="M597" s="38"/>
      <c r="N597" s="38"/>
      <c r="O597" s="38"/>
      <c r="P597" s="38"/>
      <c r="Q597" s="38"/>
      <c r="R597" s="38"/>
      <c r="S597" s="41">
        <f>SUM(Table1[[#This Row],[Regular Wages2]],Table1[[#This Row],[OvertimeWages4]],Table1[[#This Row],[Holiday Wages6]],Table1[[#This Row],[Incentive Payments8]])</f>
        <v>0</v>
      </c>
      <c r="T597" s="41">
        <f>SUM(Table1[[#This Row],[Total Pre Min Wage Wages]],Table1[[#This Row],[Total After Min Wage Wages]])</f>
        <v>0</v>
      </c>
      <c r="U597" s="41">
        <f>IFERROR(IF(OR(Table1[[#This Row],[Regular Hours]]=0,Table1[[#This Row],[Regular Hours]]=""),VLOOKUP(Table1[[#This Row],[Position Title]],startingWages!$A$2:$D$200,2, FALSE),Table1[[#This Row],[Regular Wages]]/Table1[[#This Row],[Regular Hours]]),0)</f>
        <v>0</v>
      </c>
      <c r="V597" s="41">
        <f>IF(OR(Table1[[#This Row],[OvertimeHours]]="",Table1[[#This Row],[OvertimeHours]]=0),Table1[[#This Row],[Regular Hourly Wage]]*1.5,Table1[[#This Row],[OvertimeWages]]/Table1[[#This Row],[OvertimeHours]])</f>
        <v>0</v>
      </c>
      <c r="W597" s="41">
        <f>IF(OR(Table1[[#This Row],[Holiday Hours]]="",Table1[[#This Row],[Holiday Hours]]=0),Table1[[#This Row],[Regular Hourly Wage]],Table1[[#This Row],[Holiday Wages]]/Table1[[#This Row],[Holiday Hours]])</f>
        <v>0</v>
      </c>
      <c r="X597" s="41" t="str">
        <f>IF(Table1[[#This Row],[Regular Hourly Wage]]&lt;14.05,"$14.75",IF(Table1[[#This Row],[Regular Hourly Wage]]&lt;30,"5%","None"))</f>
        <v>$14.75</v>
      </c>
      <c r="Y597" s="41">
        <f>IF(Table1[[#This Row],[Wage Category]]="5%",Table1[[#This Row],[Regular Hourly Wage]]*1.05,IF(Table1[[#This Row],[Wage Category]]="$14.75",14.75,Table1[[#This Row],[Regular Hourly Wage]]))</f>
        <v>14.75</v>
      </c>
      <c r="Z597" s="41">
        <f>(1+IF(Table1[[#This Row],[Regular Hourly Wage]]=0,0.5,(Table1[[#This Row],[Overtime Hourly Wage]]-Table1[[#This Row],[Regular Hourly Wage]])/Table1[[#This Row],[Regular Hourly Wage]]))*Table1[[#This Row],[Regular Wage Cap]]</f>
        <v>22.125</v>
      </c>
      <c r="AA597" s="41">
        <f>(1+IF(Table1[[#This Row],[Regular Hourly Wage]]=0,0,(Table1[[#This Row],[Holiday Hourly Wage]]-Table1[[#This Row],[Regular Hourly Wage]])/Table1[[#This Row],[Regular Hourly Wage]]))*Table1[[#This Row],[Regular Wage Cap]]</f>
        <v>14.75</v>
      </c>
      <c r="AB597" s="41">
        <f>Table1[[#This Row],[Regular Hours3]]*Table1[[#This Row],[Regular Hourly Wage]]</f>
        <v>0</v>
      </c>
      <c r="AC597" s="41">
        <f>Table1[[#This Row],[OvertimeHours5]]*Table1[[#This Row],[Overtime Hourly Wage]]</f>
        <v>0</v>
      </c>
      <c r="AD597" s="41">
        <f>Table1[[#This Row],[Holiday Hours7]]*Table1[[#This Row],[Holiday Hourly Wage]]</f>
        <v>0</v>
      </c>
      <c r="AE597" s="41">
        <f>SUM(Table1[[#This Row],[Regular10]:[Holiday12]])</f>
        <v>0</v>
      </c>
      <c r="AF597" s="41">
        <f>Table1[[#This Row],[Regular Hours3]]*Table1[[#This Row],[Regular Wage Cap]]</f>
        <v>0</v>
      </c>
      <c r="AG597" s="41">
        <f>Table1[[#This Row],[OvertimeHours5]]*Table1[[#This Row],[Overtime Wage Cap]]</f>
        <v>0</v>
      </c>
      <c r="AH597" s="41">
        <f>Table1[[#This Row],[Holiday Hours7]]*Table1[[#This Row],[Holiday Wage Cap]]</f>
        <v>0</v>
      </c>
      <c r="AI597" s="41">
        <f>SUM(Table1[[#This Row],[Regular]:[Holiday]])</f>
        <v>0</v>
      </c>
      <c r="AJ597" s="41">
        <f>IF(Table1[[#This Row],[Total]]=0,0,Table1[[#This Row],[Total2]]-Table1[[#This Row],[Total]])</f>
        <v>0</v>
      </c>
      <c r="AK597" s="41">
        <f>Table1[[#This Row],[Difference]]*Table1[[#This Row],[DDS Funding Percent]]</f>
        <v>0</v>
      </c>
      <c r="AL597" s="41">
        <f>IF(Table1[[#This Row],[Regular Hourly Wage]]&lt;&gt;0,Table1[[#This Row],[Regular Wage Cap]]-Table1[[#This Row],[Regular Hourly Wage]],0)</f>
        <v>0</v>
      </c>
      <c r="AM597" s="38"/>
      <c r="AN597" s="41">
        <f>Table1[[#This Row],[Wage Difference]]*Table1[[#This Row],[Post Wage Increase Time Off Accruals (Hours)]]</f>
        <v>0</v>
      </c>
      <c r="AO597" s="41">
        <f>Table1[[#This Row],[Min Wage Time Off Accrual Expense]]*Table1[[#This Row],[DDS Funding Percent]]</f>
        <v>0</v>
      </c>
      <c r="AP597" s="1"/>
      <c r="AQ597" s="18"/>
    </row>
    <row r="598" spans="3:43" x14ac:dyDescent="0.25">
      <c r="C598" s="58"/>
      <c r="D598" s="57"/>
      <c r="K598" s="41">
        <f>SUM(Table1[[#This Row],[Regular Wages]],Table1[[#This Row],[OvertimeWages]],Table1[[#This Row],[Holiday Wages]],Table1[[#This Row],[Incentive Payments]])</f>
        <v>0</v>
      </c>
      <c r="L598" s="38"/>
      <c r="M598" s="38"/>
      <c r="N598" s="38"/>
      <c r="O598" s="38"/>
      <c r="P598" s="38"/>
      <c r="Q598" s="38"/>
      <c r="R598" s="38"/>
      <c r="S598" s="41">
        <f>SUM(Table1[[#This Row],[Regular Wages2]],Table1[[#This Row],[OvertimeWages4]],Table1[[#This Row],[Holiday Wages6]],Table1[[#This Row],[Incentive Payments8]])</f>
        <v>0</v>
      </c>
      <c r="T598" s="41">
        <f>SUM(Table1[[#This Row],[Total Pre Min Wage Wages]],Table1[[#This Row],[Total After Min Wage Wages]])</f>
        <v>0</v>
      </c>
      <c r="U598" s="41">
        <f>IFERROR(IF(OR(Table1[[#This Row],[Regular Hours]]=0,Table1[[#This Row],[Regular Hours]]=""),VLOOKUP(Table1[[#This Row],[Position Title]],startingWages!$A$2:$D$200,2, FALSE),Table1[[#This Row],[Regular Wages]]/Table1[[#This Row],[Regular Hours]]),0)</f>
        <v>0</v>
      </c>
      <c r="V598" s="41">
        <f>IF(OR(Table1[[#This Row],[OvertimeHours]]="",Table1[[#This Row],[OvertimeHours]]=0),Table1[[#This Row],[Regular Hourly Wage]]*1.5,Table1[[#This Row],[OvertimeWages]]/Table1[[#This Row],[OvertimeHours]])</f>
        <v>0</v>
      </c>
      <c r="W598" s="41">
        <f>IF(OR(Table1[[#This Row],[Holiday Hours]]="",Table1[[#This Row],[Holiday Hours]]=0),Table1[[#This Row],[Regular Hourly Wage]],Table1[[#This Row],[Holiday Wages]]/Table1[[#This Row],[Holiday Hours]])</f>
        <v>0</v>
      </c>
      <c r="X598" s="41" t="str">
        <f>IF(Table1[[#This Row],[Regular Hourly Wage]]&lt;14.05,"$14.75",IF(Table1[[#This Row],[Regular Hourly Wage]]&lt;30,"5%","None"))</f>
        <v>$14.75</v>
      </c>
      <c r="Y598" s="41">
        <f>IF(Table1[[#This Row],[Wage Category]]="5%",Table1[[#This Row],[Regular Hourly Wage]]*1.05,IF(Table1[[#This Row],[Wage Category]]="$14.75",14.75,Table1[[#This Row],[Regular Hourly Wage]]))</f>
        <v>14.75</v>
      </c>
      <c r="Z598" s="41">
        <f>(1+IF(Table1[[#This Row],[Regular Hourly Wage]]=0,0.5,(Table1[[#This Row],[Overtime Hourly Wage]]-Table1[[#This Row],[Regular Hourly Wage]])/Table1[[#This Row],[Regular Hourly Wage]]))*Table1[[#This Row],[Regular Wage Cap]]</f>
        <v>22.125</v>
      </c>
      <c r="AA598" s="41">
        <f>(1+IF(Table1[[#This Row],[Regular Hourly Wage]]=0,0,(Table1[[#This Row],[Holiday Hourly Wage]]-Table1[[#This Row],[Regular Hourly Wage]])/Table1[[#This Row],[Regular Hourly Wage]]))*Table1[[#This Row],[Regular Wage Cap]]</f>
        <v>14.75</v>
      </c>
      <c r="AB598" s="41">
        <f>Table1[[#This Row],[Regular Hours3]]*Table1[[#This Row],[Regular Hourly Wage]]</f>
        <v>0</v>
      </c>
      <c r="AC598" s="41">
        <f>Table1[[#This Row],[OvertimeHours5]]*Table1[[#This Row],[Overtime Hourly Wage]]</f>
        <v>0</v>
      </c>
      <c r="AD598" s="41">
        <f>Table1[[#This Row],[Holiday Hours7]]*Table1[[#This Row],[Holiday Hourly Wage]]</f>
        <v>0</v>
      </c>
      <c r="AE598" s="41">
        <f>SUM(Table1[[#This Row],[Regular10]:[Holiday12]])</f>
        <v>0</v>
      </c>
      <c r="AF598" s="41">
        <f>Table1[[#This Row],[Regular Hours3]]*Table1[[#This Row],[Regular Wage Cap]]</f>
        <v>0</v>
      </c>
      <c r="AG598" s="41">
        <f>Table1[[#This Row],[OvertimeHours5]]*Table1[[#This Row],[Overtime Wage Cap]]</f>
        <v>0</v>
      </c>
      <c r="AH598" s="41">
        <f>Table1[[#This Row],[Holiday Hours7]]*Table1[[#This Row],[Holiday Wage Cap]]</f>
        <v>0</v>
      </c>
      <c r="AI598" s="41">
        <f>SUM(Table1[[#This Row],[Regular]:[Holiday]])</f>
        <v>0</v>
      </c>
      <c r="AJ598" s="41">
        <f>IF(Table1[[#This Row],[Total]]=0,0,Table1[[#This Row],[Total2]]-Table1[[#This Row],[Total]])</f>
        <v>0</v>
      </c>
      <c r="AK598" s="41">
        <f>Table1[[#This Row],[Difference]]*Table1[[#This Row],[DDS Funding Percent]]</f>
        <v>0</v>
      </c>
      <c r="AL598" s="41">
        <f>IF(Table1[[#This Row],[Regular Hourly Wage]]&lt;&gt;0,Table1[[#This Row],[Regular Wage Cap]]-Table1[[#This Row],[Regular Hourly Wage]],0)</f>
        <v>0</v>
      </c>
      <c r="AM598" s="38"/>
      <c r="AN598" s="41">
        <f>Table1[[#This Row],[Wage Difference]]*Table1[[#This Row],[Post Wage Increase Time Off Accruals (Hours)]]</f>
        <v>0</v>
      </c>
      <c r="AO598" s="41">
        <f>Table1[[#This Row],[Min Wage Time Off Accrual Expense]]*Table1[[#This Row],[DDS Funding Percent]]</f>
        <v>0</v>
      </c>
      <c r="AP598" s="1"/>
      <c r="AQ598" s="18"/>
    </row>
    <row r="599" spans="3:43" x14ac:dyDescent="0.25">
      <c r="C599" s="58"/>
      <c r="D599" s="57"/>
      <c r="K599" s="41">
        <f>SUM(Table1[[#This Row],[Regular Wages]],Table1[[#This Row],[OvertimeWages]],Table1[[#This Row],[Holiday Wages]],Table1[[#This Row],[Incentive Payments]])</f>
        <v>0</v>
      </c>
      <c r="L599" s="38"/>
      <c r="M599" s="38"/>
      <c r="N599" s="38"/>
      <c r="O599" s="38"/>
      <c r="P599" s="38"/>
      <c r="Q599" s="38"/>
      <c r="R599" s="38"/>
      <c r="S599" s="41">
        <f>SUM(Table1[[#This Row],[Regular Wages2]],Table1[[#This Row],[OvertimeWages4]],Table1[[#This Row],[Holiday Wages6]],Table1[[#This Row],[Incentive Payments8]])</f>
        <v>0</v>
      </c>
      <c r="T599" s="41">
        <f>SUM(Table1[[#This Row],[Total Pre Min Wage Wages]],Table1[[#This Row],[Total After Min Wage Wages]])</f>
        <v>0</v>
      </c>
      <c r="U599" s="41">
        <f>IFERROR(IF(OR(Table1[[#This Row],[Regular Hours]]=0,Table1[[#This Row],[Regular Hours]]=""),VLOOKUP(Table1[[#This Row],[Position Title]],startingWages!$A$2:$D$200,2, FALSE),Table1[[#This Row],[Regular Wages]]/Table1[[#This Row],[Regular Hours]]),0)</f>
        <v>0</v>
      </c>
      <c r="V599" s="41">
        <f>IF(OR(Table1[[#This Row],[OvertimeHours]]="",Table1[[#This Row],[OvertimeHours]]=0),Table1[[#This Row],[Regular Hourly Wage]]*1.5,Table1[[#This Row],[OvertimeWages]]/Table1[[#This Row],[OvertimeHours]])</f>
        <v>0</v>
      </c>
      <c r="W599" s="41">
        <f>IF(OR(Table1[[#This Row],[Holiday Hours]]="",Table1[[#This Row],[Holiday Hours]]=0),Table1[[#This Row],[Regular Hourly Wage]],Table1[[#This Row],[Holiday Wages]]/Table1[[#This Row],[Holiday Hours]])</f>
        <v>0</v>
      </c>
      <c r="X599" s="41" t="str">
        <f>IF(Table1[[#This Row],[Regular Hourly Wage]]&lt;14.05,"$14.75",IF(Table1[[#This Row],[Regular Hourly Wage]]&lt;30,"5%","None"))</f>
        <v>$14.75</v>
      </c>
      <c r="Y599" s="41">
        <f>IF(Table1[[#This Row],[Wage Category]]="5%",Table1[[#This Row],[Regular Hourly Wage]]*1.05,IF(Table1[[#This Row],[Wage Category]]="$14.75",14.75,Table1[[#This Row],[Regular Hourly Wage]]))</f>
        <v>14.75</v>
      </c>
      <c r="Z599" s="41">
        <f>(1+IF(Table1[[#This Row],[Regular Hourly Wage]]=0,0.5,(Table1[[#This Row],[Overtime Hourly Wage]]-Table1[[#This Row],[Regular Hourly Wage]])/Table1[[#This Row],[Regular Hourly Wage]]))*Table1[[#This Row],[Regular Wage Cap]]</f>
        <v>22.125</v>
      </c>
      <c r="AA599" s="41">
        <f>(1+IF(Table1[[#This Row],[Regular Hourly Wage]]=0,0,(Table1[[#This Row],[Holiday Hourly Wage]]-Table1[[#This Row],[Regular Hourly Wage]])/Table1[[#This Row],[Regular Hourly Wage]]))*Table1[[#This Row],[Regular Wage Cap]]</f>
        <v>14.75</v>
      </c>
      <c r="AB599" s="41">
        <f>Table1[[#This Row],[Regular Hours3]]*Table1[[#This Row],[Regular Hourly Wage]]</f>
        <v>0</v>
      </c>
      <c r="AC599" s="41">
        <f>Table1[[#This Row],[OvertimeHours5]]*Table1[[#This Row],[Overtime Hourly Wage]]</f>
        <v>0</v>
      </c>
      <c r="AD599" s="41">
        <f>Table1[[#This Row],[Holiday Hours7]]*Table1[[#This Row],[Holiday Hourly Wage]]</f>
        <v>0</v>
      </c>
      <c r="AE599" s="41">
        <f>SUM(Table1[[#This Row],[Regular10]:[Holiday12]])</f>
        <v>0</v>
      </c>
      <c r="AF599" s="41">
        <f>Table1[[#This Row],[Regular Hours3]]*Table1[[#This Row],[Regular Wage Cap]]</f>
        <v>0</v>
      </c>
      <c r="AG599" s="41">
        <f>Table1[[#This Row],[OvertimeHours5]]*Table1[[#This Row],[Overtime Wage Cap]]</f>
        <v>0</v>
      </c>
      <c r="AH599" s="41">
        <f>Table1[[#This Row],[Holiday Hours7]]*Table1[[#This Row],[Holiday Wage Cap]]</f>
        <v>0</v>
      </c>
      <c r="AI599" s="41">
        <f>SUM(Table1[[#This Row],[Regular]:[Holiday]])</f>
        <v>0</v>
      </c>
      <c r="AJ599" s="41">
        <f>IF(Table1[[#This Row],[Total]]=0,0,Table1[[#This Row],[Total2]]-Table1[[#This Row],[Total]])</f>
        <v>0</v>
      </c>
      <c r="AK599" s="41">
        <f>Table1[[#This Row],[Difference]]*Table1[[#This Row],[DDS Funding Percent]]</f>
        <v>0</v>
      </c>
      <c r="AL599" s="41">
        <f>IF(Table1[[#This Row],[Regular Hourly Wage]]&lt;&gt;0,Table1[[#This Row],[Regular Wage Cap]]-Table1[[#This Row],[Regular Hourly Wage]],0)</f>
        <v>0</v>
      </c>
      <c r="AM599" s="38"/>
      <c r="AN599" s="41">
        <f>Table1[[#This Row],[Wage Difference]]*Table1[[#This Row],[Post Wage Increase Time Off Accruals (Hours)]]</f>
        <v>0</v>
      </c>
      <c r="AO599" s="41">
        <f>Table1[[#This Row],[Min Wage Time Off Accrual Expense]]*Table1[[#This Row],[DDS Funding Percent]]</f>
        <v>0</v>
      </c>
      <c r="AP599" s="1"/>
      <c r="AQ599" s="18"/>
    </row>
    <row r="600" spans="3:43" x14ac:dyDescent="0.25">
      <c r="C600" s="58"/>
      <c r="D600" s="57"/>
      <c r="K600" s="41">
        <f>SUM(Table1[[#This Row],[Regular Wages]],Table1[[#This Row],[OvertimeWages]],Table1[[#This Row],[Holiday Wages]],Table1[[#This Row],[Incentive Payments]])</f>
        <v>0</v>
      </c>
      <c r="L600" s="38"/>
      <c r="M600" s="38"/>
      <c r="N600" s="38"/>
      <c r="O600" s="38"/>
      <c r="P600" s="38"/>
      <c r="Q600" s="38"/>
      <c r="R600" s="38"/>
      <c r="S600" s="41">
        <f>SUM(Table1[[#This Row],[Regular Wages2]],Table1[[#This Row],[OvertimeWages4]],Table1[[#This Row],[Holiday Wages6]],Table1[[#This Row],[Incentive Payments8]])</f>
        <v>0</v>
      </c>
      <c r="T600" s="41">
        <f>SUM(Table1[[#This Row],[Total Pre Min Wage Wages]],Table1[[#This Row],[Total After Min Wage Wages]])</f>
        <v>0</v>
      </c>
      <c r="U600" s="41">
        <f>IFERROR(IF(OR(Table1[[#This Row],[Regular Hours]]=0,Table1[[#This Row],[Regular Hours]]=""),VLOOKUP(Table1[[#This Row],[Position Title]],startingWages!$A$2:$D$200,2, FALSE),Table1[[#This Row],[Regular Wages]]/Table1[[#This Row],[Regular Hours]]),0)</f>
        <v>0</v>
      </c>
      <c r="V600" s="41">
        <f>IF(OR(Table1[[#This Row],[OvertimeHours]]="",Table1[[#This Row],[OvertimeHours]]=0),Table1[[#This Row],[Regular Hourly Wage]]*1.5,Table1[[#This Row],[OvertimeWages]]/Table1[[#This Row],[OvertimeHours]])</f>
        <v>0</v>
      </c>
      <c r="W600" s="41">
        <f>IF(OR(Table1[[#This Row],[Holiday Hours]]="",Table1[[#This Row],[Holiday Hours]]=0),Table1[[#This Row],[Regular Hourly Wage]],Table1[[#This Row],[Holiday Wages]]/Table1[[#This Row],[Holiday Hours]])</f>
        <v>0</v>
      </c>
      <c r="X600" s="41" t="str">
        <f>IF(Table1[[#This Row],[Regular Hourly Wage]]&lt;14.05,"$14.75",IF(Table1[[#This Row],[Regular Hourly Wage]]&lt;30,"5%","None"))</f>
        <v>$14.75</v>
      </c>
      <c r="Y600" s="41">
        <f>IF(Table1[[#This Row],[Wage Category]]="5%",Table1[[#This Row],[Regular Hourly Wage]]*1.05,IF(Table1[[#This Row],[Wage Category]]="$14.75",14.75,Table1[[#This Row],[Regular Hourly Wage]]))</f>
        <v>14.75</v>
      </c>
      <c r="Z600" s="41">
        <f>(1+IF(Table1[[#This Row],[Regular Hourly Wage]]=0,0.5,(Table1[[#This Row],[Overtime Hourly Wage]]-Table1[[#This Row],[Regular Hourly Wage]])/Table1[[#This Row],[Regular Hourly Wage]]))*Table1[[#This Row],[Regular Wage Cap]]</f>
        <v>22.125</v>
      </c>
      <c r="AA600" s="41">
        <f>(1+IF(Table1[[#This Row],[Regular Hourly Wage]]=0,0,(Table1[[#This Row],[Holiday Hourly Wage]]-Table1[[#This Row],[Regular Hourly Wage]])/Table1[[#This Row],[Regular Hourly Wage]]))*Table1[[#This Row],[Regular Wage Cap]]</f>
        <v>14.75</v>
      </c>
      <c r="AB600" s="41">
        <f>Table1[[#This Row],[Regular Hours3]]*Table1[[#This Row],[Regular Hourly Wage]]</f>
        <v>0</v>
      </c>
      <c r="AC600" s="41">
        <f>Table1[[#This Row],[OvertimeHours5]]*Table1[[#This Row],[Overtime Hourly Wage]]</f>
        <v>0</v>
      </c>
      <c r="AD600" s="41">
        <f>Table1[[#This Row],[Holiday Hours7]]*Table1[[#This Row],[Holiday Hourly Wage]]</f>
        <v>0</v>
      </c>
      <c r="AE600" s="41">
        <f>SUM(Table1[[#This Row],[Regular10]:[Holiday12]])</f>
        <v>0</v>
      </c>
      <c r="AF600" s="41">
        <f>Table1[[#This Row],[Regular Hours3]]*Table1[[#This Row],[Regular Wage Cap]]</f>
        <v>0</v>
      </c>
      <c r="AG600" s="41">
        <f>Table1[[#This Row],[OvertimeHours5]]*Table1[[#This Row],[Overtime Wage Cap]]</f>
        <v>0</v>
      </c>
      <c r="AH600" s="41">
        <f>Table1[[#This Row],[Holiday Hours7]]*Table1[[#This Row],[Holiday Wage Cap]]</f>
        <v>0</v>
      </c>
      <c r="AI600" s="41">
        <f>SUM(Table1[[#This Row],[Regular]:[Holiday]])</f>
        <v>0</v>
      </c>
      <c r="AJ600" s="41">
        <f>IF(Table1[[#This Row],[Total]]=0,0,Table1[[#This Row],[Total2]]-Table1[[#This Row],[Total]])</f>
        <v>0</v>
      </c>
      <c r="AK600" s="41">
        <f>Table1[[#This Row],[Difference]]*Table1[[#This Row],[DDS Funding Percent]]</f>
        <v>0</v>
      </c>
      <c r="AL600" s="41">
        <f>IF(Table1[[#This Row],[Regular Hourly Wage]]&lt;&gt;0,Table1[[#This Row],[Regular Wage Cap]]-Table1[[#This Row],[Regular Hourly Wage]],0)</f>
        <v>0</v>
      </c>
      <c r="AM600" s="38"/>
      <c r="AN600" s="41">
        <f>Table1[[#This Row],[Wage Difference]]*Table1[[#This Row],[Post Wage Increase Time Off Accruals (Hours)]]</f>
        <v>0</v>
      </c>
      <c r="AO600" s="41">
        <f>Table1[[#This Row],[Min Wage Time Off Accrual Expense]]*Table1[[#This Row],[DDS Funding Percent]]</f>
        <v>0</v>
      </c>
      <c r="AP600" s="1"/>
      <c r="AQ600" s="18"/>
    </row>
    <row r="601" spans="3:43" x14ac:dyDescent="0.25">
      <c r="C601" s="58"/>
      <c r="D601" s="57"/>
      <c r="K601" s="41">
        <f>SUM(Table1[[#This Row],[Regular Wages]],Table1[[#This Row],[OvertimeWages]],Table1[[#This Row],[Holiday Wages]],Table1[[#This Row],[Incentive Payments]])</f>
        <v>0</v>
      </c>
      <c r="L601" s="38"/>
      <c r="M601" s="38"/>
      <c r="N601" s="38"/>
      <c r="O601" s="38"/>
      <c r="P601" s="38"/>
      <c r="Q601" s="38"/>
      <c r="R601" s="38"/>
      <c r="S601" s="41">
        <f>SUM(Table1[[#This Row],[Regular Wages2]],Table1[[#This Row],[OvertimeWages4]],Table1[[#This Row],[Holiday Wages6]],Table1[[#This Row],[Incentive Payments8]])</f>
        <v>0</v>
      </c>
      <c r="T601" s="41">
        <f>SUM(Table1[[#This Row],[Total Pre Min Wage Wages]],Table1[[#This Row],[Total After Min Wage Wages]])</f>
        <v>0</v>
      </c>
      <c r="U601" s="41">
        <f>IFERROR(IF(OR(Table1[[#This Row],[Regular Hours]]=0,Table1[[#This Row],[Regular Hours]]=""),VLOOKUP(Table1[[#This Row],[Position Title]],startingWages!$A$2:$D$200,2, FALSE),Table1[[#This Row],[Regular Wages]]/Table1[[#This Row],[Regular Hours]]),0)</f>
        <v>0</v>
      </c>
      <c r="V601" s="41">
        <f>IF(OR(Table1[[#This Row],[OvertimeHours]]="",Table1[[#This Row],[OvertimeHours]]=0),Table1[[#This Row],[Regular Hourly Wage]]*1.5,Table1[[#This Row],[OvertimeWages]]/Table1[[#This Row],[OvertimeHours]])</f>
        <v>0</v>
      </c>
      <c r="W601" s="41">
        <f>IF(OR(Table1[[#This Row],[Holiday Hours]]="",Table1[[#This Row],[Holiday Hours]]=0),Table1[[#This Row],[Regular Hourly Wage]],Table1[[#This Row],[Holiday Wages]]/Table1[[#This Row],[Holiday Hours]])</f>
        <v>0</v>
      </c>
      <c r="X601" s="41" t="str">
        <f>IF(Table1[[#This Row],[Regular Hourly Wage]]&lt;14.05,"$14.75",IF(Table1[[#This Row],[Regular Hourly Wage]]&lt;30,"5%","None"))</f>
        <v>$14.75</v>
      </c>
      <c r="Y601" s="41">
        <f>IF(Table1[[#This Row],[Wage Category]]="5%",Table1[[#This Row],[Regular Hourly Wage]]*1.05,IF(Table1[[#This Row],[Wage Category]]="$14.75",14.75,Table1[[#This Row],[Regular Hourly Wage]]))</f>
        <v>14.75</v>
      </c>
      <c r="Z601" s="41">
        <f>(1+IF(Table1[[#This Row],[Regular Hourly Wage]]=0,0.5,(Table1[[#This Row],[Overtime Hourly Wage]]-Table1[[#This Row],[Regular Hourly Wage]])/Table1[[#This Row],[Regular Hourly Wage]]))*Table1[[#This Row],[Regular Wage Cap]]</f>
        <v>22.125</v>
      </c>
      <c r="AA601" s="41">
        <f>(1+IF(Table1[[#This Row],[Regular Hourly Wage]]=0,0,(Table1[[#This Row],[Holiday Hourly Wage]]-Table1[[#This Row],[Regular Hourly Wage]])/Table1[[#This Row],[Regular Hourly Wage]]))*Table1[[#This Row],[Regular Wage Cap]]</f>
        <v>14.75</v>
      </c>
      <c r="AB601" s="41">
        <f>Table1[[#This Row],[Regular Hours3]]*Table1[[#This Row],[Regular Hourly Wage]]</f>
        <v>0</v>
      </c>
      <c r="AC601" s="41">
        <f>Table1[[#This Row],[OvertimeHours5]]*Table1[[#This Row],[Overtime Hourly Wage]]</f>
        <v>0</v>
      </c>
      <c r="AD601" s="41">
        <f>Table1[[#This Row],[Holiday Hours7]]*Table1[[#This Row],[Holiday Hourly Wage]]</f>
        <v>0</v>
      </c>
      <c r="AE601" s="41">
        <f>SUM(Table1[[#This Row],[Regular10]:[Holiday12]])</f>
        <v>0</v>
      </c>
      <c r="AF601" s="41">
        <f>Table1[[#This Row],[Regular Hours3]]*Table1[[#This Row],[Regular Wage Cap]]</f>
        <v>0</v>
      </c>
      <c r="AG601" s="41">
        <f>Table1[[#This Row],[OvertimeHours5]]*Table1[[#This Row],[Overtime Wage Cap]]</f>
        <v>0</v>
      </c>
      <c r="AH601" s="41">
        <f>Table1[[#This Row],[Holiday Hours7]]*Table1[[#This Row],[Holiday Wage Cap]]</f>
        <v>0</v>
      </c>
      <c r="AI601" s="41">
        <f>SUM(Table1[[#This Row],[Regular]:[Holiday]])</f>
        <v>0</v>
      </c>
      <c r="AJ601" s="41">
        <f>IF(Table1[[#This Row],[Total]]=0,0,Table1[[#This Row],[Total2]]-Table1[[#This Row],[Total]])</f>
        <v>0</v>
      </c>
      <c r="AK601" s="41">
        <f>Table1[[#This Row],[Difference]]*Table1[[#This Row],[DDS Funding Percent]]</f>
        <v>0</v>
      </c>
      <c r="AL601" s="41">
        <f>IF(Table1[[#This Row],[Regular Hourly Wage]]&lt;&gt;0,Table1[[#This Row],[Regular Wage Cap]]-Table1[[#This Row],[Regular Hourly Wage]],0)</f>
        <v>0</v>
      </c>
      <c r="AM601" s="38"/>
      <c r="AN601" s="41">
        <f>Table1[[#This Row],[Wage Difference]]*Table1[[#This Row],[Post Wage Increase Time Off Accruals (Hours)]]</f>
        <v>0</v>
      </c>
      <c r="AO601" s="41">
        <f>Table1[[#This Row],[Min Wage Time Off Accrual Expense]]*Table1[[#This Row],[DDS Funding Percent]]</f>
        <v>0</v>
      </c>
      <c r="AP601" s="1"/>
      <c r="AQ601" s="18"/>
    </row>
    <row r="602" spans="3:43" x14ac:dyDescent="0.25">
      <c r="C602" s="58"/>
      <c r="D602" s="57"/>
      <c r="K602" s="41">
        <f>SUM(Table1[[#This Row],[Regular Wages]],Table1[[#This Row],[OvertimeWages]],Table1[[#This Row],[Holiday Wages]],Table1[[#This Row],[Incentive Payments]])</f>
        <v>0</v>
      </c>
      <c r="L602" s="38"/>
      <c r="M602" s="38"/>
      <c r="N602" s="38"/>
      <c r="O602" s="38"/>
      <c r="P602" s="38"/>
      <c r="Q602" s="38"/>
      <c r="R602" s="38"/>
      <c r="S602" s="41">
        <f>SUM(Table1[[#This Row],[Regular Wages2]],Table1[[#This Row],[OvertimeWages4]],Table1[[#This Row],[Holiday Wages6]],Table1[[#This Row],[Incentive Payments8]])</f>
        <v>0</v>
      </c>
      <c r="T602" s="41">
        <f>SUM(Table1[[#This Row],[Total Pre Min Wage Wages]],Table1[[#This Row],[Total After Min Wage Wages]])</f>
        <v>0</v>
      </c>
      <c r="U602" s="41">
        <f>IFERROR(IF(OR(Table1[[#This Row],[Regular Hours]]=0,Table1[[#This Row],[Regular Hours]]=""),VLOOKUP(Table1[[#This Row],[Position Title]],startingWages!$A$2:$D$200,2, FALSE),Table1[[#This Row],[Regular Wages]]/Table1[[#This Row],[Regular Hours]]),0)</f>
        <v>0</v>
      </c>
      <c r="V602" s="41">
        <f>IF(OR(Table1[[#This Row],[OvertimeHours]]="",Table1[[#This Row],[OvertimeHours]]=0),Table1[[#This Row],[Regular Hourly Wage]]*1.5,Table1[[#This Row],[OvertimeWages]]/Table1[[#This Row],[OvertimeHours]])</f>
        <v>0</v>
      </c>
      <c r="W602" s="41">
        <f>IF(OR(Table1[[#This Row],[Holiday Hours]]="",Table1[[#This Row],[Holiday Hours]]=0),Table1[[#This Row],[Regular Hourly Wage]],Table1[[#This Row],[Holiday Wages]]/Table1[[#This Row],[Holiday Hours]])</f>
        <v>0</v>
      </c>
      <c r="X602" s="41" t="str">
        <f>IF(Table1[[#This Row],[Regular Hourly Wage]]&lt;14.05,"$14.75",IF(Table1[[#This Row],[Regular Hourly Wage]]&lt;30,"5%","None"))</f>
        <v>$14.75</v>
      </c>
      <c r="Y602" s="41">
        <f>IF(Table1[[#This Row],[Wage Category]]="5%",Table1[[#This Row],[Regular Hourly Wage]]*1.05,IF(Table1[[#This Row],[Wage Category]]="$14.75",14.75,Table1[[#This Row],[Regular Hourly Wage]]))</f>
        <v>14.75</v>
      </c>
      <c r="Z602" s="41">
        <f>(1+IF(Table1[[#This Row],[Regular Hourly Wage]]=0,0.5,(Table1[[#This Row],[Overtime Hourly Wage]]-Table1[[#This Row],[Regular Hourly Wage]])/Table1[[#This Row],[Regular Hourly Wage]]))*Table1[[#This Row],[Regular Wage Cap]]</f>
        <v>22.125</v>
      </c>
      <c r="AA602" s="41">
        <f>(1+IF(Table1[[#This Row],[Regular Hourly Wage]]=0,0,(Table1[[#This Row],[Holiday Hourly Wage]]-Table1[[#This Row],[Regular Hourly Wage]])/Table1[[#This Row],[Regular Hourly Wage]]))*Table1[[#This Row],[Regular Wage Cap]]</f>
        <v>14.75</v>
      </c>
      <c r="AB602" s="41">
        <f>Table1[[#This Row],[Regular Hours3]]*Table1[[#This Row],[Regular Hourly Wage]]</f>
        <v>0</v>
      </c>
      <c r="AC602" s="41">
        <f>Table1[[#This Row],[OvertimeHours5]]*Table1[[#This Row],[Overtime Hourly Wage]]</f>
        <v>0</v>
      </c>
      <c r="AD602" s="41">
        <f>Table1[[#This Row],[Holiday Hours7]]*Table1[[#This Row],[Holiday Hourly Wage]]</f>
        <v>0</v>
      </c>
      <c r="AE602" s="41">
        <f>SUM(Table1[[#This Row],[Regular10]:[Holiday12]])</f>
        <v>0</v>
      </c>
      <c r="AF602" s="41">
        <f>Table1[[#This Row],[Regular Hours3]]*Table1[[#This Row],[Regular Wage Cap]]</f>
        <v>0</v>
      </c>
      <c r="AG602" s="41">
        <f>Table1[[#This Row],[OvertimeHours5]]*Table1[[#This Row],[Overtime Wage Cap]]</f>
        <v>0</v>
      </c>
      <c r="AH602" s="41">
        <f>Table1[[#This Row],[Holiday Hours7]]*Table1[[#This Row],[Holiday Wage Cap]]</f>
        <v>0</v>
      </c>
      <c r="AI602" s="41">
        <f>SUM(Table1[[#This Row],[Regular]:[Holiday]])</f>
        <v>0</v>
      </c>
      <c r="AJ602" s="41">
        <f>IF(Table1[[#This Row],[Total]]=0,0,Table1[[#This Row],[Total2]]-Table1[[#This Row],[Total]])</f>
        <v>0</v>
      </c>
      <c r="AK602" s="41">
        <f>Table1[[#This Row],[Difference]]*Table1[[#This Row],[DDS Funding Percent]]</f>
        <v>0</v>
      </c>
      <c r="AL602" s="41">
        <f>IF(Table1[[#This Row],[Regular Hourly Wage]]&lt;&gt;0,Table1[[#This Row],[Regular Wage Cap]]-Table1[[#This Row],[Regular Hourly Wage]],0)</f>
        <v>0</v>
      </c>
      <c r="AM602" s="38"/>
      <c r="AN602" s="41">
        <f>Table1[[#This Row],[Wage Difference]]*Table1[[#This Row],[Post Wage Increase Time Off Accruals (Hours)]]</f>
        <v>0</v>
      </c>
      <c r="AO602" s="41">
        <f>Table1[[#This Row],[Min Wage Time Off Accrual Expense]]*Table1[[#This Row],[DDS Funding Percent]]</f>
        <v>0</v>
      </c>
      <c r="AP602" s="1"/>
      <c r="AQ602" s="18"/>
    </row>
    <row r="603" spans="3:43" x14ac:dyDescent="0.25">
      <c r="C603" s="58"/>
      <c r="D603" s="57"/>
      <c r="K603" s="41">
        <f>SUM(Table1[[#This Row],[Regular Wages]],Table1[[#This Row],[OvertimeWages]],Table1[[#This Row],[Holiday Wages]],Table1[[#This Row],[Incentive Payments]])</f>
        <v>0</v>
      </c>
      <c r="L603" s="38"/>
      <c r="M603" s="38"/>
      <c r="N603" s="38"/>
      <c r="O603" s="38"/>
      <c r="P603" s="38"/>
      <c r="Q603" s="38"/>
      <c r="R603" s="38"/>
      <c r="S603" s="41">
        <f>SUM(Table1[[#This Row],[Regular Wages2]],Table1[[#This Row],[OvertimeWages4]],Table1[[#This Row],[Holiday Wages6]],Table1[[#This Row],[Incentive Payments8]])</f>
        <v>0</v>
      </c>
      <c r="T603" s="41">
        <f>SUM(Table1[[#This Row],[Total Pre Min Wage Wages]],Table1[[#This Row],[Total After Min Wage Wages]])</f>
        <v>0</v>
      </c>
      <c r="U603" s="41">
        <f>IFERROR(IF(OR(Table1[[#This Row],[Regular Hours]]=0,Table1[[#This Row],[Regular Hours]]=""),VLOOKUP(Table1[[#This Row],[Position Title]],startingWages!$A$2:$D$200,2, FALSE),Table1[[#This Row],[Regular Wages]]/Table1[[#This Row],[Regular Hours]]),0)</f>
        <v>0</v>
      </c>
      <c r="V603" s="41">
        <f>IF(OR(Table1[[#This Row],[OvertimeHours]]="",Table1[[#This Row],[OvertimeHours]]=0),Table1[[#This Row],[Regular Hourly Wage]]*1.5,Table1[[#This Row],[OvertimeWages]]/Table1[[#This Row],[OvertimeHours]])</f>
        <v>0</v>
      </c>
      <c r="W603" s="41">
        <f>IF(OR(Table1[[#This Row],[Holiday Hours]]="",Table1[[#This Row],[Holiday Hours]]=0),Table1[[#This Row],[Regular Hourly Wage]],Table1[[#This Row],[Holiday Wages]]/Table1[[#This Row],[Holiday Hours]])</f>
        <v>0</v>
      </c>
      <c r="X603" s="41" t="str">
        <f>IF(Table1[[#This Row],[Regular Hourly Wage]]&lt;14.05,"$14.75",IF(Table1[[#This Row],[Regular Hourly Wage]]&lt;30,"5%","None"))</f>
        <v>$14.75</v>
      </c>
      <c r="Y603" s="41">
        <f>IF(Table1[[#This Row],[Wage Category]]="5%",Table1[[#This Row],[Regular Hourly Wage]]*1.05,IF(Table1[[#This Row],[Wage Category]]="$14.75",14.75,Table1[[#This Row],[Regular Hourly Wage]]))</f>
        <v>14.75</v>
      </c>
      <c r="Z603" s="41">
        <f>(1+IF(Table1[[#This Row],[Regular Hourly Wage]]=0,0.5,(Table1[[#This Row],[Overtime Hourly Wage]]-Table1[[#This Row],[Regular Hourly Wage]])/Table1[[#This Row],[Regular Hourly Wage]]))*Table1[[#This Row],[Regular Wage Cap]]</f>
        <v>22.125</v>
      </c>
      <c r="AA603" s="41">
        <f>(1+IF(Table1[[#This Row],[Regular Hourly Wage]]=0,0,(Table1[[#This Row],[Holiday Hourly Wage]]-Table1[[#This Row],[Regular Hourly Wage]])/Table1[[#This Row],[Regular Hourly Wage]]))*Table1[[#This Row],[Regular Wage Cap]]</f>
        <v>14.75</v>
      </c>
      <c r="AB603" s="41">
        <f>Table1[[#This Row],[Regular Hours3]]*Table1[[#This Row],[Regular Hourly Wage]]</f>
        <v>0</v>
      </c>
      <c r="AC603" s="41">
        <f>Table1[[#This Row],[OvertimeHours5]]*Table1[[#This Row],[Overtime Hourly Wage]]</f>
        <v>0</v>
      </c>
      <c r="AD603" s="41">
        <f>Table1[[#This Row],[Holiday Hours7]]*Table1[[#This Row],[Holiday Hourly Wage]]</f>
        <v>0</v>
      </c>
      <c r="AE603" s="41">
        <f>SUM(Table1[[#This Row],[Regular10]:[Holiday12]])</f>
        <v>0</v>
      </c>
      <c r="AF603" s="41">
        <f>Table1[[#This Row],[Regular Hours3]]*Table1[[#This Row],[Regular Wage Cap]]</f>
        <v>0</v>
      </c>
      <c r="AG603" s="41">
        <f>Table1[[#This Row],[OvertimeHours5]]*Table1[[#This Row],[Overtime Wage Cap]]</f>
        <v>0</v>
      </c>
      <c r="AH603" s="41">
        <f>Table1[[#This Row],[Holiday Hours7]]*Table1[[#This Row],[Holiday Wage Cap]]</f>
        <v>0</v>
      </c>
      <c r="AI603" s="41">
        <f>SUM(Table1[[#This Row],[Regular]:[Holiday]])</f>
        <v>0</v>
      </c>
      <c r="AJ603" s="41">
        <f>IF(Table1[[#This Row],[Total]]=0,0,Table1[[#This Row],[Total2]]-Table1[[#This Row],[Total]])</f>
        <v>0</v>
      </c>
      <c r="AK603" s="41">
        <f>Table1[[#This Row],[Difference]]*Table1[[#This Row],[DDS Funding Percent]]</f>
        <v>0</v>
      </c>
      <c r="AL603" s="41">
        <f>IF(Table1[[#This Row],[Regular Hourly Wage]]&lt;&gt;0,Table1[[#This Row],[Regular Wage Cap]]-Table1[[#This Row],[Regular Hourly Wage]],0)</f>
        <v>0</v>
      </c>
      <c r="AM603" s="38"/>
      <c r="AN603" s="41">
        <f>Table1[[#This Row],[Wage Difference]]*Table1[[#This Row],[Post Wage Increase Time Off Accruals (Hours)]]</f>
        <v>0</v>
      </c>
      <c r="AO603" s="41">
        <f>Table1[[#This Row],[Min Wage Time Off Accrual Expense]]*Table1[[#This Row],[DDS Funding Percent]]</f>
        <v>0</v>
      </c>
      <c r="AP603" s="1"/>
      <c r="AQ603" s="18"/>
    </row>
    <row r="604" spans="3:43" x14ac:dyDescent="0.25">
      <c r="C604" s="58"/>
      <c r="D604" s="57"/>
      <c r="K604" s="41">
        <f>SUM(Table1[[#This Row],[Regular Wages]],Table1[[#This Row],[OvertimeWages]],Table1[[#This Row],[Holiday Wages]],Table1[[#This Row],[Incentive Payments]])</f>
        <v>0</v>
      </c>
      <c r="L604" s="38"/>
      <c r="M604" s="38"/>
      <c r="N604" s="38"/>
      <c r="O604" s="38"/>
      <c r="P604" s="38"/>
      <c r="Q604" s="38"/>
      <c r="R604" s="38"/>
      <c r="S604" s="41">
        <f>SUM(Table1[[#This Row],[Regular Wages2]],Table1[[#This Row],[OvertimeWages4]],Table1[[#This Row],[Holiday Wages6]],Table1[[#This Row],[Incentive Payments8]])</f>
        <v>0</v>
      </c>
      <c r="T604" s="41">
        <f>SUM(Table1[[#This Row],[Total Pre Min Wage Wages]],Table1[[#This Row],[Total After Min Wage Wages]])</f>
        <v>0</v>
      </c>
      <c r="U604" s="41">
        <f>IFERROR(IF(OR(Table1[[#This Row],[Regular Hours]]=0,Table1[[#This Row],[Regular Hours]]=""),VLOOKUP(Table1[[#This Row],[Position Title]],startingWages!$A$2:$D$200,2, FALSE),Table1[[#This Row],[Regular Wages]]/Table1[[#This Row],[Regular Hours]]),0)</f>
        <v>0</v>
      </c>
      <c r="V604" s="41">
        <f>IF(OR(Table1[[#This Row],[OvertimeHours]]="",Table1[[#This Row],[OvertimeHours]]=0),Table1[[#This Row],[Regular Hourly Wage]]*1.5,Table1[[#This Row],[OvertimeWages]]/Table1[[#This Row],[OvertimeHours]])</f>
        <v>0</v>
      </c>
      <c r="W604" s="41">
        <f>IF(OR(Table1[[#This Row],[Holiday Hours]]="",Table1[[#This Row],[Holiday Hours]]=0),Table1[[#This Row],[Regular Hourly Wage]],Table1[[#This Row],[Holiday Wages]]/Table1[[#This Row],[Holiday Hours]])</f>
        <v>0</v>
      </c>
      <c r="X604" s="41" t="str">
        <f>IF(Table1[[#This Row],[Regular Hourly Wage]]&lt;14.05,"$14.75",IF(Table1[[#This Row],[Regular Hourly Wage]]&lt;30,"5%","None"))</f>
        <v>$14.75</v>
      </c>
      <c r="Y604" s="41">
        <f>IF(Table1[[#This Row],[Wage Category]]="5%",Table1[[#This Row],[Regular Hourly Wage]]*1.05,IF(Table1[[#This Row],[Wage Category]]="$14.75",14.75,Table1[[#This Row],[Regular Hourly Wage]]))</f>
        <v>14.75</v>
      </c>
      <c r="Z604" s="41">
        <f>(1+IF(Table1[[#This Row],[Regular Hourly Wage]]=0,0.5,(Table1[[#This Row],[Overtime Hourly Wage]]-Table1[[#This Row],[Regular Hourly Wage]])/Table1[[#This Row],[Regular Hourly Wage]]))*Table1[[#This Row],[Regular Wage Cap]]</f>
        <v>22.125</v>
      </c>
      <c r="AA604" s="41">
        <f>(1+IF(Table1[[#This Row],[Regular Hourly Wage]]=0,0,(Table1[[#This Row],[Holiday Hourly Wage]]-Table1[[#This Row],[Regular Hourly Wage]])/Table1[[#This Row],[Regular Hourly Wage]]))*Table1[[#This Row],[Regular Wage Cap]]</f>
        <v>14.75</v>
      </c>
      <c r="AB604" s="41">
        <f>Table1[[#This Row],[Regular Hours3]]*Table1[[#This Row],[Regular Hourly Wage]]</f>
        <v>0</v>
      </c>
      <c r="AC604" s="41">
        <f>Table1[[#This Row],[OvertimeHours5]]*Table1[[#This Row],[Overtime Hourly Wage]]</f>
        <v>0</v>
      </c>
      <c r="AD604" s="41">
        <f>Table1[[#This Row],[Holiday Hours7]]*Table1[[#This Row],[Holiday Hourly Wage]]</f>
        <v>0</v>
      </c>
      <c r="AE604" s="41">
        <f>SUM(Table1[[#This Row],[Regular10]:[Holiday12]])</f>
        <v>0</v>
      </c>
      <c r="AF604" s="41">
        <f>Table1[[#This Row],[Regular Hours3]]*Table1[[#This Row],[Regular Wage Cap]]</f>
        <v>0</v>
      </c>
      <c r="AG604" s="41">
        <f>Table1[[#This Row],[OvertimeHours5]]*Table1[[#This Row],[Overtime Wage Cap]]</f>
        <v>0</v>
      </c>
      <c r="AH604" s="41">
        <f>Table1[[#This Row],[Holiday Hours7]]*Table1[[#This Row],[Holiday Wage Cap]]</f>
        <v>0</v>
      </c>
      <c r="AI604" s="41">
        <f>SUM(Table1[[#This Row],[Regular]:[Holiday]])</f>
        <v>0</v>
      </c>
      <c r="AJ604" s="41">
        <f>IF(Table1[[#This Row],[Total]]=0,0,Table1[[#This Row],[Total2]]-Table1[[#This Row],[Total]])</f>
        <v>0</v>
      </c>
      <c r="AK604" s="41">
        <f>Table1[[#This Row],[Difference]]*Table1[[#This Row],[DDS Funding Percent]]</f>
        <v>0</v>
      </c>
      <c r="AL604" s="41">
        <f>IF(Table1[[#This Row],[Regular Hourly Wage]]&lt;&gt;0,Table1[[#This Row],[Regular Wage Cap]]-Table1[[#This Row],[Regular Hourly Wage]],0)</f>
        <v>0</v>
      </c>
      <c r="AM604" s="38"/>
      <c r="AN604" s="41">
        <f>Table1[[#This Row],[Wage Difference]]*Table1[[#This Row],[Post Wage Increase Time Off Accruals (Hours)]]</f>
        <v>0</v>
      </c>
      <c r="AO604" s="41">
        <f>Table1[[#This Row],[Min Wage Time Off Accrual Expense]]*Table1[[#This Row],[DDS Funding Percent]]</f>
        <v>0</v>
      </c>
      <c r="AP604" s="1"/>
      <c r="AQ604" s="18"/>
    </row>
    <row r="605" spans="3:43" x14ac:dyDescent="0.25">
      <c r="C605" s="58"/>
      <c r="D605" s="57"/>
      <c r="K605" s="41">
        <f>SUM(Table1[[#This Row],[Regular Wages]],Table1[[#This Row],[OvertimeWages]],Table1[[#This Row],[Holiday Wages]],Table1[[#This Row],[Incentive Payments]])</f>
        <v>0</v>
      </c>
      <c r="L605" s="38"/>
      <c r="M605" s="38"/>
      <c r="N605" s="38"/>
      <c r="O605" s="38"/>
      <c r="P605" s="38"/>
      <c r="Q605" s="38"/>
      <c r="R605" s="38"/>
      <c r="S605" s="41">
        <f>SUM(Table1[[#This Row],[Regular Wages2]],Table1[[#This Row],[OvertimeWages4]],Table1[[#This Row],[Holiday Wages6]],Table1[[#This Row],[Incentive Payments8]])</f>
        <v>0</v>
      </c>
      <c r="T605" s="41">
        <f>SUM(Table1[[#This Row],[Total Pre Min Wage Wages]],Table1[[#This Row],[Total After Min Wage Wages]])</f>
        <v>0</v>
      </c>
      <c r="U605" s="41">
        <f>IFERROR(IF(OR(Table1[[#This Row],[Regular Hours]]=0,Table1[[#This Row],[Regular Hours]]=""),VLOOKUP(Table1[[#This Row],[Position Title]],startingWages!$A$2:$D$200,2, FALSE),Table1[[#This Row],[Regular Wages]]/Table1[[#This Row],[Regular Hours]]),0)</f>
        <v>0</v>
      </c>
      <c r="V605" s="41">
        <f>IF(OR(Table1[[#This Row],[OvertimeHours]]="",Table1[[#This Row],[OvertimeHours]]=0),Table1[[#This Row],[Regular Hourly Wage]]*1.5,Table1[[#This Row],[OvertimeWages]]/Table1[[#This Row],[OvertimeHours]])</f>
        <v>0</v>
      </c>
      <c r="W605" s="41">
        <f>IF(OR(Table1[[#This Row],[Holiday Hours]]="",Table1[[#This Row],[Holiday Hours]]=0),Table1[[#This Row],[Regular Hourly Wage]],Table1[[#This Row],[Holiday Wages]]/Table1[[#This Row],[Holiday Hours]])</f>
        <v>0</v>
      </c>
      <c r="X605" s="41" t="str">
        <f>IF(Table1[[#This Row],[Regular Hourly Wage]]&lt;14.05,"$14.75",IF(Table1[[#This Row],[Regular Hourly Wage]]&lt;30,"5%","None"))</f>
        <v>$14.75</v>
      </c>
      <c r="Y605" s="41">
        <f>IF(Table1[[#This Row],[Wage Category]]="5%",Table1[[#This Row],[Regular Hourly Wage]]*1.05,IF(Table1[[#This Row],[Wage Category]]="$14.75",14.75,Table1[[#This Row],[Regular Hourly Wage]]))</f>
        <v>14.75</v>
      </c>
      <c r="Z605" s="41">
        <f>(1+IF(Table1[[#This Row],[Regular Hourly Wage]]=0,0.5,(Table1[[#This Row],[Overtime Hourly Wage]]-Table1[[#This Row],[Regular Hourly Wage]])/Table1[[#This Row],[Regular Hourly Wage]]))*Table1[[#This Row],[Regular Wage Cap]]</f>
        <v>22.125</v>
      </c>
      <c r="AA605" s="41">
        <f>(1+IF(Table1[[#This Row],[Regular Hourly Wage]]=0,0,(Table1[[#This Row],[Holiday Hourly Wage]]-Table1[[#This Row],[Regular Hourly Wage]])/Table1[[#This Row],[Regular Hourly Wage]]))*Table1[[#This Row],[Regular Wage Cap]]</f>
        <v>14.75</v>
      </c>
      <c r="AB605" s="41">
        <f>Table1[[#This Row],[Regular Hours3]]*Table1[[#This Row],[Regular Hourly Wage]]</f>
        <v>0</v>
      </c>
      <c r="AC605" s="41">
        <f>Table1[[#This Row],[OvertimeHours5]]*Table1[[#This Row],[Overtime Hourly Wage]]</f>
        <v>0</v>
      </c>
      <c r="AD605" s="41">
        <f>Table1[[#This Row],[Holiday Hours7]]*Table1[[#This Row],[Holiday Hourly Wage]]</f>
        <v>0</v>
      </c>
      <c r="AE605" s="41">
        <f>SUM(Table1[[#This Row],[Regular10]:[Holiday12]])</f>
        <v>0</v>
      </c>
      <c r="AF605" s="41">
        <f>Table1[[#This Row],[Regular Hours3]]*Table1[[#This Row],[Regular Wage Cap]]</f>
        <v>0</v>
      </c>
      <c r="AG605" s="41">
        <f>Table1[[#This Row],[OvertimeHours5]]*Table1[[#This Row],[Overtime Wage Cap]]</f>
        <v>0</v>
      </c>
      <c r="AH605" s="41">
        <f>Table1[[#This Row],[Holiday Hours7]]*Table1[[#This Row],[Holiday Wage Cap]]</f>
        <v>0</v>
      </c>
      <c r="AI605" s="41">
        <f>SUM(Table1[[#This Row],[Regular]:[Holiday]])</f>
        <v>0</v>
      </c>
      <c r="AJ605" s="41">
        <f>IF(Table1[[#This Row],[Total]]=0,0,Table1[[#This Row],[Total2]]-Table1[[#This Row],[Total]])</f>
        <v>0</v>
      </c>
      <c r="AK605" s="41">
        <f>Table1[[#This Row],[Difference]]*Table1[[#This Row],[DDS Funding Percent]]</f>
        <v>0</v>
      </c>
      <c r="AL605" s="41">
        <f>IF(Table1[[#This Row],[Regular Hourly Wage]]&lt;&gt;0,Table1[[#This Row],[Regular Wage Cap]]-Table1[[#This Row],[Regular Hourly Wage]],0)</f>
        <v>0</v>
      </c>
      <c r="AM605" s="38"/>
      <c r="AN605" s="41">
        <f>Table1[[#This Row],[Wage Difference]]*Table1[[#This Row],[Post Wage Increase Time Off Accruals (Hours)]]</f>
        <v>0</v>
      </c>
      <c r="AO605" s="41">
        <f>Table1[[#This Row],[Min Wage Time Off Accrual Expense]]*Table1[[#This Row],[DDS Funding Percent]]</f>
        <v>0</v>
      </c>
      <c r="AP605" s="1"/>
      <c r="AQ605" s="18"/>
    </row>
    <row r="606" spans="3:43" x14ac:dyDescent="0.25">
      <c r="C606" s="58"/>
      <c r="D606" s="57"/>
      <c r="K606" s="41">
        <f>SUM(Table1[[#This Row],[Regular Wages]],Table1[[#This Row],[OvertimeWages]],Table1[[#This Row],[Holiday Wages]],Table1[[#This Row],[Incentive Payments]])</f>
        <v>0</v>
      </c>
      <c r="L606" s="38"/>
      <c r="M606" s="38"/>
      <c r="N606" s="38"/>
      <c r="O606" s="38"/>
      <c r="P606" s="38"/>
      <c r="Q606" s="38"/>
      <c r="R606" s="38"/>
      <c r="S606" s="41">
        <f>SUM(Table1[[#This Row],[Regular Wages2]],Table1[[#This Row],[OvertimeWages4]],Table1[[#This Row],[Holiday Wages6]],Table1[[#This Row],[Incentive Payments8]])</f>
        <v>0</v>
      </c>
      <c r="T606" s="41">
        <f>SUM(Table1[[#This Row],[Total Pre Min Wage Wages]],Table1[[#This Row],[Total After Min Wage Wages]])</f>
        <v>0</v>
      </c>
      <c r="U606" s="41">
        <f>IFERROR(IF(OR(Table1[[#This Row],[Regular Hours]]=0,Table1[[#This Row],[Regular Hours]]=""),VLOOKUP(Table1[[#This Row],[Position Title]],startingWages!$A$2:$D$200,2, FALSE),Table1[[#This Row],[Regular Wages]]/Table1[[#This Row],[Regular Hours]]),0)</f>
        <v>0</v>
      </c>
      <c r="V606" s="41">
        <f>IF(OR(Table1[[#This Row],[OvertimeHours]]="",Table1[[#This Row],[OvertimeHours]]=0),Table1[[#This Row],[Regular Hourly Wage]]*1.5,Table1[[#This Row],[OvertimeWages]]/Table1[[#This Row],[OvertimeHours]])</f>
        <v>0</v>
      </c>
      <c r="W606" s="41">
        <f>IF(OR(Table1[[#This Row],[Holiday Hours]]="",Table1[[#This Row],[Holiday Hours]]=0),Table1[[#This Row],[Regular Hourly Wage]],Table1[[#This Row],[Holiday Wages]]/Table1[[#This Row],[Holiday Hours]])</f>
        <v>0</v>
      </c>
      <c r="X606" s="41" t="str">
        <f>IF(Table1[[#This Row],[Regular Hourly Wage]]&lt;14.05,"$14.75",IF(Table1[[#This Row],[Regular Hourly Wage]]&lt;30,"5%","None"))</f>
        <v>$14.75</v>
      </c>
      <c r="Y606" s="41">
        <f>IF(Table1[[#This Row],[Wage Category]]="5%",Table1[[#This Row],[Regular Hourly Wage]]*1.05,IF(Table1[[#This Row],[Wage Category]]="$14.75",14.75,Table1[[#This Row],[Regular Hourly Wage]]))</f>
        <v>14.75</v>
      </c>
      <c r="Z606" s="41">
        <f>(1+IF(Table1[[#This Row],[Regular Hourly Wage]]=0,0.5,(Table1[[#This Row],[Overtime Hourly Wage]]-Table1[[#This Row],[Regular Hourly Wage]])/Table1[[#This Row],[Regular Hourly Wage]]))*Table1[[#This Row],[Regular Wage Cap]]</f>
        <v>22.125</v>
      </c>
      <c r="AA606" s="41">
        <f>(1+IF(Table1[[#This Row],[Regular Hourly Wage]]=0,0,(Table1[[#This Row],[Holiday Hourly Wage]]-Table1[[#This Row],[Regular Hourly Wage]])/Table1[[#This Row],[Regular Hourly Wage]]))*Table1[[#This Row],[Regular Wage Cap]]</f>
        <v>14.75</v>
      </c>
      <c r="AB606" s="41">
        <f>Table1[[#This Row],[Regular Hours3]]*Table1[[#This Row],[Regular Hourly Wage]]</f>
        <v>0</v>
      </c>
      <c r="AC606" s="41">
        <f>Table1[[#This Row],[OvertimeHours5]]*Table1[[#This Row],[Overtime Hourly Wage]]</f>
        <v>0</v>
      </c>
      <c r="AD606" s="41">
        <f>Table1[[#This Row],[Holiday Hours7]]*Table1[[#This Row],[Holiday Hourly Wage]]</f>
        <v>0</v>
      </c>
      <c r="AE606" s="41">
        <f>SUM(Table1[[#This Row],[Regular10]:[Holiday12]])</f>
        <v>0</v>
      </c>
      <c r="AF606" s="41">
        <f>Table1[[#This Row],[Regular Hours3]]*Table1[[#This Row],[Regular Wage Cap]]</f>
        <v>0</v>
      </c>
      <c r="AG606" s="41">
        <f>Table1[[#This Row],[OvertimeHours5]]*Table1[[#This Row],[Overtime Wage Cap]]</f>
        <v>0</v>
      </c>
      <c r="AH606" s="41">
        <f>Table1[[#This Row],[Holiday Hours7]]*Table1[[#This Row],[Holiday Wage Cap]]</f>
        <v>0</v>
      </c>
      <c r="AI606" s="41">
        <f>SUM(Table1[[#This Row],[Regular]:[Holiday]])</f>
        <v>0</v>
      </c>
      <c r="AJ606" s="41">
        <f>IF(Table1[[#This Row],[Total]]=0,0,Table1[[#This Row],[Total2]]-Table1[[#This Row],[Total]])</f>
        <v>0</v>
      </c>
      <c r="AK606" s="41">
        <f>Table1[[#This Row],[Difference]]*Table1[[#This Row],[DDS Funding Percent]]</f>
        <v>0</v>
      </c>
      <c r="AL606" s="41">
        <f>IF(Table1[[#This Row],[Regular Hourly Wage]]&lt;&gt;0,Table1[[#This Row],[Regular Wage Cap]]-Table1[[#This Row],[Regular Hourly Wage]],0)</f>
        <v>0</v>
      </c>
      <c r="AM606" s="38"/>
      <c r="AN606" s="41">
        <f>Table1[[#This Row],[Wage Difference]]*Table1[[#This Row],[Post Wage Increase Time Off Accruals (Hours)]]</f>
        <v>0</v>
      </c>
      <c r="AO606" s="41">
        <f>Table1[[#This Row],[Min Wage Time Off Accrual Expense]]*Table1[[#This Row],[DDS Funding Percent]]</f>
        <v>0</v>
      </c>
      <c r="AP606" s="1"/>
      <c r="AQ606" s="18"/>
    </row>
    <row r="607" spans="3:43" x14ac:dyDescent="0.25">
      <c r="C607" s="58"/>
      <c r="D607" s="57"/>
      <c r="K607" s="41">
        <f>SUM(Table1[[#This Row],[Regular Wages]],Table1[[#This Row],[OvertimeWages]],Table1[[#This Row],[Holiday Wages]],Table1[[#This Row],[Incentive Payments]])</f>
        <v>0</v>
      </c>
      <c r="L607" s="38"/>
      <c r="M607" s="38"/>
      <c r="N607" s="38"/>
      <c r="O607" s="38"/>
      <c r="P607" s="38"/>
      <c r="Q607" s="38"/>
      <c r="R607" s="38"/>
      <c r="S607" s="41">
        <f>SUM(Table1[[#This Row],[Regular Wages2]],Table1[[#This Row],[OvertimeWages4]],Table1[[#This Row],[Holiday Wages6]],Table1[[#This Row],[Incentive Payments8]])</f>
        <v>0</v>
      </c>
      <c r="T607" s="41">
        <f>SUM(Table1[[#This Row],[Total Pre Min Wage Wages]],Table1[[#This Row],[Total After Min Wage Wages]])</f>
        <v>0</v>
      </c>
      <c r="U607" s="41">
        <f>IFERROR(IF(OR(Table1[[#This Row],[Regular Hours]]=0,Table1[[#This Row],[Regular Hours]]=""),VLOOKUP(Table1[[#This Row],[Position Title]],startingWages!$A$2:$D$200,2, FALSE),Table1[[#This Row],[Regular Wages]]/Table1[[#This Row],[Regular Hours]]),0)</f>
        <v>0</v>
      </c>
      <c r="V607" s="41">
        <f>IF(OR(Table1[[#This Row],[OvertimeHours]]="",Table1[[#This Row],[OvertimeHours]]=0),Table1[[#This Row],[Regular Hourly Wage]]*1.5,Table1[[#This Row],[OvertimeWages]]/Table1[[#This Row],[OvertimeHours]])</f>
        <v>0</v>
      </c>
      <c r="W607" s="41">
        <f>IF(OR(Table1[[#This Row],[Holiday Hours]]="",Table1[[#This Row],[Holiday Hours]]=0),Table1[[#This Row],[Regular Hourly Wage]],Table1[[#This Row],[Holiday Wages]]/Table1[[#This Row],[Holiday Hours]])</f>
        <v>0</v>
      </c>
      <c r="X607" s="41" t="str">
        <f>IF(Table1[[#This Row],[Regular Hourly Wage]]&lt;14.05,"$14.75",IF(Table1[[#This Row],[Regular Hourly Wage]]&lt;30,"5%","None"))</f>
        <v>$14.75</v>
      </c>
      <c r="Y607" s="41">
        <f>IF(Table1[[#This Row],[Wage Category]]="5%",Table1[[#This Row],[Regular Hourly Wage]]*1.05,IF(Table1[[#This Row],[Wage Category]]="$14.75",14.75,Table1[[#This Row],[Regular Hourly Wage]]))</f>
        <v>14.75</v>
      </c>
      <c r="Z607" s="41">
        <f>(1+IF(Table1[[#This Row],[Regular Hourly Wage]]=0,0.5,(Table1[[#This Row],[Overtime Hourly Wage]]-Table1[[#This Row],[Regular Hourly Wage]])/Table1[[#This Row],[Regular Hourly Wage]]))*Table1[[#This Row],[Regular Wage Cap]]</f>
        <v>22.125</v>
      </c>
      <c r="AA607" s="41">
        <f>(1+IF(Table1[[#This Row],[Regular Hourly Wage]]=0,0,(Table1[[#This Row],[Holiday Hourly Wage]]-Table1[[#This Row],[Regular Hourly Wage]])/Table1[[#This Row],[Regular Hourly Wage]]))*Table1[[#This Row],[Regular Wage Cap]]</f>
        <v>14.75</v>
      </c>
      <c r="AB607" s="41">
        <f>Table1[[#This Row],[Regular Hours3]]*Table1[[#This Row],[Regular Hourly Wage]]</f>
        <v>0</v>
      </c>
      <c r="AC607" s="41">
        <f>Table1[[#This Row],[OvertimeHours5]]*Table1[[#This Row],[Overtime Hourly Wage]]</f>
        <v>0</v>
      </c>
      <c r="AD607" s="41">
        <f>Table1[[#This Row],[Holiday Hours7]]*Table1[[#This Row],[Holiday Hourly Wage]]</f>
        <v>0</v>
      </c>
      <c r="AE607" s="41">
        <f>SUM(Table1[[#This Row],[Regular10]:[Holiday12]])</f>
        <v>0</v>
      </c>
      <c r="AF607" s="41">
        <f>Table1[[#This Row],[Regular Hours3]]*Table1[[#This Row],[Regular Wage Cap]]</f>
        <v>0</v>
      </c>
      <c r="AG607" s="41">
        <f>Table1[[#This Row],[OvertimeHours5]]*Table1[[#This Row],[Overtime Wage Cap]]</f>
        <v>0</v>
      </c>
      <c r="AH607" s="41">
        <f>Table1[[#This Row],[Holiday Hours7]]*Table1[[#This Row],[Holiday Wage Cap]]</f>
        <v>0</v>
      </c>
      <c r="AI607" s="41">
        <f>SUM(Table1[[#This Row],[Regular]:[Holiday]])</f>
        <v>0</v>
      </c>
      <c r="AJ607" s="41">
        <f>IF(Table1[[#This Row],[Total]]=0,0,Table1[[#This Row],[Total2]]-Table1[[#This Row],[Total]])</f>
        <v>0</v>
      </c>
      <c r="AK607" s="41">
        <f>Table1[[#This Row],[Difference]]*Table1[[#This Row],[DDS Funding Percent]]</f>
        <v>0</v>
      </c>
      <c r="AL607" s="41">
        <f>IF(Table1[[#This Row],[Regular Hourly Wage]]&lt;&gt;0,Table1[[#This Row],[Regular Wage Cap]]-Table1[[#This Row],[Regular Hourly Wage]],0)</f>
        <v>0</v>
      </c>
      <c r="AM607" s="38"/>
      <c r="AN607" s="41">
        <f>Table1[[#This Row],[Wage Difference]]*Table1[[#This Row],[Post Wage Increase Time Off Accruals (Hours)]]</f>
        <v>0</v>
      </c>
      <c r="AO607" s="41">
        <f>Table1[[#This Row],[Min Wage Time Off Accrual Expense]]*Table1[[#This Row],[DDS Funding Percent]]</f>
        <v>0</v>
      </c>
      <c r="AP607" s="1"/>
      <c r="AQ607" s="18"/>
    </row>
    <row r="608" spans="3:43" x14ac:dyDescent="0.25">
      <c r="C608" s="58"/>
      <c r="D608" s="57"/>
      <c r="K608" s="41">
        <f>SUM(Table1[[#This Row],[Regular Wages]],Table1[[#This Row],[OvertimeWages]],Table1[[#This Row],[Holiday Wages]],Table1[[#This Row],[Incentive Payments]])</f>
        <v>0</v>
      </c>
      <c r="L608" s="38"/>
      <c r="M608" s="38"/>
      <c r="N608" s="38"/>
      <c r="O608" s="38"/>
      <c r="P608" s="38"/>
      <c r="Q608" s="38"/>
      <c r="R608" s="38"/>
      <c r="S608" s="41">
        <f>SUM(Table1[[#This Row],[Regular Wages2]],Table1[[#This Row],[OvertimeWages4]],Table1[[#This Row],[Holiday Wages6]],Table1[[#This Row],[Incentive Payments8]])</f>
        <v>0</v>
      </c>
      <c r="T608" s="41">
        <f>SUM(Table1[[#This Row],[Total Pre Min Wage Wages]],Table1[[#This Row],[Total After Min Wage Wages]])</f>
        <v>0</v>
      </c>
      <c r="U608" s="41">
        <f>IFERROR(IF(OR(Table1[[#This Row],[Regular Hours]]=0,Table1[[#This Row],[Regular Hours]]=""),VLOOKUP(Table1[[#This Row],[Position Title]],startingWages!$A$2:$D$200,2, FALSE),Table1[[#This Row],[Regular Wages]]/Table1[[#This Row],[Regular Hours]]),0)</f>
        <v>0</v>
      </c>
      <c r="V608" s="41">
        <f>IF(OR(Table1[[#This Row],[OvertimeHours]]="",Table1[[#This Row],[OvertimeHours]]=0),Table1[[#This Row],[Regular Hourly Wage]]*1.5,Table1[[#This Row],[OvertimeWages]]/Table1[[#This Row],[OvertimeHours]])</f>
        <v>0</v>
      </c>
      <c r="W608" s="41">
        <f>IF(OR(Table1[[#This Row],[Holiday Hours]]="",Table1[[#This Row],[Holiday Hours]]=0),Table1[[#This Row],[Regular Hourly Wage]],Table1[[#This Row],[Holiday Wages]]/Table1[[#This Row],[Holiday Hours]])</f>
        <v>0</v>
      </c>
      <c r="X608" s="41" t="str">
        <f>IF(Table1[[#This Row],[Regular Hourly Wage]]&lt;14.05,"$14.75",IF(Table1[[#This Row],[Regular Hourly Wage]]&lt;30,"5%","None"))</f>
        <v>$14.75</v>
      </c>
      <c r="Y608" s="41">
        <f>IF(Table1[[#This Row],[Wage Category]]="5%",Table1[[#This Row],[Regular Hourly Wage]]*1.05,IF(Table1[[#This Row],[Wage Category]]="$14.75",14.75,Table1[[#This Row],[Regular Hourly Wage]]))</f>
        <v>14.75</v>
      </c>
      <c r="Z608" s="41">
        <f>(1+IF(Table1[[#This Row],[Regular Hourly Wage]]=0,0.5,(Table1[[#This Row],[Overtime Hourly Wage]]-Table1[[#This Row],[Regular Hourly Wage]])/Table1[[#This Row],[Regular Hourly Wage]]))*Table1[[#This Row],[Regular Wage Cap]]</f>
        <v>22.125</v>
      </c>
      <c r="AA608" s="41">
        <f>(1+IF(Table1[[#This Row],[Regular Hourly Wage]]=0,0,(Table1[[#This Row],[Holiday Hourly Wage]]-Table1[[#This Row],[Regular Hourly Wage]])/Table1[[#This Row],[Regular Hourly Wage]]))*Table1[[#This Row],[Regular Wage Cap]]</f>
        <v>14.75</v>
      </c>
      <c r="AB608" s="41">
        <f>Table1[[#This Row],[Regular Hours3]]*Table1[[#This Row],[Regular Hourly Wage]]</f>
        <v>0</v>
      </c>
      <c r="AC608" s="41">
        <f>Table1[[#This Row],[OvertimeHours5]]*Table1[[#This Row],[Overtime Hourly Wage]]</f>
        <v>0</v>
      </c>
      <c r="AD608" s="41">
        <f>Table1[[#This Row],[Holiday Hours7]]*Table1[[#This Row],[Holiday Hourly Wage]]</f>
        <v>0</v>
      </c>
      <c r="AE608" s="41">
        <f>SUM(Table1[[#This Row],[Regular10]:[Holiday12]])</f>
        <v>0</v>
      </c>
      <c r="AF608" s="41">
        <f>Table1[[#This Row],[Regular Hours3]]*Table1[[#This Row],[Regular Wage Cap]]</f>
        <v>0</v>
      </c>
      <c r="AG608" s="41">
        <f>Table1[[#This Row],[OvertimeHours5]]*Table1[[#This Row],[Overtime Wage Cap]]</f>
        <v>0</v>
      </c>
      <c r="AH608" s="41">
        <f>Table1[[#This Row],[Holiday Hours7]]*Table1[[#This Row],[Holiday Wage Cap]]</f>
        <v>0</v>
      </c>
      <c r="AI608" s="41">
        <f>SUM(Table1[[#This Row],[Regular]:[Holiday]])</f>
        <v>0</v>
      </c>
      <c r="AJ608" s="41">
        <f>IF(Table1[[#This Row],[Total]]=0,0,Table1[[#This Row],[Total2]]-Table1[[#This Row],[Total]])</f>
        <v>0</v>
      </c>
      <c r="AK608" s="41">
        <f>Table1[[#This Row],[Difference]]*Table1[[#This Row],[DDS Funding Percent]]</f>
        <v>0</v>
      </c>
      <c r="AL608" s="41">
        <f>IF(Table1[[#This Row],[Regular Hourly Wage]]&lt;&gt;0,Table1[[#This Row],[Regular Wage Cap]]-Table1[[#This Row],[Regular Hourly Wage]],0)</f>
        <v>0</v>
      </c>
      <c r="AM608" s="38"/>
      <c r="AN608" s="41">
        <f>Table1[[#This Row],[Wage Difference]]*Table1[[#This Row],[Post Wage Increase Time Off Accruals (Hours)]]</f>
        <v>0</v>
      </c>
      <c r="AO608" s="41">
        <f>Table1[[#This Row],[Min Wage Time Off Accrual Expense]]*Table1[[#This Row],[DDS Funding Percent]]</f>
        <v>0</v>
      </c>
      <c r="AP608" s="1"/>
      <c r="AQ608" s="18"/>
    </row>
    <row r="609" spans="3:43" x14ac:dyDescent="0.25">
      <c r="C609" s="58"/>
      <c r="D609" s="57"/>
      <c r="K609" s="41">
        <f>SUM(Table1[[#This Row],[Regular Wages]],Table1[[#This Row],[OvertimeWages]],Table1[[#This Row],[Holiday Wages]],Table1[[#This Row],[Incentive Payments]])</f>
        <v>0</v>
      </c>
      <c r="L609" s="38"/>
      <c r="M609" s="38"/>
      <c r="N609" s="38"/>
      <c r="O609" s="38"/>
      <c r="P609" s="38"/>
      <c r="Q609" s="38"/>
      <c r="R609" s="38"/>
      <c r="S609" s="41">
        <f>SUM(Table1[[#This Row],[Regular Wages2]],Table1[[#This Row],[OvertimeWages4]],Table1[[#This Row],[Holiday Wages6]],Table1[[#This Row],[Incentive Payments8]])</f>
        <v>0</v>
      </c>
      <c r="T609" s="41">
        <f>SUM(Table1[[#This Row],[Total Pre Min Wage Wages]],Table1[[#This Row],[Total After Min Wage Wages]])</f>
        <v>0</v>
      </c>
      <c r="U609" s="41">
        <f>IFERROR(IF(OR(Table1[[#This Row],[Regular Hours]]=0,Table1[[#This Row],[Regular Hours]]=""),VLOOKUP(Table1[[#This Row],[Position Title]],startingWages!$A$2:$D$200,2, FALSE),Table1[[#This Row],[Regular Wages]]/Table1[[#This Row],[Regular Hours]]),0)</f>
        <v>0</v>
      </c>
      <c r="V609" s="41">
        <f>IF(OR(Table1[[#This Row],[OvertimeHours]]="",Table1[[#This Row],[OvertimeHours]]=0),Table1[[#This Row],[Regular Hourly Wage]]*1.5,Table1[[#This Row],[OvertimeWages]]/Table1[[#This Row],[OvertimeHours]])</f>
        <v>0</v>
      </c>
      <c r="W609" s="41">
        <f>IF(OR(Table1[[#This Row],[Holiday Hours]]="",Table1[[#This Row],[Holiday Hours]]=0),Table1[[#This Row],[Regular Hourly Wage]],Table1[[#This Row],[Holiday Wages]]/Table1[[#This Row],[Holiday Hours]])</f>
        <v>0</v>
      </c>
      <c r="X609" s="41" t="str">
        <f>IF(Table1[[#This Row],[Regular Hourly Wage]]&lt;14.05,"$14.75",IF(Table1[[#This Row],[Regular Hourly Wage]]&lt;30,"5%","None"))</f>
        <v>$14.75</v>
      </c>
      <c r="Y609" s="41">
        <f>IF(Table1[[#This Row],[Wage Category]]="5%",Table1[[#This Row],[Regular Hourly Wage]]*1.05,IF(Table1[[#This Row],[Wage Category]]="$14.75",14.75,Table1[[#This Row],[Regular Hourly Wage]]))</f>
        <v>14.75</v>
      </c>
      <c r="Z609" s="41">
        <f>(1+IF(Table1[[#This Row],[Regular Hourly Wage]]=0,0.5,(Table1[[#This Row],[Overtime Hourly Wage]]-Table1[[#This Row],[Regular Hourly Wage]])/Table1[[#This Row],[Regular Hourly Wage]]))*Table1[[#This Row],[Regular Wage Cap]]</f>
        <v>22.125</v>
      </c>
      <c r="AA609" s="41">
        <f>(1+IF(Table1[[#This Row],[Regular Hourly Wage]]=0,0,(Table1[[#This Row],[Holiday Hourly Wage]]-Table1[[#This Row],[Regular Hourly Wage]])/Table1[[#This Row],[Regular Hourly Wage]]))*Table1[[#This Row],[Regular Wage Cap]]</f>
        <v>14.75</v>
      </c>
      <c r="AB609" s="41">
        <f>Table1[[#This Row],[Regular Hours3]]*Table1[[#This Row],[Regular Hourly Wage]]</f>
        <v>0</v>
      </c>
      <c r="AC609" s="41">
        <f>Table1[[#This Row],[OvertimeHours5]]*Table1[[#This Row],[Overtime Hourly Wage]]</f>
        <v>0</v>
      </c>
      <c r="AD609" s="41">
        <f>Table1[[#This Row],[Holiday Hours7]]*Table1[[#This Row],[Holiday Hourly Wage]]</f>
        <v>0</v>
      </c>
      <c r="AE609" s="41">
        <f>SUM(Table1[[#This Row],[Regular10]:[Holiday12]])</f>
        <v>0</v>
      </c>
      <c r="AF609" s="41">
        <f>Table1[[#This Row],[Regular Hours3]]*Table1[[#This Row],[Regular Wage Cap]]</f>
        <v>0</v>
      </c>
      <c r="AG609" s="41">
        <f>Table1[[#This Row],[OvertimeHours5]]*Table1[[#This Row],[Overtime Wage Cap]]</f>
        <v>0</v>
      </c>
      <c r="AH609" s="41">
        <f>Table1[[#This Row],[Holiday Hours7]]*Table1[[#This Row],[Holiday Wage Cap]]</f>
        <v>0</v>
      </c>
      <c r="AI609" s="41">
        <f>SUM(Table1[[#This Row],[Regular]:[Holiday]])</f>
        <v>0</v>
      </c>
      <c r="AJ609" s="41">
        <f>IF(Table1[[#This Row],[Total]]=0,0,Table1[[#This Row],[Total2]]-Table1[[#This Row],[Total]])</f>
        <v>0</v>
      </c>
      <c r="AK609" s="41">
        <f>Table1[[#This Row],[Difference]]*Table1[[#This Row],[DDS Funding Percent]]</f>
        <v>0</v>
      </c>
      <c r="AL609" s="41">
        <f>IF(Table1[[#This Row],[Regular Hourly Wage]]&lt;&gt;0,Table1[[#This Row],[Regular Wage Cap]]-Table1[[#This Row],[Regular Hourly Wage]],0)</f>
        <v>0</v>
      </c>
      <c r="AM609" s="38"/>
      <c r="AN609" s="41">
        <f>Table1[[#This Row],[Wage Difference]]*Table1[[#This Row],[Post Wage Increase Time Off Accruals (Hours)]]</f>
        <v>0</v>
      </c>
      <c r="AO609" s="41">
        <f>Table1[[#This Row],[Min Wage Time Off Accrual Expense]]*Table1[[#This Row],[DDS Funding Percent]]</f>
        <v>0</v>
      </c>
      <c r="AP609" s="1"/>
      <c r="AQ609" s="18"/>
    </row>
    <row r="610" spans="3:43" x14ac:dyDescent="0.25">
      <c r="C610" s="58"/>
      <c r="D610" s="57"/>
      <c r="K610" s="41">
        <f>SUM(Table1[[#This Row],[Regular Wages]],Table1[[#This Row],[OvertimeWages]],Table1[[#This Row],[Holiday Wages]],Table1[[#This Row],[Incentive Payments]])</f>
        <v>0</v>
      </c>
      <c r="L610" s="38"/>
      <c r="M610" s="38"/>
      <c r="N610" s="38"/>
      <c r="O610" s="38"/>
      <c r="P610" s="38"/>
      <c r="Q610" s="38"/>
      <c r="R610" s="38"/>
      <c r="S610" s="41">
        <f>SUM(Table1[[#This Row],[Regular Wages2]],Table1[[#This Row],[OvertimeWages4]],Table1[[#This Row],[Holiday Wages6]],Table1[[#This Row],[Incentive Payments8]])</f>
        <v>0</v>
      </c>
      <c r="T610" s="41">
        <f>SUM(Table1[[#This Row],[Total Pre Min Wage Wages]],Table1[[#This Row],[Total After Min Wage Wages]])</f>
        <v>0</v>
      </c>
      <c r="U610" s="41">
        <f>IFERROR(IF(OR(Table1[[#This Row],[Regular Hours]]=0,Table1[[#This Row],[Regular Hours]]=""),VLOOKUP(Table1[[#This Row],[Position Title]],startingWages!$A$2:$D$200,2, FALSE),Table1[[#This Row],[Regular Wages]]/Table1[[#This Row],[Regular Hours]]),0)</f>
        <v>0</v>
      </c>
      <c r="V610" s="41">
        <f>IF(OR(Table1[[#This Row],[OvertimeHours]]="",Table1[[#This Row],[OvertimeHours]]=0),Table1[[#This Row],[Regular Hourly Wage]]*1.5,Table1[[#This Row],[OvertimeWages]]/Table1[[#This Row],[OvertimeHours]])</f>
        <v>0</v>
      </c>
      <c r="W610" s="41">
        <f>IF(OR(Table1[[#This Row],[Holiday Hours]]="",Table1[[#This Row],[Holiday Hours]]=0),Table1[[#This Row],[Regular Hourly Wage]],Table1[[#This Row],[Holiday Wages]]/Table1[[#This Row],[Holiday Hours]])</f>
        <v>0</v>
      </c>
      <c r="X610" s="41" t="str">
        <f>IF(Table1[[#This Row],[Regular Hourly Wage]]&lt;14.05,"$14.75",IF(Table1[[#This Row],[Regular Hourly Wage]]&lt;30,"5%","None"))</f>
        <v>$14.75</v>
      </c>
      <c r="Y610" s="41">
        <f>IF(Table1[[#This Row],[Wage Category]]="5%",Table1[[#This Row],[Regular Hourly Wage]]*1.05,IF(Table1[[#This Row],[Wage Category]]="$14.75",14.75,Table1[[#This Row],[Regular Hourly Wage]]))</f>
        <v>14.75</v>
      </c>
      <c r="Z610" s="41">
        <f>(1+IF(Table1[[#This Row],[Regular Hourly Wage]]=0,0.5,(Table1[[#This Row],[Overtime Hourly Wage]]-Table1[[#This Row],[Regular Hourly Wage]])/Table1[[#This Row],[Regular Hourly Wage]]))*Table1[[#This Row],[Regular Wage Cap]]</f>
        <v>22.125</v>
      </c>
      <c r="AA610" s="41">
        <f>(1+IF(Table1[[#This Row],[Regular Hourly Wage]]=0,0,(Table1[[#This Row],[Holiday Hourly Wage]]-Table1[[#This Row],[Regular Hourly Wage]])/Table1[[#This Row],[Regular Hourly Wage]]))*Table1[[#This Row],[Regular Wage Cap]]</f>
        <v>14.75</v>
      </c>
      <c r="AB610" s="41">
        <f>Table1[[#This Row],[Regular Hours3]]*Table1[[#This Row],[Regular Hourly Wage]]</f>
        <v>0</v>
      </c>
      <c r="AC610" s="41">
        <f>Table1[[#This Row],[OvertimeHours5]]*Table1[[#This Row],[Overtime Hourly Wage]]</f>
        <v>0</v>
      </c>
      <c r="AD610" s="41">
        <f>Table1[[#This Row],[Holiday Hours7]]*Table1[[#This Row],[Holiday Hourly Wage]]</f>
        <v>0</v>
      </c>
      <c r="AE610" s="41">
        <f>SUM(Table1[[#This Row],[Regular10]:[Holiday12]])</f>
        <v>0</v>
      </c>
      <c r="AF610" s="41">
        <f>Table1[[#This Row],[Regular Hours3]]*Table1[[#This Row],[Regular Wage Cap]]</f>
        <v>0</v>
      </c>
      <c r="AG610" s="41">
        <f>Table1[[#This Row],[OvertimeHours5]]*Table1[[#This Row],[Overtime Wage Cap]]</f>
        <v>0</v>
      </c>
      <c r="AH610" s="41">
        <f>Table1[[#This Row],[Holiday Hours7]]*Table1[[#This Row],[Holiday Wage Cap]]</f>
        <v>0</v>
      </c>
      <c r="AI610" s="41">
        <f>SUM(Table1[[#This Row],[Regular]:[Holiday]])</f>
        <v>0</v>
      </c>
      <c r="AJ610" s="41">
        <f>IF(Table1[[#This Row],[Total]]=0,0,Table1[[#This Row],[Total2]]-Table1[[#This Row],[Total]])</f>
        <v>0</v>
      </c>
      <c r="AK610" s="41">
        <f>Table1[[#This Row],[Difference]]*Table1[[#This Row],[DDS Funding Percent]]</f>
        <v>0</v>
      </c>
      <c r="AL610" s="41">
        <f>IF(Table1[[#This Row],[Regular Hourly Wage]]&lt;&gt;0,Table1[[#This Row],[Regular Wage Cap]]-Table1[[#This Row],[Regular Hourly Wage]],0)</f>
        <v>0</v>
      </c>
      <c r="AM610" s="38"/>
      <c r="AN610" s="41">
        <f>Table1[[#This Row],[Wage Difference]]*Table1[[#This Row],[Post Wage Increase Time Off Accruals (Hours)]]</f>
        <v>0</v>
      </c>
      <c r="AO610" s="41">
        <f>Table1[[#This Row],[Min Wage Time Off Accrual Expense]]*Table1[[#This Row],[DDS Funding Percent]]</f>
        <v>0</v>
      </c>
      <c r="AP610" s="1"/>
      <c r="AQ610" s="18"/>
    </row>
    <row r="611" spans="3:43" x14ac:dyDescent="0.25">
      <c r="C611" s="58"/>
      <c r="D611" s="57"/>
      <c r="K611" s="41">
        <f>SUM(Table1[[#This Row],[Regular Wages]],Table1[[#This Row],[OvertimeWages]],Table1[[#This Row],[Holiday Wages]],Table1[[#This Row],[Incentive Payments]])</f>
        <v>0</v>
      </c>
      <c r="L611" s="38"/>
      <c r="M611" s="38"/>
      <c r="N611" s="38"/>
      <c r="O611" s="38"/>
      <c r="P611" s="38"/>
      <c r="Q611" s="38"/>
      <c r="R611" s="38"/>
      <c r="S611" s="41">
        <f>SUM(Table1[[#This Row],[Regular Wages2]],Table1[[#This Row],[OvertimeWages4]],Table1[[#This Row],[Holiday Wages6]],Table1[[#This Row],[Incentive Payments8]])</f>
        <v>0</v>
      </c>
      <c r="T611" s="41">
        <f>SUM(Table1[[#This Row],[Total Pre Min Wage Wages]],Table1[[#This Row],[Total After Min Wage Wages]])</f>
        <v>0</v>
      </c>
      <c r="U611" s="41">
        <f>IFERROR(IF(OR(Table1[[#This Row],[Regular Hours]]=0,Table1[[#This Row],[Regular Hours]]=""),VLOOKUP(Table1[[#This Row],[Position Title]],startingWages!$A$2:$D$200,2, FALSE),Table1[[#This Row],[Regular Wages]]/Table1[[#This Row],[Regular Hours]]),0)</f>
        <v>0</v>
      </c>
      <c r="V611" s="41">
        <f>IF(OR(Table1[[#This Row],[OvertimeHours]]="",Table1[[#This Row],[OvertimeHours]]=0),Table1[[#This Row],[Regular Hourly Wage]]*1.5,Table1[[#This Row],[OvertimeWages]]/Table1[[#This Row],[OvertimeHours]])</f>
        <v>0</v>
      </c>
      <c r="W611" s="41">
        <f>IF(OR(Table1[[#This Row],[Holiday Hours]]="",Table1[[#This Row],[Holiday Hours]]=0),Table1[[#This Row],[Regular Hourly Wage]],Table1[[#This Row],[Holiday Wages]]/Table1[[#This Row],[Holiday Hours]])</f>
        <v>0</v>
      </c>
      <c r="X611" s="41" t="str">
        <f>IF(Table1[[#This Row],[Regular Hourly Wage]]&lt;14.05,"$14.75",IF(Table1[[#This Row],[Regular Hourly Wage]]&lt;30,"5%","None"))</f>
        <v>$14.75</v>
      </c>
      <c r="Y611" s="41">
        <f>IF(Table1[[#This Row],[Wage Category]]="5%",Table1[[#This Row],[Regular Hourly Wage]]*1.05,IF(Table1[[#This Row],[Wage Category]]="$14.75",14.75,Table1[[#This Row],[Regular Hourly Wage]]))</f>
        <v>14.75</v>
      </c>
      <c r="Z611" s="41">
        <f>(1+IF(Table1[[#This Row],[Regular Hourly Wage]]=0,0.5,(Table1[[#This Row],[Overtime Hourly Wage]]-Table1[[#This Row],[Regular Hourly Wage]])/Table1[[#This Row],[Regular Hourly Wage]]))*Table1[[#This Row],[Regular Wage Cap]]</f>
        <v>22.125</v>
      </c>
      <c r="AA611" s="41">
        <f>(1+IF(Table1[[#This Row],[Regular Hourly Wage]]=0,0,(Table1[[#This Row],[Holiday Hourly Wage]]-Table1[[#This Row],[Regular Hourly Wage]])/Table1[[#This Row],[Regular Hourly Wage]]))*Table1[[#This Row],[Regular Wage Cap]]</f>
        <v>14.75</v>
      </c>
      <c r="AB611" s="41">
        <f>Table1[[#This Row],[Regular Hours3]]*Table1[[#This Row],[Regular Hourly Wage]]</f>
        <v>0</v>
      </c>
      <c r="AC611" s="41">
        <f>Table1[[#This Row],[OvertimeHours5]]*Table1[[#This Row],[Overtime Hourly Wage]]</f>
        <v>0</v>
      </c>
      <c r="AD611" s="41">
        <f>Table1[[#This Row],[Holiday Hours7]]*Table1[[#This Row],[Holiday Hourly Wage]]</f>
        <v>0</v>
      </c>
      <c r="AE611" s="41">
        <f>SUM(Table1[[#This Row],[Regular10]:[Holiday12]])</f>
        <v>0</v>
      </c>
      <c r="AF611" s="41">
        <f>Table1[[#This Row],[Regular Hours3]]*Table1[[#This Row],[Regular Wage Cap]]</f>
        <v>0</v>
      </c>
      <c r="AG611" s="41">
        <f>Table1[[#This Row],[OvertimeHours5]]*Table1[[#This Row],[Overtime Wage Cap]]</f>
        <v>0</v>
      </c>
      <c r="AH611" s="41">
        <f>Table1[[#This Row],[Holiday Hours7]]*Table1[[#This Row],[Holiday Wage Cap]]</f>
        <v>0</v>
      </c>
      <c r="AI611" s="41">
        <f>SUM(Table1[[#This Row],[Regular]:[Holiday]])</f>
        <v>0</v>
      </c>
      <c r="AJ611" s="41">
        <f>IF(Table1[[#This Row],[Total]]=0,0,Table1[[#This Row],[Total2]]-Table1[[#This Row],[Total]])</f>
        <v>0</v>
      </c>
      <c r="AK611" s="41">
        <f>Table1[[#This Row],[Difference]]*Table1[[#This Row],[DDS Funding Percent]]</f>
        <v>0</v>
      </c>
      <c r="AL611" s="41">
        <f>IF(Table1[[#This Row],[Regular Hourly Wage]]&lt;&gt;0,Table1[[#This Row],[Regular Wage Cap]]-Table1[[#This Row],[Regular Hourly Wage]],0)</f>
        <v>0</v>
      </c>
      <c r="AM611" s="38"/>
      <c r="AN611" s="41">
        <f>Table1[[#This Row],[Wage Difference]]*Table1[[#This Row],[Post Wage Increase Time Off Accruals (Hours)]]</f>
        <v>0</v>
      </c>
      <c r="AO611" s="41">
        <f>Table1[[#This Row],[Min Wage Time Off Accrual Expense]]*Table1[[#This Row],[DDS Funding Percent]]</f>
        <v>0</v>
      </c>
      <c r="AP611" s="1"/>
      <c r="AQ611" s="18"/>
    </row>
    <row r="612" spans="3:43" x14ac:dyDescent="0.25">
      <c r="C612" s="58"/>
      <c r="D612" s="57"/>
      <c r="K612" s="41">
        <f>SUM(Table1[[#This Row],[Regular Wages]],Table1[[#This Row],[OvertimeWages]],Table1[[#This Row],[Holiday Wages]],Table1[[#This Row],[Incentive Payments]])</f>
        <v>0</v>
      </c>
      <c r="L612" s="38"/>
      <c r="M612" s="38"/>
      <c r="N612" s="38"/>
      <c r="O612" s="38"/>
      <c r="P612" s="38"/>
      <c r="Q612" s="38"/>
      <c r="R612" s="38"/>
      <c r="S612" s="41">
        <f>SUM(Table1[[#This Row],[Regular Wages2]],Table1[[#This Row],[OvertimeWages4]],Table1[[#This Row],[Holiday Wages6]],Table1[[#This Row],[Incentive Payments8]])</f>
        <v>0</v>
      </c>
      <c r="T612" s="41">
        <f>SUM(Table1[[#This Row],[Total Pre Min Wage Wages]],Table1[[#This Row],[Total After Min Wage Wages]])</f>
        <v>0</v>
      </c>
      <c r="U612" s="41">
        <f>IFERROR(IF(OR(Table1[[#This Row],[Regular Hours]]=0,Table1[[#This Row],[Regular Hours]]=""),VLOOKUP(Table1[[#This Row],[Position Title]],startingWages!$A$2:$D$200,2, FALSE),Table1[[#This Row],[Regular Wages]]/Table1[[#This Row],[Regular Hours]]),0)</f>
        <v>0</v>
      </c>
      <c r="V612" s="41">
        <f>IF(OR(Table1[[#This Row],[OvertimeHours]]="",Table1[[#This Row],[OvertimeHours]]=0),Table1[[#This Row],[Regular Hourly Wage]]*1.5,Table1[[#This Row],[OvertimeWages]]/Table1[[#This Row],[OvertimeHours]])</f>
        <v>0</v>
      </c>
      <c r="W612" s="41">
        <f>IF(OR(Table1[[#This Row],[Holiday Hours]]="",Table1[[#This Row],[Holiday Hours]]=0),Table1[[#This Row],[Regular Hourly Wage]],Table1[[#This Row],[Holiday Wages]]/Table1[[#This Row],[Holiday Hours]])</f>
        <v>0</v>
      </c>
      <c r="X612" s="41" t="str">
        <f>IF(Table1[[#This Row],[Regular Hourly Wage]]&lt;14.05,"$14.75",IF(Table1[[#This Row],[Regular Hourly Wage]]&lt;30,"5%","None"))</f>
        <v>$14.75</v>
      </c>
      <c r="Y612" s="41">
        <f>IF(Table1[[#This Row],[Wage Category]]="5%",Table1[[#This Row],[Regular Hourly Wage]]*1.05,IF(Table1[[#This Row],[Wage Category]]="$14.75",14.75,Table1[[#This Row],[Regular Hourly Wage]]))</f>
        <v>14.75</v>
      </c>
      <c r="Z612" s="41">
        <f>(1+IF(Table1[[#This Row],[Regular Hourly Wage]]=0,0.5,(Table1[[#This Row],[Overtime Hourly Wage]]-Table1[[#This Row],[Regular Hourly Wage]])/Table1[[#This Row],[Regular Hourly Wage]]))*Table1[[#This Row],[Regular Wage Cap]]</f>
        <v>22.125</v>
      </c>
      <c r="AA612" s="41">
        <f>(1+IF(Table1[[#This Row],[Regular Hourly Wage]]=0,0,(Table1[[#This Row],[Holiday Hourly Wage]]-Table1[[#This Row],[Regular Hourly Wage]])/Table1[[#This Row],[Regular Hourly Wage]]))*Table1[[#This Row],[Regular Wage Cap]]</f>
        <v>14.75</v>
      </c>
      <c r="AB612" s="41">
        <f>Table1[[#This Row],[Regular Hours3]]*Table1[[#This Row],[Regular Hourly Wage]]</f>
        <v>0</v>
      </c>
      <c r="AC612" s="41">
        <f>Table1[[#This Row],[OvertimeHours5]]*Table1[[#This Row],[Overtime Hourly Wage]]</f>
        <v>0</v>
      </c>
      <c r="AD612" s="41">
        <f>Table1[[#This Row],[Holiday Hours7]]*Table1[[#This Row],[Holiday Hourly Wage]]</f>
        <v>0</v>
      </c>
      <c r="AE612" s="41">
        <f>SUM(Table1[[#This Row],[Regular10]:[Holiday12]])</f>
        <v>0</v>
      </c>
      <c r="AF612" s="41">
        <f>Table1[[#This Row],[Regular Hours3]]*Table1[[#This Row],[Regular Wage Cap]]</f>
        <v>0</v>
      </c>
      <c r="AG612" s="41">
        <f>Table1[[#This Row],[OvertimeHours5]]*Table1[[#This Row],[Overtime Wage Cap]]</f>
        <v>0</v>
      </c>
      <c r="AH612" s="41">
        <f>Table1[[#This Row],[Holiday Hours7]]*Table1[[#This Row],[Holiday Wage Cap]]</f>
        <v>0</v>
      </c>
      <c r="AI612" s="41">
        <f>SUM(Table1[[#This Row],[Regular]:[Holiday]])</f>
        <v>0</v>
      </c>
      <c r="AJ612" s="41">
        <f>IF(Table1[[#This Row],[Total]]=0,0,Table1[[#This Row],[Total2]]-Table1[[#This Row],[Total]])</f>
        <v>0</v>
      </c>
      <c r="AK612" s="41">
        <f>Table1[[#This Row],[Difference]]*Table1[[#This Row],[DDS Funding Percent]]</f>
        <v>0</v>
      </c>
      <c r="AL612" s="41">
        <f>IF(Table1[[#This Row],[Regular Hourly Wage]]&lt;&gt;0,Table1[[#This Row],[Regular Wage Cap]]-Table1[[#This Row],[Regular Hourly Wage]],0)</f>
        <v>0</v>
      </c>
      <c r="AM612" s="38"/>
      <c r="AN612" s="41">
        <f>Table1[[#This Row],[Wage Difference]]*Table1[[#This Row],[Post Wage Increase Time Off Accruals (Hours)]]</f>
        <v>0</v>
      </c>
      <c r="AO612" s="41">
        <f>Table1[[#This Row],[Min Wage Time Off Accrual Expense]]*Table1[[#This Row],[DDS Funding Percent]]</f>
        <v>0</v>
      </c>
      <c r="AP612" s="1"/>
      <c r="AQ612" s="18"/>
    </row>
    <row r="613" spans="3:43" x14ac:dyDescent="0.25">
      <c r="C613" s="58"/>
      <c r="D613" s="57"/>
      <c r="K613" s="41">
        <f>SUM(Table1[[#This Row],[Regular Wages]],Table1[[#This Row],[OvertimeWages]],Table1[[#This Row],[Holiday Wages]],Table1[[#This Row],[Incentive Payments]])</f>
        <v>0</v>
      </c>
      <c r="L613" s="38"/>
      <c r="M613" s="38"/>
      <c r="N613" s="38"/>
      <c r="O613" s="38"/>
      <c r="P613" s="38"/>
      <c r="Q613" s="38"/>
      <c r="R613" s="38"/>
      <c r="S613" s="41">
        <f>SUM(Table1[[#This Row],[Regular Wages2]],Table1[[#This Row],[OvertimeWages4]],Table1[[#This Row],[Holiday Wages6]],Table1[[#This Row],[Incentive Payments8]])</f>
        <v>0</v>
      </c>
      <c r="T613" s="41">
        <f>SUM(Table1[[#This Row],[Total Pre Min Wage Wages]],Table1[[#This Row],[Total After Min Wage Wages]])</f>
        <v>0</v>
      </c>
      <c r="U613" s="41">
        <f>IFERROR(IF(OR(Table1[[#This Row],[Regular Hours]]=0,Table1[[#This Row],[Regular Hours]]=""),VLOOKUP(Table1[[#This Row],[Position Title]],startingWages!$A$2:$D$200,2, FALSE),Table1[[#This Row],[Regular Wages]]/Table1[[#This Row],[Regular Hours]]),0)</f>
        <v>0</v>
      </c>
      <c r="V613" s="41">
        <f>IF(OR(Table1[[#This Row],[OvertimeHours]]="",Table1[[#This Row],[OvertimeHours]]=0),Table1[[#This Row],[Regular Hourly Wage]]*1.5,Table1[[#This Row],[OvertimeWages]]/Table1[[#This Row],[OvertimeHours]])</f>
        <v>0</v>
      </c>
      <c r="W613" s="41">
        <f>IF(OR(Table1[[#This Row],[Holiday Hours]]="",Table1[[#This Row],[Holiday Hours]]=0),Table1[[#This Row],[Regular Hourly Wage]],Table1[[#This Row],[Holiday Wages]]/Table1[[#This Row],[Holiday Hours]])</f>
        <v>0</v>
      </c>
      <c r="X613" s="41" t="str">
        <f>IF(Table1[[#This Row],[Regular Hourly Wage]]&lt;14.05,"$14.75",IF(Table1[[#This Row],[Regular Hourly Wage]]&lt;30,"5%","None"))</f>
        <v>$14.75</v>
      </c>
      <c r="Y613" s="41">
        <f>IF(Table1[[#This Row],[Wage Category]]="5%",Table1[[#This Row],[Regular Hourly Wage]]*1.05,IF(Table1[[#This Row],[Wage Category]]="$14.75",14.75,Table1[[#This Row],[Regular Hourly Wage]]))</f>
        <v>14.75</v>
      </c>
      <c r="Z613" s="41">
        <f>(1+IF(Table1[[#This Row],[Regular Hourly Wage]]=0,0.5,(Table1[[#This Row],[Overtime Hourly Wage]]-Table1[[#This Row],[Regular Hourly Wage]])/Table1[[#This Row],[Regular Hourly Wage]]))*Table1[[#This Row],[Regular Wage Cap]]</f>
        <v>22.125</v>
      </c>
      <c r="AA613" s="41">
        <f>(1+IF(Table1[[#This Row],[Regular Hourly Wage]]=0,0,(Table1[[#This Row],[Holiday Hourly Wage]]-Table1[[#This Row],[Regular Hourly Wage]])/Table1[[#This Row],[Regular Hourly Wage]]))*Table1[[#This Row],[Regular Wage Cap]]</f>
        <v>14.75</v>
      </c>
      <c r="AB613" s="41">
        <f>Table1[[#This Row],[Regular Hours3]]*Table1[[#This Row],[Regular Hourly Wage]]</f>
        <v>0</v>
      </c>
      <c r="AC613" s="41">
        <f>Table1[[#This Row],[OvertimeHours5]]*Table1[[#This Row],[Overtime Hourly Wage]]</f>
        <v>0</v>
      </c>
      <c r="AD613" s="41">
        <f>Table1[[#This Row],[Holiday Hours7]]*Table1[[#This Row],[Holiday Hourly Wage]]</f>
        <v>0</v>
      </c>
      <c r="AE613" s="41">
        <f>SUM(Table1[[#This Row],[Regular10]:[Holiday12]])</f>
        <v>0</v>
      </c>
      <c r="AF613" s="41">
        <f>Table1[[#This Row],[Regular Hours3]]*Table1[[#This Row],[Regular Wage Cap]]</f>
        <v>0</v>
      </c>
      <c r="AG613" s="41">
        <f>Table1[[#This Row],[OvertimeHours5]]*Table1[[#This Row],[Overtime Wage Cap]]</f>
        <v>0</v>
      </c>
      <c r="AH613" s="41">
        <f>Table1[[#This Row],[Holiday Hours7]]*Table1[[#This Row],[Holiday Wage Cap]]</f>
        <v>0</v>
      </c>
      <c r="AI613" s="41">
        <f>SUM(Table1[[#This Row],[Regular]:[Holiday]])</f>
        <v>0</v>
      </c>
      <c r="AJ613" s="41">
        <f>IF(Table1[[#This Row],[Total]]=0,0,Table1[[#This Row],[Total2]]-Table1[[#This Row],[Total]])</f>
        <v>0</v>
      </c>
      <c r="AK613" s="41">
        <f>Table1[[#This Row],[Difference]]*Table1[[#This Row],[DDS Funding Percent]]</f>
        <v>0</v>
      </c>
      <c r="AL613" s="41">
        <f>IF(Table1[[#This Row],[Regular Hourly Wage]]&lt;&gt;0,Table1[[#This Row],[Regular Wage Cap]]-Table1[[#This Row],[Regular Hourly Wage]],0)</f>
        <v>0</v>
      </c>
      <c r="AM613" s="38"/>
      <c r="AN613" s="41">
        <f>Table1[[#This Row],[Wage Difference]]*Table1[[#This Row],[Post Wage Increase Time Off Accruals (Hours)]]</f>
        <v>0</v>
      </c>
      <c r="AO613" s="41">
        <f>Table1[[#This Row],[Min Wage Time Off Accrual Expense]]*Table1[[#This Row],[DDS Funding Percent]]</f>
        <v>0</v>
      </c>
      <c r="AP613" s="1"/>
      <c r="AQ613" s="18"/>
    </row>
    <row r="614" spans="3:43" x14ac:dyDescent="0.25">
      <c r="C614" s="58"/>
      <c r="D614" s="57"/>
      <c r="K614" s="41">
        <f>SUM(Table1[[#This Row],[Regular Wages]],Table1[[#This Row],[OvertimeWages]],Table1[[#This Row],[Holiday Wages]],Table1[[#This Row],[Incentive Payments]])</f>
        <v>0</v>
      </c>
      <c r="L614" s="38"/>
      <c r="M614" s="38"/>
      <c r="N614" s="38"/>
      <c r="O614" s="38"/>
      <c r="P614" s="38"/>
      <c r="Q614" s="38"/>
      <c r="R614" s="38"/>
      <c r="S614" s="41">
        <f>SUM(Table1[[#This Row],[Regular Wages2]],Table1[[#This Row],[OvertimeWages4]],Table1[[#This Row],[Holiday Wages6]],Table1[[#This Row],[Incentive Payments8]])</f>
        <v>0</v>
      </c>
      <c r="T614" s="41">
        <f>SUM(Table1[[#This Row],[Total Pre Min Wage Wages]],Table1[[#This Row],[Total After Min Wage Wages]])</f>
        <v>0</v>
      </c>
      <c r="U614" s="41">
        <f>IFERROR(IF(OR(Table1[[#This Row],[Regular Hours]]=0,Table1[[#This Row],[Regular Hours]]=""),VLOOKUP(Table1[[#This Row],[Position Title]],startingWages!$A$2:$D$200,2, FALSE),Table1[[#This Row],[Regular Wages]]/Table1[[#This Row],[Regular Hours]]),0)</f>
        <v>0</v>
      </c>
      <c r="V614" s="41">
        <f>IF(OR(Table1[[#This Row],[OvertimeHours]]="",Table1[[#This Row],[OvertimeHours]]=0),Table1[[#This Row],[Regular Hourly Wage]]*1.5,Table1[[#This Row],[OvertimeWages]]/Table1[[#This Row],[OvertimeHours]])</f>
        <v>0</v>
      </c>
      <c r="W614" s="41">
        <f>IF(OR(Table1[[#This Row],[Holiday Hours]]="",Table1[[#This Row],[Holiday Hours]]=0),Table1[[#This Row],[Regular Hourly Wage]],Table1[[#This Row],[Holiday Wages]]/Table1[[#This Row],[Holiday Hours]])</f>
        <v>0</v>
      </c>
      <c r="X614" s="41" t="str">
        <f>IF(Table1[[#This Row],[Regular Hourly Wage]]&lt;14.05,"$14.75",IF(Table1[[#This Row],[Regular Hourly Wage]]&lt;30,"5%","None"))</f>
        <v>$14.75</v>
      </c>
      <c r="Y614" s="41">
        <f>IF(Table1[[#This Row],[Wage Category]]="5%",Table1[[#This Row],[Regular Hourly Wage]]*1.05,IF(Table1[[#This Row],[Wage Category]]="$14.75",14.75,Table1[[#This Row],[Regular Hourly Wage]]))</f>
        <v>14.75</v>
      </c>
      <c r="Z614" s="41">
        <f>(1+IF(Table1[[#This Row],[Regular Hourly Wage]]=0,0.5,(Table1[[#This Row],[Overtime Hourly Wage]]-Table1[[#This Row],[Regular Hourly Wage]])/Table1[[#This Row],[Regular Hourly Wage]]))*Table1[[#This Row],[Regular Wage Cap]]</f>
        <v>22.125</v>
      </c>
      <c r="AA614" s="41">
        <f>(1+IF(Table1[[#This Row],[Regular Hourly Wage]]=0,0,(Table1[[#This Row],[Holiday Hourly Wage]]-Table1[[#This Row],[Regular Hourly Wage]])/Table1[[#This Row],[Regular Hourly Wage]]))*Table1[[#This Row],[Regular Wage Cap]]</f>
        <v>14.75</v>
      </c>
      <c r="AB614" s="41">
        <f>Table1[[#This Row],[Regular Hours3]]*Table1[[#This Row],[Regular Hourly Wage]]</f>
        <v>0</v>
      </c>
      <c r="AC614" s="41">
        <f>Table1[[#This Row],[OvertimeHours5]]*Table1[[#This Row],[Overtime Hourly Wage]]</f>
        <v>0</v>
      </c>
      <c r="AD614" s="41">
        <f>Table1[[#This Row],[Holiday Hours7]]*Table1[[#This Row],[Holiday Hourly Wage]]</f>
        <v>0</v>
      </c>
      <c r="AE614" s="41">
        <f>SUM(Table1[[#This Row],[Regular10]:[Holiday12]])</f>
        <v>0</v>
      </c>
      <c r="AF614" s="41">
        <f>Table1[[#This Row],[Regular Hours3]]*Table1[[#This Row],[Regular Wage Cap]]</f>
        <v>0</v>
      </c>
      <c r="AG614" s="41">
        <f>Table1[[#This Row],[OvertimeHours5]]*Table1[[#This Row],[Overtime Wage Cap]]</f>
        <v>0</v>
      </c>
      <c r="AH614" s="41">
        <f>Table1[[#This Row],[Holiday Hours7]]*Table1[[#This Row],[Holiday Wage Cap]]</f>
        <v>0</v>
      </c>
      <c r="AI614" s="41">
        <f>SUM(Table1[[#This Row],[Regular]:[Holiday]])</f>
        <v>0</v>
      </c>
      <c r="AJ614" s="41">
        <f>IF(Table1[[#This Row],[Total]]=0,0,Table1[[#This Row],[Total2]]-Table1[[#This Row],[Total]])</f>
        <v>0</v>
      </c>
      <c r="AK614" s="41">
        <f>Table1[[#This Row],[Difference]]*Table1[[#This Row],[DDS Funding Percent]]</f>
        <v>0</v>
      </c>
      <c r="AL614" s="41">
        <f>IF(Table1[[#This Row],[Regular Hourly Wage]]&lt;&gt;0,Table1[[#This Row],[Regular Wage Cap]]-Table1[[#This Row],[Regular Hourly Wage]],0)</f>
        <v>0</v>
      </c>
      <c r="AM614" s="38"/>
      <c r="AN614" s="41">
        <f>Table1[[#This Row],[Wage Difference]]*Table1[[#This Row],[Post Wage Increase Time Off Accruals (Hours)]]</f>
        <v>0</v>
      </c>
      <c r="AO614" s="41">
        <f>Table1[[#This Row],[Min Wage Time Off Accrual Expense]]*Table1[[#This Row],[DDS Funding Percent]]</f>
        <v>0</v>
      </c>
      <c r="AP614" s="1"/>
      <c r="AQ614" s="18"/>
    </row>
    <row r="615" spans="3:43" x14ac:dyDescent="0.25">
      <c r="C615" s="58"/>
      <c r="D615" s="57"/>
      <c r="K615" s="41">
        <f>SUM(Table1[[#This Row],[Regular Wages]],Table1[[#This Row],[OvertimeWages]],Table1[[#This Row],[Holiday Wages]],Table1[[#This Row],[Incentive Payments]])</f>
        <v>0</v>
      </c>
      <c r="L615" s="38"/>
      <c r="M615" s="38"/>
      <c r="N615" s="38"/>
      <c r="O615" s="38"/>
      <c r="P615" s="38"/>
      <c r="Q615" s="38"/>
      <c r="R615" s="38"/>
      <c r="S615" s="41">
        <f>SUM(Table1[[#This Row],[Regular Wages2]],Table1[[#This Row],[OvertimeWages4]],Table1[[#This Row],[Holiday Wages6]],Table1[[#This Row],[Incentive Payments8]])</f>
        <v>0</v>
      </c>
      <c r="T615" s="41">
        <f>SUM(Table1[[#This Row],[Total Pre Min Wage Wages]],Table1[[#This Row],[Total After Min Wage Wages]])</f>
        <v>0</v>
      </c>
      <c r="U615" s="41">
        <f>IFERROR(IF(OR(Table1[[#This Row],[Regular Hours]]=0,Table1[[#This Row],[Regular Hours]]=""),VLOOKUP(Table1[[#This Row],[Position Title]],startingWages!$A$2:$D$200,2, FALSE),Table1[[#This Row],[Regular Wages]]/Table1[[#This Row],[Regular Hours]]),0)</f>
        <v>0</v>
      </c>
      <c r="V615" s="41">
        <f>IF(OR(Table1[[#This Row],[OvertimeHours]]="",Table1[[#This Row],[OvertimeHours]]=0),Table1[[#This Row],[Regular Hourly Wage]]*1.5,Table1[[#This Row],[OvertimeWages]]/Table1[[#This Row],[OvertimeHours]])</f>
        <v>0</v>
      </c>
      <c r="W615" s="41">
        <f>IF(OR(Table1[[#This Row],[Holiday Hours]]="",Table1[[#This Row],[Holiday Hours]]=0),Table1[[#This Row],[Regular Hourly Wage]],Table1[[#This Row],[Holiday Wages]]/Table1[[#This Row],[Holiday Hours]])</f>
        <v>0</v>
      </c>
      <c r="X615" s="41" t="str">
        <f>IF(Table1[[#This Row],[Regular Hourly Wage]]&lt;14.05,"$14.75",IF(Table1[[#This Row],[Regular Hourly Wage]]&lt;30,"5%","None"))</f>
        <v>$14.75</v>
      </c>
      <c r="Y615" s="41">
        <f>IF(Table1[[#This Row],[Wage Category]]="5%",Table1[[#This Row],[Regular Hourly Wage]]*1.05,IF(Table1[[#This Row],[Wage Category]]="$14.75",14.75,Table1[[#This Row],[Regular Hourly Wage]]))</f>
        <v>14.75</v>
      </c>
      <c r="Z615" s="41">
        <f>(1+IF(Table1[[#This Row],[Regular Hourly Wage]]=0,0.5,(Table1[[#This Row],[Overtime Hourly Wage]]-Table1[[#This Row],[Regular Hourly Wage]])/Table1[[#This Row],[Regular Hourly Wage]]))*Table1[[#This Row],[Regular Wage Cap]]</f>
        <v>22.125</v>
      </c>
      <c r="AA615" s="41">
        <f>(1+IF(Table1[[#This Row],[Regular Hourly Wage]]=0,0,(Table1[[#This Row],[Holiday Hourly Wage]]-Table1[[#This Row],[Regular Hourly Wage]])/Table1[[#This Row],[Regular Hourly Wage]]))*Table1[[#This Row],[Regular Wage Cap]]</f>
        <v>14.75</v>
      </c>
      <c r="AB615" s="41">
        <f>Table1[[#This Row],[Regular Hours3]]*Table1[[#This Row],[Regular Hourly Wage]]</f>
        <v>0</v>
      </c>
      <c r="AC615" s="41">
        <f>Table1[[#This Row],[OvertimeHours5]]*Table1[[#This Row],[Overtime Hourly Wage]]</f>
        <v>0</v>
      </c>
      <c r="AD615" s="41">
        <f>Table1[[#This Row],[Holiday Hours7]]*Table1[[#This Row],[Holiday Hourly Wage]]</f>
        <v>0</v>
      </c>
      <c r="AE615" s="41">
        <f>SUM(Table1[[#This Row],[Regular10]:[Holiday12]])</f>
        <v>0</v>
      </c>
      <c r="AF615" s="41">
        <f>Table1[[#This Row],[Regular Hours3]]*Table1[[#This Row],[Regular Wage Cap]]</f>
        <v>0</v>
      </c>
      <c r="AG615" s="41">
        <f>Table1[[#This Row],[OvertimeHours5]]*Table1[[#This Row],[Overtime Wage Cap]]</f>
        <v>0</v>
      </c>
      <c r="AH615" s="41">
        <f>Table1[[#This Row],[Holiday Hours7]]*Table1[[#This Row],[Holiday Wage Cap]]</f>
        <v>0</v>
      </c>
      <c r="AI615" s="41">
        <f>SUM(Table1[[#This Row],[Regular]:[Holiday]])</f>
        <v>0</v>
      </c>
      <c r="AJ615" s="41">
        <f>IF(Table1[[#This Row],[Total]]=0,0,Table1[[#This Row],[Total2]]-Table1[[#This Row],[Total]])</f>
        <v>0</v>
      </c>
      <c r="AK615" s="41">
        <f>Table1[[#This Row],[Difference]]*Table1[[#This Row],[DDS Funding Percent]]</f>
        <v>0</v>
      </c>
      <c r="AL615" s="41">
        <f>IF(Table1[[#This Row],[Regular Hourly Wage]]&lt;&gt;0,Table1[[#This Row],[Regular Wage Cap]]-Table1[[#This Row],[Regular Hourly Wage]],0)</f>
        <v>0</v>
      </c>
      <c r="AM615" s="38"/>
      <c r="AN615" s="41">
        <f>Table1[[#This Row],[Wage Difference]]*Table1[[#This Row],[Post Wage Increase Time Off Accruals (Hours)]]</f>
        <v>0</v>
      </c>
      <c r="AO615" s="41">
        <f>Table1[[#This Row],[Min Wage Time Off Accrual Expense]]*Table1[[#This Row],[DDS Funding Percent]]</f>
        <v>0</v>
      </c>
      <c r="AP615" s="1"/>
      <c r="AQ615" s="18"/>
    </row>
    <row r="616" spans="3:43" x14ac:dyDescent="0.25">
      <c r="C616" s="58"/>
      <c r="D616" s="57"/>
      <c r="K616" s="41">
        <f>SUM(Table1[[#This Row],[Regular Wages]],Table1[[#This Row],[OvertimeWages]],Table1[[#This Row],[Holiday Wages]],Table1[[#This Row],[Incentive Payments]])</f>
        <v>0</v>
      </c>
      <c r="L616" s="38"/>
      <c r="M616" s="38"/>
      <c r="N616" s="38"/>
      <c r="O616" s="38"/>
      <c r="P616" s="38"/>
      <c r="Q616" s="38"/>
      <c r="R616" s="38"/>
      <c r="S616" s="41">
        <f>SUM(Table1[[#This Row],[Regular Wages2]],Table1[[#This Row],[OvertimeWages4]],Table1[[#This Row],[Holiday Wages6]],Table1[[#This Row],[Incentive Payments8]])</f>
        <v>0</v>
      </c>
      <c r="T616" s="41">
        <f>SUM(Table1[[#This Row],[Total Pre Min Wage Wages]],Table1[[#This Row],[Total After Min Wage Wages]])</f>
        <v>0</v>
      </c>
      <c r="U616" s="41">
        <f>IFERROR(IF(OR(Table1[[#This Row],[Regular Hours]]=0,Table1[[#This Row],[Regular Hours]]=""),VLOOKUP(Table1[[#This Row],[Position Title]],startingWages!$A$2:$D$200,2, FALSE),Table1[[#This Row],[Regular Wages]]/Table1[[#This Row],[Regular Hours]]),0)</f>
        <v>0</v>
      </c>
      <c r="V616" s="41">
        <f>IF(OR(Table1[[#This Row],[OvertimeHours]]="",Table1[[#This Row],[OvertimeHours]]=0),Table1[[#This Row],[Regular Hourly Wage]]*1.5,Table1[[#This Row],[OvertimeWages]]/Table1[[#This Row],[OvertimeHours]])</f>
        <v>0</v>
      </c>
      <c r="W616" s="41">
        <f>IF(OR(Table1[[#This Row],[Holiday Hours]]="",Table1[[#This Row],[Holiday Hours]]=0),Table1[[#This Row],[Regular Hourly Wage]],Table1[[#This Row],[Holiday Wages]]/Table1[[#This Row],[Holiday Hours]])</f>
        <v>0</v>
      </c>
      <c r="X616" s="41" t="str">
        <f>IF(Table1[[#This Row],[Regular Hourly Wage]]&lt;14.05,"$14.75",IF(Table1[[#This Row],[Regular Hourly Wage]]&lt;30,"5%","None"))</f>
        <v>$14.75</v>
      </c>
      <c r="Y616" s="41">
        <f>IF(Table1[[#This Row],[Wage Category]]="5%",Table1[[#This Row],[Regular Hourly Wage]]*1.05,IF(Table1[[#This Row],[Wage Category]]="$14.75",14.75,Table1[[#This Row],[Regular Hourly Wage]]))</f>
        <v>14.75</v>
      </c>
      <c r="Z616" s="41">
        <f>(1+IF(Table1[[#This Row],[Regular Hourly Wage]]=0,0.5,(Table1[[#This Row],[Overtime Hourly Wage]]-Table1[[#This Row],[Regular Hourly Wage]])/Table1[[#This Row],[Regular Hourly Wage]]))*Table1[[#This Row],[Regular Wage Cap]]</f>
        <v>22.125</v>
      </c>
      <c r="AA616" s="41">
        <f>(1+IF(Table1[[#This Row],[Regular Hourly Wage]]=0,0,(Table1[[#This Row],[Holiday Hourly Wage]]-Table1[[#This Row],[Regular Hourly Wage]])/Table1[[#This Row],[Regular Hourly Wage]]))*Table1[[#This Row],[Regular Wage Cap]]</f>
        <v>14.75</v>
      </c>
      <c r="AB616" s="41">
        <f>Table1[[#This Row],[Regular Hours3]]*Table1[[#This Row],[Regular Hourly Wage]]</f>
        <v>0</v>
      </c>
      <c r="AC616" s="41">
        <f>Table1[[#This Row],[OvertimeHours5]]*Table1[[#This Row],[Overtime Hourly Wage]]</f>
        <v>0</v>
      </c>
      <c r="AD616" s="41">
        <f>Table1[[#This Row],[Holiday Hours7]]*Table1[[#This Row],[Holiday Hourly Wage]]</f>
        <v>0</v>
      </c>
      <c r="AE616" s="41">
        <f>SUM(Table1[[#This Row],[Regular10]:[Holiday12]])</f>
        <v>0</v>
      </c>
      <c r="AF616" s="41">
        <f>Table1[[#This Row],[Regular Hours3]]*Table1[[#This Row],[Regular Wage Cap]]</f>
        <v>0</v>
      </c>
      <c r="AG616" s="41">
        <f>Table1[[#This Row],[OvertimeHours5]]*Table1[[#This Row],[Overtime Wage Cap]]</f>
        <v>0</v>
      </c>
      <c r="AH616" s="41">
        <f>Table1[[#This Row],[Holiday Hours7]]*Table1[[#This Row],[Holiday Wage Cap]]</f>
        <v>0</v>
      </c>
      <c r="AI616" s="41">
        <f>SUM(Table1[[#This Row],[Regular]:[Holiday]])</f>
        <v>0</v>
      </c>
      <c r="AJ616" s="41">
        <f>IF(Table1[[#This Row],[Total]]=0,0,Table1[[#This Row],[Total2]]-Table1[[#This Row],[Total]])</f>
        <v>0</v>
      </c>
      <c r="AK616" s="41">
        <f>Table1[[#This Row],[Difference]]*Table1[[#This Row],[DDS Funding Percent]]</f>
        <v>0</v>
      </c>
      <c r="AL616" s="41">
        <f>IF(Table1[[#This Row],[Regular Hourly Wage]]&lt;&gt;0,Table1[[#This Row],[Regular Wage Cap]]-Table1[[#This Row],[Regular Hourly Wage]],0)</f>
        <v>0</v>
      </c>
      <c r="AM616" s="38"/>
      <c r="AN616" s="41">
        <f>Table1[[#This Row],[Wage Difference]]*Table1[[#This Row],[Post Wage Increase Time Off Accruals (Hours)]]</f>
        <v>0</v>
      </c>
      <c r="AO616" s="41">
        <f>Table1[[#This Row],[Min Wage Time Off Accrual Expense]]*Table1[[#This Row],[DDS Funding Percent]]</f>
        <v>0</v>
      </c>
      <c r="AP616" s="1"/>
      <c r="AQ616" s="18"/>
    </row>
    <row r="617" spans="3:43" x14ac:dyDescent="0.25">
      <c r="C617" s="58"/>
      <c r="D617" s="57"/>
      <c r="K617" s="41">
        <f>SUM(Table1[[#This Row],[Regular Wages]],Table1[[#This Row],[OvertimeWages]],Table1[[#This Row],[Holiday Wages]],Table1[[#This Row],[Incentive Payments]])</f>
        <v>0</v>
      </c>
      <c r="L617" s="38"/>
      <c r="M617" s="38"/>
      <c r="N617" s="38"/>
      <c r="O617" s="38"/>
      <c r="P617" s="38"/>
      <c r="Q617" s="38"/>
      <c r="R617" s="38"/>
      <c r="S617" s="41">
        <f>SUM(Table1[[#This Row],[Regular Wages2]],Table1[[#This Row],[OvertimeWages4]],Table1[[#This Row],[Holiday Wages6]],Table1[[#This Row],[Incentive Payments8]])</f>
        <v>0</v>
      </c>
      <c r="T617" s="41">
        <f>SUM(Table1[[#This Row],[Total Pre Min Wage Wages]],Table1[[#This Row],[Total After Min Wage Wages]])</f>
        <v>0</v>
      </c>
      <c r="U617" s="41">
        <f>IFERROR(IF(OR(Table1[[#This Row],[Regular Hours]]=0,Table1[[#This Row],[Regular Hours]]=""),VLOOKUP(Table1[[#This Row],[Position Title]],startingWages!$A$2:$D$200,2, FALSE),Table1[[#This Row],[Regular Wages]]/Table1[[#This Row],[Regular Hours]]),0)</f>
        <v>0</v>
      </c>
      <c r="V617" s="41">
        <f>IF(OR(Table1[[#This Row],[OvertimeHours]]="",Table1[[#This Row],[OvertimeHours]]=0),Table1[[#This Row],[Regular Hourly Wage]]*1.5,Table1[[#This Row],[OvertimeWages]]/Table1[[#This Row],[OvertimeHours]])</f>
        <v>0</v>
      </c>
      <c r="W617" s="41">
        <f>IF(OR(Table1[[#This Row],[Holiday Hours]]="",Table1[[#This Row],[Holiday Hours]]=0),Table1[[#This Row],[Regular Hourly Wage]],Table1[[#This Row],[Holiday Wages]]/Table1[[#This Row],[Holiday Hours]])</f>
        <v>0</v>
      </c>
      <c r="X617" s="41" t="str">
        <f>IF(Table1[[#This Row],[Regular Hourly Wage]]&lt;14.05,"$14.75",IF(Table1[[#This Row],[Regular Hourly Wage]]&lt;30,"5%","None"))</f>
        <v>$14.75</v>
      </c>
      <c r="Y617" s="41">
        <f>IF(Table1[[#This Row],[Wage Category]]="5%",Table1[[#This Row],[Regular Hourly Wage]]*1.05,IF(Table1[[#This Row],[Wage Category]]="$14.75",14.75,Table1[[#This Row],[Regular Hourly Wage]]))</f>
        <v>14.75</v>
      </c>
      <c r="Z617" s="41">
        <f>(1+IF(Table1[[#This Row],[Regular Hourly Wage]]=0,0.5,(Table1[[#This Row],[Overtime Hourly Wage]]-Table1[[#This Row],[Regular Hourly Wage]])/Table1[[#This Row],[Regular Hourly Wage]]))*Table1[[#This Row],[Regular Wage Cap]]</f>
        <v>22.125</v>
      </c>
      <c r="AA617" s="41">
        <f>(1+IF(Table1[[#This Row],[Regular Hourly Wage]]=0,0,(Table1[[#This Row],[Holiday Hourly Wage]]-Table1[[#This Row],[Regular Hourly Wage]])/Table1[[#This Row],[Regular Hourly Wage]]))*Table1[[#This Row],[Regular Wage Cap]]</f>
        <v>14.75</v>
      </c>
      <c r="AB617" s="41">
        <f>Table1[[#This Row],[Regular Hours3]]*Table1[[#This Row],[Regular Hourly Wage]]</f>
        <v>0</v>
      </c>
      <c r="AC617" s="41">
        <f>Table1[[#This Row],[OvertimeHours5]]*Table1[[#This Row],[Overtime Hourly Wage]]</f>
        <v>0</v>
      </c>
      <c r="AD617" s="41">
        <f>Table1[[#This Row],[Holiday Hours7]]*Table1[[#This Row],[Holiday Hourly Wage]]</f>
        <v>0</v>
      </c>
      <c r="AE617" s="41">
        <f>SUM(Table1[[#This Row],[Regular10]:[Holiday12]])</f>
        <v>0</v>
      </c>
      <c r="AF617" s="41">
        <f>Table1[[#This Row],[Regular Hours3]]*Table1[[#This Row],[Regular Wage Cap]]</f>
        <v>0</v>
      </c>
      <c r="AG617" s="41">
        <f>Table1[[#This Row],[OvertimeHours5]]*Table1[[#This Row],[Overtime Wage Cap]]</f>
        <v>0</v>
      </c>
      <c r="AH617" s="41">
        <f>Table1[[#This Row],[Holiday Hours7]]*Table1[[#This Row],[Holiday Wage Cap]]</f>
        <v>0</v>
      </c>
      <c r="AI617" s="41">
        <f>SUM(Table1[[#This Row],[Regular]:[Holiday]])</f>
        <v>0</v>
      </c>
      <c r="AJ617" s="41">
        <f>IF(Table1[[#This Row],[Total]]=0,0,Table1[[#This Row],[Total2]]-Table1[[#This Row],[Total]])</f>
        <v>0</v>
      </c>
      <c r="AK617" s="41">
        <f>Table1[[#This Row],[Difference]]*Table1[[#This Row],[DDS Funding Percent]]</f>
        <v>0</v>
      </c>
      <c r="AL617" s="41">
        <f>IF(Table1[[#This Row],[Regular Hourly Wage]]&lt;&gt;0,Table1[[#This Row],[Regular Wage Cap]]-Table1[[#This Row],[Regular Hourly Wage]],0)</f>
        <v>0</v>
      </c>
      <c r="AM617" s="38"/>
      <c r="AN617" s="41">
        <f>Table1[[#This Row],[Wage Difference]]*Table1[[#This Row],[Post Wage Increase Time Off Accruals (Hours)]]</f>
        <v>0</v>
      </c>
      <c r="AO617" s="41">
        <f>Table1[[#This Row],[Min Wage Time Off Accrual Expense]]*Table1[[#This Row],[DDS Funding Percent]]</f>
        <v>0</v>
      </c>
      <c r="AP617" s="1"/>
      <c r="AQ617" s="18"/>
    </row>
    <row r="618" spans="3:43" x14ac:dyDescent="0.25">
      <c r="C618" s="58"/>
      <c r="D618" s="57"/>
      <c r="K618" s="41">
        <f>SUM(Table1[[#This Row],[Regular Wages]],Table1[[#This Row],[OvertimeWages]],Table1[[#This Row],[Holiday Wages]],Table1[[#This Row],[Incentive Payments]])</f>
        <v>0</v>
      </c>
      <c r="L618" s="38"/>
      <c r="M618" s="38"/>
      <c r="N618" s="38"/>
      <c r="O618" s="38"/>
      <c r="P618" s="38"/>
      <c r="Q618" s="38"/>
      <c r="R618" s="38"/>
      <c r="S618" s="41">
        <f>SUM(Table1[[#This Row],[Regular Wages2]],Table1[[#This Row],[OvertimeWages4]],Table1[[#This Row],[Holiday Wages6]],Table1[[#This Row],[Incentive Payments8]])</f>
        <v>0</v>
      </c>
      <c r="T618" s="41">
        <f>SUM(Table1[[#This Row],[Total Pre Min Wage Wages]],Table1[[#This Row],[Total After Min Wage Wages]])</f>
        <v>0</v>
      </c>
      <c r="U618" s="41">
        <f>IFERROR(IF(OR(Table1[[#This Row],[Regular Hours]]=0,Table1[[#This Row],[Regular Hours]]=""),VLOOKUP(Table1[[#This Row],[Position Title]],startingWages!$A$2:$D$200,2, FALSE),Table1[[#This Row],[Regular Wages]]/Table1[[#This Row],[Regular Hours]]),0)</f>
        <v>0</v>
      </c>
      <c r="V618" s="41">
        <f>IF(OR(Table1[[#This Row],[OvertimeHours]]="",Table1[[#This Row],[OvertimeHours]]=0),Table1[[#This Row],[Regular Hourly Wage]]*1.5,Table1[[#This Row],[OvertimeWages]]/Table1[[#This Row],[OvertimeHours]])</f>
        <v>0</v>
      </c>
      <c r="W618" s="41">
        <f>IF(OR(Table1[[#This Row],[Holiday Hours]]="",Table1[[#This Row],[Holiday Hours]]=0),Table1[[#This Row],[Regular Hourly Wage]],Table1[[#This Row],[Holiday Wages]]/Table1[[#This Row],[Holiday Hours]])</f>
        <v>0</v>
      </c>
      <c r="X618" s="41" t="str">
        <f>IF(Table1[[#This Row],[Regular Hourly Wage]]&lt;14.05,"$14.75",IF(Table1[[#This Row],[Regular Hourly Wage]]&lt;30,"5%","None"))</f>
        <v>$14.75</v>
      </c>
      <c r="Y618" s="41">
        <f>IF(Table1[[#This Row],[Wage Category]]="5%",Table1[[#This Row],[Regular Hourly Wage]]*1.05,IF(Table1[[#This Row],[Wage Category]]="$14.75",14.75,Table1[[#This Row],[Regular Hourly Wage]]))</f>
        <v>14.75</v>
      </c>
      <c r="Z618" s="41">
        <f>(1+IF(Table1[[#This Row],[Regular Hourly Wage]]=0,0.5,(Table1[[#This Row],[Overtime Hourly Wage]]-Table1[[#This Row],[Regular Hourly Wage]])/Table1[[#This Row],[Regular Hourly Wage]]))*Table1[[#This Row],[Regular Wage Cap]]</f>
        <v>22.125</v>
      </c>
      <c r="AA618" s="41">
        <f>(1+IF(Table1[[#This Row],[Regular Hourly Wage]]=0,0,(Table1[[#This Row],[Holiday Hourly Wage]]-Table1[[#This Row],[Regular Hourly Wage]])/Table1[[#This Row],[Regular Hourly Wage]]))*Table1[[#This Row],[Regular Wage Cap]]</f>
        <v>14.75</v>
      </c>
      <c r="AB618" s="41">
        <f>Table1[[#This Row],[Regular Hours3]]*Table1[[#This Row],[Regular Hourly Wage]]</f>
        <v>0</v>
      </c>
      <c r="AC618" s="41">
        <f>Table1[[#This Row],[OvertimeHours5]]*Table1[[#This Row],[Overtime Hourly Wage]]</f>
        <v>0</v>
      </c>
      <c r="AD618" s="41">
        <f>Table1[[#This Row],[Holiday Hours7]]*Table1[[#This Row],[Holiday Hourly Wage]]</f>
        <v>0</v>
      </c>
      <c r="AE618" s="41">
        <f>SUM(Table1[[#This Row],[Regular10]:[Holiday12]])</f>
        <v>0</v>
      </c>
      <c r="AF618" s="41">
        <f>Table1[[#This Row],[Regular Hours3]]*Table1[[#This Row],[Regular Wage Cap]]</f>
        <v>0</v>
      </c>
      <c r="AG618" s="41">
        <f>Table1[[#This Row],[OvertimeHours5]]*Table1[[#This Row],[Overtime Wage Cap]]</f>
        <v>0</v>
      </c>
      <c r="AH618" s="41">
        <f>Table1[[#This Row],[Holiday Hours7]]*Table1[[#This Row],[Holiday Wage Cap]]</f>
        <v>0</v>
      </c>
      <c r="AI618" s="41">
        <f>SUM(Table1[[#This Row],[Regular]:[Holiday]])</f>
        <v>0</v>
      </c>
      <c r="AJ618" s="41">
        <f>IF(Table1[[#This Row],[Total]]=0,0,Table1[[#This Row],[Total2]]-Table1[[#This Row],[Total]])</f>
        <v>0</v>
      </c>
      <c r="AK618" s="41">
        <f>Table1[[#This Row],[Difference]]*Table1[[#This Row],[DDS Funding Percent]]</f>
        <v>0</v>
      </c>
      <c r="AL618" s="41">
        <f>IF(Table1[[#This Row],[Regular Hourly Wage]]&lt;&gt;0,Table1[[#This Row],[Regular Wage Cap]]-Table1[[#This Row],[Regular Hourly Wage]],0)</f>
        <v>0</v>
      </c>
      <c r="AM618" s="38"/>
      <c r="AN618" s="41">
        <f>Table1[[#This Row],[Wage Difference]]*Table1[[#This Row],[Post Wage Increase Time Off Accruals (Hours)]]</f>
        <v>0</v>
      </c>
      <c r="AO618" s="41">
        <f>Table1[[#This Row],[Min Wage Time Off Accrual Expense]]*Table1[[#This Row],[DDS Funding Percent]]</f>
        <v>0</v>
      </c>
      <c r="AP618" s="1"/>
      <c r="AQ618" s="18"/>
    </row>
    <row r="619" spans="3:43" x14ac:dyDescent="0.25">
      <c r="C619" s="58"/>
      <c r="D619" s="57"/>
      <c r="K619" s="41">
        <f>SUM(Table1[[#This Row],[Regular Wages]],Table1[[#This Row],[OvertimeWages]],Table1[[#This Row],[Holiday Wages]],Table1[[#This Row],[Incentive Payments]])</f>
        <v>0</v>
      </c>
      <c r="L619" s="38"/>
      <c r="M619" s="38"/>
      <c r="N619" s="38"/>
      <c r="O619" s="38"/>
      <c r="P619" s="38"/>
      <c r="Q619" s="38"/>
      <c r="R619" s="38"/>
      <c r="S619" s="41">
        <f>SUM(Table1[[#This Row],[Regular Wages2]],Table1[[#This Row],[OvertimeWages4]],Table1[[#This Row],[Holiday Wages6]],Table1[[#This Row],[Incentive Payments8]])</f>
        <v>0</v>
      </c>
      <c r="T619" s="41">
        <f>SUM(Table1[[#This Row],[Total Pre Min Wage Wages]],Table1[[#This Row],[Total After Min Wage Wages]])</f>
        <v>0</v>
      </c>
      <c r="U619" s="41">
        <f>IFERROR(IF(OR(Table1[[#This Row],[Regular Hours]]=0,Table1[[#This Row],[Regular Hours]]=""),VLOOKUP(Table1[[#This Row],[Position Title]],startingWages!$A$2:$D$200,2, FALSE),Table1[[#This Row],[Regular Wages]]/Table1[[#This Row],[Regular Hours]]),0)</f>
        <v>0</v>
      </c>
      <c r="V619" s="41">
        <f>IF(OR(Table1[[#This Row],[OvertimeHours]]="",Table1[[#This Row],[OvertimeHours]]=0),Table1[[#This Row],[Regular Hourly Wage]]*1.5,Table1[[#This Row],[OvertimeWages]]/Table1[[#This Row],[OvertimeHours]])</f>
        <v>0</v>
      </c>
      <c r="W619" s="41">
        <f>IF(OR(Table1[[#This Row],[Holiday Hours]]="",Table1[[#This Row],[Holiday Hours]]=0),Table1[[#This Row],[Regular Hourly Wage]],Table1[[#This Row],[Holiday Wages]]/Table1[[#This Row],[Holiday Hours]])</f>
        <v>0</v>
      </c>
      <c r="X619" s="41" t="str">
        <f>IF(Table1[[#This Row],[Regular Hourly Wage]]&lt;14.05,"$14.75",IF(Table1[[#This Row],[Regular Hourly Wage]]&lt;30,"5%","None"))</f>
        <v>$14.75</v>
      </c>
      <c r="Y619" s="41">
        <f>IF(Table1[[#This Row],[Wage Category]]="5%",Table1[[#This Row],[Regular Hourly Wage]]*1.05,IF(Table1[[#This Row],[Wage Category]]="$14.75",14.75,Table1[[#This Row],[Regular Hourly Wage]]))</f>
        <v>14.75</v>
      </c>
      <c r="Z619" s="41">
        <f>(1+IF(Table1[[#This Row],[Regular Hourly Wage]]=0,0.5,(Table1[[#This Row],[Overtime Hourly Wage]]-Table1[[#This Row],[Regular Hourly Wage]])/Table1[[#This Row],[Regular Hourly Wage]]))*Table1[[#This Row],[Regular Wage Cap]]</f>
        <v>22.125</v>
      </c>
      <c r="AA619" s="41">
        <f>(1+IF(Table1[[#This Row],[Regular Hourly Wage]]=0,0,(Table1[[#This Row],[Holiday Hourly Wage]]-Table1[[#This Row],[Regular Hourly Wage]])/Table1[[#This Row],[Regular Hourly Wage]]))*Table1[[#This Row],[Regular Wage Cap]]</f>
        <v>14.75</v>
      </c>
      <c r="AB619" s="41">
        <f>Table1[[#This Row],[Regular Hours3]]*Table1[[#This Row],[Regular Hourly Wage]]</f>
        <v>0</v>
      </c>
      <c r="AC619" s="41">
        <f>Table1[[#This Row],[OvertimeHours5]]*Table1[[#This Row],[Overtime Hourly Wage]]</f>
        <v>0</v>
      </c>
      <c r="AD619" s="41">
        <f>Table1[[#This Row],[Holiday Hours7]]*Table1[[#This Row],[Holiday Hourly Wage]]</f>
        <v>0</v>
      </c>
      <c r="AE619" s="41">
        <f>SUM(Table1[[#This Row],[Regular10]:[Holiday12]])</f>
        <v>0</v>
      </c>
      <c r="AF619" s="41">
        <f>Table1[[#This Row],[Regular Hours3]]*Table1[[#This Row],[Regular Wage Cap]]</f>
        <v>0</v>
      </c>
      <c r="AG619" s="41">
        <f>Table1[[#This Row],[OvertimeHours5]]*Table1[[#This Row],[Overtime Wage Cap]]</f>
        <v>0</v>
      </c>
      <c r="AH619" s="41">
        <f>Table1[[#This Row],[Holiday Hours7]]*Table1[[#This Row],[Holiday Wage Cap]]</f>
        <v>0</v>
      </c>
      <c r="AI619" s="41">
        <f>SUM(Table1[[#This Row],[Regular]:[Holiday]])</f>
        <v>0</v>
      </c>
      <c r="AJ619" s="41">
        <f>IF(Table1[[#This Row],[Total]]=0,0,Table1[[#This Row],[Total2]]-Table1[[#This Row],[Total]])</f>
        <v>0</v>
      </c>
      <c r="AK619" s="41">
        <f>Table1[[#This Row],[Difference]]*Table1[[#This Row],[DDS Funding Percent]]</f>
        <v>0</v>
      </c>
      <c r="AL619" s="41">
        <f>IF(Table1[[#This Row],[Regular Hourly Wage]]&lt;&gt;0,Table1[[#This Row],[Regular Wage Cap]]-Table1[[#This Row],[Regular Hourly Wage]],0)</f>
        <v>0</v>
      </c>
      <c r="AM619" s="38"/>
      <c r="AN619" s="41">
        <f>Table1[[#This Row],[Wage Difference]]*Table1[[#This Row],[Post Wage Increase Time Off Accruals (Hours)]]</f>
        <v>0</v>
      </c>
      <c r="AO619" s="41">
        <f>Table1[[#This Row],[Min Wage Time Off Accrual Expense]]*Table1[[#This Row],[DDS Funding Percent]]</f>
        <v>0</v>
      </c>
      <c r="AP619" s="1"/>
      <c r="AQ619" s="18"/>
    </row>
    <row r="620" spans="3:43" x14ac:dyDescent="0.25">
      <c r="C620" s="58"/>
      <c r="D620" s="57"/>
      <c r="K620" s="41">
        <f>SUM(Table1[[#This Row],[Regular Wages]],Table1[[#This Row],[OvertimeWages]],Table1[[#This Row],[Holiday Wages]],Table1[[#This Row],[Incentive Payments]])</f>
        <v>0</v>
      </c>
      <c r="L620" s="38"/>
      <c r="M620" s="38"/>
      <c r="N620" s="38"/>
      <c r="O620" s="38"/>
      <c r="P620" s="38"/>
      <c r="Q620" s="38"/>
      <c r="R620" s="38"/>
      <c r="S620" s="41">
        <f>SUM(Table1[[#This Row],[Regular Wages2]],Table1[[#This Row],[OvertimeWages4]],Table1[[#This Row],[Holiday Wages6]],Table1[[#This Row],[Incentive Payments8]])</f>
        <v>0</v>
      </c>
      <c r="T620" s="41">
        <f>SUM(Table1[[#This Row],[Total Pre Min Wage Wages]],Table1[[#This Row],[Total After Min Wage Wages]])</f>
        <v>0</v>
      </c>
      <c r="U620" s="41">
        <f>IFERROR(IF(OR(Table1[[#This Row],[Regular Hours]]=0,Table1[[#This Row],[Regular Hours]]=""),VLOOKUP(Table1[[#This Row],[Position Title]],startingWages!$A$2:$D$200,2, FALSE),Table1[[#This Row],[Regular Wages]]/Table1[[#This Row],[Regular Hours]]),0)</f>
        <v>0</v>
      </c>
      <c r="V620" s="41">
        <f>IF(OR(Table1[[#This Row],[OvertimeHours]]="",Table1[[#This Row],[OvertimeHours]]=0),Table1[[#This Row],[Regular Hourly Wage]]*1.5,Table1[[#This Row],[OvertimeWages]]/Table1[[#This Row],[OvertimeHours]])</f>
        <v>0</v>
      </c>
      <c r="W620" s="41">
        <f>IF(OR(Table1[[#This Row],[Holiday Hours]]="",Table1[[#This Row],[Holiday Hours]]=0),Table1[[#This Row],[Regular Hourly Wage]],Table1[[#This Row],[Holiday Wages]]/Table1[[#This Row],[Holiday Hours]])</f>
        <v>0</v>
      </c>
      <c r="X620" s="41" t="str">
        <f>IF(Table1[[#This Row],[Regular Hourly Wage]]&lt;14.05,"$14.75",IF(Table1[[#This Row],[Regular Hourly Wage]]&lt;30,"5%","None"))</f>
        <v>$14.75</v>
      </c>
      <c r="Y620" s="41">
        <f>IF(Table1[[#This Row],[Wage Category]]="5%",Table1[[#This Row],[Regular Hourly Wage]]*1.05,IF(Table1[[#This Row],[Wage Category]]="$14.75",14.75,Table1[[#This Row],[Regular Hourly Wage]]))</f>
        <v>14.75</v>
      </c>
      <c r="Z620" s="41">
        <f>(1+IF(Table1[[#This Row],[Regular Hourly Wage]]=0,0.5,(Table1[[#This Row],[Overtime Hourly Wage]]-Table1[[#This Row],[Regular Hourly Wage]])/Table1[[#This Row],[Regular Hourly Wage]]))*Table1[[#This Row],[Regular Wage Cap]]</f>
        <v>22.125</v>
      </c>
      <c r="AA620" s="41">
        <f>(1+IF(Table1[[#This Row],[Regular Hourly Wage]]=0,0,(Table1[[#This Row],[Holiday Hourly Wage]]-Table1[[#This Row],[Regular Hourly Wage]])/Table1[[#This Row],[Regular Hourly Wage]]))*Table1[[#This Row],[Regular Wage Cap]]</f>
        <v>14.75</v>
      </c>
      <c r="AB620" s="41">
        <f>Table1[[#This Row],[Regular Hours3]]*Table1[[#This Row],[Regular Hourly Wage]]</f>
        <v>0</v>
      </c>
      <c r="AC620" s="41">
        <f>Table1[[#This Row],[OvertimeHours5]]*Table1[[#This Row],[Overtime Hourly Wage]]</f>
        <v>0</v>
      </c>
      <c r="AD620" s="41">
        <f>Table1[[#This Row],[Holiday Hours7]]*Table1[[#This Row],[Holiday Hourly Wage]]</f>
        <v>0</v>
      </c>
      <c r="AE620" s="41">
        <f>SUM(Table1[[#This Row],[Regular10]:[Holiday12]])</f>
        <v>0</v>
      </c>
      <c r="AF620" s="41">
        <f>Table1[[#This Row],[Regular Hours3]]*Table1[[#This Row],[Regular Wage Cap]]</f>
        <v>0</v>
      </c>
      <c r="AG620" s="41">
        <f>Table1[[#This Row],[OvertimeHours5]]*Table1[[#This Row],[Overtime Wage Cap]]</f>
        <v>0</v>
      </c>
      <c r="AH620" s="41">
        <f>Table1[[#This Row],[Holiday Hours7]]*Table1[[#This Row],[Holiday Wage Cap]]</f>
        <v>0</v>
      </c>
      <c r="AI620" s="41">
        <f>SUM(Table1[[#This Row],[Regular]:[Holiday]])</f>
        <v>0</v>
      </c>
      <c r="AJ620" s="41">
        <f>IF(Table1[[#This Row],[Total]]=0,0,Table1[[#This Row],[Total2]]-Table1[[#This Row],[Total]])</f>
        <v>0</v>
      </c>
      <c r="AK620" s="41">
        <f>Table1[[#This Row],[Difference]]*Table1[[#This Row],[DDS Funding Percent]]</f>
        <v>0</v>
      </c>
      <c r="AL620" s="41">
        <f>IF(Table1[[#This Row],[Regular Hourly Wage]]&lt;&gt;0,Table1[[#This Row],[Regular Wage Cap]]-Table1[[#This Row],[Regular Hourly Wage]],0)</f>
        <v>0</v>
      </c>
      <c r="AM620" s="38"/>
      <c r="AN620" s="41">
        <f>Table1[[#This Row],[Wage Difference]]*Table1[[#This Row],[Post Wage Increase Time Off Accruals (Hours)]]</f>
        <v>0</v>
      </c>
      <c r="AO620" s="41">
        <f>Table1[[#This Row],[Min Wage Time Off Accrual Expense]]*Table1[[#This Row],[DDS Funding Percent]]</f>
        <v>0</v>
      </c>
      <c r="AP620" s="1"/>
      <c r="AQ620" s="18"/>
    </row>
    <row r="621" spans="3:43" x14ac:dyDescent="0.25">
      <c r="C621" s="58"/>
      <c r="D621" s="57"/>
      <c r="K621" s="41">
        <f>SUM(Table1[[#This Row],[Regular Wages]],Table1[[#This Row],[OvertimeWages]],Table1[[#This Row],[Holiday Wages]],Table1[[#This Row],[Incentive Payments]])</f>
        <v>0</v>
      </c>
      <c r="L621" s="38"/>
      <c r="M621" s="38"/>
      <c r="N621" s="38"/>
      <c r="O621" s="38"/>
      <c r="P621" s="38"/>
      <c r="Q621" s="38"/>
      <c r="R621" s="38"/>
      <c r="S621" s="41">
        <f>SUM(Table1[[#This Row],[Regular Wages2]],Table1[[#This Row],[OvertimeWages4]],Table1[[#This Row],[Holiday Wages6]],Table1[[#This Row],[Incentive Payments8]])</f>
        <v>0</v>
      </c>
      <c r="T621" s="41">
        <f>SUM(Table1[[#This Row],[Total Pre Min Wage Wages]],Table1[[#This Row],[Total After Min Wage Wages]])</f>
        <v>0</v>
      </c>
      <c r="U621" s="41">
        <f>IFERROR(IF(OR(Table1[[#This Row],[Regular Hours]]=0,Table1[[#This Row],[Regular Hours]]=""),VLOOKUP(Table1[[#This Row],[Position Title]],startingWages!$A$2:$D$200,2, FALSE),Table1[[#This Row],[Regular Wages]]/Table1[[#This Row],[Regular Hours]]),0)</f>
        <v>0</v>
      </c>
      <c r="V621" s="41">
        <f>IF(OR(Table1[[#This Row],[OvertimeHours]]="",Table1[[#This Row],[OvertimeHours]]=0),Table1[[#This Row],[Regular Hourly Wage]]*1.5,Table1[[#This Row],[OvertimeWages]]/Table1[[#This Row],[OvertimeHours]])</f>
        <v>0</v>
      </c>
      <c r="W621" s="41">
        <f>IF(OR(Table1[[#This Row],[Holiday Hours]]="",Table1[[#This Row],[Holiday Hours]]=0),Table1[[#This Row],[Regular Hourly Wage]],Table1[[#This Row],[Holiday Wages]]/Table1[[#This Row],[Holiday Hours]])</f>
        <v>0</v>
      </c>
      <c r="X621" s="41" t="str">
        <f>IF(Table1[[#This Row],[Regular Hourly Wage]]&lt;14.05,"$14.75",IF(Table1[[#This Row],[Regular Hourly Wage]]&lt;30,"5%","None"))</f>
        <v>$14.75</v>
      </c>
      <c r="Y621" s="41">
        <f>IF(Table1[[#This Row],[Wage Category]]="5%",Table1[[#This Row],[Regular Hourly Wage]]*1.05,IF(Table1[[#This Row],[Wage Category]]="$14.75",14.75,Table1[[#This Row],[Regular Hourly Wage]]))</f>
        <v>14.75</v>
      </c>
      <c r="Z621" s="41">
        <f>(1+IF(Table1[[#This Row],[Regular Hourly Wage]]=0,0.5,(Table1[[#This Row],[Overtime Hourly Wage]]-Table1[[#This Row],[Regular Hourly Wage]])/Table1[[#This Row],[Regular Hourly Wage]]))*Table1[[#This Row],[Regular Wage Cap]]</f>
        <v>22.125</v>
      </c>
      <c r="AA621" s="41">
        <f>(1+IF(Table1[[#This Row],[Regular Hourly Wage]]=0,0,(Table1[[#This Row],[Holiday Hourly Wage]]-Table1[[#This Row],[Regular Hourly Wage]])/Table1[[#This Row],[Regular Hourly Wage]]))*Table1[[#This Row],[Regular Wage Cap]]</f>
        <v>14.75</v>
      </c>
      <c r="AB621" s="41">
        <f>Table1[[#This Row],[Regular Hours3]]*Table1[[#This Row],[Regular Hourly Wage]]</f>
        <v>0</v>
      </c>
      <c r="AC621" s="41">
        <f>Table1[[#This Row],[OvertimeHours5]]*Table1[[#This Row],[Overtime Hourly Wage]]</f>
        <v>0</v>
      </c>
      <c r="AD621" s="41">
        <f>Table1[[#This Row],[Holiday Hours7]]*Table1[[#This Row],[Holiday Hourly Wage]]</f>
        <v>0</v>
      </c>
      <c r="AE621" s="41">
        <f>SUM(Table1[[#This Row],[Regular10]:[Holiday12]])</f>
        <v>0</v>
      </c>
      <c r="AF621" s="41">
        <f>Table1[[#This Row],[Regular Hours3]]*Table1[[#This Row],[Regular Wage Cap]]</f>
        <v>0</v>
      </c>
      <c r="AG621" s="41">
        <f>Table1[[#This Row],[OvertimeHours5]]*Table1[[#This Row],[Overtime Wage Cap]]</f>
        <v>0</v>
      </c>
      <c r="AH621" s="41">
        <f>Table1[[#This Row],[Holiday Hours7]]*Table1[[#This Row],[Holiday Wage Cap]]</f>
        <v>0</v>
      </c>
      <c r="AI621" s="41">
        <f>SUM(Table1[[#This Row],[Regular]:[Holiday]])</f>
        <v>0</v>
      </c>
      <c r="AJ621" s="41">
        <f>IF(Table1[[#This Row],[Total]]=0,0,Table1[[#This Row],[Total2]]-Table1[[#This Row],[Total]])</f>
        <v>0</v>
      </c>
      <c r="AK621" s="41">
        <f>Table1[[#This Row],[Difference]]*Table1[[#This Row],[DDS Funding Percent]]</f>
        <v>0</v>
      </c>
      <c r="AL621" s="41">
        <f>IF(Table1[[#This Row],[Regular Hourly Wage]]&lt;&gt;0,Table1[[#This Row],[Regular Wage Cap]]-Table1[[#This Row],[Regular Hourly Wage]],0)</f>
        <v>0</v>
      </c>
      <c r="AM621" s="38"/>
      <c r="AN621" s="41">
        <f>Table1[[#This Row],[Wage Difference]]*Table1[[#This Row],[Post Wage Increase Time Off Accruals (Hours)]]</f>
        <v>0</v>
      </c>
      <c r="AO621" s="41">
        <f>Table1[[#This Row],[Min Wage Time Off Accrual Expense]]*Table1[[#This Row],[DDS Funding Percent]]</f>
        <v>0</v>
      </c>
      <c r="AP621" s="1"/>
      <c r="AQ621" s="18"/>
    </row>
    <row r="622" spans="3:43" x14ac:dyDescent="0.25">
      <c r="C622" s="58"/>
      <c r="D622" s="57"/>
      <c r="K622" s="41">
        <f>SUM(Table1[[#This Row],[Regular Wages]],Table1[[#This Row],[OvertimeWages]],Table1[[#This Row],[Holiday Wages]],Table1[[#This Row],[Incentive Payments]])</f>
        <v>0</v>
      </c>
      <c r="L622" s="38"/>
      <c r="M622" s="38"/>
      <c r="N622" s="38"/>
      <c r="O622" s="38"/>
      <c r="P622" s="38"/>
      <c r="Q622" s="38"/>
      <c r="R622" s="38"/>
      <c r="S622" s="41">
        <f>SUM(Table1[[#This Row],[Regular Wages2]],Table1[[#This Row],[OvertimeWages4]],Table1[[#This Row],[Holiday Wages6]],Table1[[#This Row],[Incentive Payments8]])</f>
        <v>0</v>
      </c>
      <c r="T622" s="41">
        <f>SUM(Table1[[#This Row],[Total Pre Min Wage Wages]],Table1[[#This Row],[Total After Min Wage Wages]])</f>
        <v>0</v>
      </c>
      <c r="U622" s="41">
        <f>IFERROR(IF(OR(Table1[[#This Row],[Regular Hours]]=0,Table1[[#This Row],[Regular Hours]]=""),VLOOKUP(Table1[[#This Row],[Position Title]],startingWages!$A$2:$D$200,2, FALSE),Table1[[#This Row],[Regular Wages]]/Table1[[#This Row],[Regular Hours]]),0)</f>
        <v>0</v>
      </c>
      <c r="V622" s="41">
        <f>IF(OR(Table1[[#This Row],[OvertimeHours]]="",Table1[[#This Row],[OvertimeHours]]=0),Table1[[#This Row],[Regular Hourly Wage]]*1.5,Table1[[#This Row],[OvertimeWages]]/Table1[[#This Row],[OvertimeHours]])</f>
        <v>0</v>
      </c>
      <c r="W622" s="41">
        <f>IF(OR(Table1[[#This Row],[Holiday Hours]]="",Table1[[#This Row],[Holiday Hours]]=0),Table1[[#This Row],[Regular Hourly Wage]],Table1[[#This Row],[Holiday Wages]]/Table1[[#This Row],[Holiday Hours]])</f>
        <v>0</v>
      </c>
      <c r="X622" s="41" t="str">
        <f>IF(Table1[[#This Row],[Regular Hourly Wage]]&lt;14.05,"$14.75",IF(Table1[[#This Row],[Regular Hourly Wage]]&lt;30,"5%","None"))</f>
        <v>$14.75</v>
      </c>
      <c r="Y622" s="41">
        <f>IF(Table1[[#This Row],[Wage Category]]="5%",Table1[[#This Row],[Regular Hourly Wage]]*1.05,IF(Table1[[#This Row],[Wage Category]]="$14.75",14.75,Table1[[#This Row],[Regular Hourly Wage]]))</f>
        <v>14.75</v>
      </c>
      <c r="Z622" s="41">
        <f>(1+IF(Table1[[#This Row],[Regular Hourly Wage]]=0,0.5,(Table1[[#This Row],[Overtime Hourly Wage]]-Table1[[#This Row],[Regular Hourly Wage]])/Table1[[#This Row],[Regular Hourly Wage]]))*Table1[[#This Row],[Regular Wage Cap]]</f>
        <v>22.125</v>
      </c>
      <c r="AA622" s="41">
        <f>(1+IF(Table1[[#This Row],[Regular Hourly Wage]]=0,0,(Table1[[#This Row],[Holiday Hourly Wage]]-Table1[[#This Row],[Regular Hourly Wage]])/Table1[[#This Row],[Regular Hourly Wage]]))*Table1[[#This Row],[Regular Wage Cap]]</f>
        <v>14.75</v>
      </c>
      <c r="AB622" s="41">
        <f>Table1[[#This Row],[Regular Hours3]]*Table1[[#This Row],[Regular Hourly Wage]]</f>
        <v>0</v>
      </c>
      <c r="AC622" s="41">
        <f>Table1[[#This Row],[OvertimeHours5]]*Table1[[#This Row],[Overtime Hourly Wage]]</f>
        <v>0</v>
      </c>
      <c r="AD622" s="41">
        <f>Table1[[#This Row],[Holiday Hours7]]*Table1[[#This Row],[Holiday Hourly Wage]]</f>
        <v>0</v>
      </c>
      <c r="AE622" s="41">
        <f>SUM(Table1[[#This Row],[Regular10]:[Holiday12]])</f>
        <v>0</v>
      </c>
      <c r="AF622" s="41">
        <f>Table1[[#This Row],[Regular Hours3]]*Table1[[#This Row],[Regular Wage Cap]]</f>
        <v>0</v>
      </c>
      <c r="AG622" s="41">
        <f>Table1[[#This Row],[OvertimeHours5]]*Table1[[#This Row],[Overtime Wage Cap]]</f>
        <v>0</v>
      </c>
      <c r="AH622" s="41">
        <f>Table1[[#This Row],[Holiday Hours7]]*Table1[[#This Row],[Holiday Wage Cap]]</f>
        <v>0</v>
      </c>
      <c r="AI622" s="41">
        <f>SUM(Table1[[#This Row],[Regular]:[Holiday]])</f>
        <v>0</v>
      </c>
      <c r="AJ622" s="41">
        <f>IF(Table1[[#This Row],[Total]]=0,0,Table1[[#This Row],[Total2]]-Table1[[#This Row],[Total]])</f>
        <v>0</v>
      </c>
      <c r="AK622" s="41">
        <f>Table1[[#This Row],[Difference]]*Table1[[#This Row],[DDS Funding Percent]]</f>
        <v>0</v>
      </c>
      <c r="AL622" s="41">
        <f>IF(Table1[[#This Row],[Regular Hourly Wage]]&lt;&gt;0,Table1[[#This Row],[Regular Wage Cap]]-Table1[[#This Row],[Regular Hourly Wage]],0)</f>
        <v>0</v>
      </c>
      <c r="AM622" s="38"/>
      <c r="AN622" s="41">
        <f>Table1[[#This Row],[Wage Difference]]*Table1[[#This Row],[Post Wage Increase Time Off Accruals (Hours)]]</f>
        <v>0</v>
      </c>
      <c r="AO622" s="41">
        <f>Table1[[#This Row],[Min Wage Time Off Accrual Expense]]*Table1[[#This Row],[DDS Funding Percent]]</f>
        <v>0</v>
      </c>
      <c r="AP622" s="1"/>
      <c r="AQ622" s="18"/>
    </row>
    <row r="623" spans="3:43" x14ac:dyDescent="0.25">
      <c r="C623" s="58"/>
      <c r="D623" s="57"/>
      <c r="K623" s="41">
        <f>SUM(Table1[[#This Row],[Regular Wages]],Table1[[#This Row],[OvertimeWages]],Table1[[#This Row],[Holiday Wages]],Table1[[#This Row],[Incentive Payments]])</f>
        <v>0</v>
      </c>
      <c r="L623" s="38"/>
      <c r="M623" s="38"/>
      <c r="N623" s="38"/>
      <c r="O623" s="38"/>
      <c r="P623" s="38"/>
      <c r="Q623" s="38"/>
      <c r="R623" s="38"/>
      <c r="S623" s="41">
        <f>SUM(Table1[[#This Row],[Regular Wages2]],Table1[[#This Row],[OvertimeWages4]],Table1[[#This Row],[Holiday Wages6]],Table1[[#This Row],[Incentive Payments8]])</f>
        <v>0</v>
      </c>
      <c r="T623" s="41">
        <f>SUM(Table1[[#This Row],[Total Pre Min Wage Wages]],Table1[[#This Row],[Total After Min Wage Wages]])</f>
        <v>0</v>
      </c>
      <c r="U623" s="41">
        <f>IFERROR(IF(OR(Table1[[#This Row],[Regular Hours]]=0,Table1[[#This Row],[Regular Hours]]=""),VLOOKUP(Table1[[#This Row],[Position Title]],startingWages!$A$2:$D$200,2, FALSE),Table1[[#This Row],[Regular Wages]]/Table1[[#This Row],[Regular Hours]]),0)</f>
        <v>0</v>
      </c>
      <c r="V623" s="41">
        <f>IF(OR(Table1[[#This Row],[OvertimeHours]]="",Table1[[#This Row],[OvertimeHours]]=0),Table1[[#This Row],[Regular Hourly Wage]]*1.5,Table1[[#This Row],[OvertimeWages]]/Table1[[#This Row],[OvertimeHours]])</f>
        <v>0</v>
      </c>
      <c r="W623" s="41">
        <f>IF(OR(Table1[[#This Row],[Holiday Hours]]="",Table1[[#This Row],[Holiday Hours]]=0),Table1[[#This Row],[Regular Hourly Wage]],Table1[[#This Row],[Holiday Wages]]/Table1[[#This Row],[Holiday Hours]])</f>
        <v>0</v>
      </c>
      <c r="X623" s="41" t="str">
        <f>IF(Table1[[#This Row],[Regular Hourly Wage]]&lt;14.05,"$14.75",IF(Table1[[#This Row],[Regular Hourly Wage]]&lt;30,"5%","None"))</f>
        <v>$14.75</v>
      </c>
      <c r="Y623" s="41">
        <f>IF(Table1[[#This Row],[Wage Category]]="5%",Table1[[#This Row],[Regular Hourly Wage]]*1.05,IF(Table1[[#This Row],[Wage Category]]="$14.75",14.75,Table1[[#This Row],[Regular Hourly Wage]]))</f>
        <v>14.75</v>
      </c>
      <c r="Z623" s="41">
        <f>(1+IF(Table1[[#This Row],[Regular Hourly Wage]]=0,0.5,(Table1[[#This Row],[Overtime Hourly Wage]]-Table1[[#This Row],[Regular Hourly Wage]])/Table1[[#This Row],[Regular Hourly Wage]]))*Table1[[#This Row],[Regular Wage Cap]]</f>
        <v>22.125</v>
      </c>
      <c r="AA623" s="41">
        <f>(1+IF(Table1[[#This Row],[Regular Hourly Wage]]=0,0,(Table1[[#This Row],[Holiday Hourly Wage]]-Table1[[#This Row],[Regular Hourly Wage]])/Table1[[#This Row],[Regular Hourly Wage]]))*Table1[[#This Row],[Regular Wage Cap]]</f>
        <v>14.75</v>
      </c>
      <c r="AB623" s="41">
        <f>Table1[[#This Row],[Regular Hours3]]*Table1[[#This Row],[Regular Hourly Wage]]</f>
        <v>0</v>
      </c>
      <c r="AC623" s="41">
        <f>Table1[[#This Row],[OvertimeHours5]]*Table1[[#This Row],[Overtime Hourly Wage]]</f>
        <v>0</v>
      </c>
      <c r="AD623" s="41">
        <f>Table1[[#This Row],[Holiday Hours7]]*Table1[[#This Row],[Holiday Hourly Wage]]</f>
        <v>0</v>
      </c>
      <c r="AE623" s="41">
        <f>SUM(Table1[[#This Row],[Regular10]:[Holiday12]])</f>
        <v>0</v>
      </c>
      <c r="AF623" s="41">
        <f>Table1[[#This Row],[Regular Hours3]]*Table1[[#This Row],[Regular Wage Cap]]</f>
        <v>0</v>
      </c>
      <c r="AG623" s="41">
        <f>Table1[[#This Row],[OvertimeHours5]]*Table1[[#This Row],[Overtime Wage Cap]]</f>
        <v>0</v>
      </c>
      <c r="AH623" s="41">
        <f>Table1[[#This Row],[Holiday Hours7]]*Table1[[#This Row],[Holiday Wage Cap]]</f>
        <v>0</v>
      </c>
      <c r="AI623" s="41">
        <f>SUM(Table1[[#This Row],[Regular]:[Holiday]])</f>
        <v>0</v>
      </c>
      <c r="AJ623" s="41">
        <f>IF(Table1[[#This Row],[Total]]=0,0,Table1[[#This Row],[Total2]]-Table1[[#This Row],[Total]])</f>
        <v>0</v>
      </c>
      <c r="AK623" s="41">
        <f>Table1[[#This Row],[Difference]]*Table1[[#This Row],[DDS Funding Percent]]</f>
        <v>0</v>
      </c>
      <c r="AL623" s="41">
        <f>IF(Table1[[#This Row],[Regular Hourly Wage]]&lt;&gt;0,Table1[[#This Row],[Regular Wage Cap]]-Table1[[#This Row],[Regular Hourly Wage]],0)</f>
        <v>0</v>
      </c>
      <c r="AM623" s="38"/>
      <c r="AN623" s="41">
        <f>Table1[[#This Row],[Wage Difference]]*Table1[[#This Row],[Post Wage Increase Time Off Accruals (Hours)]]</f>
        <v>0</v>
      </c>
      <c r="AO623" s="41">
        <f>Table1[[#This Row],[Min Wage Time Off Accrual Expense]]*Table1[[#This Row],[DDS Funding Percent]]</f>
        <v>0</v>
      </c>
      <c r="AP623" s="1"/>
      <c r="AQ623" s="18"/>
    </row>
    <row r="624" spans="3:43" x14ac:dyDescent="0.25">
      <c r="C624" s="58"/>
      <c r="D624" s="57"/>
      <c r="K624" s="41">
        <f>SUM(Table1[[#This Row],[Regular Wages]],Table1[[#This Row],[OvertimeWages]],Table1[[#This Row],[Holiday Wages]],Table1[[#This Row],[Incentive Payments]])</f>
        <v>0</v>
      </c>
      <c r="L624" s="38"/>
      <c r="M624" s="38"/>
      <c r="N624" s="38"/>
      <c r="O624" s="38"/>
      <c r="P624" s="38"/>
      <c r="Q624" s="38"/>
      <c r="R624" s="38"/>
      <c r="S624" s="41">
        <f>SUM(Table1[[#This Row],[Regular Wages2]],Table1[[#This Row],[OvertimeWages4]],Table1[[#This Row],[Holiday Wages6]],Table1[[#This Row],[Incentive Payments8]])</f>
        <v>0</v>
      </c>
      <c r="T624" s="41">
        <f>SUM(Table1[[#This Row],[Total Pre Min Wage Wages]],Table1[[#This Row],[Total After Min Wage Wages]])</f>
        <v>0</v>
      </c>
      <c r="U624" s="41">
        <f>IFERROR(IF(OR(Table1[[#This Row],[Regular Hours]]=0,Table1[[#This Row],[Regular Hours]]=""),VLOOKUP(Table1[[#This Row],[Position Title]],startingWages!$A$2:$D$200,2, FALSE),Table1[[#This Row],[Regular Wages]]/Table1[[#This Row],[Regular Hours]]),0)</f>
        <v>0</v>
      </c>
      <c r="V624" s="41">
        <f>IF(OR(Table1[[#This Row],[OvertimeHours]]="",Table1[[#This Row],[OvertimeHours]]=0),Table1[[#This Row],[Regular Hourly Wage]]*1.5,Table1[[#This Row],[OvertimeWages]]/Table1[[#This Row],[OvertimeHours]])</f>
        <v>0</v>
      </c>
      <c r="W624" s="41">
        <f>IF(OR(Table1[[#This Row],[Holiday Hours]]="",Table1[[#This Row],[Holiday Hours]]=0),Table1[[#This Row],[Regular Hourly Wage]],Table1[[#This Row],[Holiday Wages]]/Table1[[#This Row],[Holiday Hours]])</f>
        <v>0</v>
      </c>
      <c r="X624" s="41" t="str">
        <f>IF(Table1[[#This Row],[Regular Hourly Wage]]&lt;14.05,"$14.75",IF(Table1[[#This Row],[Regular Hourly Wage]]&lt;30,"5%","None"))</f>
        <v>$14.75</v>
      </c>
      <c r="Y624" s="41">
        <f>IF(Table1[[#This Row],[Wage Category]]="5%",Table1[[#This Row],[Regular Hourly Wage]]*1.05,IF(Table1[[#This Row],[Wage Category]]="$14.75",14.75,Table1[[#This Row],[Regular Hourly Wage]]))</f>
        <v>14.75</v>
      </c>
      <c r="Z624" s="41">
        <f>(1+IF(Table1[[#This Row],[Regular Hourly Wage]]=0,0.5,(Table1[[#This Row],[Overtime Hourly Wage]]-Table1[[#This Row],[Regular Hourly Wage]])/Table1[[#This Row],[Regular Hourly Wage]]))*Table1[[#This Row],[Regular Wage Cap]]</f>
        <v>22.125</v>
      </c>
      <c r="AA624" s="41">
        <f>(1+IF(Table1[[#This Row],[Regular Hourly Wage]]=0,0,(Table1[[#This Row],[Holiday Hourly Wage]]-Table1[[#This Row],[Regular Hourly Wage]])/Table1[[#This Row],[Regular Hourly Wage]]))*Table1[[#This Row],[Regular Wage Cap]]</f>
        <v>14.75</v>
      </c>
      <c r="AB624" s="41">
        <f>Table1[[#This Row],[Regular Hours3]]*Table1[[#This Row],[Regular Hourly Wage]]</f>
        <v>0</v>
      </c>
      <c r="AC624" s="41">
        <f>Table1[[#This Row],[OvertimeHours5]]*Table1[[#This Row],[Overtime Hourly Wage]]</f>
        <v>0</v>
      </c>
      <c r="AD624" s="41">
        <f>Table1[[#This Row],[Holiday Hours7]]*Table1[[#This Row],[Holiday Hourly Wage]]</f>
        <v>0</v>
      </c>
      <c r="AE624" s="41">
        <f>SUM(Table1[[#This Row],[Regular10]:[Holiday12]])</f>
        <v>0</v>
      </c>
      <c r="AF624" s="41">
        <f>Table1[[#This Row],[Regular Hours3]]*Table1[[#This Row],[Regular Wage Cap]]</f>
        <v>0</v>
      </c>
      <c r="AG624" s="41">
        <f>Table1[[#This Row],[OvertimeHours5]]*Table1[[#This Row],[Overtime Wage Cap]]</f>
        <v>0</v>
      </c>
      <c r="AH624" s="41">
        <f>Table1[[#This Row],[Holiday Hours7]]*Table1[[#This Row],[Holiday Wage Cap]]</f>
        <v>0</v>
      </c>
      <c r="AI624" s="41">
        <f>SUM(Table1[[#This Row],[Regular]:[Holiday]])</f>
        <v>0</v>
      </c>
      <c r="AJ624" s="41">
        <f>IF(Table1[[#This Row],[Total]]=0,0,Table1[[#This Row],[Total2]]-Table1[[#This Row],[Total]])</f>
        <v>0</v>
      </c>
      <c r="AK624" s="41">
        <f>Table1[[#This Row],[Difference]]*Table1[[#This Row],[DDS Funding Percent]]</f>
        <v>0</v>
      </c>
      <c r="AL624" s="41">
        <f>IF(Table1[[#This Row],[Regular Hourly Wage]]&lt;&gt;0,Table1[[#This Row],[Regular Wage Cap]]-Table1[[#This Row],[Regular Hourly Wage]],0)</f>
        <v>0</v>
      </c>
      <c r="AM624" s="38"/>
      <c r="AN624" s="41">
        <f>Table1[[#This Row],[Wage Difference]]*Table1[[#This Row],[Post Wage Increase Time Off Accruals (Hours)]]</f>
        <v>0</v>
      </c>
      <c r="AO624" s="41">
        <f>Table1[[#This Row],[Min Wage Time Off Accrual Expense]]*Table1[[#This Row],[DDS Funding Percent]]</f>
        <v>0</v>
      </c>
      <c r="AP624" s="1"/>
      <c r="AQ624" s="18"/>
    </row>
    <row r="625" spans="3:43" x14ac:dyDescent="0.25">
      <c r="C625" s="58"/>
      <c r="D625" s="57"/>
      <c r="K625" s="41">
        <f>SUM(Table1[[#This Row],[Regular Wages]],Table1[[#This Row],[OvertimeWages]],Table1[[#This Row],[Holiday Wages]],Table1[[#This Row],[Incentive Payments]])</f>
        <v>0</v>
      </c>
      <c r="L625" s="38"/>
      <c r="M625" s="38"/>
      <c r="N625" s="38"/>
      <c r="O625" s="38"/>
      <c r="P625" s="38"/>
      <c r="Q625" s="38"/>
      <c r="R625" s="38"/>
      <c r="S625" s="41">
        <f>SUM(Table1[[#This Row],[Regular Wages2]],Table1[[#This Row],[OvertimeWages4]],Table1[[#This Row],[Holiday Wages6]],Table1[[#This Row],[Incentive Payments8]])</f>
        <v>0</v>
      </c>
      <c r="T625" s="41">
        <f>SUM(Table1[[#This Row],[Total Pre Min Wage Wages]],Table1[[#This Row],[Total After Min Wage Wages]])</f>
        <v>0</v>
      </c>
      <c r="U625" s="41">
        <f>IFERROR(IF(OR(Table1[[#This Row],[Regular Hours]]=0,Table1[[#This Row],[Regular Hours]]=""),VLOOKUP(Table1[[#This Row],[Position Title]],startingWages!$A$2:$D$200,2, FALSE),Table1[[#This Row],[Regular Wages]]/Table1[[#This Row],[Regular Hours]]),0)</f>
        <v>0</v>
      </c>
      <c r="V625" s="41">
        <f>IF(OR(Table1[[#This Row],[OvertimeHours]]="",Table1[[#This Row],[OvertimeHours]]=0),Table1[[#This Row],[Regular Hourly Wage]]*1.5,Table1[[#This Row],[OvertimeWages]]/Table1[[#This Row],[OvertimeHours]])</f>
        <v>0</v>
      </c>
      <c r="W625" s="41">
        <f>IF(OR(Table1[[#This Row],[Holiday Hours]]="",Table1[[#This Row],[Holiday Hours]]=0),Table1[[#This Row],[Regular Hourly Wage]],Table1[[#This Row],[Holiday Wages]]/Table1[[#This Row],[Holiday Hours]])</f>
        <v>0</v>
      </c>
      <c r="X625" s="41" t="str">
        <f>IF(Table1[[#This Row],[Regular Hourly Wage]]&lt;14.05,"$14.75",IF(Table1[[#This Row],[Regular Hourly Wage]]&lt;30,"5%","None"))</f>
        <v>$14.75</v>
      </c>
      <c r="Y625" s="41">
        <f>IF(Table1[[#This Row],[Wage Category]]="5%",Table1[[#This Row],[Regular Hourly Wage]]*1.05,IF(Table1[[#This Row],[Wage Category]]="$14.75",14.75,Table1[[#This Row],[Regular Hourly Wage]]))</f>
        <v>14.75</v>
      </c>
      <c r="Z625" s="41">
        <f>(1+IF(Table1[[#This Row],[Regular Hourly Wage]]=0,0.5,(Table1[[#This Row],[Overtime Hourly Wage]]-Table1[[#This Row],[Regular Hourly Wage]])/Table1[[#This Row],[Regular Hourly Wage]]))*Table1[[#This Row],[Regular Wage Cap]]</f>
        <v>22.125</v>
      </c>
      <c r="AA625" s="41">
        <f>(1+IF(Table1[[#This Row],[Regular Hourly Wage]]=0,0,(Table1[[#This Row],[Holiday Hourly Wage]]-Table1[[#This Row],[Regular Hourly Wage]])/Table1[[#This Row],[Regular Hourly Wage]]))*Table1[[#This Row],[Regular Wage Cap]]</f>
        <v>14.75</v>
      </c>
      <c r="AB625" s="41">
        <f>Table1[[#This Row],[Regular Hours3]]*Table1[[#This Row],[Regular Hourly Wage]]</f>
        <v>0</v>
      </c>
      <c r="AC625" s="41">
        <f>Table1[[#This Row],[OvertimeHours5]]*Table1[[#This Row],[Overtime Hourly Wage]]</f>
        <v>0</v>
      </c>
      <c r="AD625" s="41">
        <f>Table1[[#This Row],[Holiday Hours7]]*Table1[[#This Row],[Holiday Hourly Wage]]</f>
        <v>0</v>
      </c>
      <c r="AE625" s="41">
        <f>SUM(Table1[[#This Row],[Regular10]:[Holiday12]])</f>
        <v>0</v>
      </c>
      <c r="AF625" s="41">
        <f>Table1[[#This Row],[Regular Hours3]]*Table1[[#This Row],[Regular Wage Cap]]</f>
        <v>0</v>
      </c>
      <c r="AG625" s="41">
        <f>Table1[[#This Row],[OvertimeHours5]]*Table1[[#This Row],[Overtime Wage Cap]]</f>
        <v>0</v>
      </c>
      <c r="AH625" s="41">
        <f>Table1[[#This Row],[Holiday Hours7]]*Table1[[#This Row],[Holiday Wage Cap]]</f>
        <v>0</v>
      </c>
      <c r="AI625" s="41">
        <f>SUM(Table1[[#This Row],[Regular]:[Holiday]])</f>
        <v>0</v>
      </c>
      <c r="AJ625" s="41">
        <f>IF(Table1[[#This Row],[Total]]=0,0,Table1[[#This Row],[Total2]]-Table1[[#This Row],[Total]])</f>
        <v>0</v>
      </c>
      <c r="AK625" s="41">
        <f>Table1[[#This Row],[Difference]]*Table1[[#This Row],[DDS Funding Percent]]</f>
        <v>0</v>
      </c>
      <c r="AL625" s="41">
        <f>IF(Table1[[#This Row],[Regular Hourly Wage]]&lt;&gt;0,Table1[[#This Row],[Regular Wage Cap]]-Table1[[#This Row],[Regular Hourly Wage]],0)</f>
        <v>0</v>
      </c>
      <c r="AM625" s="38"/>
      <c r="AN625" s="41">
        <f>Table1[[#This Row],[Wage Difference]]*Table1[[#This Row],[Post Wage Increase Time Off Accruals (Hours)]]</f>
        <v>0</v>
      </c>
      <c r="AO625" s="41">
        <f>Table1[[#This Row],[Min Wage Time Off Accrual Expense]]*Table1[[#This Row],[DDS Funding Percent]]</f>
        <v>0</v>
      </c>
      <c r="AP625" s="1"/>
      <c r="AQ625" s="18"/>
    </row>
    <row r="626" spans="3:43" x14ac:dyDescent="0.25">
      <c r="C626" s="58"/>
      <c r="D626" s="57"/>
      <c r="K626" s="41">
        <f>SUM(Table1[[#This Row],[Regular Wages]],Table1[[#This Row],[OvertimeWages]],Table1[[#This Row],[Holiday Wages]],Table1[[#This Row],[Incentive Payments]])</f>
        <v>0</v>
      </c>
      <c r="L626" s="38"/>
      <c r="M626" s="38"/>
      <c r="N626" s="38"/>
      <c r="O626" s="38"/>
      <c r="P626" s="38"/>
      <c r="Q626" s="38"/>
      <c r="R626" s="38"/>
      <c r="S626" s="41">
        <f>SUM(Table1[[#This Row],[Regular Wages2]],Table1[[#This Row],[OvertimeWages4]],Table1[[#This Row],[Holiday Wages6]],Table1[[#This Row],[Incentive Payments8]])</f>
        <v>0</v>
      </c>
      <c r="T626" s="41">
        <f>SUM(Table1[[#This Row],[Total Pre Min Wage Wages]],Table1[[#This Row],[Total After Min Wage Wages]])</f>
        <v>0</v>
      </c>
      <c r="U626" s="41">
        <f>IFERROR(IF(OR(Table1[[#This Row],[Regular Hours]]=0,Table1[[#This Row],[Regular Hours]]=""),VLOOKUP(Table1[[#This Row],[Position Title]],startingWages!$A$2:$D$200,2, FALSE),Table1[[#This Row],[Regular Wages]]/Table1[[#This Row],[Regular Hours]]),0)</f>
        <v>0</v>
      </c>
      <c r="V626" s="41">
        <f>IF(OR(Table1[[#This Row],[OvertimeHours]]="",Table1[[#This Row],[OvertimeHours]]=0),Table1[[#This Row],[Regular Hourly Wage]]*1.5,Table1[[#This Row],[OvertimeWages]]/Table1[[#This Row],[OvertimeHours]])</f>
        <v>0</v>
      </c>
      <c r="W626" s="41">
        <f>IF(OR(Table1[[#This Row],[Holiday Hours]]="",Table1[[#This Row],[Holiday Hours]]=0),Table1[[#This Row],[Regular Hourly Wage]],Table1[[#This Row],[Holiday Wages]]/Table1[[#This Row],[Holiday Hours]])</f>
        <v>0</v>
      </c>
      <c r="X626" s="41" t="str">
        <f>IF(Table1[[#This Row],[Regular Hourly Wage]]&lt;14.05,"$14.75",IF(Table1[[#This Row],[Regular Hourly Wage]]&lt;30,"5%","None"))</f>
        <v>$14.75</v>
      </c>
      <c r="Y626" s="41">
        <f>IF(Table1[[#This Row],[Wage Category]]="5%",Table1[[#This Row],[Regular Hourly Wage]]*1.05,IF(Table1[[#This Row],[Wage Category]]="$14.75",14.75,Table1[[#This Row],[Regular Hourly Wage]]))</f>
        <v>14.75</v>
      </c>
      <c r="Z626" s="41">
        <f>(1+IF(Table1[[#This Row],[Regular Hourly Wage]]=0,0.5,(Table1[[#This Row],[Overtime Hourly Wage]]-Table1[[#This Row],[Regular Hourly Wage]])/Table1[[#This Row],[Regular Hourly Wage]]))*Table1[[#This Row],[Regular Wage Cap]]</f>
        <v>22.125</v>
      </c>
      <c r="AA626" s="41">
        <f>(1+IF(Table1[[#This Row],[Regular Hourly Wage]]=0,0,(Table1[[#This Row],[Holiday Hourly Wage]]-Table1[[#This Row],[Regular Hourly Wage]])/Table1[[#This Row],[Regular Hourly Wage]]))*Table1[[#This Row],[Regular Wage Cap]]</f>
        <v>14.75</v>
      </c>
      <c r="AB626" s="41">
        <f>Table1[[#This Row],[Regular Hours3]]*Table1[[#This Row],[Regular Hourly Wage]]</f>
        <v>0</v>
      </c>
      <c r="AC626" s="41">
        <f>Table1[[#This Row],[OvertimeHours5]]*Table1[[#This Row],[Overtime Hourly Wage]]</f>
        <v>0</v>
      </c>
      <c r="AD626" s="41">
        <f>Table1[[#This Row],[Holiday Hours7]]*Table1[[#This Row],[Holiday Hourly Wage]]</f>
        <v>0</v>
      </c>
      <c r="AE626" s="41">
        <f>SUM(Table1[[#This Row],[Regular10]:[Holiday12]])</f>
        <v>0</v>
      </c>
      <c r="AF626" s="41">
        <f>Table1[[#This Row],[Regular Hours3]]*Table1[[#This Row],[Regular Wage Cap]]</f>
        <v>0</v>
      </c>
      <c r="AG626" s="41">
        <f>Table1[[#This Row],[OvertimeHours5]]*Table1[[#This Row],[Overtime Wage Cap]]</f>
        <v>0</v>
      </c>
      <c r="AH626" s="41">
        <f>Table1[[#This Row],[Holiday Hours7]]*Table1[[#This Row],[Holiday Wage Cap]]</f>
        <v>0</v>
      </c>
      <c r="AI626" s="41">
        <f>SUM(Table1[[#This Row],[Regular]:[Holiday]])</f>
        <v>0</v>
      </c>
      <c r="AJ626" s="41">
        <f>IF(Table1[[#This Row],[Total]]=0,0,Table1[[#This Row],[Total2]]-Table1[[#This Row],[Total]])</f>
        <v>0</v>
      </c>
      <c r="AK626" s="41">
        <f>Table1[[#This Row],[Difference]]*Table1[[#This Row],[DDS Funding Percent]]</f>
        <v>0</v>
      </c>
      <c r="AL626" s="41">
        <f>IF(Table1[[#This Row],[Regular Hourly Wage]]&lt;&gt;0,Table1[[#This Row],[Regular Wage Cap]]-Table1[[#This Row],[Regular Hourly Wage]],0)</f>
        <v>0</v>
      </c>
      <c r="AM626" s="38"/>
      <c r="AN626" s="41">
        <f>Table1[[#This Row],[Wage Difference]]*Table1[[#This Row],[Post Wage Increase Time Off Accruals (Hours)]]</f>
        <v>0</v>
      </c>
      <c r="AO626" s="41">
        <f>Table1[[#This Row],[Min Wage Time Off Accrual Expense]]*Table1[[#This Row],[DDS Funding Percent]]</f>
        <v>0</v>
      </c>
      <c r="AP626" s="1"/>
      <c r="AQ626" s="18"/>
    </row>
    <row r="627" spans="3:43" x14ac:dyDescent="0.25">
      <c r="C627" s="58"/>
      <c r="D627" s="57"/>
      <c r="K627" s="41">
        <f>SUM(Table1[[#This Row],[Regular Wages]],Table1[[#This Row],[OvertimeWages]],Table1[[#This Row],[Holiday Wages]],Table1[[#This Row],[Incentive Payments]])</f>
        <v>0</v>
      </c>
      <c r="L627" s="38"/>
      <c r="M627" s="38"/>
      <c r="N627" s="38"/>
      <c r="O627" s="38"/>
      <c r="P627" s="38"/>
      <c r="Q627" s="38"/>
      <c r="R627" s="38"/>
      <c r="S627" s="41">
        <f>SUM(Table1[[#This Row],[Regular Wages2]],Table1[[#This Row],[OvertimeWages4]],Table1[[#This Row],[Holiday Wages6]],Table1[[#This Row],[Incentive Payments8]])</f>
        <v>0</v>
      </c>
      <c r="T627" s="41">
        <f>SUM(Table1[[#This Row],[Total Pre Min Wage Wages]],Table1[[#This Row],[Total After Min Wage Wages]])</f>
        <v>0</v>
      </c>
      <c r="U627" s="41">
        <f>IFERROR(IF(OR(Table1[[#This Row],[Regular Hours]]=0,Table1[[#This Row],[Regular Hours]]=""),VLOOKUP(Table1[[#This Row],[Position Title]],startingWages!$A$2:$D$200,2, FALSE),Table1[[#This Row],[Regular Wages]]/Table1[[#This Row],[Regular Hours]]),0)</f>
        <v>0</v>
      </c>
      <c r="V627" s="41">
        <f>IF(OR(Table1[[#This Row],[OvertimeHours]]="",Table1[[#This Row],[OvertimeHours]]=0),Table1[[#This Row],[Regular Hourly Wage]]*1.5,Table1[[#This Row],[OvertimeWages]]/Table1[[#This Row],[OvertimeHours]])</f>
        <v>0</v>
      </c>
      <c r="W627" s="41">
        <f>IF(OR(Table1[[#This Row],[Holiday Hours]]="",Table1[[#This Row],[Holiday Hours]]=0),Table1[[#This Row],[Regular Hourly Wage]],Table1[[#This Row],[Holiday Wages]]/Table1[[#This Row],[Holiday Hours]])</f>
        <v>0</v>
      </c>
      <c r="X627" s="41" t="str">
        <f>IF(Table1[[#This Row],[Regular Hourly Wage]]&lt;14.05,"$14.75",IF(Table1[[#This Row],[Regular Hourly Wage]]&lt;30,"5%","None"))</f>
        <v>$14.75</v>
      </c>
      <c r="Y627" s="41">
        <f>IF(Table1[[#This Row],[Wage Category]]="5%",Table1[[#This Row],[Regular Hourly Wage]]*1.05,IF(Table1[[#This Row],[Wage Category]]="$14.75",14.75,Table1[[#This Row],[Regular Hourly Wage]]))</f>
        <v>14.75</v>
      </c>
      <c r="Z627" s="41">
        <f>(1+IF(Table1[[#This Row],[Regular Hourly Wage]]=0,0.5,(Table1[[#This Row],[Overtime Hourly Wage]]-Table1[[#This Row],[Regular Hourly Wage]])/Table1[[#This Row],[Regular Hourly Wage]]))*Table1[[#This Row],[Regular Wage Cap]]</f>
        <v>22.125</v>
      </c>
      <c r="AA627" s="41">
        <f>(1+IF(Table1[[#This Row],[Regular Hourly Wage]]=0,0,(Table1[[#This Row],[Holiday Hourly Wage]]-Table1[[#This Row],[Regular Hourly Wage]])/Table1[[#This Row],[Regular Hourly Wage]]))*Table1[[#This Row],[Regular Wage Cap]]</f>
        <v>14.75</v>
      </c>
      <c r="AB627" s="41">
        <f>Table1[[#This Row],[Regular Hours3]]*Table1[[#This Row],[Regular Hourly Wage]]</f>
        <v>0</v>
      </c>
      <c r="AC627" s="41">
        <f>Table1[[#This Row],[OvertimeHours5]]*Table1[[#This Row],[Overtime Hourly Wage]]</f>
        <v>0</v>
      </c>
      <c r="AD627" s="41">
        <f>Table1[[#This Row],[Holiday Hours7]]*Table1[[#This Row],[Holiday Hourly Wage]]</f>
        <v>0</v>
      </c>
      <c r="AE627" s="41">
        <f>SUM(Table1[[#This Row],[Regular10]:[Holiday12]])</f>
        <v>0</v>
      </c>
      <c r="AF627" s="41">
        <f>Table1[[#This Row],[Regular Hours3]]*Table1[[#This Row],[Regular Wage Cap]]</f>
        <v>0</v>
      </c>
      <c r="AG627" s="41">
        <f>Table1[[#This Row],[OvertimeHours5]]*Table1[[#This Row],[Overtime Wage Cap]]</f>
        <v>0</v>
      </c>
      <c r="AH627" s="41">
        <f>Table1[[#This Row],[Holiday Hours7]]*Table1[[#This Row],[Holiday Wage Cap]]</f>
        <v>0</v>
      </c>
      <c r="AI627" s="41">
        <f>SUM(Table1[[#This Row],[Regular]:[Holiday]])</f>
        <v>0</v>
      </c>
      <c r="AJ627" s="41">
        <f>IF(Table1[[#This Row],[Total]]=0,0,Table1[[#This Row],[Total2]]-Table1[[#This Row],[Total]])</f>
        <v>0</v>
      </c>
      <c r="AK627" s="41">
        <f>Table1[[#This Row],[Difference]]*Table1[[#This Row],[DDS Funding Percent]]</f>
        <v>0</v>
      </c>
      <c r="AL627" s="41">
        <f>IF(Table1[[#This Row],[Regular Hourly Wage]]&lt;&gt;0,Table1[[#This Row],[Regular Wage Cap]]-Table1[[#This Row],[Regular Hourly Wage]],0)</f>
        <v>0</v>
      </c>
      <c r="AM627" s="38"/>
      <c r="AN627" s="41">
        <f>Table1[[#This Row],[Wage Difference]]*Table1[[#This Row],[Post Wage Increase Time Off Accruals (Hours)]]</f>
        <v>0</v>
      </c>
      <c r="AO627" s="41">
        <f>Table1[[#This Row],[Min Wage Time Off Accrual Expense]]*Table1[[#This Row],[DDS Funding Percent]]</f>
        <v>0</v>
      </c>
      <c r="AP627" s="1"/>
      <c r="AQ627" s="18"/>
    </row>
    <row r="628" spans="3:43" x14ac:dyDescent="0.25">
      <c r="C628" s="58"/>
      <c r="D628" s="57"/>
      <c r="K628" s="41">
        <f>SUM(Table1[[#This Row],[Regular Wages]],Table1[[#This Row],[OvertimeWages]],Table1[[#This Row],[Holiday Wages]],Table1[[#This Row],[Incentive Payments]])</f>
        <v>0</v>
      </c>
      <c r="L628" s="38"/>
      <c r="M628" s="38"/>
      <c r="N628" s="38"/>
      <c r="O628" s="38"/>
      <c r="P628" s="38"/>
      <c r="Q628" s="38"/>
      <c r="R628" s="38"/>
      <c r="S628" s="41">
        <f>SUM(Table1[[#This Row],[Regular Wages2]],Table1[[#This Row],[OvertimeWages4]],Table1[[#This Row],[Holiday Wages6]],Table1[[#This Row],[Incentive Payments8]])</f>
        <v>0</v>
      </c>
      <c r="T628" s="41">
        <f>SUM(Table1[[#This Row],[Total Pre Min Wage Wages]],Table1[[#This Row],[Total After Min Wage Wages]])</f>
        <v>0</v>
      </c>
      <c r="U628" s="41">
        <f>IFERROR(IF(OR(Table1[[#This Row],[Regular Hours]]=0,Table1[[#This Row],[Regular Hours]]=""),VLOOKUP(Table1[[#This Row],[Position Title]],startingWages!$A$2:$D$200,2, FALSE),Table1[[#This Row],[Regular Wages]]/Table1[[#This Row],[Regular Hours]]),0)</f>
        <v>0</v>
      </c>
      <c r="V628" s="41">
        <f>IF(OR(Table1[[#This Row],[OvertimeHours]]="",Table1[[#This Row],[OvertimeHours]]=0),Table1[[#This Row],[Regular Hourly Wage]]*1.5,Table1[[#This Row],[OvertimeWages]]/Table1[[#This Row],[OvertimeHours]])</f>
        <v>0</v>
      </c>
      <c r="W628" s="41">
        <f>IF(OR(Table1[[#This Row],[Holiday Hours]]="",Table1[[#This Row],[Holiday Hours]]=0),Table1[[#This Row],[Regular Hourly Wage]],Table1[[#This Row],[Holiday Wages]]/Table1[[#This Row],[Holiday Hours]])</f>
        <v>0</v>
      </c>
      <c r="X628" s="41" t="str">
        <f>IF(Table1[[#This Row],[Regular Hourly Wage]]&lt;14.05,"$14.75",IF(Table1[[#This Row],[Regular Hourly Wage]]&lt;30,"5%","None"))</f>
        <v>$14.75</v>
      </c>
      <c r="Y628" s="41">
        <f>IF(Table1[[#This Row],[Wage Category]]="5%",Table1[[#This Row],[Regular Hourly Wage]]*1.05,IF(Table1[[#This Row],[Wage Category]]="$14.75",14.75,Table1[[#This Row],[Regular Hourly Wage]]))</f>
        <v>14.75</v>
      </c>
      <c r="Z628" s="41">
        <f>(1+IF(Table1[[#This Row],[Regular Hourly Wage]]=0,0.5,(Table1[[#This Row],[Overtime Hourly Wage]]-Table1[[#This Row],[Regular Hourly Wage]])/Table1[[#This Row],[Regular Hourly Wage]]))*Table1[[#This Row],[Regular Wage Cap]]</f>
        <v>22.125</v>
      </c>
      <c r="AA628" s="41">
        <f>(1+IF(Table1[[#This Row],[Regular Hourly Wage]]=0,0,(Table1[[#This Row],[Holiday Hourly Wage]]-Table1[[#This Row],[Regular Hourly Wage]])/Table1[[#This Row],[Regular Hourly Wage]]))*Table1[[#This Row],[Regular Wage Cap]]</f>
        <v>14.75</v>
      </c>
      <c r="AB628" s="41">
        <f>Table1[[#This Row],[Regular Hours3]]*Table1[[#This Row],[Regular Hourly Wage]]</f>
        <v>0</v>
      </c>
      <c r="AC628" s="41">
        <f>Table1[[#This Row],[OvertimeHours5]]*Table1[[#This Row],[Overtime Hourly Wage]]</f>
        <v>0</v>
      </c>
      <c r="AD628" s="41">
        <f>Table1[[#This Row],[Holiday Hours7]]*Table1[[#This Row],[Holiday Hourly Wage]]</f>
        <v>0</v>
      </c>
      <c r="AE628" s="41">
        <f>SUM(Table1[[#This Row],[Regular10]:[Holiday12]])</f>
        <v>0</v>
      </c>
      <c r="AF628" s="41">
        <f>Table1[[#This Row],[Regular Hours3]]*Table1[[#This Row],[Regular Wage Cap]]</f>
        <v>0</v>
      </c>
      <c r="AG628" s="41">
        <f>Table1[[#This Row],[OvertimeHours5]]*Table1[[#This Row],[Overtime Wage Cap]]</f>
        <v>0</v>
      </c>
      <c r="AH628" s="41">
        <f>Table1[[#This Row],[Holiday Hours7]]*Table1[[#This Row],[Holiday Wage Cap]]</f>
        <v>0</v>
      </c>
      <c r="AI628" s="41">
        <f>SUM(Table1[[#This Row],[Regular]:[Holiday]])</f>
        <v>0</v>
      </c>
      <c r="AJ628" s="41">
        <f>IF(Table1[[#This Row],[Total]]=0,0,Table1[[#This Row],[Total2]]-Table1[[#This Row],[Total]])</f>
        <v>0</v>
      </c>
      <c r="AK628" s="41">
        <f>Table1[[#This Row],[Difference]]*Table1[[#This Row],[DDS Funding Percent]]</f>
        <v>0</v>
      </c>
      <c r="AL628" s="41">
        <f>IF(Table1[[#This Row],[Regular Hourly Wage]]&lt;&gt;0,Table1[[#This Row],[Regular Wage Cap]]-Table1[[#This Row],[Regular Hourly Wage]],0)</f>
        <v>0</v>
      </c>
      <c r="AM628" s="38"/>
      <c r="AN628" s="41">
        <f>Table1[[#This Row],[Wage Difference]]*Table1[[#This Row],[Post Wage Increase Time Off Accruals (Hours)]]</f>
        <v>0</v>
      </c>
      <c r="AO628" s="41">
        <f>Table1[[#This Row],[Min Wage Time Off Accrual Expense]]*Table1[[#This Row],[DDS Funding Percent]]</f>
        <v>0</v>
      </c>
      <c r="AP628" s="1"/>
      <c r="AQ628" s="18"/>
    </row>
    <row r="629" spans="3:43" x14ac:dyDescent="0.25">
      <c r="C629" s="58"/>
      <c r="D629" s="57"/>
      <c r="K629" s="41">
        <f>SUM(Table1[[#This Row],[Regular Wages]],Table1[[#This Row],[OvertimeWages]],Table1[[#This Row],[Holiday Wages]],Table1[[#This Row],[Incentive Payments]])</f>
        <v>0</v>
      </c>
      <c r="L629" s="38"/>
      <c r="M629" s="38"/>
      <c r="N629" s="38"/>
      <c r="O629" s="38"/>
      <c r="P629" s="38"/>
      <c r="Q629" s="38"/>
      <c r="R629" s="38"/>
      <c r="S629" s="41">
        <f>SUM(Table1[[#This Row],[Regular Wages2]],Table1[[#This Row],[OvertimeWages4]],Table1[[#This Row],[Holiday Wages6]],Table1[[#This Row],[Incentive Payments8]])</f>
        <v>0</v>
      </c>
      <c r="T629" s="41">
        <f>SUM(Table1[[#This Row],[Total Pre Min Wage Wages]],Table1[[#This Row],[Total After Min Wage Wages]])</f>
        <v>0</v>
      </c>
      <c r="U629" s="41">
        <f>IFERROR(IF(OR(Table1[[#This Row],[Regular Hours]]=0,Table1[[#This Row],[Regular Hours]]=""),VLOOKUP(Table1[[#This Row],[Position Title]],startingWages!$A$2:$D$200,2, FALSE),Table1[[#This Row],[Regular Wages]]/Table1[[#This Row],[Regular Hours]]),0)</f>
        <v>0</v>
      </c>
      <c r="V629" s="41">
        <f>IF(OR(Table1[[#This Row],[OvertimeHours]]="",Table1[[#This Row],[OvertimeHours]]=0),Table1[[#This Row],[Regular Hourly Wage]]*1.5,Table1[[#This Row],[OvertimeWages]]/Table1[[#This Row],[OvertimeHours]])</f>
        <v>0</v>
      </c>
      <c r="W629" s="41">
        <f>IF(OR(Table1[[#This Row],[Holiday Hours]]="",Table1[[#This Row],[Holiday Hours]]=0),Table1[[#This Row],[Regular Hourly Wage]],Table1[[#This Row],[Holiday Wages]]/Table1[[#This Row],[Holiday Hours]])</f>
        <v>0</v>
      </c>
      <c r="X629" s="41" t="str">
        <f>IF(Table1[[#This Row],[Regular Hourly Wage]]&lt;14.05,"$14.75",IF(Table1[[#This Row],[Regular Hourly Wage]]&lt;30,"5%","None"))</f>
        <v>$14.75</v>
      </c>
      <c r="Y629" s="41">
        <f>IF(Table1[[#This Row],[Wage Category]]="5%",Table1[[#This Row],[Regular Hourly Wage]]*1.05,IF(Table1[[#This Row],[Wage Category]]="$14.75",14.75,Table1[[#This Row],[Regular Hourly Wage]]))</f>
        <v>14.75</v>
      </c>
      <c r="Z629" s="41">
        <f>(1+IF(Table1[[#This Row],[Regular Hourly Wage]]=0,0.5,(Table1[[#This Row],[Overtime Hourly Wage]]-Table1[[#This Row],[Regular Hourly Wage]])/Table1[[#This Row],[Regular Hourly Wage]]))*Table1[[#This Row],[Regular Wage Cap]]</f>
        <v>22.125</v>
      </c>
      <c r="AA629" s="41">
        <f>(1+IF(Table1[[#This Row],[Regular Hourly Wage]]=0,0,(Table1[[#This Row],[Holiday Hourly Wage]]-Table1[[#This Row],[Regular Hourly Wage]])/Table1[[#This Row],[Regular Hourly Wage]]))*Table1[[#This Row],[Regular Wage Cap]]</f>
        <v>14.75</v>
      </c>
      <c r="AB629" s="41">
        <f>Table1[[#This Row],[Regular Hours3]]*Table1[[#This Row],[Regular Hourly Wage]]</f>
        <v>0</v>
      </c>
      <c r="AC629" s="41">
        <f>Table1[[#This Row],[OvertimeHours5]]*Table1[[#This Row],[Overtime Hourly Wage]]</f>
        <v>0</v>
      </c>
      <c r="AD629" s="41">
        <f>Table1[[#This Row],[Holiday Hours7]]*Table1[[#This Row],[Holiday Hourly Wage]]</f>
        <v>0</v>
      </c>
      <c r="AE629" s="41">
        <f>SUM(Table1[[#This Row],[Regular10]:[Holiday12]])</f>
        <v>0</v>
      </c>
      <c r="AF629" s="41">
        <f>Table1[[#This Row],[Regular Hours3]]*Table1[[#This Row],[Regular Wage Cap]]</f>
        <v>0</v>
      </c>
      <c r="AG629" s="41">
        <f>Table1[[#This Row],[OvertimeHours5]]*Table1[[#This Row],[Overtime Wage Cap]]</f>
        <v>0</v>
      </c>
      <c r="AH629" s="41">
        <f>Table1[[#This Row],[Holiday Hours7]]*Table1[[#This Row],[Holiday Wage Cap]]</f>
        <v>0</v>
      </c>
      <c r="AI629" s="41">
        <f>SUM(Table1[[#This Row],[Regular]:[Holiday]])</f>
        <v>0</v>
      </c>
      <c r="AJ629" s="41">
        <f>IF(Table1[[#This Row],[Total]]=0,0,Table1[[#This Row],[Total2]]-Table1[[#This Row],[Total]])</f>
        <v>0</v>
      </c>
      <c r="AK629" s="41">
        <f>Table1[[#This Row],[Difference]]*Table1[[#This Row],[DDS Funding Percent]]</f>
        <v>0</v>
      </c>
      <c r="AL629" s="41">
        <f>IF(Table1[[#This Row],[Regular Hourly Wage]]&lt;&gt;0,Table1[[#This Row],[Regular Wage Cap]]-Table1[[#This Row],[Regular Hourly Wage]],0)</f>
        <v>0</v>
      </c>
      <c r="AM629" s="38"/>
      <c r="AN629" s="41">
        <f>Table1[[#This Row],[Wage Difference]]*Table1[[#This Row],[Post Wage Increase Time Off Accruals (Hours)]]</f>
        <v>0</v>
      </c>
      <c r="AO629" s="41">
        <f>Table1[[#This Row],[Min Wage Time Off Accrual Expense]]*Table1[[#This Row],[DDS Funding Percent]]</f>
        <v>0</v>
      </c>
      <c r="AP629" s="1"/>
      <c r="AQ629" s="18"/>
    </row>
    <row r="630" spans="3:43" x14ac:dyDescent="0.25">
      <c r="C630" s="58"/>
      <c r="D630" s="57"/>
      <c r="K630" s="41">
        <f>SUM(Table1[[#This Row],[Regular Wages]],Table1[[#This Row],[OvertimeWages]],Table1[[#This Row],[Holiday Wages]],Table1[[#This Row],[Incentive Payments]])</f>
        <v>0</v>
      </c>
      <c r="L630" s="38"/>
      <c r="M630" s="38"/>
      <c r="N630" s="38"/>
      <c r="O630" s="38"/>
      <c r="P630" s="38"/>
      <c r="Q630" s="38"/>
      <c r="R630" s="38"/>
      <c r="S630" s="41">
        <f>SUM(Table1[[#This Row],[Regular Wages2]],Table1[[#This Row],[OvertimeWages4]],Table1[[#This Row],[Holiday Wages6]],Table1[[#This Row],[Incentive Payments8]])</f>
        <v>0</v>
      </c>
      <c r="T630" s="41">
        <f>SUM(Table1[[#This Row],[Total Pre Min Wage Wages]],Table1[[#This Row],[Total After Min Wage Wages]])</f>
        <v>0</v>
      </c>
      <c r="U630" s="41">
        <f>IFERROR(IF(OR(Table1[[#This Row],[Regular Hours]]=0,Table1[[#This Row],[Regular Hours]]=""),VLOOKUP(Table1[[#This Row],[Position Title]],startingWages!$A$2:$D$200,2, FALSE),Table1[[#This Row],[Regular Wages]]/Table1[[#This Row],[Regular Hours]]),0)</f>
        <v>0</v>
      </c>
      <c r="V630" s="41">
        <f>IF(OR(Table1[[#This Row],[OvertimeHours]]="",Table1[[#This Row],[OvertimeHours]]=0),Table1[[#This Row],[Regular Hourly Wage]]*1.5,Table1[[#This Row],[OvertimeWages]]/Table1[[#This Row],[OvertimeHours]])</f>
        <v>0</v>
      </c>
      <c r="W630" s="41">
        <f>IF(OR(Table1[[#This Row],[Holiday Hours]]="",Table1[[#This Row],[Holiday Hours]]=0),Table1[[#This Row],[Regular Hourly Wage]],Table1[[#This Row],[Holiday Wages]]/Table1[[#This Row],[Holiday Hours]])</f>
        <v>0</v>
      </c>
      <c r="X630" s="41" t="str">
        <f>IF(Table1[[#This Row],[Regular Hourly Wage]]&lt;14.05,"$14.75",IF(Table1[[#This Row],[Regular Hourly Wage]]&lt;30,"5%","None"))</f>
        <v>$14.75</v>
      </c>
      <c r="Y630" s="41">
        <f>IF(Table1[[#This Row],[Wage Category]]="5%",Table1[[#This Row],[Regular Hourly Wage]]*1.05,IF(Table1[[#This Row],[Wage Category]]="$14.75",14.75,Table1[[#This Row],[Regular Hourly Wage]]))</f>
        <v>14.75</v>
      </c>
      <c r="Z630" s="41">
        <f>(1+IF(Table1[[#This Row],[Regular Hourly Wage]]=0,0.5,(Table1[[#This Row],[Overtime Hourly Wage]]-Table1[[#This Row],[Regular Hourly Wage]])/Table1[[#This Row],[Regular Hourly Wage]]))*Table1[[#This Row],[Regular Wage Cap]]</f>
        <v>22.125</v>
      </c>
      <c r="AA630" s="41">
        <f>(1+IF(Table1[[#This Row],[Regular Hourly Wage]]=0,0,(Table1[[#This Row],[Holiday Hourly Wage]]-Table1[[#This Row],[Regular Hourly Wage]])/Table1[[#This Row],[Regular Hourly Wage]]))*Table1[[#This Row],[Regular Wage Cap]]</f>
        <v>14.75</v>
      </c>
      <c r="AB630" s="41">
        <f>Table1[[#This Row],[Regular Hours3]]*Table1[[#This Row],[Regular Hourly Wage]]</f>
        <v>0</v>
      </c>
      <c r="AC630" s="41">
        <f>Table1[[#This Row],[OvertimeHours5]]*Table1[[#This Row],[Overtime Hourly Wage]]</f>
        <v>0</v>
      </c>
      <c r="AD630" s="41">
        <f>Table1[[#This Row],[Holiday Hours7]]*Table1[[#This Row],[Holiday Hourly Wage]]</f>
        <v>0</v>
      </c>
      <c r="AE630" s="41">
        <f>SUM(Table1[[#This Row],[Regular10]:[Holiday12]])</f>
        <v>0</v>
      </c>
      <c r="AF630" s="41">
        <f>Table1[[#This Row],[Regular Hours3]]*Table1[[#This Row],[Regular Wage Cap]]</f>
        <v>0</v>
      </c>
      <c r="AG630" s="41">
        <f>Table1[[#This Row],[OvertimeHours5]]*Table1[[#This Row],[Overtime Wage Cap]]</f>
        <v>0</v>
      </c>
      <c r="AH630" s="41">
        <f>Table1[[#This Row],[Holiday Hours7]]*Table1[[#This Row],[Holiday Wage Cap]]</f>
        <v>0</v>
      </c>
      <c r="AI630" s="41">
        <f>SUM(Table1[[#This Row],[Regular]:[Holiday]])</f>
        <v>0</v>
      </c>
      <c r="AJ630" s="41">
        <f>IF(Table1[[#This Row],[Total]]=0,0,Table1[[#This Row],[Total2]]-Table1[[#This Row],[Total]])</f>
        <v>0</v>
      </c>
      <c r="AK630" s="41">
        <f>Table1[[#This Row],[Difference]]*Table1[[#This Row],[DDS Funding Percent]]</f>
        <v>0</v>
      </c>
      <c r="AL630" s="41">
        <f>IF(Table1[[#This Row],[Regular Hourly Wage]]&lt;&gt;0,Table1[[#This Row],[Regular Wage Cap]]-Table1[[#This Row],[Regular Hourly Wage]],0)</f>
        <v>0</v>
      </c>
      <c r="AM630" s="38"/>
      <c r="AN630" s="41">
        <f>Table1[[#This Row],[Wage Difference]]*Table1[[#This Row],[Post Wage Increase Time Off Accruals (Hours)]]</f>
        <v>0</v>
      </c>
      <c r="AO630" s="41">
        <f>Table1[[#This Row],[Min Wage Time Off Accrual Expense]]*Table1[[#This Row],[DDS Funding Percent]]</f>
        <v>0</v>
      </c>
      <c r="AP630" s="1"/>
      <c r="AQ630" s="18"/>
    </row>
    <row r="631" spans="3:43" x14ac:dyDescent="0.25">
      <c r="C631" s="58"/>
      <c r="D631" s="57"/>
      <c r="K631" s="41">
        <f>SUM(Table1[[#This Row],[Regular Wages]],Table1[[#This Row],[OvertimeWages]],Table1[[#This Row],[Holiday Wages]],Table1[[#This Row],[Incentive Payments]])</f>
        <v>0</v>
      </c>
      <c r="L631" s="38"/>
      <c r="M631" s="38"/>
      <c r="N631" s="38"/>
      <c r="O631" s="38"/>
      <c r="P631" s="38"/>
      <c r="Q631" s="38"/>
      <c r="R631" s="38"/>
      <c r="S631" s="41">
        <f>SUM(Table1[[#This Row],[Regular Wages2]],Table1[[#This Row],[OvertimeWages4]],Table1[[#This Row],[Holiday Wages6]],Table1[[#This Row],[Incentive Payments8]])</f>
        <v>0</v>
      </c>
      <c r="T631" s="41">
        <f>SUM(Table1[[#This Row],[Total Pre Min Wage Wages]],Table1[[#This Row],[Total After Min Wage Wages]])</f>
        <v>0</v>
      </c>
      <c r="U631" s="41">
        <f>IFERROR(IF(OR(Table1[[#This Row],[Regular Hours]]=0,Table1[[#This Row],[Regular Hours]]=""),VLOOKUP(Table1[[#This Row],[Position Title]],startingWages!$A$2:$D$200,2, FALSE),Table1[[#This Row],[Regular Wages]]/Table1[[#This Row],[Regular Hours]]),0)</f>
        <v>0</v>
      </c>
      <c r="V631" s="41">
        <f>IF(OR(Table1[[#This Row],[OvertimeHours]]="",Table1[[#This Row],[OvertimeHours]]=0),Table1[[#This Row],[Regular Hourly Wage]]*1.5,Table1[[#This Row],[OvertimeWages]]/Table1[[#This Row],[OvertimeHours]])</f>
        <v>0</v>
      </c>
      <c r="W631" s="41">
        <f>IF(OR(Table1[[#This Row],[Holiday Hours]]="",Table1[[#This Row],[Holiday Hours]]=0),Table1[[#This Row],[Regular Hourly Wage]],Table1[[#This Row],[Holiday Wages]]/Table1[[#This Row],[Holiday Hours]])</f>
        <v>0</v>
      </c>
      <c r="X631" s="41" t="str">
        <f>IF(Table1[[#This Row],[Regular Hourly Wage]]&lt;14.05,"$14.75",IF(Table1[[#This Row],[Regular Hourly Wage]]&lt;30,"5%","None"))</f>
        <v>$14.75</v>
      </c>
      <c r="Y631" s="41">
        <f>IF(Table1[[#This Row],[Wage Category]]="5%",Table1[[#This Row],[Regular Hourly Wage]]*1.05,IF(Table1[[#This Row],[Wage Category]]="$14.75",14.75,Table1[[#This Row],[Regular Hourly Wage]]))</f>
        <v>14.75</v>
      </c>
      <c r="Z631" s="41">
        <f>(1+IF(Table1[[#This Row],[Regular Hourly Wage]]=0,0.5,(Table1[[#This Row],[Overtime Hourly Wage]]-Table1[[#This Row],[Regular Hourly Wage]])/Table1[[#This Row],[Regular Hourly Wage]]))*Table1[[#This Row],[Regular Wage Cap]]</f>
        <v>22.125</v>
      </c>
      <c r="AA631" s="41">
        <f>(1+IF(Table1[[#This Row],[Regular Hourly Wage]]=0,0,(Table1[[#This Row],[Holiday Hourly Wage]]-Table1[[#This Row],[Regular Hourly Wage]])/Table1[[#This Row],[Regular Hourly Wage]]))*Table1[[#This Row],[Regular Wage Cap]]</f>
        <v>14.75</v>
      </c>
      <c r="AB631" s="41">
        <f>Table1[[#This Row],[Regular Hours3]]*Table1[[#This Row],[Regular Hourly Wage]]</f>
        <v>0</v>
      </c>
      <c r="AC631" s="41">
        <f>Table1[[#This Row],[OvertimeHours5]]*Table1[[#This Row],[Overtime Hourly Wage]]</f>
        <v>0</v>
      </c>
      <c r="AD631" s="41">
        <f>Table1[[#This Row],[Holiday Hours7]]*Table1[[#This Row],[Holiday Hourly Wage]]</f>
        <v>0</v>
      </c>
      <c r="AE631" s="41">
        <f>SUM(Table1[[#This Row],[Regular10]:[Holiday12]])</f>
        <v>0</v>
      </c>
      <c r="AF631" s="41">
        <f>Table1[[#This Row],[Regular Hours3]]*Table1[[#This Row],[Regular Wage Cap]]</f>
        <v>0</v>
      </c>
      <c r="AG631" s="41">
        <f>Table1[[#This Row],[OvertimeHours5]]*Table1[[#This Row],[Overtime Wage Cap]]</f>
        <v>0</v>
      </c>
      <c r="AH631" s="41">
        <f>Table1[[#This Row],[Holiday Hours7]]*Table1[[#This Row],[Holiday Wage Cap]]</f>
        <v>0</v>
      </c>
      <c r="AI631" s="41">
        <f>SUM(Table1[[#This Row],[Regular]:[Holiday]])</f>
        <v>0</v>
      </c>
      <c r="AJ631" s="41">
        <f>IF(Table1[[#This Row],[Total]]=0,0,Table1[[#This Row],[Total2]]-Table1[[#This Row],[Total]])</f>
        <v>0</v>
      </c>
      <c r="AK631" s="41">
        <f>Table1[[#This Row],[Difference]]*Table1[[#This Row],[DDS Funding Percent]]</f>
        <v>0</v>
      </c>
      <c r="AL631" s="41">
        <f>IF(Table1[[#This Row],[Regular Hourly Wage]]&lt;&gt;0,Table1[[#This Row],[Regular Wage Cap]]-Table1[[#This Row],[Regular Hourly Wage]],0)</f>
        <v>0</v>
      </c>
      <c r="AM631" s="38"/>
      <c r="AN631" s="41">
        <f>Table1[[#This Row],[Wage Difference]]*Table1[[#This Row],[Post Wage Increase Time Off Accruals (Hours)]]</f>
        <v>0</v>
      </c>
      <c r="AO631" s="41">
        <f>Table1[[#This Row],[Min Wage Time Off Accrual Expense]]*Table1[[#This Row],[DDS Funding Percent]]</f>
        <v>0</v>
      </c>
      <c r="AP631" s="1"/>
      <c r="AQ631" s="18"/>
    </row>
    <row r="632" spans="3:43" x14ac:dyDescent="0.25">
      <c r="C632" s="58"/>
      <c r="D632" s="57"/>
      <c r="K632" s="41">
        <f>SUM(Table1[[#This Row],[Regular Wages]],Table1[[#This Row],[OvertimeWages]],Table1[[#This Row],[Holiday Wages]],Table1[[#This Row],[Incentive Payments]])</f>
        <v>0</v>
      </c>
      <c r="L632" s="38"/>
      <c r="M632" s="38"/>
      <c r="N632" s="38"/>
      <c r="O632" s="38"/>
      <c r="P632" s="38"/>
      <c r="Q632" s="38"/>
      <c r="R632" s="38"/>
      <c r="S632" s="41">
        <f>SUM(Table1[[#This Row],[Regular Wages2]],Table1[[#This Row],[OvertimeWages4]],Table1[[#This Row],[Holiday Wages6]],Table1[[#This Row],[Incentive Payments8]])</f>
        <v>0</v>
      </c>
      <c r="T632" s="41">
        <f>SUM(Table1[[#This Row],[Total Pre Min Wage Wages]],Table1[[#This Row],[Total After Min Wage Wages]])</f>
        <v>0</v>
      </c>
      <c r="U632" s="41">
        <f>IFERROR(IF(OR(Table1[[#This Row],[Regular Hours]]=0,Table1[[#This Row],[Regular Hours]]=""),VLOOKUP(Table1[[#This Row],[Position Title]],startingWages!$A$2:$D$200,2, FALSE),Table1[[#This Row],[Regular Wages]]/Table1[[#This Row],[Regular Hours]]),0)</f>
        <v>0</v>
      </c>
      <c r="V632" s="41">
        <f>IF(OR(Table1[[#This Row],[OvertimeHours]]="",Table1[[#This Row],[OvertimeHours]]=0),Table1[[#This Row],[Regular Hourly Wage]]*1.5,Table1[[#This Row],[OvertimeWages]]/Table1[[#This Row],[OvertimeHours]])</f>
        <v>0</v>
      </c>
      <c r="W632" s="41">
        <f>IF(OR(Table1[[#This Row],[Holiday Hours]]="",Table1[[#This Row],[Holiday Hours]]=0),Table1[[#This Row],[Regular Hourly Wage]],Table1[[#This Row],[Holiday Wages]]/Table1[[#This Row],[Holiday Hours]])</f>
        <v>0</v>
      </c>
      <c r="X632" s="41" t="str">
        <f>IF(Table1[[#This Row],[Regular Hourly Wage]]&lt;14.05,"$14.75",IF(Table1[[#This Row],[Regular Hourly Wage]]&lt;30,"5%","None"))</f>
        <v>$14.75</v>
      </c>
      <c r="Y632" s="41">
        <f>IF(Table1[[#This Row],[Wage Category]]="5%",Table1[[#This Row],[Regular Hourly Wage]]*1.05,IF(Table1[[#This Row],[Wage Category]]="$14.75",14.75,Table1[[#This Row],[Regular Hourly Wage]]))</f>
        <v>14.75</v>
      </c>
      <c r="Z632" s="41">
        <f>(1+IF(Table1[[#This Row],[Regular Hourly Wage]]=0,0.5,(Table1[[#This Row],[Overtime Hourly Wage]]-Table1[[#This Row],[Regular Hourly Wage]])/Table1[[#This Row],[Regular Hourly Wage]]))*Table1[[#This Row],[Regular Wage Cap]]</f>
        <v>22.125</v>
      </c>
      <c r="AA632" s="41">
        <f>(1+IF(Table1[[#This Row],[Regular Hourly Wage]]=0,0,(Table1[[#This Row],[Holiday Hourly Wage]]-Table1[[#This Row],[Regular Hourly Wage]])/Table1[[#This Row],[Regular Hourly Wage]]))*Table1[[#This Row],[Regular Wage Cap]]</f>
        <v>14.75</v>
      </c>
      <c r="AB632" s="41">
        <f>Table1[[#This Row],[Regular Hours3]]*Table1[[#This Row],[Regular Hourly Wage]]</f>
        <v>0</v>
      </c>
      <c r="AC632" s="41">
        <f>Table1[[#This Row],[OvertimeHours5]]*Table1[[#This Row],[Overtime Hourly Wage]]</f>
        <v>0</v>
      </c>
      <c r="AD632" s="41">
        <f>Table1[[#This Row],[Holiday Hours7]]*Table1[[#This Row],[Holiday Hourly Wage]]</f>
        <v>0</v>
      </c>
      <c r="AE632" s="41">
        <f>SUM(Table1[[#This Row],[Regular10]:[Holiday12]])</f>
        <v>0</v>
      </c>
      <c r="AF632" s="41">
        <f>Table1[[#This Row],[Regular Hours3]]*Table1[[#This Row],[Regular Wage Cap]]</f>
        <v>0</v>
      </c>
      <c r="AG632" s="41">
        <f>Table1[[#This Row],[OvertimeHours5]]*Table1[[#This Row],[Overtime Wage Cap]]</f>
        <v>0</v>
      </c>
      <c r="AH632" s="41">
        <f>Table1[[#This Row],[Holiday Hours7]]*Table1[[#This Row],[Holiday Wage Cap]]</f>
        <v>0</v>
      </c>
      <c r="AI632" s="41">
        <f>SUM(Table1[[#This Row],[Regular]:[Holiday]])</f>
        <v>0</v>
      </c>
      <c r="AJ632" s="41">
        <f>IF(Table1[[#This Row],[Total]]=0,0,Table1[[#This Row],[Total2]]-Table1[[#This Row],[Total]])</f>
        <v>0</v>
      </c>
      <c r="AK632" s="41">
        <f>Table1[[#This Row],[Difference]]*Table1[[#This Row],[DDS Funding Percent]]</f>
        <v>0</v>
      </c>
      <c r="AL632" s="41">
        <f>IF(Table1[[#This Row],[Regular Hourly Wage]]&lt;&gt;0,Table1[[#This Row],[Regular Wage Cap]]-Table1[[#This Row],[Regular Hourly Wage]],0)</f>
        <v>0</v>
      </c>
      <c r="AM632" s="38"/>
      <c r="AN632" s="41">
        <f>Table1[[#This Row],[Wage Difference]]*Table1[[#This Row],[Post Wage Increase Time Off Accruals (Hours)]]</f>
        <v>0</v>
      </c>
      <c r="AO632" s="41">
        <f>Table1[[#This Row],[Min Wage Time Off Accrual Expense]]*Table1[[#This Row],[DDS Funding Percent]]</f>
        <v>0</v>
      </c>
      <c r="AP632" s="1"/>
      <c r="AQ632" s="18"/>
    </row>
    <row r="633" spans="3:43" x14ac:dyDescent="0.25">
      <c r="C633" s="58"/>
      <c r="D633" s="57"/>
      <c r="K633" s="41">
        <f>SUM(Table1[[#This Row],[Regular Wages]],Table1[[#This Row],[OvertimeWages]],Table1[[#This Row],[Holiday Wages]],Table1[[#This Row],[Incentive Payments]])</f>
        <v>0</v>
      </c>
      <c r="L633" s="38"/>
      <c r="M633" s="38"/>
      <c r="N633" s="38"/>
      <c r="O633" s="38"/>
      <c r="P633" s="38"/>
      <c r="Q633" s="38"/>
      <c r="R633" s="38"/>
      <c r="S633" s="41">
        <f>SUM(Table1[[#This Row],[Regular Wages2]],Table1[[#This Row],[OvertimeWages4]],Table1[[#This Row],[Holiday Wages6]],Table1[[#This Row],[Incentive Payments8]])</f>
        <v>0</v>
      </c>
      <c r="T633" s="41">
        <f>SUM(Table1[[#This Row],[Total Pre Min Wage Wages]],Table1[[#This Row],[Total After Min Wage Wages]])</f>
        <v>0</v>
      </c>
      <c r="U633" s="41">
        <f>IFERROR(IF(OR(Table1[[#This Row],[Regular Hours]]=0,Table1[[#This Row],[Regular Hours]]=""),VLOOKUP(Table1[[#This Row],[Position Title]],startingWages!$A$2:$D$200,2, FALSE),Table1[[#This Row],[Regular Wages]]/Table1[[#This Row],[Regular Hours]]),0)</f>
        <v>0</v>
      </c>
      <c r="V633" s="41">
        <f>IF(OR(Table1[[#This Row],[OvertimeHours]]="",Table1[[#This Row],[OvertimeHours]]=0),Table1[[#This Row],[Regular Hourly Wage]]*1.5,Table1[[#This Row],[OvertimeWages]]/Table1[[#This Row],[OvertimeHours]])</f>
        <v>0</v>
      </c>
      <c r="W633" s="41">
        <f>IF(OR(Table1[[#This Row],[Holiday Hours]]="",Table1[[#This Row],[Holiday Hours]]=0),Table1[[#This Row],[Regular Hourly Wage]],Table1[[#This Row],[Holiday Wages]]/Table1[[#This Row],[Holiday Hours]])</f>
        <v>0</v>
      </c>
      <c r="X633" s="41" t="str">
        <f>IF(Table1[[#This Row],[Regular Hourly Wage]]&lt;14.05,"$14.75",IF(Table1[[#This Row],[Regular Hourly Wage]]&lt;30,"5%","None"))</f>
        <v>$14.75</v>
      </c>
      <c r="Y633" s="41">
        <f>IF(Table1[[#This Row],[Wage Category]]="5%",Table1[[#This Row],[Regular Hourly Wage]]*1.05,IF(Table1[[#This Row],[Wage Category]]="$14.75",14.75,Table1[[#This Row],[Regular Hourly Wage]]))</f>
        <v>14.75</v>
      </c>
      <c r="Z633" s="41">
        <f>(1+IF(Table1[[#This Row],[Regular Hourly Wage]]=0,0.5,(Table1[[#This Row],[Overtime Hourly Wage]]-Table1[[#This Row],[Regular Hourly Wage]])/Table1[[#This Row],[Regular Hourly Wage]]))*Table1[[#This Row],[Regular Wage Cap]]</f>
        <v>22.125</v>
      </c>
      <c r="AA633" s="41">
        <f>(1+IF(Table1[[#This Row],[Regular Hourly Wage]]=0,0,(Table1[[#This Row],[Holiday Hourly Wage]]-Table1[[#This Row],[Regular Hourly Wage]])/Table1[[#This Row],[Regular Hourly Wage]]))*Table1[[#This Row],[Regular Wage Cap]]</f>
        <v>14.75</v>
      </c>
      <c r="AB633" s="41">
        <f>Table1[[#This Row],[Regular Hours3]]*Table1[[#This Row],[Regular Hourly Wage]]</f>
        <v>0</v>
      </c>
      <c r="AC633" s="41">
        <f>Table1[[#This Row],[OvertimeHours5]]*Table1[[#This Row],[Overtime Hourly Wage]]</f>
        <v>0</v>
      </c>
      <c r="AD633" s="41">
        <f>Table1[[#This Row],[Holiday Hours7]]*Table1[[#This Row],[Holiday Hourly Wage]]</f>
        <v>0</v>
      </c>
      <c r="AE633" s="41">
        <f>SUM(Table1[[#This Row],[Regular10]:[Holiday12]])</f>
        <v>0</v>
      </c>
      <c r="AF633" s="41">
        <f>Table1[[#This Row],[Regular Hours3]]*Table1[[#This Row],[Regular Wage Cap]]</f>
        <v>0</v>
      </c>
      <c r="AG633" s="41">
        <f>Table1[[#This Row],[OvertimeHours5]]*Table1[[#This Row],[Overtime Wage Cap]]</f>
        <v>0</v>
      </c>
      <c r="AH633" s="41">
        <f>Table1[[#This Row],[Holiday Hours7]]*Table1[[#This Row],[Holiday Wage Cap]]</f>
        <v>0</v>
      </c>
      <c r="AI633" s="41">
        <f>SUM(Table1[[#This Row],[Regular]:[Holiday]])</f>
        <v>0</v>
      </c>
      <c r="AJ633" s="41">
        <f>IF(Table1[[#This Row],[Total]]=0,0,Table1[[#This Row],[Total2]]-Table1[[#This Row],[Total]])</f>
        <v>0</v>
      </c>
      <c r="AK633" s="41">
        <f>Table1[[#This Row],[Difference]]*Table1[[#This Row],[DDS Funding Percent]]</f>
        <v>0</v>
      </c>
      <c r="AL633" s="41">
        <f>IF(Table1[[#This Row],[Regular Hourly Wage]]&lt;&gt;0,Table1[[#This Row],[Regular Wage Cap]]-Table1[[#This Row],[Regular Hourly Wage]],0)</f>
        <v>0</v>
      </c>
      <c r="AM633" s="38"/>
      <c r="AN633" s="41">
        <f>Table1[[#This Row],[Wage Difference]]*Table1[[#This Row],[Post Wage Increase Time Off Accruals (Hours)]]</f>
        <v>0</v>
      </c>
      <c r="AO633" s="41">
        <f>Table1[[#This Row],[Min Wage Time Off Accrual Expense]]*Table1[[#This Row],[DDS Funding Percent]]</f>
        <v>0</v>
      </c>
      <c r="AP633" s="1"/>
      <c r="AQ633" s="18"/>
    </row>
    <row r="634" spans="3:43" x14ac:dyDescent="0.25">
      <c r="C634" s="58"/>
      <c r="D634" s="57"/>
      <c r="K634" s="41">
        <f>SUM(Table1[[#This Row],[Regular Wages]],Table1[[#This Row],[OvertimeWages]],Table1[[#This Row],[Holiday Wages]],Table1[[#This Row],[Incentive Payments]])</f>
        <v>0</v>
      </c>
      <c r="L634" s="38"/>
      <c r="M634" s="38"/>
      <c r="N634" s="38"/>
      <c r="O634" s="38"/>
      <c r="P634" s="38"/>
      <c r="Q634" s="38"/>
      <c r="R634" s="38"/>
      <c r="S634" s="41">
        <f>SUM(Table1[[#This Row],[Regular Wages2]],Table1[[#This Row],[OvertimeWages4]],Table1[[#This Row],[Holiday Wages6]],Table1[[#This Row],[Incentive Payments8]])</f>
        <v>0</v>
      </c>
      <c r="T634" s="41">
        <f>SUM(Table1[[#This Row],[Total Pre Min Wage Wages]],Table1[[#This Row],[Total After Min Wage Wages]])</f>
        <v>0</v>
      </c>
      <c r="U634" s="41">
        <f>IFERROR(IF(OR(Table1[[#This Row],[Regular Hours]]=0,Table1[[#This Row],[Regular Hours]]=""),VLOOKUP(Table1[[#This Row],[Position Title]],startingWages!$A$2:$D$200,2, FALSE),Table1[[#This Row],[Regular Wages]]/Table1[[#This Row],[Regular Hours]]),0)</f>
        <v>0</v>
      </c>
      <c r="V634" s="41">
        <f>IF(OR(Table1[[#This Row],[OvertimeHours]]="",Table1[[#This Row],[OvertimeHours]]=0),Table1[[#This Row],[Regular Hourly Wage]]*1.5,Table1[[#This Row],[OvertimeWages]]/Table1[[#This Row],[OvertimeHours]])</f>
        <v>0</v>
      </c>
      <c r="W634" s="41">
        <f>IF(OR(Table1[[#This Row],[Holiday Hours]]="",Table1[[#This Row],[Holiday Hours]]=0),Table1[[#This Row],[Regular Hourly Wage]],Table1[[#This Row],[Holiday Wages]]/Table1[[#This Row],[Holiday Hours]])</f>
        <v>0</v>
      </c>
      <c r="X634" s="41" t="str">
        <f>IF(Table1[[#This Row],[Regular Hourly Wage]]&lt;14.05,"$14.75",IF(Table1[[#This Row],[Regular Hourly Wage]]&lt;30,"5%","None"))</f>
        <v>$14.75</v>
      </c>
      <c r="Y634" s="41">
        <f>IF(Table1[[#This Row],[Wage Category]]="5%",Table1[[#This Row],[Regular Hourly Wage]]*1.05,IF(Table1[[#This Row],[Wage Category]]="$14.75",14.75,Table1[[#This Row],[Regular Hourly Wage]]))</f>
        <v>14.75</v>
      </c>
      <c r="Z634" s="41">
        <f>(1+IF(Table1[[#This Row],[Regular Hourly Wage]]=0,0.5,(Table1[[#This Row],[Overtime Hourly Wage]]-Table1[[#This Row],[Regular Hourly Wage]])/Table1[[#This Row],[Regular Hourly Wage]]))*Table1[[#This Row],[Regular Wage Cap]]</f>
        <v>22.125</v>
      </c>
      <c r="AA634" s="41">
        <f>(1+IF(Table1[[#This Row],[Regular Hourly Wage]]=0,0,(Table1[[#This Row],[Holiday Hourly Wage]]-Table1[[#This Row],[Regular Hourly Wage]])/Table1[[#This Row],[Regular Hourly Wage]]))*Table1[[#This Row],[Regular Wage Cap]]</f>
        <v>14.75</v>
      </c>
      <c r="AB634" s="41">
        <f>Table1[[#This Row],[Regular Hours3]]*Table1[[#This Row],[Regular Hourly Wage]]</f>
        <v>0</v>
      </c>
      <c r="AC634" s="41">
        <f>Table1[[#This Row],[OvertimeHours5]]*Table1[[#This Row],[Overtime Hourly Wage]]</f>
        <v>0</v>
      </c>
      <c r="AD634" s="41">
        <f>Table1[[#This Row],[Holiday Hours7]]*Table1[[#This Row],[Holiday Hourly Wage]]</f>
        <v>0</v>
      </c>
      <c r="AE634" s="41">
        <f>SUM(Table1[[#This Row],[Regular10]:[Holiday12]])</f>
        <v>0</v>
      </c>
      <c r="AF634" s="41">
        <f>Table1[[#This Row],[Regular Hours3]]*Table1[[#This Row],[Regular Wage Cap]]</f>
        <v>0</v>
      </c>
      <c r="AG634" s="41">
        <f>Table1[[#This Row],[OvertimeHours5]]*Table1[[#This Row],[Overtime Wage Cap]]</f>
        <v>0</v>
      </c>
      <c r="AH634" s="41">
        <f>Table1[[#This Row],[Holiday Hours7]]*Table1[[#This Row],[Holiday Wage Cap]]</f>
        <v>0</v>
      </c>
      <c r="AI634" s="41">
        <f>SUM(Table1[[#This Row],[Regular]:[Holiday]])</f>
        <v>0</v>
      </c>
      <c r="AJ634" s="41">
        <f>IF(Table1[[#This Row],[Total]]=0,0,Table1[[#This Row],[Total2]]-Table1[[#This Row],[Total]])</f>
        <v>0</v>
      </c>
      <c r="AK634" s="41">
        <f>Table1[[#This Row],[Difference]]*Table1[[#This Row],[DDS Funding Percent]]</f>
        <v>0</v>
      </c>
      <c r="AL634" s="41">
        <f>IF(Table1[[#This Row],[Regular Hourly Wage]]&lt;&gt;0,Table1[[#This Row],[Regular Wage Cap]]-Table1[[#This Row],[Regular Hourly Wage]],0)</f>
        <v>0</v>
      </c>
      <c r="AM634" s="38"/>
      <c r="AN634" s="41">
        <f>Table1[[#This Row],[Wage Difference]]*Table1[[#This Row],[Post Wage Increase Time Off Accruals (Hours)]]</f>
        <v>0</v>
      </c>
      <c r="AO634" s="41">
        <f>Table1[[#This Row],[Min Wage Time Off Accrual Expense]]*Table1[[#This Row],[DDS Funding Percent]]</f>
        <v>0</v>
      </c>
      <c r="AP634" s="1"/>
      <c r="AQ634" s="18"/>
    </row>
    <row r="635" spans="3:43" x14ac:dyDescent="0.25">
      <c r="C635" s="58"/>
      <c r="D635" s="57"/>
      <c r="K635" s="41">
        <f>SUM(Table1[[#This Row],[Regular Wages]],Table1[[#This Row],[OvertimeWages]],Table1[[#This Row],[Holiday Wages]],Table1[[#This Row],[Incentive Payments]])</f>
        <v>0</v>
      </c>
      <c r="L635" s="38"/>
      <c r="M635" s="38"/>
      <c r="N635" s="38"/>
      <c r="O635" s="38"/>
      <c r="P635" s="38"/>
      <c r="Q635" s="38"/>
      <c r="R635" s="38"/>
      <c r="S635" s="41">
        <f>SUM(Table1[[#This Row],[Regular Wages2]],Table1[[#This Row],[OvertimeWages4]],Table1[[#This Row],[Holiday Wages6]],Table1[[#This Row],[Incentive Payments8]])</f>
        <v>0</v>
      </c>
      <c r="T635" s="41">
        <f>SUM(Table1[[#This Row],[Total Pre Min Wage Wages]],Table1[[#This Row],[Total After Min Wage Wages]])</f>
        <v>0</v>
      </c>
      <c r="U635" s="41">
        <f>IFERROR(IF(OR(Table1[[#This Row],[Regular Hours]]=0,Table1[[#This Row],[Regular Hours]]=""),VLOOKUP(Table1[[#This Row],[Position Title]],startingWages!$A$2:$D$200,2, FALSE),Table1[[#This Row],[Regular Wages]]/Table1[[#This Row],[Regular Hours]]),0)</f>
        <v>0</v>
      </c>
      <c r="V635" s="41">
        <f>IF(OR(Table1[[#This Row],[OvertimeHours]]="",Table1[[#This Row],[OvertimeHours]]=0),Table1[[#This Row],[Regular Hourly Wage]]*1.5,Table1[[#This Row],[OvertimeWages]]/Table1[[#This Row],[OvertimeHours]])</f>
        <v>0</v>
      </c>
      <c r="W635" s="41">
        <f>IF(OR(Table1[[#This Row],[Holiday Hours]]="",Table1[[#This Row],[Holiday Hours]]=0),Table1[[#This Row],[Regular Hourly Wage]],Table1[[#This Row],[Holiday Wages]]/Table1[[#This Row],[Holiday Hours]])</f>
        <v>0</v>
      </c>
      <c r="X635" s="41" t="str">
        <f>IF(Table1[[#This Row],[Regular Hourly Wage]]&lt;14.05,"$14.75",IF(Table1[[#This Row],[Regular Hourly Wage]]&lt;30,"5%","None"))</f>
        <v>$14.75</v>
      </c>
      <c r="Y635" s="41">
        <f>IF(Table1[[#This Row],[Wage Category]]="5%",Table1[[#This Row],[Regular Hourly Wage]]*1.05,IF(Table1[[#This Row],[Wage Category]]="$14.75",14.75,Table1[[#This Row],[Regular Hourly Wage]]))</f>
        <v>14.75</v>
      </c>
      <c r="Z635" s="41">
        <f>(1+IF(Table1[[#This Row],[Regular Hourly Wage]]=0,0.5,(Table1[[#This Row],[Overtime Hourly Wage]]-Table1[[#This Row],[Regular Hourly Wage]])/Table1[[#This Row],[Regular Hourly Wage]]))*Table1[[#This Row],[Regular Wage Cap]]</f>
        <v>22.125</v>
      </c>
      <c r="AA635" s="41">
        <f>(1+IF(Table1[[#This Row],[Regular Hourly Wage]]=0,0,(Table1[[#This Row],[Holiday Hourly Wage]]-Table1[[#This Row],[Regular Hourly Wage]])/Table1[[#This Row],[Regular Hourly Wage]]))*Table1[[#This Row],[Regular Wage Cap]]</f>
        <v>14.75</v>
      </c>
      <c r="AB635" s="41">
        <f>Table1[[#This Row],[Regular Hours3]]*Table1[[#This Row],[Regular Hourly Wage]]</f>
        <v>0</v>
      </c>
      <c r="AC635" s="41">
        <f>Table1[[#This Row],[OvertimeHours5]]*Table1[[#This Row],[Overtime Hourly Wage]]</f>
        <v>0</v>
      </c>
      <c r="AD635" s="41">
        <f>Table1[[#This Row],[Holiday Hours7]]*Table1[[#This Row],[Holiday Hourly Wage]]</f>
        <v>0</v>
      </c>
      <c r="AE635" s="41">
        <f>SUM(Table1[[#This Row],[Regular10]:[Holiday12]])</f>
        <v>0</v>
      </c>
      <c r="AF635" s="41">
        <f>Table1[[#This Row],[Regular Hours3]]*Table1[[#This Row],[Regular Wage Cap]]</f>
        <v>0</v>
      </c>
      <c r="AG635" s="41">
        <f>Table1[[#This Row],[OvertimeHours5]]*Table1[[#This Row],[Overtime Wage Cap]]</f>
        <v>0</v>
      </c>
      <c r="AH635" s="41">
        <f>Table1[[#This Row],[Holiday Hours7]]*Table1[[#This Row],[Holiday Wage Cap]]</f>
        <v>0</v>
      </c>
      <c r="AI635" s="41">
        <f>SUM(Table1[[#This Row],[Regular]:[Holiday]])</f>
        <v>0</v>
      </c>
      <c r="AJ635" s="41">
        <f>IF(Table1[[#This Row],[Total]]=0,0,Table1[[#This Row],[Total2]]-Table1[[#This Row],[Total]])</f>
        <v>0</v>
      </c>
      <c r="AK635" s="41">
        <f>Table1[[#This Row],[Difference]]*Table1[[#This Row],[DDS Funding Percent]]</f>
        <v>0</v>
      </c>
      <c r="AL635" s="41">
        <f>IF(Table1[[#This Row],[Regular Hourly Wage]]&lt;&gt;0,Table1[[#This Row],[Regular Wage Cap]]-Table1[[#This Row],[Regular Hourly Wage]],0)</f>
        <v>0</v>
      </c>
      <c r="AM635" s="38"/>
      <c r="AN635" s="41">
        <f>Table1[[#This Row],[Wage Difference]]*Table1[[#This Row],[Post Wage Increase Time Off Accruals (Hours)]]</f>
        <v>0</v>
      </c>
      <c r="AO635" s="41">
        <f>Table1[[#This Row],[Min Wage Time Off Accrual Expense]]*Table1[[#This Row],[DDS Funding Percent]]</f>
        <v>0</v>
      </c>
      <c r="AP635" s="1"/>
      <c r="AQ635" s="18"/>
    </row>
    <row r="636" spans="3:43" x14ac:dyDescent="0.25">
      <c r="C636" s="58"/>
      <c r="D636" s="57"/>
      <c r="K636" s="41">
        <f>SUM(Table1[[#This Row],[Regular Wages]],Table1[[#This Row],[OvertimeWages]],Table1[[#This Row],[Holiday Wages]],Table1[[#This Row],[Incentive Payments]])</f>
        <v>0</v>
      </c>
      <c r="L636" s="38"/>
      <c r="M636" s="38"/>
      <c r="N636" s="38"/>
      <c r="O636" s="38"/>
      <c r="P636" s="38"/>
      <c r="Q636" s="38"/>
      <c r="R636" s="38"/>
      <c r="S636" s="41">
        <f>SUM(Table1[[#This Row],[Regular Wages2]],Table1[[#This Row],[OvertimeWages4]],Table1[[#This Row],[Holiday Wages6]],Table1[[#This Row],[Incentive Payments8]])</f>
        <v>0</v>
      </c>
      <c r="T636" s="41">
        <f>SUM(Table1[[#This Row],[Total Pre Min Wage Wages]],Table1[[#This Row],[Total After Min Wage Wages]])</f>
        <v>0</v>
      </c>
      <c r="U636" s="41">
        <f>IFERROR(IF(OR(Table1[[#This Row],[Regular Hours]]=0,Table1[[#This Row],[Regular Hours]]=""),VLOOKUP(Table1[[#This Row],[Position Title]],startingWages!$A$2:$D$200,2, FALSE),Table1[[#This Row],[Regular Wages]]/Table1[[#This Row],[Regular Hours]]),0)</f>
        <v>0</v>
      </c>
      <c r="V636" s="41">
        <f>IF(OR(Table1[[#This Row],[OvertimeHours]]="",Table1[[#This Row],[OvertimeHours]]=0),Table1[[#This Row],[Regular Hourly Wage]]*1.5,Table1[[#This Row],[OvertimeWages]]/Table1[[#This Row],[OvertimeHours]])</f>
        <v>0</v>
      </c>
      <c r="W636" s="41">
        <f>IF(OR(Table1[[#This Row],[Holiday Hours]]="",Table1[[#This Row],[Holiday Hours]]=0),Table1[[#This Row],[Regular Hourly Wage]],Table1[[#This Row],[Holiday Wages]]/Table1[[#This Row],[Holiday Hours]])</f>
        <v>0</v>
      </c>
      <c r="X636" s="41" t="str">
        <f>IF(Table1[[#This Row],[Regular Hourly Wage]]&lt;14.05,"$14.75",IF(Table1[[#This Row],[Regular Hourly Wage]]&lt;30,"5%","None"))</f>
        <v>$14.75</v>
      </c>
      <c r="Y636" s="41">
        <f>IF(Table1[[#This Row],[Wage Category]]="5%",Table1[[#This Row],[Regular Hourly Wage]]*1.05,IF(Table1[[#This Row],[Wage Category]]="$14.75",14.75,Table1[[#This Row],[Regular Hourly Wage]]))</f>
        <v>14.75</v>
      </c>
      <c r="Z636" s="41">
        <f>(1+IF(Table1[[#This Row],[Regular Hourly Wage]]=0,0.5,(Table1[[#This Row],[Overtime Hourly Wage]]-Table1[[#This Row],[Regular Hourly Wage]])/Table1[[#This Row],[Regular Hourly Wage]]))*Table1[[#This Row],[Regular Wage Cap]]</f>
        <v>22.125</v>
      </c>
      <c r="AA636" s="41">
        <f>(1+IF(Table1[[#This Row],[Regular Hourly Wage]]=0,0,(Table1[[#This Row],[Holiday Hourly Wage]]-Table1[[#This Row],[Regular Hourly Wage]])/Table1[[#This Row],[Regular Hourly Wage]]))*Table1[[#This Row],[Regular Wage Cap]]</f>
        <v>14.75</v>
      </c>
      <c r="AB636" s="41">
        <f>Table1[[#This Row],[Regular Hours3]]*Table1[[#This Row],[Regular Hourly Wage]]</f>
        <v>0</v>
      </c>
      <c r="AC636" s="41">
        <f>Table1[[#This Row],[OvertimeHours5]]*Table1[[#This Row],[Overtime Hourly Wage]]</f>
        <v>0</v>
      </c>
      <c r="AD636" s="41">
        <f>Table1[[#This Row],[Holiday Hours7]]*Table1[[#This Row],[Holiday Hourly Wage]]</f>
        <v>0</v>
      </c>
      <c r="AE636" s="41">
        <f>SUM(Table1[[#This Row],[Regular10]:[Holiday12]])</f>
        <v>0</v>
      </c>
      <c r="AF636" s="41">
        <f>Table1[[#This Row],[Regular Hours3]]*Table1[[#This Row],[Regular Wage Cap]]</f>
        <v>0</v>
      </c>
      <c r="AG636" s="41">
        <f>Table1[[#This Row],[OvertimeHours5]]*Table1[[#This Row],[Overtime Wage Cap]]</f>
        <v>0</v>
      </c>
      <c r="AH636" s="41">
        <f>Table1[[#This Row],[Holiday Hours7]]*Table1[[#This Row],[Holiday Wage Cap]]</f>
        <v>0</v>
      </c>
      <c r="AI636" s="41">
        <f>SUM(Table1[[#This Row],[Regular]:[Holiday]])</f>
        <v>0</v>
      </c>
      <c r="AJ636" s="41">
        <f>IF(Table1[[#This Row],[Total]]=0,0,Table1[[#This Row],[Total2]]-Table1[[#This Row],[Total]])</f>
        <v>0</v>
      </c>
      <c r="AK636" s="41">
        <f>Table1[[#This Row],[Difference]]*Table1[[#This Row],[DDS Funding Percent]]</f>
        <v>0</v>
      </c>
      <c r="AL636" s="41">
        <f>IF(Table1[[#This Row],[Regular Hourly Wage]]&lt;&gt;0,Table1[[#This Row],[Regular Wage Cap]]-Table1[[#This Row],[Regular Hourly Wage]],0)</f>
        <v>0</v>
      </c>
      <c r="AM636" s="38"/>
      <c r="AN636" s="41">
        <f>Table1[[#This Row],[Wage Difference]]*Table1[[#This Row],[Post Wage Increase Time Off Accruals (Hours)]]</f>
        <v>0</v>
      </c>
      <c r="AO636" s="41">
        <f>Table1[[#This Row],[Min Wage Time Off Accrual Expense]]*Table1[[#This Row],[DDS Funding Percent]]</f>
        <v>0</v>
      </c>
      <c r="AP636" s="1"/>
      <c r="AQ636" s="18"/>
    </row>
    <row r="637" spans="3:43" x14ac:dyDescent="0.25">
      <c r="C637" s="58"/>
      <c r="D637" s="57"/>
      <c r="K637" s="41">
        <f>SUM(Table1[[#This Row],[Regular Wages]],Table1[[#This Row],[OvertimeWages]],Table1[[#This Row],[Holiday Wages]],Table1[[#This Row],[Incentive Payments]])</f>
        <v>0</v>
      </c>
      <c r="L637" s="38"/>
      <c r="M637" s="38"/>
      <c r="N637" s="38"/>
      <c r="O637" s="38"/>
      <c r="P637" s="38"/>
      <c r="Q637" s="38"/>
      <c r="R637" s="38"/>
      <c r="S637" s="41">
        <f>SUM(Table1[[#This Row],[Regular Wages2]],Table1[[#This Row],[OvertimeWages4]],Table1[[#This Row],[Holiday Wages6]],Table1[[#This Row],[Incentive Payments8]])</f>
        <v>0</v>
      </c>
      <c r="T637" s="41">
        <f>SUM(Table1[[#This Row],[Total Pre Min Wage Wages]],Table1[[#This Row],[Total After Min Wage Wages]])</f>
        <v>0</v>
      </c>
      <c r="U637" s="41">
        <f>IFERROR(IF(OR(Table1[[#This Row],[Regular Hours]]=0,Table1[[#This Row],[Regular Hours]]=""),VLOOKUP(Table1[[#This Row],[Position Title]],startingWages!$A$2:$D$200,2, FALSE),Table1[[#This Row],[Regular Wages]]/Table1[[#This Row],[Regular Hours]]),0)</f>
        <v>0</v>
      </c>
      <c r="V637" s="41">
        <f>IF(OR(Table1[[#This Row],[OvertimeHours]]="",Table1[[#This Row],[OvertimeHours]]=0),Table1[[#This Row],[Regular Hourly Wage]]*1.5,Table1[[#This Row],[OvertimeWages]]/Table1[[#This Row],[OvertimeHours]])</f>
        <v>0</v>
      </c>
      <c r="W637" s="41">
        <f>IF(OR(Table1[[#This Row],[Holiday Hours]]="",Table1[[#This Row],[Holiday Hours]]=0),Table1[[#This Row],[Regular Hourly Wage]],Table1[[#This Row],[Holiday Wages]]/Table1[[#This Row],[Holiday Hours]])</f>
        <v>0</v>
      </c>
      <c r="X637" s="41" t="str">
        <f>IF(Table1[[#This Row],[Regular Hourly Wage]]&lt;14.05,"$14.75",IF(Table1[[#This Row],[Regular Hourly Wage]]&lt;30,"5%","None"))</f>
        <v>$14.75</v>
      </c>
      <c r="Y637" s="41">
        <f>IF(Table1[[#This Row],[Wage Category]]="5%",Table1[[#This Row],[Regular Hourly Wage]]*1.05,IF(Table1[[#This Row],[Wage Category]]="$14.75",14.75,Table1[[#This Row],[Regular Hourly Wage]]))</f>
        <v>14.75</v>
      </c>
      <c r="Z637" s="41">
        <f>(1+IF(Table1[[#This Row],[Regular Hourly Wage]]=0,0.5,(Table1[[#This Row],[Overtime Hourly Wage]]-Table1[[#This Row],[Regular Hourly Wage]])/Table1[[#This Row],[Regular Hourly Wage]]))*Table1[[#This Row],[Regular Wage Cap]]</f>
        <v>22.125</v>
      </c>
      <c r="AA637" s="41">
        <f>(1+IF(Table1[[#This Row],[Regular Hourly Wage]]=0,0,(Table1[[#This Row],[Holiday Hourly Wage]]-Table1[[#This Row],[Regular Hourly Wage]])/Table1[[#This Row],[Regular Hourly Wage]]))*Table1[[#This Row],[Regular Wage Cap]]</f>
        <v>14.75</v>
      </c>
      <c r="AB637" s="41">
        <f>Table1[[#This Row],[Regular Hours3]]*Table1[[#This Row],[Regular Hourly Wage]]</f>
        <v>0</v>
      </c>
      <c r="AC637" s="41">
        <f>Table1[[#This Row],[OvertimeHours5]]*Table1[[#This Row],[Overtime Hourly Wage]]</f>
        <v>0</v>
      </c>
      <c r="AD637" s="41">
        <f>Table1[[#This Row],[Holiday Hours7]]*Table1[[#This Row],[Holiday Hourly Wage]]</f>
        <v>0</v>
      </c>
      <c r="AE637" s="41">
        <f>SUM(Table1[[#This Row],[Regular10]:[Holiday12]])</f>
        <v>0</v>
      </c>
      <c r="AF637" s="41">
        <f>Table1[[#This Row],[Regular Hours3]]*Table1[[#This Row],[Regular Wage Cap]]</f>
        <v>0</v>
      </c>
      <c r="AG637" s="41">
        <f>Table1[[#This Row],[OvertimeHours5]]*Table1[[#This Row],[Overtime Wage Cap]]</f>
        <v>0</v>
      </c>
      <c r="AH637" s="41">
        <f>Table1[[#This Row],[Holiday Hours7]]*Table1[[#This Row],[Holiday Wage Cap]]</f>
        <v>0</v>
      </c>
      <c r="AI637" s="41">
        <f>SUM(Table1[[#This Row],[Regular]:[Holiday]])</f>
        <v>0</v>
      </c>
      <c r="AJ637" s="41">
        <f>IF(Table1[[#This Row],[Total]]=0,0,Table1[[#This Row],[Total2]]-Table1[[#This Row],[Total]])</f>
        <v>0</v>
      </c>
      <c r="AK637" s="41">
        <f>Table1[[#This Row],[Difference]]*Table1[[#This Row],[DDS Funding Percent]]</f>
        <v>0</v>
      </c>
      <c r="AL637" s="41">
        <f>IF(Table1[[#This Row],[Regular Hourly Wage]]&lt;&gt;0,Table1[[#This Row],[Regular Wage Cap]]-Table1[[#This Row],[Regular Hourly Wage]],0)</f>
        <v>0</v>
      </c>
      <c r="AM637" s="38"/>
      <c r="AN637" s="41">
        <f>Table1[[#This Row],[Wage Difference]]*Table1[[#This Row],[Post Wage Increase Time Off Accruals (Hours)]]</f>
        <v>0</v>
      </c>
      <c r="AO637" s="41">
        <f>Table1[[#This Row],[Min Wage Time Off Accrual Expense]]*Table1[[#This Row],[DDS Funding Percent]]</f>
        <v>0</v>
      </c>
      <c r="AP637" s="1"/>
      <c r="AQ637" s="18"/>
    </row>
    <row r="638" spans="3:43" x14ac:dyDescent="0.25">
      <c r="C638" s="58"/>
      <c r="D638" s="57"/>
      <c r="K638" s="41">
        <f>SUM(Table1[[#This Row],[Regular Wages]],Table1[[#This Row],[OvertimeWages]],Table1[[#This Row],[Holiday Wages]],Table1[[#This Row],[Incentive Payments]])</f>
        <v>0</v>
      </c>
      <c r="L638" s="38"/>
      <c r="M638" s="38"/>
      <c r="N638" s="38"/>
      <c r="O638" s="38"/>
      <c r="P638" s="38"/>
      <c r="Q638" s="38"/>
      <c r="R638" s="38"/>
      <c r="S638" s="41">
        <f>SUM(Table1[[#This Row],[Regular Wages2]],Table1[[#This Row],[OvertimeWages4]],Table1[[#This Row],[Holiday Wages6]],Table1[[#This Row],[Incentive Payments8]])</f>
        <v>0</v>
      </c>
      <c r="T638" s="41">
        <f>SUM(Table1[[#This Row],[Total Pre Min Wage Wages]],Table1[[#This Row],[Total After Min Wage Wages]])</f>
        <v>0</v>
      </c>
      <c r="U638" s="41">
        <f>IFERROR(IF(OR(Table1[[#This Row],[Regular Hours]]=0,Table1[[#This Row],[Regular Hours]]=""),VLOOKUP(Table1[[#This Row],[Position Title]],startingWages!$A$2:$D$200,2, FALSE),Table1[[#This Row],[Regular Wages]]/Table1[[#This Row],[Regular Hours]]),0)</f>
        <v>0</v>
      </c>
      <c r="V638" s="41">
        <f>IF(OR(Table1[[#This Row],[OvertimeHours]]="",Table1[[#This Row],[OvertimeHours]]=0),Table1[[#This Row],[Regular Hourly Wage]]*1.5,Table1[[#This Row],[OvertimeWages]]/Table1[[#This Row],[OvertimeHours]])</f>
        <v>0</v>
      </c>
      <c r="W638" s="41">
        <f>IF(OR(Table1[[#This Row],[Holiday Hours]]="",Table1[[#This Row],[Holiday Hours]]=0),Table1[[#This Row],[Regular Hourly Wage]],Table1[[#This Row],[Holiday Wages]]/Table1[[#This Row],[Holiday Hours]])</f>
        <v>0</v>
      </c>
      <c r="X638" s="41" t="str">
        <f>IF(Table1[[#This Row],[Regular Hourly Wage]]&lt;14.05,"$14.75",IF(Table1[[#This Row],[Regular Hourly Wage]]&lt;30,"5%","None"))</f>
        <v>$14.75</v>
      </c>
      <c r="Y638" s="41">
        <f>IF(Table1[[#This Row],[Wage Category]]="5%",Table1[[#This Row],[Regular Hourly Wage]]*1.05,IF(Table1[[#This Row],[Wage Category]]="$14.75",14.75,Table1[[#This Row],[Regular Hourly Wage]]))</f>
        <v>14.75</v>
      </c>
      <c r="Z638" s="41">
        <f>(1+IF(Table1[[#This Row],[Regular Hourly Wage]]=0,0.5,(Table1[[#This Row],[Overtime Hourly Wage]]-Table1[[#This Row],[Regular Hourly Wage]])/Table1[[#This Row],[Regular Hourly Wage]]))*Table1[[#This Row],[Regular Wage Cap]]</f>
        <v>22.125</v>
      </c>
      <c r="AA638" s="41">
        <f>(1+IF(Table1[[#This Row],[Regular Hourly Wage]]=0,0,(Table1[[#This Row],[Holiday Hourly Wage]]-Table1[[#This Row],[Regular Hourly Wage]])/Table1[[#This Row],[Regular Hourly Wage]]))*Table1[[#This Row],[Regular Wage Cap]]</f>
        <v>14.75</v>
      </c>
      <c r="AB638" s="41">
        <f>Table1[[#This Row],[Regular Hours3]]*Table1[[#This Row],[Regular Hourly Wage]]</f>
        <v>0</v>
      </c>
      <c r="AC638" s="41">
        <f>Table1[[#This Row],[OvertimeHours5]]*Table1[[#This Row],[Overtime Hourly Wage]]</f>
        <v>0</v>
      </c>
      <c r="AD638" s="41">
        <f>Table1[[#This Row],[Holiday Hours7]]*Table1[[#This Row],[Holiday Hourly Wage]]</f>
        <v>0</v>
      </c>
      <c r="AE638" s="41">
        <f>SUM(Table1[[#This Row],[Regular10]:[Holiday12]])</f>
        <v>0</v>
      </c>
      <c r="AF638" s="41">
        <f>Table1[[#This Row],[Regular Hours3]]*Table1[[#This Row],[Regular Wage Cap]]</f>
        <v>0</v>
      </c>
      <c r="AG638" s="41">
        <f>Table1[[#This Row],[OvertimeHours5]]*Table1[[#This Row],[Overtime Wage Cap]]</f>
        <v>0</v>
      </c>
      <c r="AH638" s="41">
        <f>Table1[[#This Row],[Holiday Hours7]]*Table1[[#This Row],[Holiday Wage Cap]]</f>
        <v>0</v>
      </c>
      <c r="AI638" s="41">
        <f>SUM(Table1[[#This Row],[Regular]:[Holiday]])</f>
        <v>0</v>
      </c>
      <c r="AJ638" s="41">
        <f>IF(Table1[[#This Row],[Total]]=0,0,Table1[[#This Row],[Total2]]-Table1[[#This Row],[Total]])</f>
        <v>0</v>
      </c>
      <c r="AK638" s="41">
        <f>Table1[[#This Row],[Difference]]*Table1[[#This Row],[DDS Funding Percent]]</f>
        <v>0</v>
      </c>
      <c r="AL638" s="41">
        <f>IF(Table1[[#This Row],[Regular Hourly Wage]]&lt;&gt;0,Table1[[#This Row],[Regular Wage Cap]]-Table1[[#This Row],[Regular Hourly Wage]],0)</f>
        <v>0</v>
      </c>
      <c r="AM638" s="38"/>
      <c r="AN638" s="41">
        <f>Table1[[#This Row],[Wage Difference]]*Table1[[#This Row],[Post Wage Increase Time Off Accruals (Hours)]]</f>
        <v>0</v>
      </c>
      <c r="AO638" s="41">
        <f>Table1[[#This Row],[Min Wage Time Off Accrual Expense]]*Table1[[#This Row],[DDS Funding Percent]]</f>
        <v>0</v>
      </c>
      <c r="AP638" s="1"/>
      <c r="AQ638" s="18"/>
    </row>
    <row r="639" spans="3:43" x14ac:dyDescent="0.25">
      <c r="C639" s="58"/>
      <c r="D639" s="57"/>
      <c r="K639" s="41">
        <f>SUM(Table1[[#This Row],[Regular Wages]],Table1[[#This Row],[OvertimeWages]],Table1[[#This Row],[Holiday Wages]],Table1[[#This Row],[Incentive Payments]])</f>
        <v>0</v>
      </c>
      <c r="L639" s="38"/>
      <c r="M639" s="38"/>
      <c r="N639" s="38"/>
      <c r="O639" s="38"/>
      <c r="P639" s="38"/>
      <c r="Q639" s="38"/>
      <c r="R639" s="38"/>
      <c r="S639" s="41">
        <f>SUM(Table1[[#This Row],[Regular Wages2]],Table1[[#This Row],[OvertimeWages4]],Table1[[#This Row],[Holiday Wages6]],Table1[[#This Row],[Incentive Payments8]])</f>
        <v>0</v>
      </c>
      <c r="T639" s="41">
        <f>SUM(Table1[[#This Row],[Total Pre Min Wage Wages]],Table1[[#This Row],[Total After Min Wage Wages]])</f>
        <v>0</v>
      </c>
      <c r="U639" s="41">
        <f>IFERROR(IF(OR(Table1[[#This Row],[Regular Hours]]=0,Table1[[#This Row],[Regular Hours]]=""),VLOOKUP(Table1[[#This Row],[Position Title]],startingWages!$A$2:$D$200,2, FALSE),Table1[[#This Row],[Regular Wages]]/Table1[[#This Row],[Regular Hours]]),0)</f>
        <v>0</v>
      </c>
      <c r="V639" s="41">
        <f>IF(OR(Table1[[#This Row],[OvertimeHours]]="",Table1[[#This Row],[OvertimeHours]]=0),Table1[[#This Row],[Regular Hourly Wage]]*1.5,Table1[[#This Row],[OvertimeWages]]/Table1[[#This Row],[OvertimeHours]])</f>
        <v>0</v>
      </c>
      <c r="W639" s="41">
        <f>IF(OR(Table1[[#This Row],[Holiday Hours]]="",Table1[[#This Row],[Holiday Hours]]=0),Table1[[#This Row],[Regular Hourly Wage]],Table1[[#This Row],[Holiday Wages]]/Table1[[#This Row],[Holiday Hours]])</f>
        <v>0</v>
      </c>
      <c r="X639" s="41" t="str">
        <f>IF(Table1[[#This Row],[Regular Hourly Wage]]&lt;14.05,"$14.75",IF(Table1[[#This Row],[Regular Hourly Wage]]&lt;30,"5%","None"))</f>
        <v>$14.75</v>
      </c>
      <c r="Y639" s="41">
        <f>IF(Table1[[#This Row],[Wage Category]]="5%",Table1[[#This Row],[Regular Hourly Wage]]*1.05,IF(Table1[[#This Row],[Wage Category]]="$14.75",14.75,Table1[[#This Row],[Regular Hourly Wage]]))</f>
        <v>14.75</v>
      </c>
      <c r="Z639" s="41">
        <f>(1+IF(Table1[[#This Row],[Regular Hourly Wage]]=0,0.5,(Table1[[#This Row],[Overtime Hourly Wage]]-Table1[[#This Row],[Regular Hourly Wage]])/Table1[[#This Row],[Regular Hourly Wage]]))*Table1[[#This Row],[Regular Wage Cap]]</f>
        <v>22.125</v>
      </c>
      <c r="AA639" s="41">
        <f>(1+IF(Table1[[#This Row],[Regular Hourly Wage]]=0,0,(Table1[[#This Row],[Holiday Hourly Wage]]-Table1[[#This Row],[Regular Hourly Wage]])/Table1[[#This Row],[Regular Hourly Wage]]))*Table1[[#This Row],[Regular Wage Cap]]</f>
        <v>14.75</v>
      </c>
      <c r="AB639" s="41">
        <f>Table1[[#This Row],[Regular Hours3]]*Table1[[#This Row],[Regular Hourly Wage]]</f>
        <v>0</v>
      </c>
      <c r="AC639" s="41">
        <f>Table1[[#This Row],[OvertimeHours5]]*Table1[[#This Row],[Overtime Hourly Wage]]</f>
        <v>0</v>
      </c>
      <c r="AD639" s="41">
        <f>Table1[[#This Row],[Holiday Hours7]]*Table1[[#This Row],[Holiday Hourly Wage]]</f>
        <v>0</v>
      </c>
      <c r="AE639" s="41">
        <f>SUM(Table1[[#This Row],[Regular10]:[Holiday12]])</f>
        <v>0</v>
      </c>
      <c r="AF639" s="41">
        <f>Table1[[#This Row],[Regular Hours3]]*Table1[[#This Row],[Regular Wage Cap]]</f>
        <v>0</v>
      </c>
      <c r="AG639" s="41">
        <f>Table1[[#This Row],[OvertimeHours5]]*Table1[[#This Row],[Overtime Wage Cap]]</f>
        <v>0</v>
      </c>
      <c r="AH639" s="41">
        <f>Table1[[#This Row],[Holiday Hours7]]*Table1[[#This Row],[Holiday Wage Cap]]</f>
        <v>0</v>
      </c>
      <c r="AI639" s="41">
        <f>SUM(Table1[[#This Row],[Regular]:[Holiday]])</f>
        <v>0</v>
      </c>
      <c r="AJ639" s="41">
        <f>IF(Table1[[#This Row],[Total]]=0,0,Table1[[#This Row],[Total2]]-Table1[[#This Row],[Total]])</f>
        <v>0</v>
      </c>
      <c r="AK639" s="41">
        <f>Table1[[#This Row],[Difference]]*Table1[[#This Row],[DDS Funding Percent]]</f>
        <v>0</v>
      </c>
      <c r="AL639" s="41">
        <f>IF(Table1[[#This Row],[Regular Hourly Wage]]&lt;&gt;0,Table1[[#This Row],[Regular Wage Cap]]-Table1[[#This Row],[Regular Hourly Wage]],0)</f>
        <v>0</v>
      </c>
      <c r="AM639" s="38"/>
      <c r="AN639" s="41">
        <f>Table1[[#This Row],[Wage Difference]]*Table1[[#This Row],[Post Wage Increase Time Off Accruals (Hours)]]</f>
        <v>0</v>
      </c>
      <c r="AO639" s="41">
        <f>Table1[[#This Row],[Min Wage Time Off Accrual Expense]]*Table1[[#This Row],[DDS Funding Percent]]</f>
        <v>0</v>
      </c>
      <c r="AP639" s="1"/>
      <c r="AQ639" s="18"/>
    </row>
    <row r="640" spans="3:43" x14ac:dyDescent="0.25">
      <c r="C640" s="58"/>
      <c r="D640" s="57"/>
      <c r="K640" s="41">
        <f>SUM(Table1[[#This Row],[Regular Wages]],Table1[[#This Row],[OvertimeWages]],Table1[[#This Row],[Holiday Wages]],Table1[[#This Row],[Incentive Payments]])</f>
        <v>0</v>
      </c>
      <c r="L640" s="38"/>
      <c r="M640" s="38"/>
      <c r="N640" s="38"/>
      <c r="O640" s="38"/>
      <c r="P640" s="38"/>
      <c r="Q640" s="38"/>
      <c r="R640" s="38"/>
      <c r="S640" s="41">
        <f>SUM(Table1[[#This Row],[Regular Wages2]],Table1[[#This Row],[OvertimeWages4]],Table1[[#This Row],[Holiday Wages6]],Table1[[#This Row],[Incentive Payments8]])</f>
        <v>0</v>
      </c>
      <c r="T640" s="41">
        <f>SUM(Table1[[#This Row],[Total Pre Min Wage Wages]],Table1[[#This Row],[Total After Min Wage Wages]])</f>
        <v>0</v>
      </c>
      <c r="U640" s="41">
        <f>IFERROR(IF(OR(Table1[[#This Row],[Regular Hours]]=0,Table1[[#This Row],[Regular Hours]]=""),VLOOKUP(Table1[[#This Row],[Position Title]],startingWages!$A$2:$D$200,2, FALSE),Table1[[#This Row],[Regular Wages]]/Table1[[#This Row],[Regular Hours]]),0)</f>
        <v>0</v>
      </c>
      <c r="V640" s="41">
        <f>IF(OR(Table1[[#This Row],[OvertimeHours]]="",Table1[[#This Row],[OvertimeHours]]=0),Table1[[#This Row],[Regular Hourly Wage]]*1.5,Table1[[#This Row],[OvertimeWages]]/Table1[[#This Row],[OvertimeHours]])</f>
        <v>0</v>
      </c>
      <c r="W640" s="41">
        <f>IF(OR(Table1[[#This Row],[Holiday Hours]]="",Table1[[#This Row],[Holiday Hours]]=0),Table1[[#This Row],[Regular Hourly Wage]],Table1[[#This Row],[Holiday Wages]]/Table1[[#This Row],[Holiday Hours]])</f>
        <v>0</v>
      </c>
      <c r="X640" s="41" t="str">
        <f>IF(Table1[[#This Row],[Regular Hourly Wage]]&lt;14.05,"$14.75",IF(Table1[[#This Row],[Regular Hourly Wage]]&lt;30,"5%","None"))</f>
        <v>$14.75</v>
      </c>
      <c r="Y640" s="41">
        <f>IF(Table1[[#This Row],[Wage Category]]="5%",Table1[[#This Row],[Regular Hourly Wage]]*1.05,IF(Table1[[#This Row],[Wage Category]]="$14.75",14.75,Table1[[#This Row],[Regular Hourly Wage]]))</f>
        <v>14.75</v>
      </c>
      <c r="Z640" s="41">
        <f>(1+IF(Table1[[#This Row],[Regular Hourly Wage]]=0,0.5,(Table1[[#This Row],[Overtime Hourly Wage]]-Table1[[#This Row],[Regular Hourly Wage]])/Table1[[#This Row],[Regular Hourly Wage]]))*Table1[[#This Row],[Regular Wage Cap]]</f>
        <v>22.125</v>
      </c>
      <c r="AA640" s="41">
        <f>(1+IF(Table1[[#This Row],[Regular Hourly Wage]]=0,0,(Table1[[#This Row],[Holiday Hourly Wage]]-Table1[[#This Row],[Regular Hourly Wage]])/Table1[[#This Row],[Regular Hourly Wage]]))*Table1[[#This Row],[Regular Wage Cap]]</f>
        <v>14.75</v>
      </c>
      <c r="AB640" s="41">
        <f>Table1[[#This Row],[Regular Hours3]]*Table1[[#This Row],[Regular Hourly Wage]]</f>
        <v>0</v>
      </c>
      <c r="AC640" s="41">
        <f>Table1[[#This Row],[OvertimeHours5]]*Table1[[#This Row],[Overtime Hourly Wage]]</f>
        <v>0</v>
      </c>
      <c r="AD640" s="41">
        <f>Table1[[#This Row],[Holiday Hours7]]*Table1[[#This Row],[Holiday Hourly Wage]]</f>
        <v>0</v>
      </c>
      <c r="AE640" s="41">
        <f>SUM(Table1[[#This Row],[Regular10]:[Holiday12]])</f>
        <v>0</v>
      </c>
      <c r="AF640" s="41">
        <f>Table1[[#This Row],[Regular Hours3]]*Table1[[#This Row],[Regular Wage Cap]]</f>
        <v>0</v>
      </c>
      <c r="AG640" s="41">
        <f>Table1[[#This Row],[OvertimeHours5]]*Table1[[#This Row],[Overtime Wage Cap]]</f>
        <v>0</v>
      </c>
      <c r="AH640" s="41">
        <f>Table1[[#This Row],[Holiday Hours7]]*Table1[[#This Row],[Holiday Wage Cap]]</f>
        <v>0</v>
      </c>
      <c r="AI640" s="41">
        <f>SUM(Table1[[#This Row],[Regular]:[Holiday]])</f>
        <v>0</v>
      </c>
      <c r="AJ640" s="41">
        <f>IF(Table1[[#This Row],[Total]]=0,0,Table1[[#This Row],[Total2]]-Table1[[#This Row],[Total]])</f>
        <v>0</v>
      </c>
      <c r="AK640" s="41">
        <f>Table1[[#This Row],[Difference]]*Table1[[#This Row],[DDS Funding Percent]]</f>
        <v>0</v>
      </c>
      <c r="AL640" s="41">
        <f>IF(Table1[[#This Row],[Regular Hourly Wage]]&lt;&gt;0,Table1[[#This Row],[Regular Wage Cap]]-Table1[[#This Row],[Regular Hourly Wage]],0)</f>
        <v>0</v>
      </c>
      <c r="AM640" s="38"/>
      <c r="AN640" s="41">
        <f>Table1[[#This Row],[Wage Difference]]*Table1[[#This Row],[Post Wage Increase Time Off Accruals (Hours)]]</f>
        <v>0</v>
      </c>
      <c r="AO640" s="41">
        <f>Table1[[#This Row],[Min Wage Time Off Accrual Expense]]*Table1[[#This Row],[DDS Funding Percent]]</f>
        <v>0</v>
      </c>
      <c r="AP640" s="1"/>
      <c r="AQ640" s="18"/>
    </row>
    <row r="641" spans="3:43" x14ac:dyDescent="0.25">
      <c r="C641" s="58"/>
      <c r="D641" s="57"/>
      <c r="K641" s="41">
        <f>SUM(Table1[[#This Row],[Regular Wages]],Table1[[#This Row],[OvertimeWages]],Table1[[#This Row],[Holiday Wages]],Table1[[#This Row],[Incentive Payments]])</f>
        <v>0</v>
      </c>
      <c r="L641" s="38"/>
      <c r="M641" s="38"/>
      <c r="N641" s="38"/>
      <c r="O641" s="38"/>
      <c r="P641" s="38"/>
      <c r="Q641" s="38"/>
      <c r="R641" s="38"/>
      <c r="S641" s="41">
        <f>SUM(Table1[[#This Row],[Regular Wages2]],Table1[[#This Row],[OvertimeWages4]],Table1[[#This Row],[Holiday Wages6]],Table1[[#This Row],[Incentive Payments8]])</f>
        <v>0</v>
      </c>
      <c r="T641" s="41">
        <f>SUM(Table1[[#This Row],[Total Pre Min Wage Wages]],Table1[[#This Row],[Total After Min Wage Wages]])</f>
        <v>0</v>
      </c>
      <c r="U641" s="41">
        <f>IFERROR(IF(OR(Table1[[#This Row],[Regular Hours]]=0,Table1[[#This Row],[Regular Hours]]=""),VLOOKUP(Table1[[#This Row],[Position Title]],startingWages!$A$2:$D$200,2, FALSE),Table1[[#This Row],[Regular Wages]]/Table1[[#This Row],[Regular Hours]]),0)</f>
        <v>0</v>
      </c>
      <c r="V641" s="41">
        <f>IF(OR(Table1[[#This Row],[OvertimeHours]]="",Table1[[#This Row],[OvertimeHours]]=0),Table1[[#This Row],[Regular Hourly Wage]]*1.5,Table1[[#This Row],[OvertimeWages]]/Table1[[#This Row],[OvertimeHours]])</f>
        <v>0</v>
      </c>
      <c r="W641" s="41">
        <f>IF(OR(Table1[[#This Row],[Holiday Hours]]="",Table1[[#This Row],[Holiday Hours]]=0),Table1[[#This Row],[Regular Hourly Wage]],Table1[[#This Row],[Holiday Wages]]/Table1[[#This Row],[Holiday Hours]])</f>
        <v>0</v>
      </c>
      <c r="X641" s="41" t="str">
        <f>IF(Table1[[#This Row],[Regular Hourly Wage]]&lt;14.05,"$14.75",IF(Table1[[#This Row],[Regular Hourly Wage]]&lt;30,"5%","None"))</f>
        <v>$14.75</v>
      </c>
      <c r="Y641" s="41">
        <f>IF(Table1[[#This Row],[Wage Category]]="5%",Table1[[#This Row],[Regular Hourly Wage]]*1.05,IF(Table1[[#This Row],[Wage Category]]="$14.75",14.75,Table1[[#This Row],[Regular Hourly Wage]]))</f>
        <v>14.75</v>
      </c>
      <c r="Z641" s="41">
        <f>(1+IF(Table1[[#This Row],[Regular Hourly Wage]]=0,0.5,(Table1[[#This Row],[Overtime Hourly Wage]]-Table1[[#This Row],[Regular Hourly Wage]])/Table1[[#This Row],[Regular Hourly Wage]]))*Table1[[#This Row],[Regular Wage Cap]]</f>
        <v>22.125</v>
      </c>
      <c r="AA641" s="41">
        <f>(1+IF(Table1[[#This Row],[Regular Hourly Wage]]=0,0,(Table1[[#This Row],[Holiday Hourly Wage]]-Table1[[#This Row],[Regular Hourly Wage]])/Table1[[#This Row],[Regular Hourly Wage]]))*Table1[[#This Row],[Regular Wage Cap]]</f>
        <v>14.75</v>
      </c>
      <c r="AB641" s="41">
        <f>Table1[[#This Row],[Regular Hours3]]*Table1[[#This Row],[Regular Hourly Wage]]</f>
        <v>0</v>
      </c>
      <c r="AC641" s="41">
        <f>Table1[[#This Row],[OvertimeHours5]]*Table1[[#This Row],[Overtime Hourly Wage]]</f>
        <v>0</v>
      </c>
      <c r="AD641" s="41">
        <f>Table1[[#This Row],[Holiday Hours7]]*Table1[[#This Row],[Holiday Hourly Wage]]</f>
        <v>0</v>
      </c>
      <c r="AE641" s="41">
        <f>SUM(Table1[[#This Row],[Regular10]:[Holiday12]])</f>
        <v>0</v>
      </c>
      <c r="AF641" s="41">
        <f>Table1[[#This Row],[Regular Hours3]]*Table1[[#This Row],[Regular Wage Cap]]</f>
        <v>0</v>
      </c>
      <c r="AG641" s="41">
        <f>Table1[[#This Row],[OvertimeHours5]]*Table1[[#This Row],[Overtime Wage Cap]]</f>
        <v>0</v>
      </c>
      <c r="AH641" s="41">
        <f>Table1[[#This Row],[Holiday Hours7]]*Table1[[#This Row],[Holiday Wage Cap]]</f>
        <v>0</v>
      </c>
      <c r="AI641" s="41">
        <f>SUM(Table1[[#This Row],[Regular]:[Holiday]])</f>
        <v>0</v>
      </c>
      <c r="AJ641" s="41">
        <f>IF(Table1[[#This Row],[Total]]=0,0,Table1[[#This Row],[Total2]]-Table1[[#This Row],[Total]])</f>
        <v>0</v>
      </c>
      <c r="AK641" s="41">
        <f>Table1[[#This Row],[Difference]]*Table1[[#This Row],[DDS Funding Percent]]</f>
        <v>0</v>
      </c>
      <c r="AL641" s="41">
        <f>IF(Table1[[#This Row],[Regular Hourly Wage]]&lt;&gt;0,Table1[[#This Row],[Regular Wage Cap]]-Table1[[#This Row],[Regular Hourly Wage]],0)</f>
        <v>0</v>
      </c>
      <c r="AM641" s="38"/>
      <c r="AN641" s="41">
        <f>Table1[[#This Row],[Wage Difference]]*Table1[[#This Row],[Post Wage Increase Time Off Accruals (Hours)]]</f>
        <v>0</v>
      </c>
      <c r="AO641" s="41">
        <f>Table1[[#This Row],[Min Wage Time Off Accrual Expense]]*Table1[[#This Row],[DDS Funding Percent]]</f>
        <v>0</v>
      </c>
      <c r="AP641" s="1"/>
      <c r="AQ641" s="18"/>
    </row>
    <row r="642" spans="3:43" x14ac:dyDescent="0.25">
      <c r="C642" s="58"/>
      <c r="D642" s="57"/>
      <c r="K642" s="41">
        <f>SUM(Table1[[#This Row],[Regular Wages]],Table1[[#This Row],[OvertimeWages]],Table1[[#This Row],[Holiday Wages]],Table1[[#This Row],[Incentive Payments]])</f>
        <v>0</v>
      </c>
      <c r="L642" s="38"/>
      <c r="M642" s="38"/>
      <c r="N642" s="38"/>
      <c r="O642" s="38"/>
      <c r="P642" s="38"/>
      <c r="Q642" s="38"/>
      <c r="R642" s="38"/>
      <c r="S642" s="41">
        <f>SUM(Table1[[#This Row],[Regular Wages2]],Table1[[#This Row],[OvertimeWages4]],Table1[[#This Row],[Holiday Wages6]],Table1[[#This Row],[Incentive Payments8]])</f>
        <v>0</v>
      </c>
      <c r="T642" s="41">
        <f>SUM(Table1[[#This Row],[Total Pre Min Wage Wages]],Table1[[#This Row],[Total After Min Wage Wages]])</f>
        <v>0</v>
      </c>
      <c r="U642" s="41">
        <f>IFERROR(IF(OR(Table1[[#This Row],[Regular Hours]]=0,Table1[[#This Row],[Regular Hours]]=""),VLOOKUP(Table1[[#This Row],[Position Title]],startingWages!$A$2:$D$200,2, FALSE),Table1[[#This Row],[Regular Wages]]/Table1[[#This Row],[Regular Hours]]),0)</f>
        <v>0</v>
      </c>
      <c r="V642" s="41">
        <f>IF(OR(Table1[[#This Row],[OvertimeHours]]="",Table1[[#This Row],[OvertimeHours]]=0),Table1[[#This Row],[Regular Hourly Wage]]*1.5,Table1[[#This Row],[OvertimeWages]]/Table1[[#This Row],[OvertimeHours]])</f>
        <v>0</v>
      </c>
      <c r="W642" s="41">
        <f>IF(OR(Table1[[#This Row],[Holiday Hours]]="",Table1[[#This Row],[Holiday Hours]]=0),Table1[[#This Row],[Regular Hourly Wage]],Table1[[#This Row],[Holiday Wages]]/Table1[[#This Row],[Holiday Hours]])</f>
        <v>0</v>
      </c>
      <c r="X642" s="41" t="str">
        <f>IF(Table1[[#This Row],[Regular Hourly Wage]]&lt;14.05,"$14.75",IF(Table1[[#This Row],[Regular Hourly Wage]]&lt;30,"5%","None"))</f>
        <v>$14.75</v>
      </c>
      <c r="Y642" s="41">
        <f>IF(Table1[[#This Row],[Wage Category]]="5%",Table1[[#This Row],[Regular Hourly Wage]]*1.05,IF(Table1[[#This Row],[Wage Category]]="$14.75",14.75,Table1[[#This Row],[Regular Hourly Wage]]))</f>
        <v>14.75</v>
      </c>
      <c r="Z642" s="41">
        <f>(1+IF(Table1[[#This Row],[Regular Hourly Wage]]=0,0.5,(Table1[[#This Row],[Overtime Hourly Wage]]-Table1[[#This Row],[Regular Hourly Wage]])/Table1[[#This Row],[Regular Hourly Wage]]))*Table1[[#This Row],[Regular Wage Cap]]</f>
        <v>22.125</v>
      </c>
      <c r="AA642" s="41">
        <f>(1+IF(Table1[[#This Row],[Regular Hourly Wage]]=0,0,(Table1[[#This Row],[Holiday Hourly Wage]]-Table1[[#This Row],[Regular Hourly Wage]])/Table1[[#This Row],[Regular Hourly Wage]]))*Table1[[#This Row],[Regular Wage Cap]]</f>
        <v>14.75</v>
      </c>
      <c r="AB642" s="41">
        <f>Table1[[#This Row],[Regular Hours3]]*Table1[[#This Row],[Regular Hourly Wage]]</f>
        <v>0</v>
      </c>
      <c r="AC642" s="41">
        <f>Table1[[#This Row],[OvertimeHours5]]*Table1[[#This Row],[Overtime Hourly Wage]]</f>
        <v>0</v>
      </c>
      <c r="AD642" s="41">
        <f>Table1[[#This Row],[Holiday Hours7]]*Table1[[#This Row],[Holiday Hourly Wage]]</f>
        <v>0</v>
      </c>
      <c r="AE642" s="41">
        <f>SUM(Table1[[#This Row],[Regular10]:[Holiday12]])</f>
        <v>0</v>
      </c>
      <c r="AF642" s="41">
        <f>Table1[[#This Row],[Regular Hours3]]*Table1[[#This Row],[Regular Wage Cap]]</f>
        <v>0</v>
      </c>
      <c r="AG642" s="41">
        <f>Table1[[#This Row],[OvertimeHours5]]*Table1[[#This Row],[Overtime Wage Cap]]</f>
        <v>0</v>
      </c>
      <c r="AH642" s="41">
        <f>Table1[[#This Row],[Holiday Hours7]]*Table1[[#This Row],[Holiday Wage Cap]]</f>
        <v>0</v>
      </c>
      <c r="AI642" s="41">
        <f>SUM(Table1[[#This Row],[Regular]:[Holiday]])</f>
        <v>0</v>
      </c>
      <c r="AJ642" s="41">
        <f>IF(Table1[[#This Row],[Total]]=0,0,Table1[[#This Row],[Total2]]-Table1[[#This Row],[Total]])</f>
        <v>0</v>
      </c>
      <c r="AK642" s="41">
        <f>Table1[[#This Row],[Difference]]*Table1[[#This Row],[DDS Funding Percent]]</f>
        <v>0</v>
      </c>
      <c r="AL642" s="41">
        <f>IF(Table1[[#This Row],[Regular Hourly Wage]]&lt;&gt;0,Table1[[#This Row],[Regular Wage Cap]]-Table1[[#This Row],[Regular Hourly Wage]],0)</f>
        <v>0</v>
      </c>
      <c r="AM642" s="38"/>
      <c r="AN642" s="41">
        <f>Table1[[#This Row],[Wage Difference]]*Table1[[#This Row],[Post Wage Increase Time Off Accruals (Hours)]]</f>
        <v>0</v>
      </c>
      <c r="AO642" s="41">
        <f>Table1[[#This Row],[Min Wage Time Off Accrual Expense]]*Table1[[#This Row],[DDS Funding Percent]]</f>
        <v>0</v>
      </c>
      <c r="AP642" s="1"/>
      <c r="AQ642" s="18"/>
    </row>
    <row r="643" spans="3:43" x14ac:dyDescent="0.25">
      <c r="C643" s="58"/>
      <c r="D643" s="57"/>
      <c r="K643" s="41">
        <f>SUM(Table1[[#This Row],[Regular Wages]],Table1[[#This Row],[OvertimeWages]],Table1[[#This Row],[Holiday Wages]],Table1[[#This Row],[Incentive Payments]])</f>
        <v>0</v>
      </c>
      <c r="L643" s="38"/>
      <c r="M643" s="38"/>
      <c r="N643" s="38"/>
      <c r="O643" s="38"/>
      <c r="P643" s="38"/>
      <c r="Q643" s="38"/>
      <c r="R643" s="38"/>
      <c r="S643" s="41">
        <f>SUM(Table1[[#This Row],[Regular Wages2]],Table1[[#This Row],[OvertimeWages4]],Table1[[#This Row],[Holiday Wages6]],Table1[[#This Row],[Incentive Payments8]])</f>
        <v>0</v>
      </c>
      <c r="T643" s="41">
        <f>SUM(Table1[[#This Row],[Total Pre Min Wage Wages]],Table1[[#This Row],[Total After Min Wage Wages]])</f>
        <v>0</v>
      </c>
      <c r="U643" s="41">
        <f>IFERROR(IF(OR(Table1[[#This Row],[Regular Hours]]=0,Table1[[#This Row],[Regular Hours]]=""),VLOOKUP(Table1[[#This Row],[Position Title]],startingWages!$A$2:$D$200,2, FALSE),Table1[[#This Row],[Regular Wages]]/Table1[[#This Row],[Regular Hours]]),0)</f>
        <v>0</v>
      </c>
      <c r="V643" s="41">
        <f>IF(OR(Table1[[#This Row],[OvertimeHours]]="",Table1[[#This Row],[OvertimeHours]]=0),Table1[[#This Row],[Regular Hourly Wage]]*1.5,Table1[[#This Row],[OvertimeWages]]/Table1[[#This Row],[OvertimeHours]])</f>
        <v>0</v>
      </c>
      <c r="W643" s="41">
        <f>IF(OR(Table1[[#This Row],[Holiday Hours]]="",Table1[[#This Row],[Holiday Hours]]=0),Table1[[#This Row],[Regular Hourly Wage]],Table1[[#This Row],[Holiday Wages]]/Table1[[#This Row],[Holiday Hours]])</f>
        <v>0</v>
      </c>
      <c r="X643" s="41" t="str">
        <f>IF(Table1[[#This Row],[Regular Hourly Wage]]&lt;14.05,"$14.75",IF(Table1[[#This Row],[Regular Hourly Wage]]&lt;30,"5%","None"))</f>
        <v>$14.75</v>
      </c>
      <c r="Y643" s="41">
        <f>IF(Table1[[#This Row],[Wage Category]]="5%",Table1[[#This Row],[Regular Hourly Wage]]*1.05,IF(Table1[[#This Row],[Wage Category]]="$14.75",14.75,Table1[[#This Row],[Regular Hourly Wage]]))</f>
        <v>14.75</v>
      </c>
      <c r="Z643" s="41">
        <f>(1+IF(Table1[[#This Row],[Regular Hourly Wage]]=0,0.5,(Table1[[#This Row],[Overtime Hourly Wage]]-Table1[[#This Row],[Regular Hourly Wage]])/Table1[[#This Row],[Regular Hourly Wage]]))*Table1[[#This Row],[Regular Wage Cap]]</f>
        <v>22.125</v>
      </c>
      <c r="AA643" s="41">
        <f>(1+IF(Table1[[#This Row],[Regular Hourly Wage]]=0,0,(Table1[[#This Row],[Holiday Hourly Wage]]-Table1[[#This Row],[Regular Hourly Wage]])/Table1[[#This Row],[Regular Hourly Wage]]))*Table1[[#This Row],[Regular Wage Cap]]</f>
        <v>14.75</v>
      </c>
      <c r="AB643" s="41">
        <f>Table1[[#This Row],[Regular Hours3]]*Table1[[#This Row],[Regular Hourly Wage]]</f>
        <v>0</v>
      </c>
      <c r="AC643" s="41">
        <f>Table1[[#This Row],[OvertimeHours5]]*Table1[[#This Row],[Overtime Hourly Wage]]</f>
        <v>0</v>
      </c>
      <c r="AD643" s="41">
        <f>Table1[[#This Row],[Holiday Hours7]]*Table1[[#This Row],[Holiday Hourly Wage]]</f>
        <v>0</v>
      </c>
      <c r="AE643" s="41">
        <f>SUM(Table1[[#This Row],[Regular10]:[Holiday12]])</f>
        <v>0</v>
      </c>
      <c r="AF643" s="41">
        <f>Table1[[#This Row],[Regular Hours3]]*Table1[[#This Row],[Regular Wage Cap]]</f>
        <v>0</v>
      </c>
      <c r="AG643" s="41">
        <f>Table1[[#This Row],[OvertimeHours5]]*Table1[[#This Row],[Overtime Wage Cap]]</f>
        <v>0</v>
      </c>
      <c r="AH643" s="41">
        <f>Table1[[#This Row],[Holiday Hours7]]*Table1[[#This Row],[Holiday Wage Cap]]</f>
        <v>0</v>
      </c>
      <c r="AI643" s="41">
        <f>SUM(Table1[[#This Row],[Regular]:[Holiday]])</f>
        <v>0</v>
      </c>
      <c r="AJ643" s="41">
        <f>IF(Table1[[#This Row],[Total]]=0,0,Table1[[#This Row],[Total2]]-Table1[[#This Row],[Total]])</f>
        <v>0</v>
      </c>
      <c r="AK643" s="41">
        <f>Table1[[#This Row],[Difference]]*Table1[[#This Row],[DDS Funding Percent]]</f>
        <v>0</v>
      </c>
      <c r="AL643" s="41">
        <f>IF(Table1[[#This Row],[Regular Hourly Wage]]&lt;&gt;0,Table1[[#This Row],[Regular Wage Cap]]-Table1[[#This Row],[Regular Hourly Wage]],0)</f>
        <v>0</v>
      </c>
      <c r="AM643" s="38"/>
      <c r="AN643" s="41">
        <f>Table1[[#This Row],[Wage Difference]]*Table1[[#This Row],[Post Wage Increase Time Off Accruals (Hours)]]</f>
        <v>0</v>
      </c>
      <c r="AO643" s="41">
        <f>Table1[[#This Row],[Min Wage Time Off Accrual Expense]]*Table1[[#This Row],[DDS Funding Percent]]</f>
        <v>0</v>
      </c>
      <c r="AP643" s="1"/>
      <c r="AQ643" s="18"/>
    </row>
    <row r="644" spans="3:43" x14ac:dyDescent="0.25">
      <c r="C644" s="58"/>
      <c r="D644" s="57"/>
      <c r="K644" s="41">
        <f>SUM(Table1[[#This Row],[Regular Wages]],Table1[[#This Row],[OvertimeWages]],Table1[[#This Row],[Holiday Wages]],Table1[[#This Row],[Incentive Payments]])</f>
        <v>0</v>
      </c>
      <c r="L644" s="38"/>
      <c r="M644" s="38"/>
      <c r="N644" s="38"/>
      <c r="O644" s="38"/>
      <c r="P644" s="38"/>
      <c r="Q644" s="38"/>
      <c r="R644" s="38"/>
      <c r="S644" s="41">
        <f>SUM(Table1[[#This Row],[Regular Wages2]],Table1[[#This Row],[OvertimeWages4]],Table1[[#This Row],[Holiday Wages6]],Table1[[#This Row],[Incentive Payments8]])</f>
        <v>0</v>
      </c>
      <c r="T644" s="41">
        <f>SUM(Table1[[#This Row],[Total Pre Min Wage Wages]],Table1[[#This Row],[Total After Min Wage Wages]])</f>
        <v>0</v>
      </c>
      <c r="U644" s="41">
        <f>IFERROR(IF(OR(Table1[[#This Row],[Regular Hours]]=0,Table1[[#This Row],[Regular Hours]]=""),VLOOKUP(Table1[[#This Row],[Position Title]],startingWages!$A$2:$D$200,2, FALSE),Table1[[#This Row],[Regular Wages]]/Table1[[#This Row],[Regular Hours]]),0)</f>
        <v>0</v>
      </c>
      <c r="V644" s="41">
        <f>IF(OR(Table1[[#This Row],[OvertimeHours]]="",Table1[[#This Row],[OvertimeHours]]=0),Table1[[#This Row],[Regular Hourly Wage]]*1.5,Table1[[#This Row],[OvertimeWages]]/Table1[[#This Row],[OvertimeHours]])</f>
        <v>0</v>
      </c>
      <c r="W644" s="41">
        <f>IF(OR(Table1[[#This Row],[Holiday Hours]]="",Table1[[#This Row],[Holiday Hours]]=0),Table1[[#This Row],[Regular Hourly Wage]],Table1[[#This Row],[Holiday Wages]]/Table1[[#This Row],[Holiday Hours]])</f>
        <v>0</v>
      </c>
      <c r="X644" s="41" t="str">
        <f>IF(Table1[[#This Row],[Regular Hourly Wage]]&lt;14.05,"$14.75",IF(Table1[[#This Row],[Regular Hourly Wage]]&lt;30,"5%","None"))</f>
        <v>$14.75</v>
      </c>
      <c r="Y644" s="41">
        <f>IF(Table1[[#This Row],[Wage Category]]="5%",Table1[[#This Row],[Regular Hourly Wage]]*1.05,IF(Table1[[#This Row],[Wage Category]]="$14.75",14.75,Table1[[#This Row],[Regular Hourly Wage]]))</f>
        <v>14.75</v>
      </c>
      <c r="Z644" s="41">
        <f>(1+IF(Table1[[#This Row],[Regular Hourly Wage]]=0,0.5,(Table1[[#This Row],[Overtime Hourly Wage]]-Table1[[#This Row],[Regular Hourly Wage]])/Table1[[#This Row],[Regular Hourly Wage]]))*Table1[[#This Row],[Regular Wage Cap]]</f>
        <v>22.125</v>
      </c>
      <c r="AA644" s="41">
        <f>(1+IF(Table1[[#This Row],[Regular Hourly Wage]]=0,0,(Table1[[#This Row],[Holiday Hourly Wage]]-Table1[[#This Row],[Regular Hourly Wage]])/Table1[[#This Row],[Regular Hourly Wage]]))*Table1[[#This Row],[Regular Wage Cap]]</f>
        <v>14.75</v>
      </c>
      <c r="AB644" s="41">
        <f>Table1[[#This Row],[Regular Hours3]]*Table1[[#This Row],[Regular Hourly Wage]]</f>
        <v>0</v>
      </c>
      <c r="AC644" s="41">
        <f>Table1[[#This Row],[OvertimeHours5]]*Table1[[#This Row],[Overtime Hourly Wage]]</f>
        <v>0</v>
      </c>
      <c r="AD644" s="41">
        <f>Table1[[#This Row],[Holiday Hours7]]*Table1[[#This Row],[Holiday Hourly Wage]]</f>
        <v>0</v>
      </c>
      <c r="AE644" s="41">
        <f>SUM(Table1[[#This Row],[Regular10]:[Holiday12]])</f>
        <v>0</v>
      </c>
      <c r="AF644" s="41">
        <f>Table1[[#This Row],[Regular Hours3]]*Table1[[#This Row],[Regular Wage Cap]]</f>
        <v>0</v>
      </c>
      <c r="AG644" s="41">
        <f>Table1[[#This Row],[OvertimeHours5]]*Table1[[#This Row],[Overtime Wage Cap]]</f>
        <v>0</v>
      </c>
      <c r="AH644" s="41">
        <f>Table1[[#This Row],[Holiday Hours7]]*Table1[[#This Row],[Holiday Wage Cap]]</f>
        <v>0</v>
      </c>
      <c r="AI644" s="41">
        <f>SUM(Table1[[#This Row],[Regular]:[Holiday]])</f>
        <v>0</v>
      </c>
      <c r="AJ644" s="41">
        <f>IF(Table1[[#This Row],[Total]]=0,0,Table1[[#This Row],[Total2]]-Table1[[#This Row],[Total]])</f>
        <v>0</v>
      </c>
      <c r="AK644" s="41">
        <f>Table1[[#This Row],[Difference]]*Table1[[#This Row],[DDS Funding Percent]]</f>
        <v>0</v>
      </c>
      <c r="AL644" s="41">
        <f>IF(Table1[[#This Row],[Regular Hourly Wage]]&lt;&gt;0,Table1[[#This Row],[Regular Wage Cap]]-Table1[[#This Row],[Regular Hourly Wage]],0)</f>
        <v>0</v>
      </c>
      <c r="AM644" s="38"/>
      <c r="AN644" s="41">
        <f>Table1[[#This Row],[Wage Difference]]*Table1[[#This Row],[Post Wage Increase Time Off Accruals (Hours)]]</f>
        <v>0</v>
      </c>
      <c r="AO644" s="41">
        <f>Table1[[#This Row],[Min Wage Time Off Accrual Expense]]*Table1[[#This Row],[DDS Funding Percent]]</f>
        <v>0</v>
      </c>
      <c r="AP644" s="1"/>
      <c r="AQ644" s="18"/>
    </row>
    <row r="645" spans="3:43" x14ac:dyDescent="0.25">
      <c r="C645" s="58"/>
      <c r="D645" s="57"/>
      <c r="K645" s="41">
        <f>SUM(Table1[[#This Row],[Regular Wages]],Table1[[#This Row],[OvertimeWages]],Table1[[#This Row],[Holiday Wages]],Table1[[#This Row],[Incentive Payments]])</f>
        <v>0</v>
      </c>
      <c r="L645" s="38"/>
      <c r="M645" s="38"/>
      <c r="N645" s="38"/>
      <c r="O645" s="38"/>
      <c r="P645" s="38"/>
      <c r="Q645" s="38"/>
      <c r="R645" s="38"/>
      <c r="S645" s="41">
        <f>SUM(Table1[[#This Row],[Regular Wages2]],Table1[[#This Row],[OvertimeWages4]],Table1[[#This Row],[Holiday Wages6]],Table1[[#This Row],[Incentive Payments8]])</f>
        <v>0</v>
      </c>
      <c r="T645" s="41">
        <f>SUM(Table1[[#This Row],[Total Pre Min Wage Wages]],Table1[[#This Row],[Total After Min Wage Wages]])</f>
        <v>0</v>
      </c>
      <c r="U645" s="41">
        <f>IFERROR(IF(OR(Table1[[#This Row],[Regular Hours]]=0,Table1[[#This Row],[Regular Hours]]=""),VLOOKUP(Table1[[#This Row],[Position Title]],startingWages!$A$2:$D$200,2, FALSE),Table1[[#This Row],[Regular Wages]]/Table1[[#This Row],[Regular Hours]]),0)</f>
        <v>0</v>
      </c>
      <c r="V645" s="41">
        <f>IF(OR(Table1[[#This Row],[OvertimeHours]]="",Table1[[#This Row],[OvertimeHours]]=0),Table1[[#This Row],[Regular Hourly Wage]]*1.5,Table1[[#This Row],[OvertimeWages]]/Table1[[#This Row],[OvertimeHours]])</f>
        <v>0</v>
      </c>
      <c r="W645" s="41">
        <f>IF(OR(Table1[[#This Row],[Holiday Hours]]="",Table1[[#This Row],[Holiday Hours]]=0),Table1[[#This Row],[Regular Hourly Wage]],Table1[[#This Row],[Holiday Wages]]/Table1[[#This Row],[Holiday Hours]])</f>
        <v>0</v>
      </c>
      <c r="X645" s="41" t="str">
        <f>IF(Table1[[#This Row],[Regular Hourly Wage]]&lt;14.05,"$14.75",IF(Table1[[#This Row],[Regular Hourly Wage]]&lt;30,"5%","None"))</f>
        <v>$14.75</v>
      </c>
      <c r="Y645" s="41">
        <f>IF(Table1[[#This Row],[Wage Category]]="5%",Table1[[#This Row],[Regular Hourly Wage]]*1.05,IF(Table1[[#This Row],[Wage Category]]="$14.75",14.75,Table1[[#This Row],[Regular Hourly Wage]]))</f>
        <v>14.75</v>
      </c>
      <c r="Z645" s="41">
        <f>(1+IF(Table1[[#This Row],[Regular Hourly Wage]]=0,0.5,(Table1[[#This Row],[Overtime Hourly Wage]]-Table1[[#This Row],[Regular Hourly Wage]])/Table1[[#This Row],[Regular Hourly Wage]]))*Table1[[#This Row],[Regular Wage Cap]]</f>
        <v>22.125</v>
      </c>
      <c r="AA645" s="41">
        <f>(1+IF(Table1[[#This Row],[Regular Hourly Wage]]=0,0,(Table1[[#This Row],[Holiday Hourly Wage]]-Table1[[#This Row],[Regular Hourly Wage]])/Table1[[#This Row],[Regular Hourly Wage]]))*Table1[[#This Row],[Regular Wage Cap]]</f>
        <v>14.75</v>
      </c>
      <c r="AB645" s="41">
        <f>Table1[[#This Row],[Regular Hours3]]*Table1[[#This Row],[Regular Hourly Wage]]</f>
        <v>0</v>
      </c>
      <c r="AC645" s="41">
        <f>Table1[[#This Row],[OvertimeHours5]]*Table1[[#This Row],[Overtime Hourly Wage]]</f>
        <v>0</v>
      </c>
      <c r="AD645" s="41">
        <f>Table1[[#This Row],[Holiday Hours7]]*Table1[[#This Row],[Holiday Hourly Wage]]</f>
        <v>0</v>
      </c>
      <c r="AE645" s="41">
        <f>SUM(Table1[[#This Row],[Regular10]:[Holiday12]])</f>
        <v>0</v>
      </c>
      <c r="AF645" s="41">
        <f>Table1[[#This Row],[Regular Hours3]]*Table1[[#This Row],[Regular Wage Cap]]</f>
        <v>0</v>
      </c>
      <c r="AG645" s="41">
        <f>Table1[[#This Row],[OvertimeHours5]]*Table1[[#This Row],[Overtime Wage Cap]]</f>
        <v>0</v>
      </c>
      <c r="AH645" s="41">
        <f>Table1[[#This Row],[Holiday Hours7]]*Table1[[#This Row],[Holiday Wage Cap]]</f>
        <v>0</v>
      </c>
      <c r="AI645" s="41">
        <f>SUM(Table1[[#This Row],[Regular]:[Holiday]])</f>
        <v>0</v>
      </c>
      <c r="AJ645" s="41">
        <f>IF(Table1[[#This Row],[Total]]=0,0,Table1[[#This Row],[Total2]]-Table1[[#This Row],[Total]])</f>
        <v>0</v>
      </c>
      <c r="AK645" s="41">
        <f>Table1[[#This Row],[Difference]]*Table1[[#This Row],[DDS Funding Percent]]</f>
        <v>0</v>
      </c>
      <c r="AL645" s="41">
        <f>IF(Table1[[#This Row],[Regular Hourly Wage]]&lt;&gt;0,Table1[[#This Row],[Regular Wage Cap]]-Table1[[#This Row],[Regular Hourly Wage]],0)</f>
        <v>0</v>
      </c>
      <c r="AM645" s="38"/>
      <c r="AN645" s="41">
        <f>Table1[[#This Row],[Wage Difference]]*Table1[[#This Row],[Post Wage Increase Time Off Accruals (Hours)]]</f>
        <v>0</v>
      </c>
      <c r="AO645" s="41">
        <f>Table1[[#This Row],[Min Wage Time Off Accrual Expense]]*Table1[[#This Row],[DDS Funding Percent]]</f>
        <v>0</v>
      </c>
      <c r="AP645" s="1"/>
      <c r="AQ645" s="18"/>
    </row>
    <row r="646" spans="3:43" x14ac:dyDescent="0.25">
      <c r="C646" s="58"/>
      <c r="D646" s="57"/>
      <c r="K646" s="41">
        <f>SUM(Table1[[#This Row],[Regular Wages]],Table1[[#This Row],[OvertimeWages]],Table1[[#This Row],[Holiday Wages]],Table1[[#This Row],[Incentive Payments]])</f>
        <v>0</v>
      </c>
      <c r="L646" s="38"/>
      <c r="M646" s="38"/>
      <c r="N646" s="38"/>
      <c r="O646" s="38"/>
      <c r="P646" s="38"/>
      <c r="Q646" s="38"/>
      <c r="R646" s="38"/>
      <c r="S646" s="41">
        <f>SUM(Table1[[#This Row],[Regular Wages2]],Table1[[#This Row],[OvertimeWages4]],Table1[[#This Row],[Holiday Wages6]],Table1[[#This Row],[Incentive Payments8]])</f>
        <v>0</v>
      </c>
      <c r="T646" s="41">
        <f>SUM(Table1[[#This Row],[Total Pre Min Wage Wages]],Table1[[#This Row],[Total After Min Wage Wages]])</f>
        <v>0</v>
      </c>
      <c r="U646" s="41">
        <f>IFERROR(IF(OR(Table1[[#This Row],[Regular Hours]]=0,Table1[[#This Row],[Regular Hours]]=""),VLOOKUP(Table1[[#This Row],[Position Title]],startingWages!$A$2:$D$200,2, FALSE),Table1[[#This Row],[Regular Wages]]/Table1[[#This Row],[Regular Hours]]),0)</f>
        <v>0</v>
      </c>
      <c r="V646" s="41">
        <f>IF(OR(Table1[[#This Row],[OvertimeHours]]="",Table1[[#This Row],[OvertimeHours]]=0),Table1[[#This Row],[Regular Hourly Wage]]*1.5,Table1[[#This Row],[OvertimeWages]]/Table1[[#This Row],[OvertimeHours]])</f>
        <v>0</v>
      </c>
      <c r="W646" s="41">
        <f>IF(OR(Table1[[#This Row],[Holiday Hours]]="",Table1[[#This Row],[Holiday Hours]]=0),Table1[[#This Row],[Regular Hourly Wage]],Table1[[#This Row],[Holiday Wages]]/Table1[[#This Row],[Holiday Hours]])</f>
        <v>0</v>
      </c>
      <c r="X646" s="41" t="str">
        <f>IF(Table1[[#This Row],[Regular Hourly Wage]]&lt;14.05,"$14.75",IF(Table1[[#This Row],[Regular Hourly Wage]]&lt;30,"5%","None"))</f>
        <v>$14.75</v>
      </c>
      <c r="Y646" s="41">
        <f>IF(Table1[[#This Row],[Wage Category]]="5%",Table1[[#This Row],[Regular Hourly Wage]]*1.05,IF(Table1[[#This Row],[Wage Category]]="$14.75",14.75,Table1[[#This Row],[Regular Hourly Wage]]))</f>
        <v>14.75</v>
      </c>
      <c r="Z646" s="41">
        <f>(1+IF(Table1[[#This Row],[Regular Hourly Wage]]=0,0.5,(Table1[[#This Row],[Overtime Hourly Wage]]-Table1[[#This Row],[Regular Hourly Wage]])/Table1[[#This Row],[Regular Hourly Wage]]))*Table1[[#This Row],[Regular Wage Cap]]</f>
        <v>22.125</v>
      </c>
      <c r="AA646" s="41">
        <f>(1+IF(Table1[[#This Row],[Regular Hourly Wage]]=0,0,(Table1[[#This Row],[Holiday Hourly Wage]]-Table1[[#This Row],[Regular Hourly Wage]])/Table1[[#This Row],[Regular Hourly Wage]]))*Table1[[#This Row],[Regular Wage Cap]]</f>
        <v>14.75</v>
      </c>
      <c r="AB646" s="41">
        <f>Table1[[#This Row],[Regular Hours3]]*Table1[[#This Row],[Regular Hourly Wage]]</f>
        <v>0</v>
      </c>
      <c r="AC646" s="41">
        <f>Table1[[#This Row],[OvertimeHours5]]*Table1[[#This Row],[Overtime Hourly Wage]]</f>
        <v>0</v>
      </c>
      <c r="AD646" s="41">
        <f>Table1[[#This Row],[Holiday Hours7]]*Table1[[#This Row],[Holiday Hourly Wage]]</f>
        <v>0</v>
      </c>
      <c r="AE646" s="41">
        <f>SUM(Table1[[#This Row],[Regular10]:[Holiday12]])</f>
        <v>0</v>
      </c>
      <c r="AF646" s="41">
        <f>Table1[[#This Row],[Regular Hours3]]*Table1[[#This Row],[Regular Wage Cap]]</f>
        <v>0</v>
      </c>
      <c r="AG646" s="41">
        <f>Table1[[#This Row],[OvertimeHours5]]*Table1[[#This Row],[Overtime Wage Cap]]</f>
        <v>0</v>
      </c>
      <c r="AH646" s="41">
        <f>Table1[[#This Row],[Holiday Hours7]]*Table1[[#This Row],[Holiday Wage Cap]]</f>
        <v>0</v>
      </c>
      <c r="AI646" s="41">
        <f>SUM(Table1[[#This Row],[Regular]:[Holiday]])</f>
        <v>0</v>
      </c>
      <c r="AJ646" s="41">
        <f>IF(Table1[[#This Row],[Total]]=0,0,Table1[[#This Row],[Total2]]-Table1[[#This Row],[Total]])</f>
        <v>0</v>
      </c>
      <c r="AK646" s="41">
        <f>Table1[[#This Row],[Difference]]*Table1[[#This Row],[DDS Funding Percent]]</f>
        <v>0</v>
      </c>
      <c r="AL646" s="41">
        <f>IF(Table1[[#This Row],[Regular Hourly Wage]]&lt;&gt;0,Table1[[#This Row],[Regular Wage Cap]]-Table1[[#This Row],[Regular Hourly Wage]],0)</f>
        <v>0</v>
      </c>
      <c r="AM646" s="38"/>
      <c r="AN646" s="41">
        <f>Table1[[#This Row],[Wage Difference]]*Table1[[#This Row],[Post Wage Increase Time Off Accruals (Hours)]]</f>
        <v>0</v>
      </c>
      <c r="AO646" s="41">
        <f>Table1[[#This Row],[Min Wage Time Off Accrual Expense]]*Table1[[#This Row],[DDS Funding Percent]]</f>
        <v>0</v>
      </c>
      <c r="AP646" s="1"/>
      <c r="AQ646" s="18"/>
    </row>
    <row r="647" spans="3:43" x14ac:dyDescent="0.25">
      <c r="C647" s="58"/>
      <c r="D647" s="57"/>
      <c r="K647" s="41">
        <f>SUM(Table1[[#This Row],[Regular Wages]],Table1[[#This Row],[OvertimeWages]],Table1[[#This Row],[Holiday Wages]],Table1[[#This Row],[Incentive Payments]])</f>
        <v>0</v>
      </c>
      <c r="L647" s="38"/>
      <c r="M647" s="38"/>
      <c r="N647" s="38"/>
      <c r="O647" s="38"/>
      <c r="P647" s="38"/>
      <c r="Q647" s="38"/>
      <c r="R647" s="38"/>
      <c r="S647" s="41">
        <f>SUM(Table1[[#This Row],[Regular Wages2]],Table1[[#This Row],[OvertimeWages4]],Table1[[#This Row],[Holiday Wages6]],Table1[[#This Row],[Incentive Payments8]])</f>
        <v>0</v>
      </c>
      <c r="T647" s="41">
        <f>SUM(Table1[[#This Row],[Total Pre Min Wage Wages]],Table1[[#This Row],[Total After Min Wage Wages]])</f>
        <v>0</v>
      </c>
      <c r="U647" s="41">
        <f>IFERROR(IF(OR(Table1[[#This Row],[Regular Hours]]=0,Table1[[#This Row],[Regular Hours]]=""),VLOOKUP(Table1[[#This Row],[Position Title]],startingWages!$A$2:$D$200,2, FALSE),Table1[[#This Row],[Regular Wages]]/Table1[[#This Row],[Regular Hours]]),0)</f>
        <v>0</v>
      </c>
      <c r="V647" s="41">
        <f>IF(OR(Table1[[#This Row],[OvertimeHours]]="",Table1[[#This Row],[OvertimeHours]]=0),Table1[[#This Row],[Regular Hourly Wage]]*1.5,Table1[[#This Row],[OvertimeWages]]/Table1[[#This Row],[OvertimeHours]])</f>
        <v>0</v>
      </c>
      <c r="W647" s="41">
        <f>IF(OR(Table1[[#This Row],[Holiday Hours]]="",Table1[[#This Row],[Holiday Hours]]=0),Table1[[#This Row],[Regular Hourly Wage]],Table1[[#This Row],[Holiday Wages]]/Table1[[#This Row],[Holiday Hours]])</f>
        <v>0</v>
      </c>
      <c r="X647" s="41" t="str">
        <f>IF(Table1[[#This Row],[Regular Hourly Wage]]&lt;14.05,"$14.75",IF(Table1[[#This Row],[Regular Hourly Wage]]&lt;30,"5%","None"))</f>
        <v>$14.75</v>
      </c>
      <c r="Y647" s="41">
        <f>IF(Table1[[#This Row],[Wage Category]]="5%",Table1[[#This Row],[Regular Hourly Wage]]*1.05,IF(Table1[[#This Row],[Wage Category]]="$14.75",14.75,Table1[[#This Row],[Regular Hourly Wage]]))</f>
        <v>14.75</v>
      </c>
      <c r="Z647" s="41">
        <f>(1+IF(Table1[[#This Row],[Regular Hourly Wage]]=0,0.5,(Table1[[#This Row],[Overtime Hourly Wage]]-Table1[[#This Row],[Regular Hourly Wage]])/Table1[[#This Row],[Regular Hourly Wage]]))*Table1[[#This Row],[Regular Wage Cap]]</f>
        <v>22.125</v>
      </c>
      <c r="AA647" s="41">
        <f>(1+IF(Table1[[#This Row],[Regular Hourly Wage]]=0,0,(Table1[[#This Row],[Holiday Hourly Wage]]-Table1[[#This Row],[Regular Hourly Wage]])/Table1[[#This Row],[Regular Hourly Wage]]))*Table1[[#This Row],[Regular Wage Cap]]</f>
        <v>14.75</v>
      </c>
      <c r="AB647" s="41">
        <f>Table1[[#This Row],[Regular Hours3]]*Table1[[#This Row],[Regular Hourly Wage]]</f>
        <v>0</v>
      </c>
      <c r="AC647" s="41">
        <f>Table1[[#This Row],[OvertimeHours5]]*Table1[[#This Row],[Overtime Hourly Wage]]</f>
        <v>0</v>
      </c>
      <c r="AD647" s="41">
        <f>Table1[[#This Row],[Holiday Hours7]]*Table1[[#This Row],[Holiday Hourly Wage]]</f>
        <v>0</v>
      </c>
      <c r="AE647" s="41">
        <f>SUM(Table1[[#This Row],[Regular10]:[Holiday12]])</f>
        <v>0</v>
      </c>
      <c r="AF647" s="41">
        <f>Table1[[#This Row],[Regular Hours3]]*Table1[[#This Row],[Regular Wage Cap]]</f>
        <v>0</v>
      </c>
      <c r="AG647" s="41">
        <f>Table1[[#This Row],[OvertimeHours5]]*Table1[[#This Row],[Overtime Wage Cap]]</f>
        <v>0</v>
      </c>
      <c r="AH647" s="41">
        <f>Table1[[#This Row],[Holiday Hours7]]*Table1[[#This Row],[Holiday Wage Cap]]</f>
        <v>0</v>
      </c>
      <c r="AI647" s="41">
        <f>SUM(Table1[[#This Row],[Regular]:[Holiday]])</f>
        <v>0</v>
      </c>
      <c r="AJ647" s="41">
        <f>IF(Table1[[#This Row],[Total]]=0,0,Table1[[#This Row],[Total2]]-Table1[[#This Row],[Total]])</f>
        <v>0</v>
      </c>
      <c r="AK647" s="41">
        <f>Table1[[#This Row],[Difference]]*Table1[[#This Row],[DDS Funding Percent]]</f>
        <v>0</v>
      </c>
      <c r="AL647" s="41">
        <f>IF(Table1[[#This Row],[Regular Hourly Wage]]&lt;&gt;0,Table1[[#This Row],[Regular Wage Cap]]-Table1[[#This Row],[Regular Hourly Wage]],0)</f>
        <v>0</v>
      </c>
      <c r="AM647" s="38"/>
      <c r="AN647" s="41">
        <f>Table1[[#This Row],[Wage Difference]]*Table1[[#This Row],[Post Wage Increase Time Off Accruals (Hours)]]</f>
        <v>0</v>
      </c>
      <c r="AO647" s="41">
        <f>Table1[[#This Row],[Min Wage Time Off Accrual Expense]]*Table1[[#This Row],[DDS Funding Percent]]</f>
        <v>0</v>
      </c>
      <c r="AP647" s="1"/>
      <c r="AQ647" s="18"/>
    </row>
    <row r="648" spans="3:43" x14ac:dyDescent="0.25">
      <c r="C648" s="58"/>
      <c r="D648" s="57"/>
      <c r="K648" s="41">
        <f>SUM(Table1[[#This Row],[Regular Wages]],Table1[[#This Row],[OvertimeWages]],Table1[[#This Row],[Holiday Wages]],Table1[[#This Row],[Incentive Payments]])</f>
        <v>0</v>
      </c>
      <c r="L648" s="38"/>
      <c r="M648" s="38"/>
      <c r="N648" s="38"/>
      <c r="O648" s="38"/>
      <c r="P648" s="38"/>
      <c r="Q648" s="38"/>
      <c r="R648" s="38"/>
      <c r="S648" s="41">
        <f>SUM(Table1[[#This Row],[Regular Wages2]],Table1[[#This Row],[OvertimeWages4]],Table1[[#This Row],[Holiday Wages6]],Table1[[#This Row],[Incentive Payments8]])</f>
        <v>0</v>
      </c>
      <c r="T648" s="41">
        <f>SUM(Table1[[#This Row],[Total Pre Min Wage Wages]],Table1[[#This Row],[Total After Min Wage Wages]])</f>
        <v>0</v>
      </c>
      <c r="U648" s="41">
        <f>IFERROR(IF(OR(Table1[[#This Row],[Regular Hours]]=0,Table1[[#This Row],[Regular Hours]]=""),VLOOKUP(Table1[[#This Row],[Position Title]],startingWages!$A$2:$D$200,2, FALSE),Table1[[#This Row],[Regular Wages]]/Table1[[#This Row],[Regular Hours]]),0)</f>
        <v>0</v>
      </c>
      <c r="V648" s="41">
        <f>IF(OR(Table1[[#This Row],[OvertimeHours]]="",Table1[[#This Row],[OvertimeHours]]=0),Table1[[#This Row],[Regular Hourly Wage]]*1.5,Table1[[#This Row],[OvertimeWages]]/Table1[[#This Row],[OvertimeHours]])</f>
        <v>0</v>
      </c>
      <c r="W648" s="41">
        <f>IF(OR(Table1[[#This Row],[Holiday Hours]]="",Table1[[#This Row],[Holiday Hours]]=0),Table1[[#This Row],[Regular Hourly Wage]],Table1[[#This Row],[Holiday Wages]]/Table1[[#This Row],[Holiday Hours]])</f>
        <v>0</v>
      </c>
      <c r="X648" s="41" t="str">
        <f>IF(Table1[[#This Row],[Regular Hourly Wage]]&lt;14.05,"$14.75",IF(Table1[[#This Row],[Regular Hourly Wage]]&lt;30,"5%","None"))</f>
        <v>$14.75</v>
      </c>
      <c r="Y648" s="41">
        <f>IF(Table1[[#This Row],[Wage Category]]="5%",Table1[[#This Row],[Regular Hourly Wage]]*1.05,IF(Table1[[#This Row],[Wage Category]]="$14.75",14.75,Table1[[#This Row],[Regular Hourly Wage]]))</f>
        <v>14.75</v>
      </c>
      <c r="Z648" s="41">
        <f>(1+IF(Table1[[#This Row],[Regular Hourly Wage]]=0,0.5,(Table1[[#This Row],[Overtime Hourly Wage]]-Table1[[#This Row],[Regular Hourly Wage]])/Table1[[#This Row],[Regular Hourly Wage]]))*Table1[[#This Row],[Regular Wage Cap]]</f>
        <v>22.125</v>
      </c>
      <c r="AA648" s="41">
        <f>(1+IF(Table1[[#This Row],[Regular Hourly Wage]]=0,0,(Table1[[#This Row],[Holiday Hourly Wage]]-Table1[[#This Row],[Regular Hourly Wage]])/Table1[[#This Row],[Regular Hourly Wage]]))*Table1[[#This Row],[Regular Wage Cap]]</f>
        <v>14.75</v>
      </c>
      <c r="AB648" s="41">
        <f>Table1[[#This Row],[Regular Hours3]]*Table1[[#This Row],[Regular Hourly Wage]]</f>
        <v>0</v>
      </c>
      <c r="AC648" s="41">
        <f>Table1[[#This Row],[OvertimeHours5]]*Table1[[#This Row],[Overtime Hourly Wage]]</f>
        <v>0</v>
      </c>
      <c r="AD648" s="41">
        <f>Table1[[#This Row],[Holiday Hours7]]*Table1[[#This Row],[Holiday Hourly Wage]]</f>
        <v>0</v>
      </c>
      <c r="AE648" s="41">
        <f>SUM(Table1[[#This Row],[Regular10]:[Holiday12]])</f>
        <v>0</v>
      </c>
      <c r="AF648" s="41">
        <f>Table1[[#This Row],[Regular Hours3]]*Table1[[#This Row],[Regular Wage Cap]]</f>
        <v>0</v>
      </c>
      <c r="AG648" s="41">
        <f>Table1[[#This Row],[OvertimeHours5]]*Table1[[#This Row],[Overtime Wage Cap]]</f>
        <v>0</v>
      </c>
      <c r="AH648" s="41">
        <f>Table1[[#This Row],[Holiday Hours7]]*Table1[[#This Row],[Holiday Wage Cap]]</f>
        <v>0</v>
      </c>
      <c r="AI648" s="41">
        <f>SUM(Table1[[#This Row],[Regular]:[Holiday]])</f>
        <v>0</v>
      </c>
      <c r="AJ648" s="41">
        <f>IF(Table1[[#This Row],[Total]]=0,0,Table1[[#This Row],[Total2]]-Table1[[#This Row],[Total]])</f>
        <v>0</v>
      </c>
      <c r="AK648" s="41">
        <f>Table1[[#This Row],[Difference]]*Table1[[#This Row],[DDS Funding Percent]]</f>
        <v>0</v>
      </c>
      <c r="AL648" s="41">
        <f>IF(Table1[[#This Row],[Regular Hourly Wage]]&lt;&gt;0,Table1[[#This Row],[Regular Wage Cap]]-Table1[[#This Row],[Regular Hourly Wage]],0)</f>
        <v>0</v>
      </c>
      <c r="AM648" s="38"/>
      <c r="AN648" s="41">
        <f>Table1[[#This Row],[Wage Difference]]*Table1[[#This Row],[Post Wage Increase Time Off Accruals (Hours)]]</f>
        <v>0</v>
      </c>
      <c r="AO648" s="41">
        <f>Table1[[#This Row],[Min Wage Time Off Accrual Expense]]*Table1[[#This Row],[DDS Funding Percent]]</f>
        <v>0</v>
      </c>
      <c r="AP648" s="1"/>
      <c r="AQ648" s="18"/>
    </row>
    <row r="649" spans="3:43" x14ac:dyDescent="0.25">
      <c r="C649" s="58"/>
      <c r="D649" s="57"/>
      <c r="K649" s="41">
        <f>SUM(Table1[[#This Row],[Regular Wages]],Table1[[#This Row],[OvertimeWages]],Table1[[#This Row],[Holiday Wages]],Table1[[#This Row],[Incentive Payments]])</f>
        <v>0</v>
      </c>
      <c r="L649" s="38"/>
      <c r="M649" s="38"/>
      <c r="N649" s="38"/>
      <c r="O649" s="38"/>
      <c r="P649" s="38"/>
      <c r="Q649" s="38"/>
      <c r="R649" s="38"/>
      <c r="S649" s="41">
        <f>SUM(Table1[[#This Row],[Regular Wages2]],Table1[[#This Row],[OvertimeWages4]],Table1[[#This Row],[Holiday Wages6]],Table1[[#This Row],[Incentive Payments8]])</f>
        <v>0</v>
      </c>
      <c r="T649" s="41">
        <f>SUM(Table1[[#This Row],[Total Pre Min Wage Wages]],Table1[[#This Row],[Total After Min Wage Wages]])</f>
        <v>0</v>
      </c>
      <c r="U649" s="41">
        <f>IFERROR(IF(OR(Table1[[#This Row],[Regular Hours]]=0,Table1[[#This Row],[Regular Hours]]=""),VLOOKUP(Table1[[#This Row],[Position Title]],startingWages!$A$2:$D$200,2, FALSE),Table1[[#This Row],[Regular Wages]]/Table1[[#This Row],[Regular Hours]]),0)</f>
        <v>0</v>
      </c>
      <c r="V649" s="41">
        <f>IF(OR(Table1[[#This Row],[OvertimeHours]]="",Table1[[#This Row],[OvertimeHours]]=0),Table1[[#This Row],[Regular Hourly Wage]]*1.5,Table1[[#This Row],[OvertimeWages]]/Table1[[#This Row],[OvertimeHours]])</f>
        <v>0</v>
      </c>
      <c r="W649" s="41">
        <f>IF(OR(Table1[[#This Row],[Holiday Hours]]="",Table1[[#This Row],[Holiday Hours]]=0),Table1[[#This Row],[Regular Hourly Wage]],Table1[[#This Row],[Holiday Wages]]/Table1[[#This Row],[Holiday Hours]])</f>
        <v>0</v>
      </c>
      <c r="X649" s="41" t="str">
        <f>IF(Table1[[#This Row],[Regular Hourly Wage]]&lt;14.05,"$14.75",IF(Table1[[#This Row],[Regular Hourly Wage]]&lt;30,"5%","None"))</f>
        <v>$14.75</v>
      </c>
      <c r="Y649" s="41">
        <f>IF(Table1[[#This Row],[Wage Category]]="5%",Table1[[#This Row],[Regular Hourly Wage]]*1.05,IF(Table1[[#This Row],[Wage Category]]="$14.75",14.75,Table1[[#This Row],[Regular Hourly Wage]]))</f>
        <v>14.75</v>
      </c>
      <c r="Z649" s="41">
        <f>(1+IF(Table1[[#This Row],[Regular Hourly Wage]]=0,0.5,(Table1[[#This Row],[Overtime Hourly Wage]]-Table1[[#This Row],[Regular Hourly Wage]])/Table1[[#This Row],[Regular Hourly Wage]]))*Table1[[#This Row],[Regular Wage Cap]]</f>
        <v>22.125</v>
      </c>
      <c r="AA649" s="41">
        <f>(1+IF(Table1[[#This Row],[Regular Hourly Wage]]=0,0,(Table1[[#This Row],[Holiday Hourly Wage]]-Table1[[#This Row],[Regular Hourly Wage]])/Table1[[#This Row],[Regular Hourly Wage]]))*Table1[[#This Row],[Regular Wage Cap]]</f>
        <v>14.75</v>
      </c>
      <c r="AB649" s="41">
        <f>Table1[[#This Row],[Regular Hours3]]*Table1[[#This Row],[Regular Hourly Wage]]</f>
        <v>0</v>
      </c>
      <c r="AC649" s="41">
        <f>Table1[[#This Row],[OvertimeHours5]]*Table1[[#This Row],[Overtime Hourly Wage]]</f>
        <v>0</v>
      </c>
      <c r="AD649" s="41">
        <f>Table1[[#This Row],[Holiday Hours7]]*Table1[[#This Row],[Holiday Hourly Wage]]</f>
        <v>0</v>
      </c>
      <c r="AE649" s="41">
        <f>SUM(Table1[[#This Row],[Regular10]:[Holiday12]])</f>
        <v>0</v>
      </c>
      <c r="AF649" s="41">
        <f>Table1[[#This Row],[Regular Hours3]]*Table1[[#This Row],[Regular Wage Cap]]</f>
        <v>0</v>
      </c>
      <c r="AG649" s="41">
        <f>Table1[[#This Row],[OvertimeHours5]]*Table1[[#This Row],[Overtime Wage Cap]]</f>
        <v>0</v>
      </c>
      <c r="AH649" s="41">
        <f>Table1[[#This Row],[Holiday Hours7]]*Table1[[#This Row],[Holiday Wage Cap]]</f>
        <v>0</v>
      </c>
      <c r="AI649" s="41">
        <f>SUM(Table1[[#This Row],[Regular]:[Holiday]])</f>
        <v>0</v>
      </c>
      <c r="AJ649" s="41">
        <f>IF(Table1[[#This Row],[Total]]=0,0,Table1[[#This Row],[Total2]]-Table1[[#This Row],[Total]])</f>
        <v>0</v>
      </c>
      <c r="AK649" s="41">
        <f>Table1[[#This Row],[Difference]]*Table1[[#This Row],[DDS Funding Percent]]</f>
        <v>0</v>
      </c>
      <c r="AL649" s="41">
        <f>IF(Table1[[#This Row],[Regular Hourly Wage]]&lt;&gt;0,Table1[[#This Row],[Regular Wage Cap]]-Table1[[#This Row],[Regular Hourly Wage]],0)</f>
        <v>0</v>
      </c>
      <c r="AM649" s="38"/>
      <c r="AN649" s="41">
        <f>Table1[[#This Row],[Wage Difference]]*Table1[[#This Row],[Post Wage Increase Time Off Accruals (Hours)]]</f>
        <v>0</v>
      </c>
      <c r="AO649" s="41">
        <f>Table1[[#This Row],[Min Wage Time Off Accrual Expense]]*Table1[[#This Row],[DDS Funding Percent]]</f>
        <v>0</v>
      </c>
      <c r="AP649" s="1"/>
      <c r="AQ649" s="18"/>
    </row>
    <row r="650" spans="3:43" x14ac:dyDescent="0.25">
      <c r="C650" s="58"/>
      <c r="D650" s="57"/>
      <c r="K650" s="41">
        <f>SUM(Table1[[#This Row],[Regular Wages]],Table1[[#This Row],[OvertimeWages]],Table1[[#This Row],[Holiday Wages]],Table1[[#This Row],[Incentive Payments]])</f>
        <v>0</v>
      </c>
      <c r="L650" s="38"/>
      <c r="M650" s="38"/>
      <c r="N650" s="38"/>
      <c r="O650" s="38"/>
      <c r="P650" s="38"/>
      <c r="Q650" s="38"/>
      <c r="R650" s="38"/>
      <c r="S650" s="41">
        <f>SUM(Table1[[#This Row],[Regular Wages2]],Table1[[#This Row],[OvertimeWages4]],Table1[[#This Row],[Holiday Wages6]],Table1[[#This Row],[Incentive Payments8]])</f>
        <v>0</v>
      </c>
      <c r="T650" s="41">
        <f>SUM(Table1[[#This Row],[Total Pre Min Wage Wages]],Table1[[#This Row],[Total After Min Wage Wages]])</f>
        <v>0</v>
      </c>
      <c r="U650" s="41">
        <f>IFERROR(IF(OR(Table1[[#This Row],[Regular Hours]]=0,Table1[[#This Row],[Regular Hours]]=""),VLOOKUP(Table1[[#This Row],[Position Title]],startingWages!$A$2:$D$200,2, FALSE),Table1[[#This Row],[Regular Wages]]/Table1[[#This Row],[Regular Hours]]),0)</f>
        <v>0</v>
      </c>
      <c r="V650" s="41">
        <f>IF(OR(Table1[[#This Row],[OvertimeHours]]="",Table1[[#This Row],[OvertimeHours]]=0),Table1[[#This Row],[Regular Hourly Wage]]*1.5,Table1[[#This Row],[OvertimeWages]]/Table1[[#This Row],[OvertimeHours]])</f>
        <v>0</v>
      </c>
      <c r="W650" s="41">
        <f>IF(OR(Table1[[#This Row],[Holiday Hours]]="",Table1[[#This Row],[Holiday Hours]]=0),Table1[[#This Row],[Regular Hourly Wage]],Table1[[#This Row],[Holiday Wages]]/Table1[[#This Row],[Holiday Hours]])</f>
        <v>0</v>
      </c>
      <c r="X650" s="41" t="str">
        <f>IF(Table1[[#This Row],[Regular Hourly Wage]]&lt;14.05,"$14.75",IF(Table1[[#This Row],[Regular Hourly Wage]]&lt;30,"5%","None"))</f>
        <v>$14.75</v>
      </c>
      <c r="Y650" s="41">
        <f>IF(Table1[[#This Row],[Wage Category]]="5%",Table1[[#This Row],[Regular Hourly Wage]]*1.05,IF(Table1[[#This Row],[Wage Category]]="$14.75",14.75,Table1[[#This Row],[Regular Hourly Wage]]))</f>
        <v>14.75</v>
      </c>
      <c r="Z650" s="41">
        <f>(1+IF(Table1[[#This Row],[Regular Hourly Wage]]=0,0.5,(Table1[[#This Row],[Overtime Hourly Wage]]-Table1[[#This Row],[Regular Hourly Wage]])/Table1[[#This Row],[Regular Hourly Wage]]))*Table1[[#This Row],[Regular Wage Cap]]</f>
        <v>22.125</v>
      </c>
      <c r="AA650" s="41">
        <f>(1+IF(Table1[[#This Row],[Regular Hourly Wage]]=0,0,(Table1[[#This Row],[Holiday Hourly Wage]]-Table1[[#This Row],[Regular Hourly Wage]])/Table1[[#This Row],[Regular Hourly Wage]]))*Table1[[#This Row],[Regular Wage Cap]]</f>
        <v>14.75</v>
      </c>
      <c r="AB650" s="41">
        <f>Table1[[#This Row],[Regular Hours3]]*Table1[[#This Row],[Regular Hourly Wage]]</f>
        <v>0</v>
      </c>
      <c r="AC650" s="41">
        <f>Table1[[#This Row],[OvertimeHours5]]*Table1[[#This Row],[Overtime Hourly Wage]]</f>
        <v>0</v>
      </c>
      <c r="AD650" s="41">
        <f>Table1[[#This Row],[Holiday Hours7]]*Table1[[#This Row],[Holiday Hourly Wage]]</f>
        <v>0</v>
      </c>
      <c r="AE650" s="41">
        <f>SUM(Table1[[#This Row],[Regular10]:[Holiday12]])</f>
        <v>0</v>
      </c>
      <c r="AF650" s="41">
        <f>Table1[[#This Row],[Regular Hours3]]*Table1[[#This Row],[Regular Wage Cap]]</f>
        <v>0</v>
      </c>
      <c r="AG650" s="41">
        <f>Table1[[#This Row],[OvertimeHours5]]*Table1[[#This Row],[Overtime Wage Cap]]</f>
        <v>0</v>
      </c>
      <c r="AH650" s="41">
        <f>Table1[[#This Row],[Holiday Hours7]]*Table1[[#This Row],[Holiday Wage Cap]]</f>
        <v>0</v>
      </c>
      <c r="AI650" s="41">
        <f>SUM(Table1[[#This Row],[Regular]:[Holiday]])</f>
        <v>0</v>
      </c>
      <c r="AJ650" s="41">
        <f>IF(Table1[[#This Row],[Total]]=0,0,Table1[[#This Row],[Total2]]-Table1[[#This Row],[Total]])</f>
        <v>0</v>
      </c>
      <c r="AK650" s="41">
        <f>Table1[[#This Row],[Difference]]*Table1[[#This Row],[DDS Funding Percent]]</f>
        <v>0</v>
      </c>
      <c r="AL650" s="41">
        <f>IF(Table1[[#This Row],[Regular Hourly Wage]]&lt;&gt;0,Table1[[#This Row],[Regular Wage Cap]]-Table1[[#This Row],[Regular Hourly Wage]],0)</f>
        <v>0</v>
      </c>
      <c r="AM650" s="38"/>
      <c r="AN650" s="41">
        <f>Table1[[#This Row],[Wage Difference]]*Table1[[#This Row],[Post Wage Increase Time Off Accruals (Hours)]]</f>
        <v>0</v>
      </c>
      <c r="AO650" s="41">
        <f>Table1[[#This Row],[Min Wage Time Off Accrual Expense]]*Table1[[#This Row],[DDS Funding Percent]]</f>
        <v>0</v>
      </c>
      <c r="AP650" s="1"/>
      <c r="AQ650" s="18"/>
    </row>
    <row r="651" spans="3:43" x14ac:dyDescent="0.25">
      <c r="C651" s="58"/>
      <c r="D651" s="57"/>
      <c r="K651" s="41">
        <f>SUM(Table1[[#This Row],[Regular Wages]],Table1[[#This Row],[OvertimeWages]],Table1[[#This Row],[Holiday Wages]],Table1[[#This Row],[Incentive Payments]])</f>
        <v>0</v>
      </c>
      <c r="L651" s="38"/>
      <c r="M651" s="38"/>
      <c r="N651" s="38"/>
      <c r="O651" s="38"/>
      <c r="P651" s="38"/>
      <c r="Q651" s="38"/>
      <c r="R651" s="38"/>
      <c r="S651" s="41">
        <f>SUM(Table1[[#This Row],[Regular Wages2]],Table1[[#This Row],[OvertimeWages4]],Table1[[#This Row],[Holiday Wages6]],Table1[[#This Row],[Incentive Payments8]])</f>
        <v>0</v>
      </c>
      <c r="T651" s="41">
        <f>SUM(Table1[[#This Row],[Total Pre Min Wage Wages]],Table1[[#This Row],[Total After Min Wage Wages]])</f>
        <v>0</v>
      </c>
      <c r="U651" s="41">
        <f>IFERROR(IF(OR(Table1[[#This Row],[Regular Hours]]=0,Table1[[#This Row],[Regular Hours]]=""),VLOOKUP(Table1[[#This Row],[Position Title]],startingWages!$A$2:$D$200,2, FALSE),Table1[[#This Row],[Regular Wages]]/Table1[[#This Row],[Regular Hours]]),0)</f>
        <v>0</v>
      </c>
      <c r="V651" s="41">
        <f>IF(OR(Table1[[#This Row],[OvertimeHours]]="",Table1[[#This Row],[OvertimeHours]]=0),Table1[[#This Row],[Regular Hourly Wage]]*1.5,Table1[[#This Row],[OvertimeWages]]/Table1[[#This Row],[OvertimeHours]])</f>
        <v>0</v>
      </c>
      <c r="W651" s="41">
        <f>IF(OR(Table1[[#This Row],[Holiday Hours]]="",Table1[[#This Row],[Holiday Hours]]=0),Table1[[#This Row],[Regular Hourly Wage]],Table1[[#This Row],[Holiday Wages]]/Table1[[#This Row],[Holiday Hours]])</f>
        <v>0</v>
      </c>
      <c r="X651" s="41" t="str">
        <f>IF(Table1[[#This Row],[Regular Hourly Wage]]&lt;14.05,"$14.75",IF(Table1[[#This Row],[Regular Hourly Wage]]&lt;30,"5%","None"))</f>
        <v>$14.75</v>
      </c>
      <c r="Y651" s="41">
        <f>IF(Table1[[#This Row],[Wage Category]]="5%",Table1[[#This Row],[Regular Hourly Wage]]*1.05,IF(Table1[[#This Row],[Wage Category]]="$14.75",14.75,Table1[[#This Row],[Regular Hourly Wage]]))</f>
        <v>14.75</v>
      </c>
      <c r="Z651" s="41">
        <f>(1+IF(Table1[[#This Row],[Regular Hourly Wage]]=0,0.5,(Table1[[#This Row],[Overtime Hourly Wage]]-Table1[[#This Row],[Regular Hourly Wage]])/Table1[[#This Row],[Regular Hourly Wage]]))*Table1[[#This Row],[Regular Wage Cap]]</f>
        <v>22.125</v>
      </c>
      <c r="AA651" s="41">
        <f>(1+IF(Table1[[#This Row],[Regular Hourly Wage]]=0,0,(Table1[[#This Row],[Holiday Hourly Wage]]-Table1[[#This Row],[Regular Hourly Wage]])/Table1[[#This Row],[Regular Hourly Wage]]))*Table1[[#This Row],[Regular Wage Cap]]</f>
        <v>14.75</v>
      </c>
      <c r="AB651" s="41">
        <f>Table1[[#This Row],[Regular Hours3]]*Table1[[#This Row],[Regular Hourly Wage]]</f>
        <v>0</v>
      </c>
      <c r="AC651" s="41">
        <f>Table1[[#This Row],[OvertimeHours5]]*Table1[[#This Row],[Overtime Hourly Wage]]</f>
        <v>0</v>
      </c>
      <c r="AD651" s="41">
        <f>Table1[[#This Row],[Holiday Hours7]]*Table1[[#This Row],[Holiday Hourly Wage]]</f>
        <v>0</v>
      </c>
      <c r="AE651" s="41">
        <f>SUM(Table1[[#This Row],[Regular10]:[Holiday12]])</f>
        <v>0</v>
      </c>
      <c r="AF651" s="41">
        <f>Table1[[#This Row],[Regular Hours3]]*Table1[[#This Row],[Regular Wage Cap]]</f>
        <v>0</v>
      </c>
      <c r="AG651" s="41">
        <f>Table1[[#This Row],[OvertimeHours5]]*Table1[[#This Row],[Overtime Wage Cap]]</f>
        <v>0</v>
      </c>
      <c r="AH651" s="41">
        <f>Table1[[#This Row],[Holiday Hours7]]*Table1[[#This Row],[Holiday Wage Cap]]</f>
        <v>0</v>
      </c>
      <c r="AI651" s="41">
        <f>SUM(Table1[[#This Row],[Regular]:[Holiday]])</f>
        <v>0</v>
      </c>
      <c r="AJ651" s="41">
        <f>IF(Table1[[#This Row],[Total]]=0,0,Table1[[#This Row],[Total2]]-Table1[[#This Row],[Total]])</f>
        <v>0</v>
      </c>
      <c r="AK651" s="41">
        <f>Table1[[#This Row],[Difference]]*Table1[[#This Row],[DDS Funding Percent]]</f>
        <v>0</v>
      </c>
      <c r="AL651" s="41">
        <f>IF(Table1[[#This Row],[Regular Hourly Wage]]&lt;&gt;0,Table1[[#This Row],[Regular Wage Cap]]-Table1[[#This Row],[Regular Hourly Wage]],0)</f>
        <v>0</v>
      </c>
      <c r="AM651" s="38"/>
      <c r="AN651" s="41">
        <f>Table1[[#This Row],[Wage Difference]]*Table1[[#This Row],[Post Wage Increase Time Off Accruals (Hours)]]</f>
        <v>0</v>
      </c>
      <c r="AO651" s="41">
        <f>Table1[[#This Row],[Min Wage Time Off Accrual Expense]]*Table1[[#This Row],[DDS Funding Percent]]</f>
        <v>0</v>
      </c>
      <c r="AP651" s="1"/>
      <c r="AQ651" s="18"/>
    </row>
    <row r="652" spans="3:43" x14ac:dyDescent="0.25">
      <c r="C652" s="58"/>
      <c r="D652" s="57"/>
      <c r="K652" s="41">
        <f>SUM(Table1[[#This Row],[Regular Wages]],Table1[[#This Row],[OvertimeWages]],Table1[[#This Row],[Holiday Wages]],Table1[[#This Row],[Incentive Payments]])</f>
        <v>0</v>
      </c>
      <c r="L652" s="38"/>
      <c r="M652" s="38"/>
      <c r="N652" s="38"/>
      <c r="O652" s="38"/>
      <c r="P652" s="38"/>
      <c r="Q652" s="38"/>
      <c r="R652" s="38"/>
      <c r="S652" s="41">
        <f>SUM(Table1[[#This Row],[Regular Wages2]],Table1[[#This Row],[OvertimeWages4]],Table1[[#This Row],[Holiday Wages6]],Table1[[#This Row],[Incentive Payments8]])</f>
        <v>0</v>
      </c>
      <c r="T652" s="41">
        <f>SUM(Table1[[#This Row],[Total Pre Min Wage Wages]],Table1[[#This Row],[Total After Min Wage Wages]])</f>
        <v>0</v>
      </c>
      <c r="U652" s="41">
        <f>IFERROR(IF(OR(Table1[[#This Row],[Regular Hours]]=0,Table1[[#This Row],[Regular Hours]]=""),VLOOKUP(Table1[[#This Row],[Position Title]],startingWages!$A$2:$D$200,2, FALSE),Table1[[#This Row],[Regular Wages]]/Table1[[#This Row],[Regular Hours]]),0)</f>
        <v>0</v>
      </c>
      <c r="V652" s="41">
        <f>IF(OR(Table1[[#This Row],[OvertimeHours]]="",Table1[[#This Row],[OvertimeHours]]=0),Table1[[#This Row],[Regular Hourly Wage]]*1.5,Table1[[#This Row],[OvertimeWages]]/Table1[[#This Row],[OvertimeHours]])</f>
        <v>0</v>
      </c>
      <c r="W652" s="41">
        <f>IF(OR(Table1[[#This Row],[Holiday Hours]]="",Table1[[#This Row],[Holiday Hours]]=0),Table1[[#This Row],[Regular Hourly Wage]],Table1[[#This Row],[Holiday Wages]]/Table1[[#This Row],[Holiday Hours]])</f>
        <v>0</v>
      </c>
      <c r="X652" s="41" t="str">
        <f>IF(Table1[[#This Row],[Regular Hourly Wage]]&lt;14.05,"$14.75",IF(Table1[[#This Row],[Regular Hourly Wage]]&lt;30,"5%","None"))</f>
        <v>$14.75</v>
      </c>
      <c r="Y652" s="41">
        <f>IF(Table1[[#This Row],[Wage Category]]="5%",Table1[[#This Row],[Regular Hourly Wage]]*1.05,IF(Table1[[#This Row],[Wage Category]]="$14.75",14.75,Table1[[#This Row],[Regular Hourly Wage]]))</f>
        <v>14.75</v>
      </c>
      <c r="Z652" s="41">
        <f>(1+IF(Table1[[#This Row],[Regular Hourly Wage]]=0,0.5,(Table1[[#This Row],[Overtime Hourly Wage]]-Table1[[#This Row],[Regular Hourly Wage]])/Table1[[#This Row],[Regular Hourly Wage]]))*Table1[[#This Row],[Regular Wage Cap]]</f>
        <v>22.125</v>
      </c>
      <c r="AA652" s="41">
        <f>(1+IF(Table1[[#This Row],[Regular Hourly Wage]]=0,0,(Table1[[#This Row],[Holiday Hourly Wage]]-Table1[[#This Row],[Regular Hourly Wage]])/Table1[[#This Row],[Regular Hourly Wage]]))*Table1[[#This Row],[Regular Wage Cap]]</f>
        <v>14.75</v>
      </c>
      <c r="AB652" s="41">
        <f>Table1[[#This Row],[Regular Hours3]]*Table1[[#This Row],[Regular Hourly Wage]]</f>
        <v>0</v>
      </c>
      <c r="AC652" s="41">
        <f>Table1[[#This Row],[OvertimeHours5]]*Table1[[#This Row],[Overtime Hourly Wage]]</f>
        <v>0</v>
      </c>
      <c r="AD652" s="41">
        <f>Table1[[#This Row],[Holiday Hours7]]*Table1[[#This Row],[Holiday Hourly Wage]]</f>
        <v>0</v>
      </c>
      <c r="AE652" s="41">
        <f>SUM(Table1[[#This Row],[Regular10]:[Holiday12]])</f>
        <v>0</v>
      </c>
      <c r="AF652" s="41">
        <f>Table1[[#This Row],[Regular Hours3]]*Table1[[#This Row],[Regular Wage Cap]]</f>
        <v>0</v>
      </c>
      <c r="AG652" s="41">
        <f>Table1[[#This Row],[OvertimeHours5]]*Table1[[#This Row],[Overtime Wage Cap]]</f>
        <v>0</v>
      </c>
      <c r="AH652" s="41">
        <f>Table1[[#This Row],[Holiday Hours7]]*Table1[[#This Row],[Holiday Wage Cap]]</f>
        <v>0</v>
      </c>
      <c r="AI652" s="41">
        <f>SUM(Table1[[#This Row],[Regular]:[Holiday]])</f>
        <v>0</v>
      </c>
      <c r="AJ652" s="41">
        <f>IF(Table1[[#This Row],[Total]]=0,0,Table1[[#This Row],[Total2]]-Table1[[#This Row],[Total]])</f>
        <v>0</v>
      </c>
      <c r="AK652" s="41">
        <f>Table1[[#This Row],[Difference]]*Table1[[#This Row],[DDS Funding Percent]]</f>
        <v>0</v>
      </c>
      <c r="AL652" s="41">
        <f>IF(Table1[[#This Row],[Regular Hourly Wage]]&lt;&gt;0,Table1[[#This Row],[Regular Wage Cap]]-Table1[[#This Row],[Regular Hourly Wage]],0)</f>
        <v>0</v>
      </c>
      <c r="AM652" s="38"/>
      <c r="AN652" s="41">
        <f>Table1[[#This Row],[Wage Difference]]*Table1[[#This Row],[Post Wage Increase Time Off Accruals (Hours)]]</f>
        <v>0</v>
      </c>
      <c r="AO652" s="41">
        <f>Table1[[#This Row],[Min Wage Time Off Accrual Expense]]*Table1[[#This Row],[DDS Funding Percent]]</f>
        <v>0</v>
      </c>
      <c r="AP652" s="1"/>
      <c r="AQ652" s="18"/>
    </row>
    <row r="653" spans="3:43" x14ac:dyDescent="0.25">
      <c r="C653" s="58"/>
      <c r="D653" s="57"/>
      <c r="K653" s="41">
        <f>SUM(Table1[[#This Row],[Regular Wages]],Table1[[#This Row],[OvertimeWages]],Table1[[#This Row],[Holiday Wages]],Table1[[#This Row],[Incentive Payments]])</f>
        <v>0</v>
      </c>
      <c r="L653" s="38"/>
      <c r="M653" s="38"/>
      <c r="N653" s="38"/>
      <c r="O653" s="38"/>
      <c r="P653" s="38"/>
      <c r="Q653" s="38"/>
      <c r="R653" s="38"/>
      <c r="S653" s="41">
        <f>SUM(Table1[[#This Row],[Regular Wages2]],Table1[[#This Row],[OvertimeWages4]],Table1[[#This Row],[Holiday Wages6]],Table1[[#This Row],[Incentive Payments8]])</f>
        <v>0</v>
      </c>
      <c r="T653" s="41">
        <f>SUM(Table1[[#This Row],[Total Pre Min Wage Wages]],Table1[[#This Row],[Total After Min Wage Wages]])</f>
        <v>0</v>
      </c>
      <c r="U653" s="41">
        <f>IFERROR(IF(OR(Table1[[#This Row],[Regular Hours]]=0,Table1[[#This Row],[Regular Hours]]=""),VLOOKUP(Table1[[#This Row],[Position Title]],startingWages!$A$2:$D$200,2, FALSE),Table1[[#This Row],[Regular Wages]]/Table1[[#This Row],[Regular Hours]]),0)</f>
        <v>0</v>
      </c>
      <c r="V653" s="41">
        <f>IF(OR(Table1[[#This Row],[OvertimeHours]]="",Table1[[#This Row],[OvertimeHours]]=0),Table1[[#This Row],[Regular Hourly Wage]]*1.5,Table1[[#This Row],[OvertimeWages]]/Table1[[#This Row],[OvertimeHours]])</f>
        <v>0</v>
      </c>
      <c r="W653" s="41">
        <f>IF(OR(Table1[[#This Row],[Holiday Hours]]="",Table1[[#This Row],[Holiday Hours]]=0),Table1[[#This Row],[Regular Hourly Wage]],Table1[[#This Row],[Holiday Wages]]/Table1[[#This Row],[Holiday Hours]])</f>
        <v>0</v>
      </c>
      <c r="X653" s="41" t="str">
        <f>IF(Table1[[#This Row],[Regular Hourly Wage]]&lt;14.05,"$14.75",IF(Table1[[#This Row],[Regular Hourly Wage]]&lt;30,"5%","None"))</f>
        <v>$14.75</v>
      </c>
      <c r="Y653" s="41">
        <f>IF(Table1[[#This Row],[Wage Category]]="5%",Table1[[#This Row],[Regular Hourly Wage]]*1.05,IF(Table1[[#This Row],[Wage Category]]="$14.75",14.75,Table1[[#This Row],[Regular Hourly Wage]]))</f>
        <v>14.75</v>
      </c>
      <c r="Z653" s="41">
        <f>(1+IF(Table1[[#This Row],[Regular Hourly Wage]]=0,0.5,(Table1[[#This Row],[Overtime Hourly Wage]]-Table1[[#This Row],[Regular Hourly Wage]])/Table1[[#This Row],[Regular Hourly Wage]]))*Table1[[#This Row],[Regular Wage Cap]]</f>
        <v>22.125</v>
      </c>
      <c r="AA653" s="41">
        <f>(1+IF(Table1[[#This Row],[Regular Hourly Wage]]=0,0,(Table1[[#This Row],[Holiday Hourly Wage]]-Table1[[#This Row],[Regular Hourly Wage]])/Table1[[#This Row],[Regular Hourly Wage]]))*Table1[[#This Row],[Regular Wage Cap]]</f>
        <v>14.75</v>
      </c>
      <c r="AB653" s="41">
        <f>Table1[[#This Row],[Regular Hours3]]*Table1[[#This Row],[Regular Hourly Wage]]</f>
        <v>0</v>
      </c>
      <c r="AC653" s="41">
        <f>Table1[[#This Row],[OvertimeHours5]]*Table1[[#This Row],[Overtime Hourly Wage]]</f>
        <v>0</v>
      </c>
      <c r="AD653" s="41">
        <f>Table1[[#This Row],[Holiday Hours7]]*Table1[[#This Row],[Holiday Hourly Wage]]</f>
        <v>0</v>
      </c>
      <c r="AE653" s="41">
        <f>SUM(Table1[[#This Row],[Regular10]:[Holiday12]])</f>
        <v>0</v>
      </c>
      <c r="AF653" s="41">
        <f>Table1[[#This Row],[Regular Hours3]]*Table1[[#This Row],[Regular Wage Cap]]</f>
        <v>0</v>
      </c>
      <c r="AG653" s="41">
        <f>Table1[[#This Row],[OvertimeHours5]]*Table1[[#This Row],[Overtime Wage Cap]]</f>
        <v>0</v>
      </c>
      <c r="AH653" s="41">
        <f>Table1[[#This Row],[Holiday Hours7]]*Table1[[#This Row],[Holiday Wage Cap]]</f>
        <v>0</v>
      </c>
      <c r="AI653" s="41">
        <f>SUM(Table1[[#This Row],[Regular]:[Holiday]])</f>
        <v>0</v>
      </c>
      <c r="AJ653" s="41">
        <f>IF(Table1[[#This Row],[Total]]=0,0,Table1[[#This Row],[Total2]]-Table1[[#This Row],[Total]])</f>
        <v>0</v>
      </c>
      <c r="AK653" s="41">
        <f>Table1[[#This Row],[Difference]]*Table1[[#This Row],[DDS Funding Percent]]</f>
        <v>0</v>
      </c>
      <c r="AL653" s="41">
        <f>IF(Table1[[#This Row],[Regular Hourly Wage]]&lt;&gt;0,Table1[[#This Row],[Regular Wage Cap]]-Table1[[#This Row],[Regular Hourly Wage]],0)</f>
        <v>0</v>
      </c>
      <c r="AM653" s="38"/>
      <c r="AN653" s="41">
        <f>Table1[[#This Row],[Wage Difference]]*Table1[[#This Row],[Post Wage Increase Time Off Accruals (Hours)]]</f>
        <v>0</v>
      </c>
      <c r="AO653" s="41">
        <f>Table1[[#This Row],[Min Wage Time Off Accrual Expense]]*Table1[[#This Row],[DDS Funding Percent]]</f>
        <v>0</v>
      </c>
      <c r="AP653" s="1"/>
      <c r="AQ653" s="18"/>
    </row>
    <row r="654" spans="3:43" x14ac:dyDescent="0.25">
      <c r="C654" s="58"/>
      <c r="D654" s="57"/>
      <c r="K654" s="41">
        <f>SUM(Table1[[#This Row],[Regular Wages]],Table1[[#This Row],[OvertimeWages]],Table1[[#This Row],[Holiday Wages]],Table1[[#This Row],[Incentive Payments]])</f>
        <v>0</v>
      </c>
      <c r="L654" s="38"/>
      <c r="M654" s="38"/>
      <c r="N654" s="38"/>
      <c r="O654" s="38"/>
      <c r="P654" s="38"/>
      <c r="Q654" s="38"/>
      <c r="R654" s="38"/>
      <c r="S654" s="41">
        <f>SUM(Table1[[#This Row],[Regular Wages2]],Table1[[#This Row],[OvertimeWages4]],Table1[[#This Row],[Holiday Wages6]],Table1[[#This Row],[Incentive Payments8]])</f>
        <v>0</v>
      </c>
      <c r="T654" s="41">
        <f>SUM(Table1[[#This Row],[Total Pre Min Wage Wages]],Table1[[#This Row],[Total After Min Wage Wages]])</f>
        <v>0</v>
      </c>
      <c r="U654" s="41">
        <f>IFERROR(IF(OR(Table1[[#This Row],[Regular Hours]]=0,Table1[[#This Row],[Regular Hours]]=""),VLOOKUP(Table1[[#This Row],[Position Title]],startingWages!$A$2:$D$200,2, FALSE),Table1[[#This Row],[Regular Wages]]/Table1[[#This Row],[Regular Hours]]),0)</f>
        <v>0</v>
      </c>
      <c r="V654" s="41">
        <f>IF(OR(Table1[[#This Row],[OvertimeHours]]="",Table1[[#This Row],[OvertimeHours]]=0),Table1[[#This Row],[Regular Hourly Wage]]*1.5,Table1[[#This Row],[OvertimeWages]]/Table1[[#This Row],[OvertimeHours]])</f>
        <v>0</v>
      </c>
      <c r="W654" s="41">
        <f>IF(OR(Table1[[#This Row],[Holiday Hours]]="",Table1[[#This Row],[Holiday Hours]]=0),Table1[[#This Row],[Regular Hourly Wage]],Table1[[#This Row],[Holiday Wages]]/Table1[[#This Row],[Holiday Hours]])</f>
        <v>0</v>
      </c>
      <c r="X654" s="41" t="str">
        <f>IF(Table1[[#This Row],[Regular Hourly Wage]]&lt;14.05,"$14.75",IF(Table1[[#This Row],[Regular Hourly Wage]]&lt;30,"5%","None"))</f>
        <v>$14.75</v>
      </c>
      <c r="Y654" s="41">
        <f>IF(Table1[[#This Row],[Wage Category]]="5%",Table1[[#This Row],[Regular Hourly Wage]]*1.05,IF(Table1[[#This Row],[Wage Category]]="$14.75",14.75,Table1[[#This Row],[Regular Hourly Wage]]))</f>
        <v>14.75</v>
      </c>
      <c r="Z654" s="41">
        <f>(1+IF(Table1[[#This Row],[Regular Hourly Wage]]=0,0.5,(Table1[[#This Row],[Overtime Hourly Wage]]-Table1[[#This Row],[Regular Hourly Wage]])/Table1[[#This Row],[Regular Hourly Wage]]))*Table1[[#This Row],[Regular Wage Cap]]</f>
        <v>22.125</v>
      </c>
      <c r="AA654" s="41">
        <f>(1+IF(Table1[[#This Row],[Regular Hourly Wage]]=0,0,(Table1[[#This Row],[Holiday Hourly Wage]]-Table1[[#This Row],[Regular Hourly Wage]])/Table1[[#This Row],[Regular Hourly Wage]]))*Table1[[#This Row],[Regular Wage Cap]]</f>
        <v>14.75</v>
      </c>
      <c r="AB654" s="41">
        <f>Table1[[#This Row],[Regular Hours3]]*Table1[[#This Row],[Regular Hourly Wage]]</f>
        <v>0</v>
      </c>
      <c r="AC654" s="41">
        <f>Table1[[#This Row],[OvertimeHours5]]*Table1[[#This Row],[Overtime Hourly Wage]]</f>
        <v>0</v>
      </c>
      <c r="AD654" s="41">
        <f>Table1[[#This Row],[Holiday Hours7]]*Table1[[#This Row],[Holiday Hourly Wage]]</f>
        <v>0</v>
      </c>
      <c r="AE654" s="41">
        <f>SUM(Table1[[#This Row],[Regular10]:[Holiday12]])</f>
        <v>0</v>
      </c>
      <c r="AF654" s="41">
        <f>Table1[[#This Row],[Regular Hours3]]*Table1[[#This Row],[Regular Wage Cap]]</f>
        <v>0</v>
      </c>
      <c r="AG654" s="41">
        <f>Table1[[#This Row],[OvertimeHours5]]*Table1[[#This Row],[Overtime Wage Cap]]</f>
        <v>0</v>
      </c>
      <c r="AH654" s="41">
        <f>Table1[[#This Row],[Holiday Hours7]]*Table1[[#This Row],[Holiday Wage Cap]]</f>
        <v>0</v>
      </c>
      <c r="AI654" s="41">
        <f>SUM(Table1[[#This Row],[Regular]:[Holiday]])</f>
        <v>0</v>
      </c>
      <c r="AJ654" s="41">
        <f>IF(Table1[[#This Row],[Total]]=0,0,Table1[[#This Row],[Total2]]-Table1[[#This Row],[Total]])</f>
        <v>0</v>
      </c>
      <c r="AK654" s="41">
        <f>Table1[[#This Row],[Difference]]*Table1[[#This Row],[DDS Funding Percent]]</f>
        <v>0</v>
      </c>
      <c r="AL654" s="41">
        <f>IF(Table1[[#This Row],[Regular Hourly Wage]]&lt;&gt;0,Table1[[#This Row],[Regular Wage Cap]]-Table1[[#This Row],[Regular Hourly Wage]],0)</f>
        <v>0</v>
      </c>
      <c r="AM654" s="38"/>
      <c r="AN654" s="41">
        <f>Table1[[#This Row],[Wage Difference]]*Table1[[#This Row],[Post Wage Increase Time Off Accruals (Hours)]]</f>
        <v>0</v>
      </c>
      <c r="AO654" s="41">
        <f>Table1[[#This Row],[Min Wage Time Off Accrual Expense]]*Table1[[#This Row],[DDS Funding Percent]]</f>
        <v>0</v>
      </c>
      <c r="AP654" s="1"/>
      <c r="AQ654" s="18"/>
    </row>
    <row r="655" spans="3:43" x14ac:dyDescent="0.25">
      <c r="C655" s="58"/>
      <c r="D655" s="57"/>
      <c r="K655" s="41">
        <f>SUM(Table1[[#This Row],[Regular Wages]],Table1[[#This Row],[OvertimeWages]],Table1[[#This Row],[Holiday Wages]],Table1[[#This Row],[Incentive Payments]])</f>
        <v>0</v>
      </c>
      <c r="L655" s="38"/>
      <c r="M655" s="38"/>
      <c r="N655" s="38"/>
      <c r="O655" s="38"/>
      <c r="P655" s="38"/>
      <c r="Q655" s="38"/>
      <c r="R655" s="38"/>
      <c r="S655" s="41">
        <f>SUM(Table1[[#This Row],[Regular Wages2]],Table1[[#This Row],[OvertimeWages4]],Table1[[#This Row],[Holiday Wages6]],Table1[[#This Row],[Incentive Payments8]])</f>
        <v>0</v>
      </c>
      <c r="T655" s="41">
        <f>SUM(Table1[[#This Row],[Total Pre Min Wage Wages]],Table1[[#This Row],[Total After Min Wage Wages]])</f>
        <v>0</v>
      </c>
      <c r="U655" s="41">
        <f>IFERROR(IF(OR(Table1[[#This Row],[Regular Hours]]=0,Table1[[#This Row],[Regular Hours]]=""),VLOOKUP(Table1[[#This Row],[Position Title]],startingWages!$A$2:$D$200,2, FALSE),Table1[[#This Row],[Regular Wages]]/Table1[[#This Row],[Regular Hours]]),0)</f>
        <v>0</v>
      </c>
      <c r="V655" s="41">
        <f>IF(OR(Table1[[#This Row],[OvertimeHours]]="",Table1[[#This Row],[OvertimeHours]]=0),Table1[[#This Row],[Regular Hourly Wage]]*1.5,Table1[[#This Row],[OvertimeWages]]/Table1[[#This Row],[OvertimeHours]])</f>
        <v>0</v>
      </c>
      <c r="W655" s="41">
        <f>IF(OR(Table1[[#This Row],[Holiday Hours]]="",Table1[[#This Row],[Holiday Hours]]=0),Table1[[#This Row],[Regular Hourly Wage]],Table1[[#This Row],[Holiday Wages]]/Table1[[#This Row],[Holiday Hours]])</f>
        <v>0</v>
      </c>
      <c r="X655" s="41" t="str">
        <f>IF(Table1[[#This Row],[Regular Hourly Wage]]&lt;14.05,"$14.75",IF(Table1[[#This Row],[Regular Hourly Wage]]&lt;30,"5%","None"))</f>
        <v>$14.75</v>
      </c>
      <c r="Y655" s="41">
        <f>IF(Table1[[#This Row],[Wage Category]]="5%",Table1[[#This Row],[Regular Hourly Wage]]*1.05,IF(Table1[[#This Row],[Wage Category]]="$14.75",14.75,Table1[[#This Row],[Regular Hourly Wage]]))</f>
        <v>14.75</v>
      </c>
      <c r="Z655" s="41">
        <f>(1+IF(Table1[[#This Row],[Regular Hourly Wage]]=0,0.5,(Table1[[#This Row],[Overtime Hourly Wage]]-Table1[[#This Row],[Regular Hourly Wage]])/Table1[[#This Row],[Regular Hourly Wage]]))*Table1[[#This Row],[Regular Wage Cap]]</f>
        <v>22.125</v>
      </c>
      <c r="AA655" s="41">
        <f>(1+IF(Table1[[#This Row],[Regular Hourly Wage]]=0,0,(Table1[[#This Row],[Holiday Hourly Wage]]-Table1[[#This Row],[Regular Hourly Wage]])/Table1[[#This Row],[Regular Hourly Wage]]))*Table1[[#This Row],[Regular Wage Cap]]</f>
        <v>14.75</v>
      </c>
      <c r="AB655" s="41">
        <f>Table1[[#This Row],[Regular Hours3]]*Table1[[#This Row],[Regular Hourly Wage]]</f>
        <v>0</v>
      </c>
      <c r="AC655" s="41">
        <f>Table1[[#This Row],[OvertimeHours5]]*Table1[[#This Row],[Overtime Hourly Wage]]</f>
        <v>0</v>
      </c>
      <c r="AD655" s="41">
        <f>Table1[[#This Row],[Holiday Hours7]]*Table1[[#This Row],[Holiday Hourly Wage]]</f>
        <v>0</v>
      </c>
      <c r="AE655" s="41">
        <f>SUM(Table1[[#This Row],[Regular10]:[Holiday12]])</f>
        <v>0</v>
      </c>
      <c r="AF655" s="41">
        <f>Table1[[#This Row],[Regular Hours3]]*Table1[[#This Row],[Regular Wage Cap]]</f>
        <v>0</v>
      </c>
      <c r="AG655" s="41">
        <f>Table1[[#This Row],[OvertimeHours5]]*Table1[[#This Row],[Overtime Wage Cap]]</f>
        <v>0</v>
      </c>
      <c r="AH655" s="41">
        <f>Table1[[#This Row],[Holiday Hours7]]*Table1[[#This Row],[Holiday Wage Cap]]</f>
        <v>0</v>
      </c>
      <c r="AI655" s="41">
        <f>SUM(Table1[[#This Row],[Regular]:[Holiday]])</f>
        <v>0</v>
      </c>
      <c r="AJ655" s="41">
        <f>IF(Table1[[#This Row],[Total]]=0,0,Table1[[#This Row],[Total2]]-Table1[[#This Row],[Total]])</f>
        <v>0</v>
      </c>
      <c r="AK655" s="41">
        <f>Table1[[#This Row],[Difference]]*Table1[[#This Row],[DDS Funding Percent]]</f>
        <v>0</v>
      </c>
      <c r="AL655" s="41">
        <f>IF(Table1[[#This Row],[Regular Hourly Wage]]&lt;&gt;0,Table1[[#This Row],[Regular Wage Cap]]-Table1[[#This Row],[Regular Hourly Wage]],0)</f>
        <v>0</v>
      </c>
      <c r="AM655" s="38"/>
      <c r="AN655" s="41">
        <f>Table1[[#This Row],[Wage Difference]]*Table1[[#This Row],[Post Wage Increase Time Off Accruals (Hours)]]</f>
        <v>0</v>
      </c>
      <c r="AO655" s="41">
        <f>Table1[[#This Row],[Min Wage Time Off Accrual Expense]]*Table1[[#This Row],[DDS Funding Percent]]</f>
        <v>0</v>
      </c>
      <c r="AP655" s="1"/>
      <c r="AQ655" s="18"/>
    </row>
    <row r="656" spans="3:43" x14ac:dyDescent="0.25">
      <c r="C656" s="58"/>
      <c r="D656" s="57"/>
      <c r="K656" s="41">
        <f>SUM(Table1[[#This Row],[Regular Wages]],Table1[[#This Row],[OvertimeWages]],Table1[[#This Row],[Holiday Wages]],Table1[[#This Row],[Incentive Payments]])</f>
        <v>0</v>
      </c>
      <c r="L656" s="38"/>
      <c r="M656" s="38"/>
      <c r="N656" s="38"/>
      <c r="O656" s="38"/>
      <c r="P656" s="38"/>
      <c r="Q656" s="38"/>
      <c r="R656" s="38"/>
      <c r="S656" s="41">
        <f>SUM(Table1[[#This Row],[Regular Wages2]],Table1[[#This Row],[OvertimeWages4]],Table1[[#This Row],[Holiday Wages6]],Table1[[#This Row],[Incentive Payments8]])</f>
        <v>0</v>
      </c>
      <c r="T656" s="41">
        <f>SUM(Table1[[#This Row],[Total Pre Min Wage Wages]],Table1[[#This Row],[Total After Min Wage Wages]])</f>
        <v>0</v>
      </c>
      <c r="U656" s="41">
        <f>IFERROR(IF(OR(Table1[[#This Row],[Regular Hours]]=0,Table1[[#This Row],[Regular Hours]]=""),VLOOKUP(Table1[[#This Row],[Position Title]],startingWages!$A$2:$D$200,2, FALSE),Table1[[#This Row],[Regular Wages]]/Table1[[#This Row],[Regular Hours]]),0)</f>
        <v>0</v>
      </c>
      <c r="V656" s="41">
        <f>IF(OR(Table1[[#This Row],[OvertimeHours]]="",Table1[[#This Row],[OvertimeHours]]=0),Table1[[#This Row],[Regular Hourly Wage]]*1.5,Table1[[#This Row],[OvertimeWages]]/Table1[[#This Row],[OvertimeHours]])</f>
        <v>0</v>
      </c>
      <c r="W656" s="41">
        <f>IF(OR(Table1[[#This Row],[Holiday Hours]]="",Table1[[#This Row],[Holiday Hours]]=0),Table1[[#This Row],[Regular Hourly Wage]],Table1[[#This Row],[Holiday Wages]]/Table1[[#This Row],[Holiday Hours]])</f>
        <v>0</v>
      </c>
      <c r="X656" s="41" t="str">
        <f>IF(Table1[[#This Row],[Regular Hourly Wage]]&lt;14.05,"$14.75",IF(Table1[[#This Row],[Regular Hourly Wage]]&lt;30,"5%","None"))</f>
        <v>$14.75</v>
      </c>
      <c r="Y656" s="41">
        <f>IF(Table1[[#This Row],[Wage Category]]="5%",Table1[[#This Row],[Regular Hourly Wage]]*1.05,IF(Table1[[#This Row],[Wage Category]]="$14.75",14.75,Table1[[#This Row],[Regular Hourly Wage]]))</f>
        <v>14.75</v>
      </c>
      <c r="Z656" s="41">
        <f>(1+IF(Table1[[#This Row],[Regular Hourly Wage]]=0,0.5,(Table1[[#This Row],[Overtime Hourly Wage]]-Table1[[#This Row],[Regular Hourly Wage]])/Table1[[#This Row],[Regular Hourly Wage]]))*Table1[[#This Row],[Regular Wage Cap]]</f>
        <v>22.125</v>
      </c>
      <c r="AA656" s="41">
        <f>(1+IF(Table1[[#This Row],[Regular Hourly Wage]]=0,0,(Table1[[#This Row],[Holiday Hourly Wage]]-Table1[[#This Row],[Regular Hourly Wage]])/Table1[[#This Row],[Regular Hourly Wage]]))*Table1[[#This Row],[Regular Wage Cap]]</f>
        <v>14.75</v>
      </c>
      <c r="AB656" s="41">
        <f>Table1[[#This Row],[Regular Hours3]]*Table1[[#This Row],[Regular Hourly Wage]]</f>
        <v>0</v>
      </c>
      <c r="AC656" s="41">
        <f>Table1[[#This Row],[OvertimeHours5]]*Table1[[#This Row],[Overtime Hourly Wage]]</f>
        <v>0</v>
      </c>
      <c r="AD656" s="41">
        <f>Table1[[#This Row],[Holiday Hours7]]*Table1[[#This Row],[Holiday Hourly Wage]]</f>
        <v>0</v>
      </c>
      <c r="AE656" s="41">
        <f>SUM(Table1[[#This Row],[Regular10]:[Holiday12]])</f>
        <v>0</v>
      </c>
      <c r="AF656" s="41">
        <f>Table1[[#This Row],[Regular Hours3]]*Table1[[#This Row],[Regular Wage Cap]]</f>
        <v>0</v>
      </c>
      <c r="AG656" s="41">
        <f>Table1[[#This Row],[OvertimeHours5]]*Table1[[#This Row],[Overtime Wage Cap]]</f>
        <v>0</v>
      </c>
      <c r="AH656" s="41">
        <f>Table1[[#This Row],[Holiday Hours7]]*Table1[[#This Row],[Holiday Wage Cap]]</f>
        <v>0</v>
      </c>
      <c r="AI656" s="41">
        <f>SUM(Table1[[#This Row],[Regular]:[Holiday]])</f>
        <v>0</v>
      </c>
      <c r="AJ656" s="41">
        <f>IF(Table1[[#This Row],[Total]]=0,0,Table1[[#This Row],[Total2]]-Table1[[#This Row],[Total]])</f>
        <v>0</v>
      </c>
      <c r="AK656" s="41">
        <f>Table1[[#This Row],[Difference]]*Table1[[#This Row],[DDS Funding Percent]]</f>
        <v>0</v>
      </c>
      <c r="AL656" s="41">
        <f>IF(Table1[[#This Row],[Regular Hourly Wage]]&lt;&gt;0,Table1[[#This Row],[Regular Wage Cap]]-Table1[[#This Row],[Regular Hourly Wage]],0)</f>
        <v>0</v>
      </c>
      <c r="AM656" s="38"/>
      <c r="AN656" s="41">
        <f>Table1[[#This Row],[Wage Difference]]*Table1[[#This Row],[Post Wage Increase Time Off Accruals (Hours)]]</f>
        <v>0</v>
      </c>
      <c r="AO656" s="41">
        <f>Table1[[#This Row],[Min Wage Time Off Accrual Expense]]*Table1[[#This Row],[DDS Funding Percent]]</f>
        <v>0</v>
      </c>
      <c r="AP656" s="1"/>
      <c r="AQ656" s="18"/>
    </row>
    <row r="657" spans="3:43" x14ac:dyDescent="0.25">
      <c r="C657" s="58"/>
      <c r="D657" s="57"/>
      <c r="K657" s="41">
        <f>SUM(Table1[[#This Row],[Regular Wages]],Table1[[#This Row],[OvertimeWages]],Table1[[#This Row],[Holiday Wages]],Table1[[#This Row],[Incentive Payments]])</f>
        <v>0</v>
      </c>
      <c r="L657" s="38"/>
      <c r="M657" s="38"/>
      <c r="N657" s="38"/>
      <c r="O657" s="38"/>
      <c r="P657" s="38"/>
      <c r="Q657" s="38"/>
      <c r="R657" s="38"/>
      <c r="S657" s="41">
        <f>SUM(Table1[[#This Row],[Regular Wages2]],Table1[[#This Row],[OvertimeWages4]],Table1[[#This Row],[Holiday Wages6]],Table1[[#This Row],[Incentive Payments8]])</f>
        <v>0</v>
      </c>
      <c r="T657" s="41">
        <f>SUM(Table1[[#This Row],[Total Pre Min Wage Wages]],Table1[[#This Row],[Total After Min Wage Wages]])</f>
        <v>0</v>
      </c>
      <c r="U657" s="41">
        <f>IFERROR(IF(OR(Table1[[#This Row],[Regular Hours]]=0,Table1[[#This Row],[Regular Hours]]=""),VLOOKUP(Table1[[#This Row],[Position Title]],startingWages!$A$2:$D$200,2, FALSE),Table1[[#This Row],[Regular Wages]]/Table1[[#This Row],[Regular Hours]]),0)</f>
        <v>0</v>
      </c>
      <c r="V657" s="41">
        <f>IF(OR(Table1[[#This Row],[OvertimeHours]]="",Table1[[#This Row],[OvertimeHours]]=0),Table1[[#This Row],[Regular Hourly Wage]]*1.5,Table1[[#This Row],[OvertimeWages]]/Table1[[#This Row],[OvertimeHours]])</f>
        <v>0</v>
      </c>
      <c r="W657" s="41">
        <f>IF(OR(Table1[[#This Row],[Holiday Hours]]="",Table1[[#This Row],[Holiday Hours]]=0),Table1[[#This Row],[Regular Hourly Wage]],Table1[[#This Row],[Holiday Wages]]/Table1[[#This Row],[Holiday Hours]])</f>
        <v>0</v>
      </c>
      <c r="X657" s="41" t="str">
        <f>IF(Table1[[#This Row],[Regular Hourly Wage]]&lt;14.05,"$14.75",IF(Table1[[#This Row],[Regular Hourly Wage]]&lt;30,"5%","None"))</f>
        <v>$14.75</v>
      </c>
      <c r="Y657" s="41">
        <f>IF(Table1[[#This Row],[Wage Category]]="5%",Table1[[#This Row],[Regular Hourly Wage]]*1.05,IF(Table1[[#This Row],[Wage Category]]="$14.75",14.75,Table1[[#This Row],[Regular Hourly Wage]]))</f>
        <v>14.75</v>
      </c>
      <c r="Z657" s="41">
        <f>(1+IF(Table1[[#This Row],[Regular Hourly Wage]]=0,0.5,(Table1[[#This Row],[Overtime Hourly Wage]]-Table1[[#This Row],[Regular Hourly Wage]])/Table1[[#This Row],[Regular Hourly Wage]]))*Table1[[#This Row],[Regular Wage Cap]]</f>
        <v>22.125</v>
      </c>
      <c r="AA657" s="41">
        <f>(1+IF(Table1[[#This Row],[Regular Hourly Wage]]=0,0,(Table1[[#This Row],[Holiday Hourly Wage]]-Table1[[#This Row],[Regular Hourly Wage]])/Table1[[#This Row],[Regular Hourly Wage]]))*Table1[[#This Row],[Regular Wage Cap]]</f>
        <v>14.75</v>
      </c>
      <c r="AB657" s="41">
        <f>Table1[[#This Row],[Regular Hours3]]*Table1[[#This Row],[Regular Hourly Wage]]</f>
        <v>0</v>
      </c>
      <c r="AC657" s="41">
        <f>Table1[[#This Row],[OvertimeHours5]]*Table1[[#This Row],[Overtime Hourly Wage]]</f>
        <v>0</v>
      </c>
      <c r="AD657" s="41">
        <f>Table1[[#This Row],[Holiday Hours7]]*Table1[[#This Row],[Holiday Hourly Wage]]</f>
        <v>0</v>
      </c>
      <c r="AE657" s="41">
        <f>SUM(Table1[[#This Row],[Regular10]:[Holiday12]])</f>
        <v>0</v>
      </c>
      <c r="AF657" s="41">
        <f>Table1[[#This Row],[Regular Hours3]]*Table1[[#This Row],[Regular Wage Cap]]</f>
        <v>0</v>
      </c>
      <c r="AG657" s="41">
        <f>Table1[[#This Row],[OvertimeHours5]]*Table1[[#This Row],[Overtime Wage Cap]]</f>
        <v>0</v>
      </c>
      <c r="AH657" s="41">
        <f>Table1[[#This Row],[Holiday Hours7]]*Table1[[#This Row],[Holiday Wage Cap]]</f>
        <v>0</v>
      </c>
      <c r="AI657" s="41">
        <f>SUM(Table1[[#This Row],[Regular]:[Holiday]])</f>
        <v>0</v>
      </c>
      <c r="AJ657" s="41">
        <f>IF(Table1[[#This Row],[Total]]=0,0,Table1[[#This Row],[Total2]]-Table1[[#This Row],[Total]])</f>
        <v>0</v>
      </c>
      <c r="AK657" s="41">
        <f>Table1[[#This Row],[Difference]]*Table1[[#This Row],[DDS Funding Percent]]</f>
        <v>0</v>
      </c>
      <c r="AL657" s="41">
        <f>IF(Table1[[#This Row],[Regular Hourly Wage]]&lt;&gt;0,Table1[[#This Row],[Regular Wage Cap]]-Table1[[#This Row],[Regular Hourly Wage]],0)</f>
        <v>0</v>
      </c>
      <c r="AM657" s="38"/>
      <c r="AN657" s="41">
        <f>Table1[[#This Row],[Wage Difference]]*Table1[[#This Row],[Post Wage Increase Time Off Accruals (Hours)]]</f>
        <v>0</v>
      </c>
      <c r="AO657" s="41">
        <f>Table1[[#This Row],[Min Wage Time Off Accrual Expense]]*Table1[[#This Row],[DDS Funding Percent]]</f>
        <v>0</v>
      </c>
      <c r="AP657" s="1"/>
      <c r="AQ657" s="18"/>
    </row>
    <row r="658" spans="3:43" x14ac:dyDescent="0.25">
      <c r="C658" s="58"/>
      <c r="D658" s="57"/>
      <c r="K658" s="41">
        <f>SUM(Table1[[#This Row],[Regular Wages]],Table1[[#This Row],[OvertimeWages]],Table1[[#This Row],[Holiday Wages]],Table1[[#This Row],[Incentive Payments]])</f>
        <v>0</v>
      </c>
      <c r="L658" s="38"/>
      <c r="M658" s="38"/>
      <c r="N658" s="38"/>
      <c r="O658" s="38"/>
      <c r="P658" s="38"/>
      <c r="Q658" s="38"/>
      <c r="R658" s="38"/>
      <c r="S658" s="41">
        <f>SUM(Table1[[#This Row],[Regular Wages2]],Table1[[#This Row],[OvertimeWages4]],Table1[[#This Row],[Holiday Wages6]],Table1[[#This Row],[Incentive Payments8]])</f>
        <v>0</v>
      </c>
      <c r="T658" s="41">
        <f>SUM(Table1[[#This Row],[Total Pre Min Wage Wages]],Table1[[#This Row],[Total After Min Wage Wages]])</f>
        <v>0</v>
      </c>
      <c r="U658" s="41">
        <f>IFERROR(IF(OR(Table1[[#This Row],[Regular Hours]]=0,Table1[[#This Row],[Regular Hours]]=""),VLOOKUP(Table1[[#This Row],[Position Title]],startingWages!$A$2:$D$200,2, FALSE),Table1[[#This Row],[Regular Wages]]/Table1[[#This Row],[Regular Hours]]),0)</f>
        <v>0</v>
      </c>
      <c r="V658" s="41">
        <f>IF(OR(Table1[[#This Row],[OvertimeHours]]="",Table1[[#This Row],[OvertimeHours]]=0),Table1[[#This Row],[Regular Hourly Wage]]*1.5,Table1[[#This Row],[OvertimeWages]]/Table1[[#This Row],[OvertimeHours]])</f>
        <v>0</v>
      </c>
      <c r="W658" s="41">
        <f>IF(OR(Table1[[#This Row],[Holiday Hours]]="",Table1[[#This Row],[Holiday Hours]]=0),Table1[[#This Row],[Regular Hourly Wage]],Table1[[#This Row],[Holiday Wages]]/Table1[[#This Row],[Holiday Hours]])</f>
        <v>0</v>
      </c>
      <c r="X658" s="41" t="str">
        <f>IF(Table1[[#This Row],[Regular Hourly Wage]]&lt;14.05,"$14.75",IF(Table1[[#This Row],[Regular Hourly Wage]]&lt;30,"5%","None"))</f>
        <v>$14.75</v>
      </c>
      <c r="Y658" s="41">
        <f>IF(Table1[[#This Row],[Wage Category]]="5%",Table1[[#This Row],[Regular Hourly Wage]]*1.05,IF(Table1[[#This Row],[Wage Category]]="$14.75",14.75,Table1[[#This Row],[Regular Hourly Wage]]))</f>
        <v>14.75</v>
      </c>
      <c r="Z658" s="41">
        <f>(1+IF(Table1[[#This Row],[Regular Hourly Wage]]=0,0.5,(Table1[[#This Row],[Overtime Hourly Wage]]-Table1[[#This Row],[Regular Hourly Wage]])/Table1[[#This Row],[Regular Hourly Wage]]))*Table1[[#This Row],[Regular Wage Cap]]</f>
        <v>22.125</v>
      </c>
      <c r="AA658" s="41">
        <f>(1+IF(Table1[[#This Row],[Regular Hourly Wage]]=0,0,(Table1[[#This Row],[Holiday Hourly Wage]]-Table1[[#This Row],[Regular Hourly Wage]])/Table1[[#This Row],[Regular Hourly Wage]]))*Table1[[#This Row],[Regular Wage Cap]]</f>
        <v>14.75</v>
      </c>
      <c r="AB658" s="41">
        <f>Table1[[#This Row],[Regular Hours3]]*Table1[[#This Row],[Regular Hourly Wage]]</f>
        <v>0</v>
      </c>
      <c r="AC658" s="41">
        <f>Table1[[#This Row],[OvertimeHours5]]*Table1[[#This Row],[Overtime Hourly Wage]]</f>
        <v>0</v>
      </c>
      <c r="AD658" s="41">
        <f>Table1[[#This Row],[Holiday Hours7]]*Table1[[#This Row],[Holiday Hourly Wage]]</f>
        <v>0</v>
      </c>
      <c r="AE658" s="41">
        <f>SUM(Table1[[#This Row],[Regular10]:[Holiday12]])</f>
        <v>0</v>
      </c>
      <c r="AF658" s="41">
        <f>Table1[[#This Row],[Regular Hours3]]*Table1[[#This Row],[Regular Wage Cap]]</f>
        <v>0</v>
      </c>
      <c r="AG658" s="41">
        <f>Table1[[#This Row],[OvertimeHours5]]*Table1[[#This Row],[Overtime Wage Cap]]</f>
        <v>0</v>
      </c>
      <c r="AH658" s="41">
        <f>Table1[[#This Row],[Holiday Hours7]]*Table1[[#This Row],[Holiday Wage Cap]]</f>
        <v>0</v>
      </c>
      <c r="AI658" s="41">
        <f>SUM(Table1[[#This Row],[Regular]:[Holiday]])</f>
        <v>0</v>
      </c>
      <c r="AJ658" s="41">
        <f>IF(Table1[[#This Row],[Total]]=0,0,Table1[[#This Row],[Total2]]-Table1[[#This Row],[Total]])</f>
        <v>0</v>
      </c>
      <c r="AK658" s="41">
        <f>Table1[[#This Row],[Difference]]*Table1[[#This Row],[DDS Funding Percent]]</f>
        <v>0</v>
      </c>
      <c r="AL658" s="41">
        <f>IF(Table1[[#This Row],[Regular Hourly Wage]]&lt;&gt;0,Table1[[#This Row],[Regular Wage Cap]]-Table1[[#This Row],[Regular Hourly Wage]],0)</f>
        <v>0</v>
      </c>
      <c r="AM658" s="38"/>
      <c r="AN658" s="41">
        <f>Table1[[#This Row],[Wage Difference]]*Table1[[#This Row],[Post Wage Increase Time Off Accruals (Hours)]]</f>
        <v>0</v>
      </c>
      <c r="AO658" s="41">
        <f>Table1[[#This Row],[Min Wage Time Off Accrual Expense]]*Table1[[#This Row],[DDS Funding Percent]]</f>
        <v>0</v>
      </c>
      <c r="AP658" s="1"/>
      <c r="AQ658" s="18"/>
    </row>
    <row r="659" spans="3:43" x14ac:dyDescent="0.25">
      <c r="C659" s="58"/>
      <c r="D659" s="57"/>
      <c r="K659" s="41">
        <f>SUM(Table1[[#This Row],[Regular Wages]],Table1[[#This Row],[OvertimeWages]],Table1[[#This Row],[Holiday Wages]],Table1[[#This Row],[Incentive Payments]])</f>
        <v>0</v>
      </c>
      <c r="L659" s="38"/>
      <c r="M659" s="38"/>
      <c r="N659" s="38"/>
      <c r="O659" s="38"/>
      <c r="P659" s="38"/>
      <c r="Q659" s="38"/>
      <c r="R659" s="38"/>
      <c r="S659" s="41">
        <f>SUM(Table1[[#This Row],[Regular Wages2]],Table1[[#This Row],[OvertimeWages4]],Table1[[#This Row],[Holiday Wages6]],Table1[[#This Row],[Incentive Payments8]])</f>
        <v>0</v>
      </c>
      <c r="T659" s="41">
        <f>SUM(Table1[[#This Row],[Total Pre Min Wage Wages]],Table1[[#This Row],[Total After Min Wage Wages]])</f>
        <v>0</v>
      </c>
      <c r="U659" s="41">
        <f>IFERROR(IF(OR(Table1[[#This Row],[Regular Hours]]=0,Table1[[#This Row],[Regular Hours]]=""),VLOOKUP(Table1[[#This Row],[Position Title]],startingWages!$A$2:$D$200,2, FALSE),Table1[[#This Row],[Regular Wages]]/Table1[[#This Row],[Regular Hours]]),0)</f>
        <v>0</v>
      </c>
      <c r="V659" s="41">
        <f>IF(OR(Table1[[#This Row],[OvertimeHours]]="",Table1[[#This Row],[OvertimeHours]]=0),Table1[[#This Row],[Regular Hourly Wage]]*1.5,Table1[[#This Row],[OvertimeWages]]/Table1[[#This Row],[OvertimeHours]])</f>
        <v>0</v>
      </c>
      <c r="W659" s="41">
        <f>IF(OR(Table1[[#This Row],[Holiday Hours]]="",Table1[[#This Row],[Holiday Hours]]=0),Table1[[#This Row],[Regular Hourly Wage]],Table1[[#This Row],[Holiday Wages]]/Table1[[#This Row],[Holiday Hours]])</f>
        <v>0</v>
      </c>
      <c r="X659" s="41" t="str">
        <f>IF(Table1[[#This Row],[Regular Hourly Wage]]&lt;14.05,"$14.75",IF(Table1[[#This Row],[Regular Hourly Wage]]&lt;30,"5%","None"))</f>
        <v>$14.75</v>
      </c>
      <c r="Y659" s="41">
        <f>IF(Table1[[#This Row],[Wage Category]]="5%",Table1[[#This Row],[Regular Hourly Wage]]*1.05,IF(Table1[[#This Row],[Wage Category]]="$14.75",14.75,Table1[[#This Row],[Regular Hourly Wage]]))</f>
        <v>14.75</v>
      </c>
      <c r="Z659" s="41">
        <f>(1+IF(Table1[[#This Row],[Regular Hourly Wage]]=0,0.5,(Table1[[#This Row],[Overtime Hourly Wage]]-Table1[[#This Row],[Regular Hourly Wage]])/Table1[[#This Row],[Regular Hourly Wage]]))*Table1[[#This Row],[Regular Wage Cap]]</f>
        <v>22.125</v>
      </c>
      <c r="AA659" s="41">
        <f>(1+IF(Table1[[#This Row],[Regular Hourly Wage]]=0,0,(Table1[[#This Row],[Holiday Hourly Wage]]-Table1[[#This Row],[Regular Hourly Wage]])/Table1[[#This Row],[Regular Hourly Wage]]))*Table1[[#This Row],[Regular Wage Cap]]</f>
        <v>14.75</v>
      </c>
      <c r="AB659" s="41">
        <f>Table1[[#This Row],[Regular Hours3]]*Table1[[#This Row],[Regular Hourly Wage]]</f>
        <v>0</v>
      </c>
      <c r="AC659" s="41">
        <f>Table1[[#This Row],[OvertimeHours5]]*Table1[[#This Row],[Overtime Hourly Wage]]</f>
        <v>0</v>
      </c>
      <c r="AD659" s="41">
        <f>Table1[[#This Row],[Holiday Hours7]]*Table1[[#This Row],[Holiday Hourly Wage]]</f>
        <v>0</v>
      </c>
      <c r="AE659" s="41">
        <f>SUM(Table1[[#This Row],[Regular10]:[Holiday12]])</f>
        <v>0</v>
      </c>
      <c r="AF659" s="41">
        <f>Table1[[#This Row],[Regular Hours3]]*Table1[[#This Row],[Regular Wage Cap]]</f>
        <v>0</v>
      </c>
      <c r="AG659" s="41">
        <f>Table1[[#This Row],[OvertimeHours5]]*Table1[[#This Row],[Overtime Wage Cap]]</f>
        <v>0</v>
      </c>
      <c r="AH659" s="41">
        <f>Table1[[#This Row],[Holiday Hours7]]*Table1[[#This Row],[Holiday Wage Cap]]</f>
        <v>0</v>
      </c>
      <c r="AI659" s="41">
        <f>SUM(Table1[[#This Row],[Regular]:[Holiday]])</f>
        <v>0</v>
      </c>
      <c r="AJ659" s="41">
        <f>IF(Table1[[#This Row],[Total]]=0,0,Table1[[#This Row],[Total2]]-Table1[[#This Row],[Total]])</f>
        <v>0</v>
      </c>
      <c r="AK659" s="41">
        <f>Table1[[#This Row],[Difference]]*Table1[[#This Row],[DDS Funding Percent]]</f>
        <v>0</v>
      </c>
      <c r="AL659" s="41">
        <f>IF(Table1[[#This Row],[Regular Hourly Wage]]&lt;&gt;0,Table1[[#This Row],[Regular Wage Cap]]-Table1[[#This Row],[Regular Hourly Wage]],0)</f>
        <v>0</v>
      </c>
      <c r="AM659" s="38"/>
      <c r="AN659" s="41">
        <f>Table1[[#This Row],[Wage Difference]]*Table1[[#This Row],[Post Wage Increase Time Off Accruals (Hours)]]</f>
        <v>0</v>
      </c>
      <c r="AO659" s="41">
        <f>Table1[[#This Row],[Min Wage Time Off Accrual Expense]]*Table1[[#This Row],[DDS Funding Percent]]</f>
        <v>0</v>
      </c>
      <c r="AP659" s="1"/>
      <c r="AQ659" s="18"/>
    </row>
    <row r="660" spans="3:43" x14ac:dyDescent="0.25">
      <c r="C660" s="58"/>
      <c r="D660" s="57"/>
      <c r="K660" s="41">
        <f>SUM(Table1[[#This Row],[Regular Wages]],Table1[[#This Row],[OvertimeWages]],Table1[[#This Row],[Holiday Wages]],Table1[[#This Row],[Incentive Payments]])</f>
        <v>0</v>
      </c>
      <c r="L660" s="38"/>
      <c r="M660" s="38"/>
      <c r="N660" s="38"/>
      <c r="O660" s="38"/>
      <c r="P660" s="38"/>
      <c r="Q660" s="38"/>
      <c r="R660" s="38"/>
      <c r="S660" s="41">
        <f>SUM(Table1[[#This Row],[Regular Wages2]],Table1[[#This Row],[OvertimeWages4]],Table1[[#This Row],[Holiday Wages6]],Table1[[#This Row],[Incentive Payments8]])</f>
        <v>0</v>
      </c>
      <c r="T660" s="41">
        <f>SUM(Table1[[#This Row],[Total Pre Min Wage Wages]],Table1[[#This Row],[Total After Min Wage Wages]])</f>
        <v>0</v>
      </c>
      <c r="U660" s="41">
        <f>IFERROR(IF(OR(Table1[[#This Row],[Regular Hours]]=0,Table1[[#This Row],[Regular Hours]]=""),VLOOKUP(Table1[[#This Row],[Position Title]],startingWages!$A$2:$D$200,2, FALSE),Table1[[#This Row],[Regular Wages]]/Table1[[#This Row],[Regular Hours]]),0)</f>
        <v>0</v>
      </c>
      <c r="V660" s="41">
        <f>IF(OR(Table1[[#This Row],[OvertimeHours]]="",Table1[[#This Row],[OvertimeHours]]=0),Table1[[#This Row],[Regular Hourly Wage]]*1.5,Table1[[#This Row],[OvertimeWages]]/Table1[[#This Row],[OvertimeHours]])</f>
        <v>0</v>
      </c>
      <c r="W660" s="41">
        <f>IF(OR(Table1[[#This Row],[Holiday Hours]]="",Table1[[#This Row],[Holiday Hours]]=0),Table1[[#This Row],[Regular Hourly Wage]],Table1[[#This Row],[Holiday Wages]]/Table1[[#This Row],[Holiday Hours]])</f>
        <v>0</v>
      </c>
      <c r="X660" s="41" t="str">
        <f>IF(Table1[[#This Row],[Regular Hourly Wage]]&lt;14.05,"$14.75",IF(Table1[[#This Row],[Regular Hourly Wage]]&lt;30,"5%","None"))</f>
        <v>$14.75</v>
      </c>
      <c r="Y660" s="41">
        <f>IF(Table1[[#This Row],[Wage Category]]="5%",Table1[[#This Row],[Regular Hourly Wage]]*1.05,IF(Table1[[#This Row],[Wage Category]]="$14.75",14.75,Table1[[#This Row],[Regular Hourly Wage]]))</f>
        <v>14.75</v>
      </c>
      <c r="Z660" s="41">
        <f>(1+IF(Table1[[#This Row],[Regular Hourly Wage]]=0,0.5,(Table1[[#This Row],[Overtime Hourly Wage]]-Table1[[#This Row],[Regular Hourly Wage]])/Table1[[#This Row],[Regular Hourly Wage]]))*Table1[[#This Row],[Regular Wage Cap]]</f>
        <v>22.125</v>
      </c>
      <c r="AA660" s="41">
        <f>(1+IF(Table1[[#This Row],[Regular Hourly Wage]]=0,0,(Table1[[#This Row],[Holiday Hourly Wage]]-Table1[[#This Row],[Regular Hourly Wage]])/Table1[[#This Row],[Regular Hourly Wage]]))*Table1[[#This Row],[Regular Wage Cap]]</f>
        <v>14.75</v>
      </c>
      <c r="AB660" s="41">
        <f>Table1[[#This Row],[Regular Hours3]]*Table1[[#This Row],[Regular Hourly Wage]]</f>
        <v>0</v>
      </c>
      <c r="AC660" s="41">
        <f>Table1[[#This Row],[OvertimeHours5]]*Table1[[#This Row],[Overtime Hourly Wage]]</f>
        <v>0</v>
      </c>
      <c r="AD660" s="41">
        <f>Table1[[#This Row],[Holiday Hours7]]*Table1[[#This Row],[Holiday Hourly Wage]]</f>
        <v>0</v>
      </c>
      <c r="AE660" s="41">
        <f>SUM(Table1[[#This Row],[Regular10]:[Holiday12]])</f>
        <v>0</v>
      </c>
      <c r="AF660" s="41">
        <f>Table1[[#This Row],[Regular Hours3]]*Table1[[#This Row],[Regular Wage Cap]]</f>
        <v>0</v>
      </c>
      <c r="AG660" s="41">
        <f>Table1[[#This Row],[OvertimeHours5]]*Table1[[#This Row],[Overtime Wage Cap]]</f>
        <v>0</v>
      </c>
      <c r="AH660" s="41">
        <f>Table1[[#This Row],[Holiday Hours7]]*Table1[[#This Row],[Holiday Wage Cap]]</f>
        <v>0</v>
      </c>
      <c r="AI660" s="41">
        <f>SUM(Table1[[#This Row],[Regular]:[Holiday]])</f>
        <v>0</v>
      </c>
      <c r="AJ660" s="41">
        <f>IF(Table1[[#This Row],[Total]]=0,0,Table1[[#This Row],[Total2]]-Table1[[#This Row],[Total]])</f>
        <v>0</v>
      </c>
      <c r="AK660" s="41">
        <f>Table1[[#This Row],[Difference]]*Table1[[#This Row],[DDS Funding Percent]]</f>
        <v>0</v>
      </c>
      <c r="AL660" s="41">
        <f>IF(Table1[[#This Row],[Regular Hourly Wage]]&lt;&gt;0,Table1[[#This Row],[Regular Wage Cap]]-Table1[[#This Row],[Regular Hourly Wage]],0)</f>
        <v>0</v>
      </c>
      <c r="AM660" s="38"/>
      <c r="AN660" s="41">
        <f>Table1[[#This Row],[Wage Difference]]*Table1[[#This Row],[Post Wage Increase Time Off Accruals (Hours)]]</f>
        <v>0</v>
      </c>
      <c r="AO660" s="41">
        <f>Table1[[#This Row],[Min Wage Time Off Accrual Expense]]*Table1[[#This Row],[DDS Funding Percent]]</f>
        <v>0</v>
      </c>
      <c r="AP660" s="1"/>
      <c r="AQ660" s="18"/>
    </row>
    <row r="661" spans="3:43" x14ac:dyDescent="0.25">
      <c r="C661" s="58"/>
      <c r="D661" s="57"/>
      <c r="K661" s="41">
        <f>SUM(Table1[[#This Row],[Regular Wages]],Table1[[#This Row],[OvertimeWages]],Table1[[#This Row],[Holiday Wages]],Table1[[#This Row],[Incentive Payments]])</f>
        <v>0</v>
      </c>
      <c r="L661" s="38"/>
      <c r="M661" s="38"/>
      <c r="N661" s="38"/>
      <c r="O661" s="38"/>
      <c r="P661" s="38"/>
      <c r="Q661" s="38"/>
      <c r="R661" s="38"/>
      <c r="S661" s="41">
        <f>SUM(Table1[[#This Row],[Regular Wages2]],Table1[[#This Row],[OvertimeWages4]],Table1[[#This Row],[Holiday Wages6]],Table1[[#This Row],[Incentive Payments8]])</f>
        <v>0</v>
      </c>
      <c r="T661" s="41">
        <f>SUM(Table1[[#This Row],[Total Pre Min Wage Wages]],Table1[[#This Row],[Total After Min Wage Wages]])</f>
        <v>0</v>
      </c>
      <c r="U661" s="41">
        <f>IFERROR(IF(OR(Table1[[#This Row],[Regular Hours]]=0,Table1[[#This Row],[Regular Hours]]=""),VLOOKUP(Table1[[#This Row],[Position Title]],startingWages!$A$2:$D$200,2, FALSE),Table1[[#This Row],[Regular Wages]]/Table1[[#This Row],[Regular Hours]]),0)</f>
        <v>0</v>
      </c>
      <c r="V661" s="41">
        <f>IF(OR(Table1[[#This Row],[OvertimeHours]]="",Table1[[#This Row],[OvertimeHours]]=0),Table1[[#This Row],[Regular Hourly Wage]]*1.5,Table1[[#This Row],[OvertimeWages]]/Table1[[#This Row],[OvertimeHours]])</f>
        <v>0</v>
      </c>
      <c r="W661" s="41">
        <f>IF(OR(Table1[[#This Row],[Holiday Hours]]="",Table1[[#This Row],[Holiday Hours]]=0),Table1[[#This Row],[Regular Hourly Wage]],Table1[[#This Row],[Holiday Wages]]/Table1[[#This Row],[Holiday Hours]])</f>
        <v>0</v>
      </c>
      <c r="X661" s="41" t="str">
        <f>IF(Table1[[#This Row],[Regular Hourly Wage]]&lt;14.05,"$14.75",IF(Table1[[#This Row],[Regular Hourly Wage]]&lt;30,"5%","None"))</f>
        <v>$14.75</v>
      </c>
      <c r="Y661" s="41">
        <f>IF(Table1[[#This Row],[Wage Category]]="5%",Table1[[#This Row],[Regular Hourly Wage]]*1.05,IF(Table1[[#This Row],[Wage Category]]="$14.75",14.75,Table1[[#This Row],[Regular Hourly Wage]]))</f>
        <v>14.75</v>
      </c>
      <c r="Z661" s="41">
        <f>(1+IF(Table1[[#This Row],[Regular Hourly Wage]]=0,0.5,(Table1[[#This Row],[Overtime Hourly Wage]]-Table1[[#This Row],[Regular Hourly Wage]])/Table1[[#This Row],[Regular Hourly Wage]]))*Table1[[#This Row],[Regular Wage Cap]]</f>
        <v>22.125</v>
      </c>
      <c r="AA661" s="41">
        <f>(1+IF(Table1[[#This Row],[Regular Hourly Wage]]=0,0,(Table1[[#This Row],[Holiday Hourly Wage]]-Table1[[#This Row],[Regular Hourly Wage]])/Table1[[#This Row],[Regular Hourly Wage]]))*Table1[[#This Row],[Regular Wage Cap]]</f>
        <v>14.75</v>
      </c>
      <c r="AB661" s="41">
        <f>Table1[[#This Row],[Regular Hours3]]*Table1[[#This Row],[Regular Hourly Wage]]</f>
        <v>0</v>
      </c>
      <c r="AC661" s="41">
        <f>Table1[[#This Row],[OvertimeHours5]]*Table1[[#This Row],[Overtime Hourly Wage]]</f>
        <v>0</v>
      </c>
      <c r="AD661" s="41">
        <f>Table1[[#This Row],[Holiday Hours7]]*Table1[[#This Row],[Holiday Hourly Wage]]</f>
        <v>0</v>
      </c>
      <c r="AE661" s="41">
        <f>SUM(Table1[[#This Row],[Regular10]:[Holiday12]])</f>
        <v>0</v>
      </c>
      <c r="AF661" s="41">
        <f>Table1[[#This Row],[Regular Hours3]]*Table1[[#This Row],[Regular Wage Cap]]</f>
        <v>0</v>
      </c>
      <c r="AG661" s="41">
        <f>Table1[[#This Row],[OvertimeHours5]]*Table1[[#This Row],[Overtime Wage Cap]]</f>
        <v>0</v>
      </c>
      <c r="AH661" s="41">
        <f>Table1[[#This Row],[Holiday Hours7]]*Table1[[#This Row],[Holiday Wage Cap]]</f>
        <v>0</v>
      </c>
      <c r="AI661" s="41">
        <f>SUM(Table1[[#This Row],[Regular]:[Holiday]])</f>
        <v>0</v>
      </c>
      <c r="AJ661" s="41">
        <f>IF(Table1[[#This Row],[Total]]=0,0,Table1[[#This Row],[Total2]]-Table1[[#This Row],[Total]])</f>
        <v>0</v>
      </c>
      <c r="AK661" s="41">
        <f>Table1[[#This Row],[Difference]]*Table1[[#This Row],[DDS Funding Percent]]</f>
        <v>0</v>
      </c>
      <c r="AL661" s="41">
        <f>IF(Table1[[#This Row],[Regular Hourly Wage]]&lt;&gt;0,Table1[[#This Row],[Regular Wage Cap]]-Table1[[#This Row],[Regular Hourly Wage]],0)</f>
        <v>0</v>
      </c>
      <c r="AM661" s="38"/>
      <c r="AN661" s="41">
        <f>Table1[[#This Row],[Wage Difference]]*Table1[[#This Row],[Post Wage Increase Time Off Accruals (Hours)]]</f>
        <v>0</v>
      </c>
      <c r="AO661" s="41">
        <f>Table1[[#This Row],[Min Wage Time Off Accrual Expense]]*Table1[[#This Row],[DDS Funding Percent]]</f>
        <v>0</v>
      </c>
      <c r="AP661" s="1"/>
      <c r="AQ661" s="18"/>
    </row>
    <row r="662" spans="3:43" x14ac:dyDescent="0.25">
      <c r="C662" s="58"/>
      <c r="D662" s="57"/>
      <c r="K662" s="41">
        <f>SUM(Table1[[#This Row],[Regular Wages]],Table1[[#This Row],[OvertimeWages]],Table1[[#This Row],[Holiday Wages]],Table1[[#This Row],[Incentive Payments]])</f>
        <v>0</v>
      </c>
      <c r="L662" s="38"/>
      <c r="M662" s="38"/>
      <c r="N662" s="38"/>
      <c r="O662" s="38"/>
      <c r="P662" s="38"/>
      <c r="Q662" s="38"/>
      <c r="R662" s="38"/>
      <c r="S662" s="41">
        <f>SUM(Table1[[#This Row],[Regular Wages2]],Table1[[#This Row],[OvertimeWages4]],Table1[[#This Row],[Holiday Wages6]],Table1[[#This Row],[Incentive Payments8]])</f>
        <v>0</v>
      </c>
      <c r="T662" s="41">
        <f>SUM(Table1[[#This Row],[Total Pre Min Wage Wages]],Table1[[#This Row],[Total After Min Wage Wages]])</f>
        <v>0</v>
      </c>
      <c r="U662" s="41">
        <f>IFERROR(IF(OR(Table1[[#This Row],[Regular Hours]]=0,Table1[[#This Row],[Regular Hours]]=""),VLOOKUP(Table1[[#This Row],[Position Title]],startingWages!$A$2:$D$200,2, FALSE),Table1[[#This Row],[Regular Wages]]/Table1[[#This Row],[Regular Hours]]),0)</f>
        <v>0</v>
      </c>
      <c r="V662" s="41">
        <f>IF(OR(Table1[[#This Row],[OvertimeHours]]="",Table1[[#This Row],[OvertimeHours]]=0),Table1[[#This Row],[Regular Hourly Wage]]*1.5,Table1[[#This Row],[OvertimeWages]]/Table1[[#This Row],[OvertimeHours]])</f>
        <v>0</v>
      </c>
      <c r="W662" s="41">
        <f>IF(OR(Table1[[#This Row],[Holiday Hours]]="",Table1[[#This Row],[Holiday Hours]]=0),Table1[[#This Row],[Regular Hourly Wage]],Table1[[#This Row],[Holiday Wages]]/Table1[[#This Row],[Holiday Hours]])</f>
        <v>0</v>
      </c>
      <c r="X662" s="41" t="str">
        <f>IF(Table1[[#This Row],[Regular Hourly Wage]]&lt;14.05,"$14.75",IF(Table1[[#This Row],[Regular Hourly Wage]]&lt;30,"5%","None"))</f>
        <v>$14.75</v>
      </c>
      <c r="Y662" s="41">
        <f>IF(Table1[[#This Row],[Wage Category]]="5%",Table1[[#This Row],[Regular Hourly Wage]]*1.05,IF(Table1[[#This Row],[Wage Category]]="$14.75",14.75,Table1[[#This Row],[Regular Hourly Wage]]))</f>
        <v>14.75</v>
      </c>
      <c r="Z662" s="41">
        <f>(1+IF(Table1[[#This Row],[Regular Hourly Wage]]=0,0.5,(Table1[[#This Row],[Overtime Hourly Wage]]-Table1[[#This Row],[Regular Hourly Wage]])/Table1[[#This Row],[Regular Hourly Wage]]))*Table1[[#This Row],[Regular Wage Cap]]</f>
        <v>22.125</v>
      </c>
      <c r="AA662" s="41">
        <f>(1+IF(Table1[[#This Row],[Regular Hourly Wage]]=0,0,(Table1[[#This Row],[Holiday Hourly Wage]]-Table1[[#This Row],[Regular Hourly Wage]])/Table1[[#This Row],[Regular Hourly Wage]]))*Table1[[#This Row],[Regular Wage Cap]]</f>
        <v>14.75</v>
      </c>
      <c r="AB662" s="41">
        <f>Table1[[#This Row],[Regular Hours3]]*Table1[[#This Row],[Regular Hourly Wage]]</f>
        <v>0</v>
      </c>
      <c r="AC662" s="41">
        <f>Table1[[#This Row],[OvertimeHours5]]*Table1[[#This Row],[Overtime Hourly Wage]]</f>
        <v>0</v>
      </c>
      <c r="AD662" s="41">
        <f>Table1[[#This Row],[Holiday Hours7]]*Table1[[#This Row],[Holiday Hourly Wage]]</f>
        <v>0</v>
      </c>
      <c r="AE662" s="41">
        <f>SUM(Table1[[#This Row],[Regular10]:[Holiday12]])</f>
        <v>0</v>
      </c>
      <c r="AF662" s="41">
        <f>Table1[[#This Row],[Regular Hours3]]*Table1[[#This Row],[Regular Wage Cap]]</f>
        <v>0</v>
      </c>
      <c r="AG662" s="41">
        <f>Table1[[#This Row],[OvertimeHours5]]*Table1[[#This Row],[Overtime Wage Cap]]</f>
        <v>0</v>
      </c>
      <c r="AH662" s="41">
        <f>Table1[[#This Row],[Holiday Hours7]]*Table1[[#This Row],[Holiday Wage Cap]]</f>
        <v>0</v>
      </c>
      <c r="AI662" s="41">
        <f>SUM(Table1[[#This Row],[Regular]:[Holiday]])</f>
        <v>0</v>
      </c>
      <c r="AJ662" s="41">
        <f>IF(Table1[[#This Row],[Total]]=0,0,Table1[[#This Row],[Total2]]-Table1[[#This Row],[Total]])</f>
        <v>0</v>
      </c>
      <c r="AK662" s="41">
        <f>Table1[[#This Row],[Difference]]*Table1[[#This Row],[DDS Funding Percent]]</f>
        <v>0</v>
      </c>
      <c r="AL662" s="41">
        <f>IF(Table1[[#This Row],[Regular Hourly Wage]]&lt;&gt;0,Table1[[#This Row],[Regular Wage Cap]]-Table1[[#This Row],[Regular Hourly Wage]],0)</f>
        <v>0</v>
      </c>
      <c r="AM662" s="38"/>
      <c r="AN662" s="41">
        <f>Table1[[#This Row],[Wage Difference]]*Table1[[#This Row],[Post Wage Increase Time Off Accruals (Hours)]]</f>
        <v>0</v>
      </c>
      <c r="AO662" s="41">
        <f>Table1[[#This Row],[Min Wage Time Off Accrual Expense]]*Table1[[#This Row],[DDS Funding Percent]]</f>
        <v>0</v>
      </c>
      <c r="AP662" s="1"/>
      <c r="AQ662" s="18"/>
    </row>
    <row r="663" spans="3:43" x14ac:dyDescent="0.25">
      <c r="C663" s="58"/>
      <c r="D663" s="57"/>
      <c r="K663" s="41">
        <f>SUM(Table1[[#This Row],[Regular Wages]],Table1[[#This Row],[OvertimeWages]],Table1[[#This Row],[Holiday Wages]],Table1[[#This Row],[Incentive Payments]])</f>
        <v>0</v>
      </c>
      <c r="L663" s="38"/>
      <c r="M663" s="38"/>
      <c r="N663" s="38"/>
      <c r="O663" s="38"/>
      <c r="P663" s="38"/>
      <c r="Q663" s="38"/>
      <c r="R663" s="38"/>
      <c r="S663" s="41">
        <f>SUM(Table1[[#This Row],[Regular Wages2]],Table1[[#This Row],[OvertimeWages4]],Table1[[#This Row],[Holiday Wages6]],Table1[[#This Row],[Incentive Payments8]])</f>
        <v>0</v>
      </c>
      <c r="T663" s="41">
        <f>SUM(Table1[[#This Row],[Total Pre Min Wage Wages]],Table1[[#This Row],[Total After Min Wage Wages]])</f>
        <v>0</v>
      </c>
      <c r="U663" s="41">
        <f>IFERROR(IF(OR(Table1[[#This Row],[Regular Hours]]=0,Table1[[#This Row],[Regular Hours]]=""),VLOOKUP(Table1[[#This Row],[Position Title]],startingWages!$A$2:$D$200,2, FALSE),Table1[[#This Row],[Regular Wages]]/Table1[[#This Row],[Regular Hours]]),0)</f>
        <v>0</v>
      </c>
      <c r="V663" s="41">
        <f>IF(OR(Table1[[#This Row],[OvertimeHours]]="",Table1[[#This Row],[OvertimeHours]]=0),Table1[[#This Row],[Regular Hourly Wage]]*1.5,Table1[[#This Row],[OvertimeWages]]/Table1[[#This Row],[OvertimeHours]])</f>
        <v>0</v>
      </c>
      <c r="W663" s="41">
        <f>IF(OR(Table1[[#This Row],[Holiday Hours]]="",Table1[[#This Row],[Holiday Hours]]=0),Table1[[#This Row],[Regular Hourly Wage]],Table1[[#This Row],[Holiday Wages]]/Table1[[#This Row],[Holiday Hours]])</f>
        <v>0</v>
      </c>
      <c r="X663" s="41" t="str">
        <f>IF(Table1[[#This Row],[Regular Hourly Wage]]&lt;14.05,"$14.75",IF(Table1[[#This Row],[Regular Hourly Wage]]&lt;30,"5%","None"))</f>
        <v>$14.75</v>
      </c>
      <c r="Y663" s="41">
        <f>IF(Table1[[#This Row],[Wage Category]]="5%",Table1[[#This Row],[Regular Hourly Wage]]*1.05,IF(Table1[[#This Row],[Wage Category]]="$14.75",14.75,Table1[[#This Row],[Regular Hourly Wage]]))</f>
        <v>14.75</v>
      </c>
      <c r="Z663" s="41">
        <f>(1+IF(Table1[[#This Row],[Regular Hourly Wage]]=0,0.5,(Table1[[#This Row],[Overtime Hourly Wage]]-Table1[[#This Row],[Regular Hourly Wage]])/Table1[[#This Row],[Regular Hourly Wage]]))*Table1[[#This Row],[Regular Wage Cap]]</f>
        <v>22.125</v>
      </c>
      <c r="AA663" s="41">
        <f>(1+IF(Table1[[#This Row],[Regular Hourly Wage]]=0,0,(Table1[[#This Row],[Holiday Hourly Wage]]-Table1[[#This Row],[Regular Hourly Wage]])/Table1[[#This Row],[Regular Hourly Wage]]))*Table1[[#This Row],[Regular Wage Cap]]</f>
        <v>14.75</v>
      </c>
      <c r="AB663" s="41">
        <f>Table1[[#This Row],[Regular Hours3]]*Table1[[#This Row],[Regular Hourly Wage]]</f>
        <v>0</v>
      </c>
      <c r="AC663" s="41">
        <f>Table1[[#This Row],[OvertimeHours5]]*Table1[[#This Row],[Overtime Hourly Wage]]</f>
        <v>0</v>
      </c>
      <c r="AD663" s="41">
        <f>Table1[[#This Row],[Holiday Hours7]]*Table1[[#This Row],[Holiday Hourly Wage]]</f>
        <v>0</v>
      </c>
      <c r="AE663" s="41">
        <f>SUM(Table1[[#This Row],[Regular10]:[Holiday12]])</f>
        <v>0</v>
      </c>
      <c r="AF663" s="41">
        <f>Table1[[#This Row],[Regular Hours3]]*Table1[[#This Row],[Regular Wage Cap]]</f>
        <v>0</v>
      </c>
      <c r="AG663" s="41">
        <f>Table1[[#This Row],[OvertimeHours5]]*Table1[[#This Row],[Overtime Wage Cap]]</f>
        <v>0</v>
      </c>
      <c r="AH663" s="41">
        <f>Table1[[#This Row],[Holiday Hours7]]*Table1[[#This Row],[Holiday Wage Cap]]</f>
        <v>0</v>
      </c>
      <c r="AI663" s="41">
        <f>SUM(Table1[[#This Row],[Regular]:[Holiday]])</f>
        <v>0</v>
      </c>
      <c r="AJ663" s="41">
        <f>IF(Table1[[#This Row],[Total]]=0,0,Table1[[#This Row],[Total2]]-Table1[[#This Row],[Total]])</f>
        <v>0</v>
      </c>
      <c r="AK663" s="41">
        <f>Table1[[#This Row],[Difference]]*Table1[[#This Row],[DDS Funding Percent]]</f>
        <v>0</v>
      </c>
      <c r="AL663" s="41">
        <f>IF(Table1[[#This Row],[Regular Hourly Wage]]&lt;&gt;0,Table1[[#This Row],[Regular Wage Cap]]-Table1[[#This Row],[Regular Hourly Wage]],0)</f>
        <v>0</v>
      </c>
      <c r="AM663" s="38"/>
      <c r="AN663" s="41">
        <f>Table1[[#This Row],[Wage Difference]]*Table1[[#This Row],[Post Wage Increase Time Off Accruals (Hours)]]</f>
        <v>0</v>
      </c>
      <c r="AO663" s="41">
        <f>Table1[[#This Row],[Min Wage Time Off Accrual Expense]]*Table1[[#This Row],[DDS Funding Percent]]</f>
        <v>0</v>
      </c>
      <c r="AP663" s="1"/>
      <c r="AQ663" s="18"/>
    </row>
    <row r="664" spans="3:43" x14ac:dyDescent="0.25">
      <c r="C664" s="58"/>
      <c r="D664" s="57"/>
      <c r="K664" s="41">
        <f>SUM(Table1[[#This Row],[Regular Wages]],Table1[[#This Row],[OvertimeWages]],Table1[[#This Row],[Holiday Wages]],Table1[[#This Row],[Incentive Payments]])</f>
        <v>0</v>
      </c>
      <c r="L664" s="38"/>
      <c r="M664" s="38"/>
      <c r="N664" s="38"/>
      <c r="O664" s="38"/>
      <c r="P664" s="38"/>
      <c r="Q664" s="38"/>
      <c r="R664" s="38"/>
      <c r="S664" s="41">
        <f>SUM(Table1[[#This Row],[Regular Wages2]],Table1[[#This Row],[OvertimeWages4]],Table1[[#This Row],[Holiday Wages6]],Table1[[#This Row],[Incentive Payments8]])</f>
        <v>0</v>
      </c>
      <c r="T664" s="41">
        <f>SUM(Table1[[#This Row],[Total Pre Min Wage Wages]],Table1[[#This Row],[Total After Min Wage Wages]])</f>
        <v>0</v>
      </c>
      <c r="U664" s="41">
        <f>IFERROR(IF(OR(Table1[[#This Row],[Regular Hours]]=0,Table1[[#This Row],[Regular Hours]]=""),VLOOKUP(Table1[[#This Row],[Position Title]],startingWages!$A$2:$D$200,2, FALSE),Table1[[#This Row],[Regular Wages]]/Table1[[#This Row],[Regular Hours]]),0)</f>
        <v>0</v>
      </c>
      <c r="V664" s="41">
        <f>IF(OR(Table1[[#This Row],[OvertimeHours]]="",Table1[[#This Row],[OvertimeHours]]=0),Table1[[#This Row],[Regular Hourly Wage]]*1.5,Table1[[#This Row],[OvertimeWages]]/Table1[[#This Row],[OvertimeHours]])</f>
        <v>0</v>
      </c>
      <c r="W664" s="41">
        <f>IF(OR(Table1[[#This Row],[Holiday Hours]]="",Table1[[#This Row],[Holiday Hours]]=0),Table1[[#This Row],[Regular Hourly Wage]],Table1[[#This Row],[Holiday Wages]]/Table1[[#This Row],[Holiday Hours]])</f>
        <v>0</v>
      </c>
      <c r="X664" s="41" t="str">
        <f>IF(Table1[[#This Row],[Regular Hourly Wage]]&lt;14.05,"$14.75",IF(Table1[[#This Row],[Regular Hourly Wage]]&lt;30,"5%","None"))</f>
        <v>$14.75</v>
      </c>
      <c r="Y664" s="41">
        <f>IF(Table1[[#This Row],[Wage Category]]="5%",Table1[[#This Row],[Regular Hourly Wage]]*1.05,IF(Table1[[#This Row],[Wage Category]]="$14.75",14.75,Table1[[#This Row],[Regular Hourly Wage]]))</f>
        <v>14.75</v>
      </c>
      <c r="Z664" s="41">
        <f>(1+IF(Table1[[#This Row],[Regular Hourly Wage]]=0,0.5,(Table1[[#This Row],[Overtime Hourly Wage]]-Table1[[#This Row],[Regular Hourly Wage]])/Table1[[#This Row],[Regular Hourly Wage]]))*Table1[[#This Row],[Regular Wage Cap]]</f>
        <v>22.125</v>
      </c>
      <c r="AA664" s="41">
        <f>(1+IF(Table1[[#This Row],[Regular Hourly Wage]]=0,0,(Table1[[#This Row],[Holiday Hourly Wage]]-Table1[[#This Row],[Regular Hourly Wage]])/Table1[[#This Row],[Regular Hourly Wage]]))*Table1[[#This Row],[Regular Wage Cap]]</f>
        <v>14.75</v>
      </c>
      <c r="AB664" s="41">
        <f>Table1[[#This Row],[Regular Hours3]]*Table1[[#This Row],[Regular Hourly Wage]]</f>
        <v>0</v>
      </c>
      <c r="AC664" s="41">
        <f>Table1[[#This Row],[OvertimeHours5]]*Table1[[#This Row],[Overtime Hourly Wage]]</f>
        <v>0</v>
      </c>
      <c r="AD664" s="41">
        <f>Table1[[#This Row],[Holiday Hours7]]*Table1[[#This Row],[Holiday Hourly Wage]]</f>
        <v>0</v>
      </c>
      <c r="AE664" s="41">
        <f>SUM(Table1[[#This Row],[Regular10]:[Holiday12]])</f>
        <v>0</v>
      </c>
      <c r="AF664" s="41">
        <f>Table1[[#This Row],[Regular Hours3]]*Table1[[#This Row],[Regular Wage Cap]]</f>
        <v>0</v>
      </c>
      <c r="AG664" s="41">
        <f>Table1[[#This Row],[OvertimeHours5]]*Table1[[#This Row],[Overtime Wage Cap]]</f>
        <v>0</v>
      </c>
      <c r="AH664" s="41">
        <f>Table1[[#This Row],[Holiday Hours7]]*Table1[[#This Row],[Holiday Wage Cap]]</f>
        <v>0</v>
      </c>
      <c r="AI664" s="41">
        <f>SUM(Table1[[#This Row],[Regular]:[Holiday]])</f>
        <v>0</v>
      </c>
      <c r="AJ664" s="41">
        <f>IF(Table1[[#This Row],[Total]]=0,0,Table1[[#This Row],[Total2]]-Table1[[#This Row],[Total]])</f>
        <v>0</v>
      </c>
      <c r="AK664" s="41">
        <f>Table1[[#This Row],[Difference]]*Table1[[#This Row],[DDS Funding Percent]]</f>
        <v>0</v>
      </c>
      <c r="AL664" s="41">
        <f>IF(Table1[[#This Row],[Regular Hourly Wage]]&lt;&gt;0,Table1[[#This Row],[Regular Wage Cap]]-Table1[[#This Row],[Regular Hourly Wage]],0)</f>
        <v>0</v>
      </c>
      <c r="AM664" s="38"/>
      <c r="AN664" s="41">
        <f>Table1[[#This Row],[Wage Difference]]*Table1[[#This Row],[Post Wage Increase Time Off Accruals (Hours)]]</f>
        <v>0</v>
      </c>
      <c r="AO664" s="41">
        <f>Table1[[#This Row],[Min Wage Time Off Accrual Expense]]*Table1[[#This Row],[DDS Funding Percent]]</f>
        <v>0</v>
      </c>
      <c r="AP664" s="1"/>
      <c r="AQ664" s="18"/>
    </row>
    <row r="665" spans="3:43" x14ac:dyDescent="0.25">
      <c r="C665" s="58"/>
      <c r="D665" s="57"/>
      <c r="K665" s="41">
        <f>SUM(Table1[[#This Row],[Regular Wages]],Table1[[#This Row],[OvertimeWages]],Table1[[#This Row],[Holiday Wages]],Table1[[#This Row],[Incentive Payments]])</f>
        <v>0</v>
      </c>
      <c r="L665" s="38"/>
      <c r="M665" s="38"/>
      <c r="N665" s="38"/>
      <c r="O665" s="38"/>
      <c r="P665" s="38"/>
      <c r="Q665" s="38"/>
      <c r="R665" s="38"/>
      <c r="S665" s="41">
        <f>SUM(Table1[[#This Row],[Regular Wages2]],Table1[[#This Row],[OvertimeWages4]],Table1[[#This Row],[Holiday Wages6]],Table1[[#This Row],[Incentive Payments8]])</f>
        <v>0</v>
      </c>
      <c r="T665" s="41">
        <f>SUM(Table1[[#This Row],[Total Pre Min Wage Wages]],Table1[[#This Row],[Total After Min Wage Wages]])</f>
        <v>0</v>
      </c>
      <c r="U665" s="41">
        <f>IFERROR(IF(OR(Table1[[#This Row],[Regular Hours]]=0,Table1[[#This Row],[Regular Hours]]=""),VLOOKUP(Table1[[#This Row],[Position Title]],startingWages!$A$2:$D$200,2, FALSE),Table1[[#This Row],[Regular Wages]]/Table1[[#This Row],[Regular Hours]]),0)</f>
        <v>0</v>
      </c>
      <c r="V665" s="41">
        <f>IF(OR(Table1[[#This Row],[OvertimeHours]]="",Table1[[#This Row],[OvertimeHours]]=0),Table1[[#This Row],[Regular Hourly Wage]]*1.5,Table1[[#This Row],[OvertimeWages]]/Table1[[#This Row],[OvertimeHours]])</f>
        <v>0</v>
      </c>
      <c r="W665" s="41">
        <f>IF(OR(Table1[[#This Row],[Holiday Hours]]="",Table1[[#This Row],[Holiday Hours]]=0),Table1[[#This Row],[Regular Hourly Wage]],Table1[[#This Row],[Holiday Wages]]/Table1[[#This Row],[Holiday Hours]])</f>
        <v>0</v>
      </c>
      <c r="X665" s="41" t="str">
        <f>IF(Table1[[#This Row],[Regular Hourly Wage]]&lt;14.05,"$14.75",IF(Table1[[#This Row],[Regular Hourly Wage]]&lt;30,"5%","None"))</f>
        <v>$14.75</v>
      </c>
      <c r="Y665" s="41">
        <f>IF(Table1[[#This Row],[Wage Category]]="5%",Table1[[#This Row],[Regular Hourly Wage]]*1.05,IF(Table1[[#This Row],[Wage Category]]="$14.75",14.75,Table1[[#This Row],[Regular Hourly Wage]]))</f>
        <v>14.75</v>
      </c>
      <c r="Z665" s="41">
        <f>(1+IF(Table1[[#This Row],[Regular Hourly Wage]]=0,0.5,(Table1[[#This Row],[Overtime Hourly Wage]]-Table1[[#This Row],[Regular Hourly Wage]])/Table1[[#This Row],[Regular Hourly Wage]]))*Table1[[#This Row],[Regular Wage Cap]]</f>
        <v>22.125</v>
      </c>
      <c r="AA665" s="41">
        <f>(1+IF(Table1[[#This Row],[Regular Hourly Wage]]=0,0,(Table1[[#This Row],[Holiday Hourly Wage]]-Table1[[#This Row],[Regular Hourly Wage]])/Table1[[#This Row],[Regular Hourly Wage]]))*Table1[[#This Row],[Regular Wage Cap]]</f>
        <v>14.75</v>
      </c>
      <c r="AB665" s="41">
        <f>Table1[[#This Row],[Regular Hours3]]*Table1[[#This Row],[Regular Hourly Wage]]</f>
        <v>0</v>
      </c>
      <c r="AC665" s="41">
        <f>Table1[[#This Row],[OvertimeHours5]]*Table1[[#This Row],[Overtime Hourly Wage]]</f>
        <v>0</v>
      </c>
      <c r="AD665" s="41">
        <f>Table1[[#This Row],[Holiday Hours7]]*Table1[[#This Row],[Holiday Hourly Wage]]</f>
        <v>0</v>
      </c>
      <c r="AE665" s="41">
        <f>SUM(Table1[[#This Row],[Regular10]:[Holiday12]])</f>
        <v>0</v>
      </c>
      <c r="AF665" s="41">
        <f>Table1[[#This Row],[Regular Hours3]]*Table1[[#This Row],[Regular Wage Cap]]</f>
        <v>0</v>
      </c>
      <c r="AG665" s="41">
        <f>Table1[[#This Row],[OvertimeHours5]]*Table1[[#This Row],[Overtime Wage Cap]]</f>
        <v>0</v>
      </c>
      <c r="AH665" s="41">
        <f>Table1[[#This Row],[Holiday Hours7]]*Table1[[#This Row],[Holiday Wage Cap]]</f>
        <v>0</v>
      </c>
      <c r="AI665" s="41">
        <f>SUM(Table1[[#This Row],[Regular]:[Holiday]])</f>
        <v>0</v>
      </c>
      <c r="AJ665" s="41">
        <f>IF(Table1[[#This Row],[Total]]=0,0,Table1[[#This Row],[Total2]]-Table1[[#This Row],[Total]])</f>
        <v>0</v>
      </c>
      <c r="AK665" s="41">
        <f>Table1[[#This Row],[Difference]]*Table1[[#This Row],[DDS Funding Percent]]</f>
        <v>0</v>
      </c>
      <c r="AL665" s="41">
        <f>IF(Table1[[#This Row],[Regular Hourly Wage]]&lt;&gt;0,Table1[[#This Row],[Regular Wage Cap]]-Table1[[#This Row],[Regular Hourly Wage]],0)</f>
        <v>0</v>
      </c>
      <c r="AM665" s="38"/>
      <c r="AN665" s="41">
        <f>Table1[[#This Row],[Wage Difference]]*Table1[[#This Row],[Post Wage Increase Time Off Accruals (Hours)]]</f>
        <v>0</v>
      </c>
      <c r="AO665" s="41">
        <f>Table1[[#This Row],[Min Wage Time Off Accrual Expense]]*Table1[[#This Row],[DDS Funding Percent]]</f>
        <v>0</v>
      </c>
      <c r="AP665" s="1"/>
      <c r="AQ665" s="18"/>
    </row>
    <row r="666" spans="3:43" x14ac:dyDescent="0.25">
      <c r="C666" s="58"/>
      <c r="D666" s="57"/>
      <c r="K666" s="41">
        <f>SUM(Table1[[#This Row],[Regular Wages]],Table1[[#This Row],[OvertimeWages]],Table1[[#This Row],[Holiday Wages]],Table1[[#This Row],[Incentive Payments]])</f>
        <v>0</v>
      </c>
      <c r="L666" s="38"/>
      <c r="M666" s="38"/>
      <c r="N666" s="38"/>
      <c r="O666" s="38"/>
      <c r="P666" s="38"/>
      <c r="Q666" s="38"/>
      <c r="R666" s="38"/>
      <c r="S666" s="41">
        <f>SUM(Table1[[#This Row],[Regular Wages2]],Table1[[#This Row],[OvertimeWages4]],Table1[[#This Row],[Holiday Wages6]],Table1[[#This Row],[Incentive Payments8]])</f>
        <v>0</v>
      </c>
      <c r="T666" s="41">
        <f>SUM(Table1[[#This Row],[Total Pre Min Wage Wages]],Table1[[#This Row],[Total After Min Wage Wages]])</f>
        <v>0</v>
      </c>
      <c r="U666" s="41">
        <f>IFERROR(IF(OR(Table1[[#This Row],[Regular Hours]]=0,Table1[[#This Row],[Regular Hours]]=""),VLOOKUP(Table1[[#This Row],[Position Title]],startingWages!$A$2:$D$200,2, FALSE),Table1[[#This Row],[Regular Wages]]/Table1[[#This Row],[Regular Hours]]),0)</f>
        <v>0</v>
      </c>
      <c r="V666" s="41">
        <f>IF(OR(Table1[[#This Row],[OvertimeHours]]="",Table1[[#This Row],[OvertimeHours]]=0),Table1[[#This Row],[Regular Hourly Wage]]*1.5,Table1[[#This Row],[OvertimeWages]]/Table1[[#This Row],[OvertimeHours]])</f>
        <v>0</v>
      </c>
      <c r="W666" s="41">
        <f>IF(OR(Table1[[#This Row],[Holiday Hours]]="",Table1[[#This Row],[Holiday Hours]]=0),Table1[[#This Row],[Regular Hourly Wage]],Table1[[#This Row],[Holiday Wages]]/Table1[[#This Row],[Holiday Hours]])</f>
        <v>0</v>
      </c>
      <c r="X666" s="41" t="str">
        <f>IF(Table1[[#This Row],[Regular Hourly Wage]]&lt;14.05,"$14.75",IF(Table1[[#This Row],[Regular Hourly Wage]]&lt;30,"5%","None"))</f>
        <v>$14.75</v>
      </c>
      <c r="Y666" s="41">
        <f>IF(Table1[[#This Row],[Wage Category]]="5%",Table1[[#This Row],[Regular Hourly Wage]]*1.05,IF(Table1[[#This Row],[Wage Category]]="$14.75",14.75,Table1[[#This Row],[Regular Hourly Wage]]))</f>
        <v>14.75</v>
      </c>
      <c r="Z666" s="41">
        <f>(1+IF(Table1[[#This Row],[Regular Hourly Wage]]=0,0.5,(Table1[[#This Row],[Overtime Hourly Wage]]-Table1[[#This Row],[Regular Hourly Wage]])/Table1[[#This Row],[Regular Hourly Wage]]))*Table1[[#This Row],[Regular Wage Cap]]</f>
        <v>22.125</v>
      </c>
      <c r="AA666" s="41">
        <f>(1+IF(Table1[[#This Row],[Regular Hourly Wage]]=0,0,(Table1[[#This Row],[Holiday Hourly Wage]]-Table1[[#This Row],[Regular Hourly Wage]])/Table1[[#This Row],[Regular Hourly Wage]]))*Table1[[#This Row],[Regular Wage Cap]]</f>
        <v>14.75</v>
      </c>
      <c r="AB666" s="41">
        <f>Table1[[#This Row],[Regular Hours3]]*Table1[[#This Row],[Regular Hourly Wage]]</f>
        <v>0</v>
      </c>
      <c r="AC666" s="41">
        <f>Table1[[#This Row],[OvertimeHours5]]*Table1[[#This Row],[Overtime Hourly Wage]]</f>
        <v>0</v>
      </c>
      <c r="AD666" s="41">
        <f>Table1[[#This Row],[Holiday Hours7]]*Table1[[#This Row],[Holiday Hourly Wage]]</f>
        <v>0</v>
      </c>
      <c r="AE666" s="41">
        <f>SUM(Table1[[#This Row],[Regular10]:[Holiday12]])</f>
        <v>0</v>
      </c>
      <c r="AF666" s="41">
        <f>Table1[[#This Row],[Regular Hours3]]*Table1[[#This Row],[Regular Wage Cap]]</f>
        <v>0</v>
      </c>
      <c r="AG666" s="41">
        <f>Table1[[#This Row],[OvertimeHours5]]*Table1[[#This Row],[Overtime Wage Cap]]</f>
        <v>0</v>
      </c>
      <c r="AH666" s="41">
        <f>Table1[[#This Row],[Holiday Hours7]]*Table1[[#This Row],[Holiday Wage Cap]]</f>
        <v>0</v>
      </c>
      <c r="AI666" s="41">
        <f>SUM(Table1[[#This Row],[Regular]:[Holiday]])</f>
        <v>0</v>
      </c>
      <c r="AJ666" s="41">
        <f>IF(Table1[[#This Row],[Total]]=0,0,Table1[[#This Row],[Total2]]-Table1[[#This Row],[Total]])</f>
        <v>0</v>
      </c>
      <c r="AK666" s="41">
        <f>Table1[[#This Row],[Difference]]*Table1[[#This Row],[DDS Funding Percent]]</f>
        <v>0</v>
      </c>
      <c r="AL666" s="41">
        <f>IF(Table1[[#This Row],[Regular Hourly Wage]]&lt;&gt;0,Table1[[#This Row],[Regular Wage Cap]]-Table1[[#This Row],[Regular Hourly Wage]],0)</f>
        <v>0</v>
      </c>
      <c r="AM666" s="38"/>
      <c r="AN666" s="41">
        <f>Table1[[#This Row],[Wage Difference]]*Table1[[#This Row],[Post Wage Increase Time Off Accruals (Hours)]]</f>
        <v>0</v>
      </c>
      <c r="AO666" s="41">
        <f>Table1[[#This Row],[Min Wage Time Off Accrual Expense]]*Table1[[#This Row],[DDS Funding Percent]]</f>
        <v>0</v>
      </c>
      <c r="AP666" s="1"/>
      <c r="AQ666" s="18"/>
    </row>
    <row r="667" spans="3:43" x14ac:dyDescent="0.25">
      <c r="C667" s="58"/>
      <c r="D667" s="57"/>
      <c r="K667" s="41">
        <f>SUM(Table1[[#This Row],[Regular Wages]],Table1[[#This Row],[OvertimeWages]],Table1[[#This Row],[Holiday Wages]],Table1[[#This Row],[Incentive Payments]])</f>
        <v>0</v>
      </c>
      <c r="L667" s="38"/>
      <c r="M667" s="38"/>
      <c r="N667" s="38"/>
      <c r="O667" s="38"/>
      <c r="P667" s="38"/>
      <c r="Q667" s="38"/>
      <c r="R667" s="38"/>
      <c r="S667" s="41">
        <f>SUM(Table1[[#This Row],[Regular Wages2]],Table1[[#This Row],[OvertimeWages4]],Table1[[#This Row],[Holiday Wages6]],Table1[[#This Row],[Incentive Payments8]])</f>
        <v>0</v>
      </c>
      <c r="T667" s="41">
        <f>SUM(Table1[[#This Row],[Total Pre Min Wage Wages]],Table1[[#This Row],[Total After Min Wage Wages]])</f>
        <v>0</v>
      </c>
      <c r="U667" s="41">
        <f>IFERROR(IF(OR(Table1[[#This Row],[Regular Hours]]=0,Table1[[#This Row],[Regular Hours]]=""),VLOOKUP(Table1[[#This Row],[Position Title]],startingWages!$A$2:$D$200,2, FALSE),Table1[[#This Row],[Regular Wages]]/Table1[[#This Row],[Regular Hours]]),0)</f>
        <v>0</v>
      </c>
      <c r="V667" s="41">
        <f>IF(OR(Table1[[#This Row],[OvertimeHours]]="",Table1[[#This Row],[OvertimeHours]]=0),Table1[[#This Row],[Regular Hourly Wage]]*1.5,Table1[[#This Row],[OvertimeWages]]/Table1[[#This Row],[OvertimeHours]])</f>
        <v>0</v>
      </c>
      <c r="W667" s="41">
        <f>IF(OR(Table1[[#This Row],[Holiday Hours]]="",Table1[[#This Row],[Holiday Hours]]=0),Table1[[#This Row],[Regular Hourly Wage]],Table1[[#This Row],[Holiday Wages]]/Table1[[#This Row],[Holiday Hours]])</f>
        <v>0</v>
      </c>
      <c r="X667" s="41" t="str">
        <f>IF(Table1[[#This Row],[Regular Hourly Wage]]&lt;14.05,"$14.75",IF(Table1[[#This Row],[Regular Hourly Wage]]&lt;30,"5%","None"))</f>
        <v>$14.75</v>
      </c>
      <c r="Y667" s="41">
        <f>IF(Table1[[#This Row],[Wage Category]]="5%",Table1[[#This Row],[Regular Hourly Wage]]*1.05,IF(Table1[[#This Row],[Wage Category]]="$14.75",14.75,Table1[[#This Row],[Regular Hourly Wage]]))</f>
        <v>14.75</v>
      </c>
      <c r="Z667" s="41">
        <f>(1+IF(Table1[[#This Row],[Regular Hourly Wage]]=0,0.5,(Table1[[#This Row],[Overtime Hourly Wage]]-Table1[[#This Row],[Regular Hourly Wage]])/Table1[[#This Row],[Regular Hourly Wage]]))*Table1[[#This Row],[Regular Wage Cap]]</f>
        <v>22.125</v>
      </c>
      <c r="AA667" s="41">
        <f>(1+IF(Table1[[#This Row],[Regular Hourly Wage]]=0,0,(Table1[[#This Row],[Holiday Hourly Wage]]-Table1[[#This Row],[Regular Hourly Wage]])/Table1[[#This Row],[Regular Hourly Wage]]))*Table1[[#This Row],[Regular Wage Cap]]</f>
        <v>14.75</v>
      </c>
      <c r="AB667" s="41">
        <f>Table1[[#This Row],[Regular Hours3]]*Table1[[#This Row],[Regular Hourly Wage]]</f>
        <v>0</v>
      </c>
      <c r="AC667" s="41">
        <f>Table1[[#This Row],[OvertimeHours5]]*Table1[[#This Row],[Overtime Hourly Wage]]</f>
        <v>0</v>
      </c>
      <c r="AD667" s="41">
        <f>Table1[[#This Row],[Holiday Hours7]]*Table1[[#This Row],[Holiday Hourly Wage]]</f>
        <v>0</v>
      </c>
      <c r="AE667" s="41">
        <f>SUM(Table1[[#This Row],[Regular10]:[Holiday12]])</f>
        <v>0</v>
      </c>
      <c r="AF667" s="41">
        <f>Table1[[#This Row],[Regular Hours3]]*Table1[[#This Row],[Regular Wage Cap]]</f>
        <v>0</v>
      </c>
      <c r="AG667" s="41">
        <f>Table1[[#This Row],[OvertimeHours5]]*Table1[[#This Row],[Overtime Wage Cap]]</f>
        <v>0</v>
      </c>
      <c r="AH667" s="41">
        <f>Table1[[#This Row],[Holiday Hours7]]*Table1[[#This Row],[Holiday Wage Cap]]</f>
        <v>0</v>
      </c>
      <c r="AI667" s="41">
        <f>SUM(Table1[[#This Row],[Regular]:[Holiday]])</f>
        <v>0</v>
      </c>
      <c r="AJ667" s="41">
        <f>IF(Table1[[#This Row],[Total]]=0,0,Table1[[#This Row],[Total2]]-Table1[[#This Row],[Total]])</f>
        <v>0</v>
      </c>
      <c r="AK667" s="41">
        <f>Table1[[#This Row],[Difference]]*Table1[[#This Row],[DDS Funding Percent]]</f>
        <v>0</v>
      </c>
      <c r="AL667" s="41">
        <f>IF(Table1[[#This Row],[Regular Hourly Wage]]&lt;&gt;0,Table1[[#This Row],[Regular Wage Cap]]-Table1[[#This Row],[Regular Hourly Wage]],0)</f>
        <v>0</v>
      </c>
      <c r="AM667" s="38"/>
      <c r="AN667" s="41">
        <f>Table1[[#This Row],[Wage Difference]]*Table1[[#This Row],[Post Wage Increase Time Off Accruals (Hours)]]</f>
        <v>0</v>
      </c>
      <c r="AO667" s="41">
        <f>Table1[[#This Row],[Min Wage Time Off Accrual Expense]]*Table1[[#This Row],[DDS Funding Percent]]</f>
        <v>0</v>
      </c>
      <c r="AP667" s="1"/>
      <c r="AQ667" s="18"/>
    </row>
    <row r="668" spans="3:43" x14ac:dyDescent="0.25">
      <c r="C668" s="58"/>
      <c r="D668" s="57"/>
      <c r="K668" s="41">
        <f>SUM(Table1[[#This Row],[Regular Wages]],Table1[[#This Row],[OvertimeWages]],Table1[[#This Row],[Holiday Wages]],Table1[[#This Row],[Incentive Payments]])</f>
        <v>0</v>
      </c>
      <c r="L668" s="38"/>
      <c r="M668" s="38"/>
      <c r="N668" s="38"/>
      <c r="O668" s="38"/>
      <c r="P668" s="38"/>
      <c r="Q668" s="38"/>
      <c r="R668" s="38"/>
      <c r="S668" s="41">
        <f>SUM(Table1[[#This Row],[Regular Wages2]],Table1[[#This Row],[OvertimeWages4]],Table1[[#This Row],[Holiday Wages6]],Table1[[#This Row],[Incentive Payments8]])</f>
        <v>0</v>
      </c>
      <c r="T668" s="41">
        <f>SUM(Table1[[#This Row],[Total Pre Min Wage Wages]],Table1[[#This Row],[Total After Min Wage Wages]])</f>
        <v>0</v>
      </c>
      <c r="U668" s="41">
        <f>IFERROR(IF(OR(Table1[[#This Row],[Regular Hours]]=0,Table1[[#This Row],[Regular Hours]]=""),VLOOKUP(Table1[[#This Row],[Position Title]],startingWages!$A$2:$D$200,2, FALSE),Table1[[#This Row],[Regular Wages]]/Table1[[#This Row],[Regular Hours]]),0)</f>
        <v>0</v>
      </c>
      <c r="V668" s="41">
        <f>IF(OR(Table1[[#This Row],[OvertimeHours]]="",Table1[[#This Row],[OvertimeHours]]=0),Table1[[#This Row],[Regular Hourly Wage]]*1.5,Table1[[#This Row],[OvertimeWages]]/Table1[[#This Row],[OvertimeHours]])</f>
        <v>0</v>
      </c>
      <c r="W668" s="41">
        <f>IF(OR(Table1[[#This Row],[Holiday Hours]]="",Table1[[#This Row],[Holiday Hours]]=0),Table1[[#This Row],[Regular Hourly Wage]],Table1[[#This Row],[Holiday Wages]]/Table1[[#This Row],[Holiday Hours]])</f>
        <v>0</v>
      </c>
      <c r="X668" s="41" t="str">
        <f>IF(Table1[[#This Row],[Regular Hourly Wage]]&lt;14.05,"$14.75",IF(Table1[[#This Row],[Regular Hourly Wage]]&lt;30,"5%","None"))</f>
        <v>$14.75</v>
      </c>
      <c r="Y668" s="41">
        <f>IF(Table1[[#This Row],[Wage Category]]="5%",Table1[[#This Row],[Regular Hourly Wage]]*1.05,IF(Table1[[#This Row],[Wage Category]]="$14.75",14.75,Table1[[#This Row],[Regular Hourly Wage]]))</f>
        <v>14.75</v>
      </c>
      <c r="Z668" s="41">
        <f>(1+IF(Table1[[#This Row],[Regular Hourly Wage]]=0,0.5,(Table1[[#This Row],[Overtime Hourly Wage]]-Table1[[#This Row],[Regular Hourly Wage]])/Table1[[#This Row],[Regular Hourly Wage]]))*Table1[[#This Row],[Regular Wage Cap]]</f>
        <v>22.125</v>
      </c>
      <c r="AA668" s="41">
        <f>(1+IF(Table1[[#This Row],[Regular Hourly Wage]]=0,0,(Table1[[#This Row],[Holiday Hourly Wage]]-Table1[[#This Row],[Regular Hourly Wage]])/Table1[[#This Row],[Regular Hourly Wage]]))*Table1[[#This Row],[Regular Wage Cap]]</f>
        <v>14.75</v>
      </c>
      <c r="AB668" s="41">
        <f>Table1[[#This Row],[Regular Hours3]]*Table1[[#This Row],[Regular Hourly Wage]]</f>
        <v>0</v>
      </c>
      <c r="AC668" s="41">
        <f>Table1[[#This Row],[OvertimeHours5]]*Table1[[#This Row],[Overtime Hourly Wage]]</f>
        <v>0</v>
      </c>
      <c r="AD668" s="41">
        <f>Table1[[#This Row],[Holiday Hours7]]*Table1[[#This Row],[Holiday Hourly Wage]]</f>
        <v>0</v>
      </c>
      <c r="AE668" s="41">
        <f>SUM(Table1[[#This Row],[Regular10]:[Holiday12]])</f>
        <v>0</v>
      </c>
      <c r="AF668" s="41">
        <f>Table1[[#This Row],[Regular Hours3]]*Table1[[#This Row],[Regular Wage Cap]]</f>
        <v>0</v>
      </c>
      <c r="AG668" s="41">
        <f>Table1[[#This Row],[OvertimeHours5]]*Table1[[#This Row],[Overtime Wage Cap]]</f>
        <v>0</v>
      </c>
      <c r="AH668" s="41">
        <f>Table1[[#This Row],[Holiday Hours7]]*Table1[[#This Row],[Holiday Wage Cap]]</f>
        <v>0</v>
      </c>
      <c r="AI668" s="41">
        <f>SUM(Table1[[#This Row],[Regular]:[Holiday]])</f>
        <v>0</v>
      </c>
      <c r="AJ668" s="41">
        <f>IF(Table1[[#This Row],[Total]]=0,0,Table1[[#This Row],[Total2]]-Table1[[#This Row],[Total]])</f>
        <v>0</v>
      </c>
      <c r="AK668" s="41">
        <f>Table1[[#This Row],[Difference]]*Table1[[#This Row],[DDS Funding Percent]]</f>
        <v>0</v>
      </c>
      <c r="AL668" s="41">
        <f>IF(Table1[[#This Row],[Regular Hourly Wage]]&lt;&gt;0,Table1[[#This Row],[Regular Wage Cap]]-Table1[[#This Row],[Regular Hourly Wage]],0)</f>
        <v>0</v>
      </c>
      <c r="AM668" s="38"/>
      <c r="AN668" s="41">
        <f>Table1[[#This Row],[Wage Difference]]*Table1[[#This Row],[Post Wage Increase Time Off Accruals (Hours)]]</f>
        <v>0</v>
      </c>
      <c r="AO668" s="41">
        <f>Table1[[#This Row],[Min Wage Time Off Accrual Expense]]*Table1[[#This Row],[DDS Funding Percent]]</f>
        <v>0</v>
      </c>
      <c r="AP668" s="1"/>
      <c r="AQ668" s="18"/>
    </row>
    <row r="669" spans="3:43" x14ac:dyDescent="0.25">
      <c r="C669" s="58"/>
      <c r="D669" s="57"/>
      <c r="K669" s="41">
        <f>SUM(Table1[[#This Row],[Regular Wages]],Table1[[#This Row],[OvertimeWages]],Table1[[#This Row],[Holiday Wages]],Table1[[#This Row],[Incentive Payments]])</f>
        <v>0</v>
      </c>
      <c r="L669" s="38"/>
      <c r="M669" s="38"/>
      <c r="N669" s="38"/>
      <c r="O669" s="38"/>
      <c r="P669" s="38"/>
      <c r="Q669" s="38"/>
      <c r="R669" s="38"/>
      <c r="S669" s="41">
        <f>SUM(Table1[[#This Row],[Regular Wages2]],Table1[[#This Row],[OvertimeWages4]],Table1[[#This Row],[Holiday Wages6]],Table1[[#This Row],[Incentive Payments8]])</f>
        <v>0</v>
      </c>
      <c r="T669" s="41">
        <f>SUM(Table1[[#This Row],[Total Pre Min Wage Wages]],Table1[[#This Row],[Total After Min Wage Wages]])</f>
        <v>0</v>
      </c>
      <c r="U669" s="41">
        <f>IFERROR(IF(OR(Table1[[#This Row],[Regular Hours]]=0,Table1[[#This Row],[Regular Hours]]=""),VLOOKUP(Table1[[#This Row],[Position Title]],startingWages!$A$2:$D$200,2, FALSE),Table1[[#This Row],[Regular Wages]]/Table1[[#This Row],[Regular Hours]]),0)</f>
        <v>0</v>
      </c>
      <c r="V669" s="41">
        <f>IF(OR(Table1[[#This Row],[OvertimeHours]]="",Table1[[#This Row],[OvertimeHours]]=0),Table1[[#This Row],[Regular Hourly Wage]]*1.5,Table1[[#This Row],[OvertimeWages]]/Table1[[#This Row],[OvertimeHours]])</f>
        <v>0</v>
      </c>
      <c r="W669" s="41">
        <f>IF(OR(Table1[[#This Row],[Holiday Hours]]="",Table1[[#This Row],[Holiday Hours]]=0),Table1[[#This Row],[Regular Hourly Wage]],Table1[[#This Row],[Holiday Wages]]/Table1[[#This Row],[Holiday Hours]])</f>
        <v>0</v>
      </c>
      <c r="X669" s="41" t="str">
        <f>IF(Table1[[#This Row],[Regular Hourly Wage]]&lt;14.05,"$14.75",IF(Table1[[#This Row],[Regular Hourly Wage]]&lt;30,"5%","None"))</f>
        <v>$14.75</v>
      </c>
      <c r="Y669" s="41">
        <f>IF(Table1[[#This Row],[Wage Category]]="5%",Table1[[#This Row],[Regular Hourly Wage]]*1.05,IF(Table1[[#This Row],[Wage Category]]="$14.75",14.75,Table1[[#This Row],[Regular Hourly Wage]]))</f>
        <v>14.75</v>
      </c>
      <c r="Z669" s="41">
        <f>(1+IF(Table1[[#This Row],[Regular Hourly Wage]]=0,0.5,(Table1[[#This Row],[Overtime Hourly Wage]]-Table1[[#This Row],[Regular Hourly Wage]])/Table1[[#This Row],[Regular Hourly Wage]]))*Table1[[#This Row],[Regular Wage Cap]]</f>
        <v>22.125</v>
      </c>
      <c r="AA669" s="41">
        <f>(1+IF(Table1[[#This Row],[Regular Hourly Wage]]=0,0,(Table1[[#This Row],[Holiday Hourly Wage]]-Table1[[#This Row],[Regular Hourly Wage]])/Table1[[#This Row],[Regular Hourly Wage]]))*Table1[[#This Row],[Regular Wage Cap]]</f>
        <v>14.75</v>
      </c>
      <c r="AB669" s="41">
        <f>Table1[[#This Row],[Regular Hours3]]*Table1[[#This Row],[Regular Hourly Wage]]</f>
        <v>0</v>
      </c>
      <c r="AC669" s="41">
        <f>Table1[[#This Row],[OvertimeHours5]]*Table1[[#This Row],[Overtime Hourly Wage]]</f>
        <v>0</v>
      </c>
      <c r="AD669" s="41">
        <f>Table1[[#This Row],[Holiday Hours7]]*Table1[[#This Row],[Holiday Hourly Wage]]</f>
        <v>0</v>
      </c>
      <c r="AE669" s="41">
        <f>SUM(Table1[[#This Row],[Regular10]:[Holiday12]])</f>
        <v>0</v>
      </c>
      <c r="AF669" s="41">
        <f>Table1[[#This Row],[Regular Hours3]]*Table1[[#This Row],[Regular Wage Cap]]</f>
        <v>0</v>
      </c>
      <c r="AG669" s="41">
        <f>Table1[[#This Row],[OvertimeHours5]]*Table1[[#This Row],[Overtime Wage Cap]]</f>
        <v>0</v>
      </c>
      <c r="AH669" s="41">
        <f>Table1[[#This Row],[Holiday Hours7]]*Table1[[#This Row],[Holiday Wage Cap]]</f>
        <v>0</v>
      </c>
      <c r="AI669" s="41">
        <f>SUM(Table1[[#This Row],[Regular]:[Holiday]])</f>
        <v>0</v>
      </c>
      <c r="AJ669" s="41">
        <f>IF(Table1[[#This Row],[Total]]=0,0,Table1[[#This Row],[Total2]]-Table1[[#This Row],[Total]])</f>
        <v>0</v>
      </c>
      <c r="AK669" s="41">
        <f>Table1[[#This Row],[Difference]]*Table1[[#This Row],[DDS Funding Percent]]</f>
        <v>0</v>
      </c>
      <c r="AL669" s="41">
        <f>IF(Table1[[#This Row],[Regular Hourly Wage]]&lt;&gt;0,Table1[[#This Row],[Regular Wage Cap]]-Table1[[#This Row],[Regular Hourly Wage]],0)</f>
        <v>0</v>
      </c>
      <c r="AM669" s="38"/>
      <c r="AN669" s="41">
        <f>Table1[[#This Row],[Wage Difference]]*Table1[[#This Row],[Post Wage Increase Time Off Accruals (Hours)]]</f>
        <v>0</v>
      </c>
      <c r="AO669" s="41">
        <f>Table1[[#This Row],[Min Wage Time Off Accrual Expense]]*Table1[[#This Row],[DDS Funding Percent]]</f>
        <v>0</v>
      </c>
      <c r="AP669" s="1"/>
      <c r="AQ669" s="18"/>
    </row>
    <row r="670" spans="3:43" x14ac:dyDescent="0.25">
      <c r="C670" s="58"/>
      <c r="D670" s="57"/>
      <c r="K670" s="41">
        <f>SUM(Table1[[#This Row],[Regular Wages]],Table1[[#This Row],[OvertimeWages]],Table1[[#This Row],[Holiday Wages]],Table1[[#This Row],[Incentive Payments]])</f>
        <v>0</v>
      </c>
      <c r="L670" s="38"/>
      <c r="M670" s="38"/>
      <c r="N670" s="38"/>
      <c r="O670" s="38"/>
      <c r="P670" s="38"/>
      <c r="Q670" s="38"/>
      <c r="R670" s="38"/>
      <c r="S670" s="41">
        <f>SUM(Table1[[#This Row],[Regular Wages2]],Table1[[#This Row],[OvertimeWages4]],Table1[[#This Row],[Holiday Wages6]],Table1[[#This Row],[Incentive Payments8]])</f>
        <v>0</v>
      </c>
      <c r="T670" s="41">
        <f>SUM(Table1[[#This Row],[Total Pre Min Wage Wages]],Table1[[#This Row],[Total After Min Wage Wages]])</f>
        <v>0</v>
      </c>
      <c r="U670" s="41">
        <f>IFERROR(IF(OR(Table1[[#This Row],[Regular Hours]]=0,Table1[[#This Row],[Regular Hours]]=""),VLOOKUP(Table1[[#This Row],[Position Title]],startingWages!$A$2:$D$200,2, FALSE),Table1[[#This Row],[Regular Wages]]/Table1[[#This Row],[Regular Hours]]),0)</f>
        <v>0</v>
      </c>
      <c r="V670" s="41">
        <f>IF(OR(Table1[[#This Row],[OvertimeHours]]="",Table1[[#This Row],[OvertimeHours]]=0),Table1[[#This Row],[Regular Hourly Wage]]*1.5,Table1[[#This Row],[OvertimeWages]]/Table1[[#This Row],[OvertimeHours]])</f>
        <v>0</v>
      </c>
      <c r="W670" s="41">
        <f>IF(OR(Table1[[#This Row],[Holiday Hours]]="",Table1[[#This Row],[Holiday Hours]]=0),Table1[[#This Row],[Regular Hourly Wage]],Table1[[#This Row],[Holiday Wages]]/Table1[[#This Row],[Holiday Hours]])</f>
        <v>0</v>
      </c>
      <c r="X670" s="41" t="str">
        <f>IF(Table1[[#This Row],[Regular Hourly Wage]]&lt;14.05,"$14.75",IF(Table1[[#This Row],[Regular Hourly Wage]]&lt;30,"5%","None"))</f>
        <v>$14.75</v>
      </c>
      <c r="Y670" s="41">
        <f>IF(Table1[[#This Row],[Wage Category]]="5%",Table1[[#This Row],[Regular Hourly Wage]]*1.05,IF(Table1[[#This Row],[Wage Category]]="$14.75",14.75,Table1[[#This Row],[Regular Hourly Wage]]))</f>
        <v>14.75</v>
      </c>
      <c r="Z670" s="41">
        <f>(1+IF(Table1[[#This Row],[Regular Hourly Wage]]=0,0.5,(Table1[[#This Row],[Overtime Hourly Wage]]-Table1[[#This Row],[Regular Hourly Wage]])/Table1[[#This Row],[Regular Hourly Wage]]))*Table1[[#This Row],[Regular Wage Cap]]</f>
        <v>22.125</v>
      </c>
      <c r="AA670" s="41">
        <f>(1+IF(Table1[[#This Row],[Regular Hourly Wage]]=0,0,(Table1[[#This Row],[Holiday Hourly Wage]]-Table1[[#This Row],[Regular Hourly Wage]])/Table1[[#This Row],[Regular Hourly Wage]]))*Table1[[#This Row],[Regular Wage Cap]]</f>
        <v>14.75</v>
      </c>
      <c r="AB670" s="41">
        <f>Table1[[#This Row],[Regular Hours3]]*Table1[[#This Row],[Regular Hourly Wage]]</f>
        <v>0</v>
      </c>
      <c r="AC670" s="41">
        <f>Table1[[#This Row],[OvertimeHours5]]*Table1[[#This Row],[Overtime Hourly Wage]]</f>
        <v>0</v>
      </c>
      <c r="AD670" s="41">
        <f>Table1[[#This Row],[Holiday Hours7]]*Table1[[#This Row],[Holiday Hourly Wage]]</f>
        <v>0</v>
      </c>
      <c r="AE670" s="41">
        <f>SUM(Table1[[#This Row],[Regular10]:[Holiday12]])</f>
        <v>0</v>
      </c>
      <c r="AF670" s="41">
        <f>Table1[[#This Row],[Regular Hours3]]*Table1[[#This Row],[Regular Wage Cap]]</f>
        <v>0</v>
      </c>
      <c r="AG670" s="41">
        <f>Table1[[#This Row],[OvertimeHours5]]*Table1[[#This Row],[Overtime Wage Cap]]</f>
        <v>0</v>
      </c>
      <c r="AH670" s="41">
        <f>Table1[[#This Row],[Holiday Hours7]]*Table1[[#This Row],[Holiday Wage Cap]]</f>
        <v>0</v>
      </c>
      <c r="AI670" s="41">
        <f>SUM(Table1[[#This Row],[Regular]:[Holiday]])</f>
        <v>0</v>
      </c>
      <c r="AJ670" s="41">
        <f>IF(Table1[[#This Row],[Total]]=0,0,Table1[[#This Row],[Total2]]-Table1[[#This Row],[Total]])</f>
        <v>0</v>
      </c>
      <c r="AK670" s="41">
        <f>Table1[[#This Row],[Difference]]*Table1[[#This Row],[DDS Funding Percent]]</f>
        <v>0</v>
      </c>
      <c r="AL670" s="41">
        <f>IF(Table1[[#This Row],[Regular Hourly Wage]]&lt;&gt;0,Table1[[#This Row],[Regular Wage Cap]]-Table1[[#This Row],[Regular Hourly Wage]],0)</f>
        <v>0</v>
      </c>
      <c r="AM670" s="38"/>
      <c r="AN670" s="41">
        <f>Table1[[#This Row],[Wage Difference]]*Table1[[#This Row],[Post Wage Increase Time Off Accruals (Hours)]]</f>
        <v>0</v>
      </c>
      <c r="AO670" s="41">
        <f>Table1[[#This Row],[Min Wage Time Off Accrual Expense]]*Table1[[#This Row],[DDS Funding Percent]]</f>
        <v>0</v>
      </c>
      <c r="AP670" s="1"/>
      <c r="AQ670" s="18"/>
    </row>
    <row r="671" spans="3:43" x14ac:dyDescent="0.25">
      <c r="C671" s="58"/>
      <c r="D671" s="57"/>
      <c r="K671" s="41">
        <f>SUM(Table1[[#This Row],[Regular Wages]],Table1[[#This Row],[OvertimeWages]],Table1[[#This Row],[Holiday Wages]],Table1[[#This Row],[Incentive Payments]])</f>
        <v>0</v>
      </c>
      <c r="L671" s="38"/>
      <c r="M671" s="38"/>
      <c r="N671" s="38"/>
      <c r="O671" s="38"/>
      <c r="P671" s="38"/>
      <c r="Q671" s="38"/>
      <c r="R671" s="38"/>
      <c r="S671" s="41">
        <f>SUM(Table1[[#This Row],[Regular Wages2]],Table1[[#This Row],[OvertimeWages4]],Table1[[#This Row],[Holiday Wages6]],Table1[[#This Row],[Incentive Payments8]])</f>
        <v>0</v>
      </c>
      <c r="T671" s="41">
        <f>SUM(Table1[[#This Row],[Total Pre Min Wage Wages]],Table1[[#This Row],[Total After Min Wage Wages]])</f>
        <v>0</v>
      </c>
      <c r="U671" s="41">
        <f>IFERROR(IF(OR(Table1[[#This Row],[Regular Hours]]=0,Table1[[#This Row],[Regular Hours]]=""),VLOOKUP(Table1[[#This Row],[Position Title]],startingWages!$A$2:$D$200,2, FALSE),Table1[[#This Row],[Regular Wages]]/Table1[[#This Row],[Regular Hours]]),0)</f>
        <v>0</v>
      </c>
      <c r="V671" s="41">
        <f>IF(OR(Table1[[#This Row],[OvertimeHours]]="",Table1[[#This Row],[OvertimeHours]]=0),Table1[[#This Row],[Regular Hourly Wage]]*1.5,Table1[[#This Row],[OvertimeWages]]/Table1[[#This Row],[OvertimeHours]])</f>
        <v>0</v>
      </c>
      <c r="W671" s="41">
        <f>IF(OR(Table1[[#This Row],[Holiday Hours]]="",Table1[[#This Row],[Holiday Hours]]=0),Table1[[#This Row],[Regular Hourly Wage]],Table1[[#This Row],[Holiday Wages]]/Table1[[#This Row],[Holiday Hours]])</f>
        <v>0</v>
      </c>
      <c r="X671" s="41" t="str">
        <f>IF(Table1[[#This Row],[Regular Hourly Wage]]&lt;14.05,"$14.75",IF(Table1[[#This Row],[Regular Hourly Wage]]&lt;30,"5%","None"))</f>
        <v>$14.75</v>
      </c>
      <c r="Y671" s="41">
        <f>IF(Table1[[#This Row],[Wage Category]]="5%",Table1[[#This Row],[Regular Hourly Wage]]*1.05,IF(Table1[[#This Row],[Wage Category]]="$14.75",14.75,Table1[[#This Row],[Regular Hourly Wage]]))</f>
        <v>14.75</v>
      </c>
      <c r="Z671" s="41">
        <f>(1+IF(Table1[[#This Row],[Regular Hourly Wage]]=0,0.5,(Table1[[#This Row],[Overtime Hourly Wage]]-Table1[[#This Row],[Regular Hourly Wage]])/Table1[[#This Row],[Regular Hourly Wage]]))*Table1[[#This Row],[Regular Wage Cap]]</f>
        <v>22.125</v>
      </c>
      <c r="AA671" s="41">
        <f>(1+IF(Table1[[#This Row],[Regular Hourly Wage]]=0,0,(Table1[[#This Row],[Holiday Hourly Wage]]-Table1[[#This Row],[Regular Hourly Wage]])/Table1[[#This Row],[Regular Hourly Wage]]))*Table1[[#This Row],[Regular Wage Cap]]</f>
        <v>14.75</v>
      </c>
      <c r="AB671" s="41">
        <f>Table1[[#This Row],[Regular Hours3]]*Table1[[#This Row],[Regular Hourly Wage]]</f>
        <v>0</v>
      </c>
      <c r="AC671" s="41">
        <f>Table1[[#This Row],[OvertimeHours5]]*Table1[[#This Row],[Overtime Hourly Wage]]</f>
        <v>0</v>
      </c>
      <c r="AD671" s="41">
        <f>Table1[[#This Row],[Holiday Hours7]]*Table1[[#This Row],[Holiday Hourly Wage]]</f>
        <v>0</v>
      </c>
      <c r="AE671" s="41">
        <f>SUM(Table1[[#This Row],[Regular10]:[Holiday12]])</f>
        <v>0</v>
      </c>
      <c r="AF671" s="41">
        <f>Table1[[#This Row],[Regular Hours3]]*Table1[[#This Row],[Regular Wage Cap]]</f>
        <v>0</v>
      </c>
      <c r="AG671" s="41">
        <f>Table1[[#This Row],[OvertimeHours5]]*Table1[[#This Row],[Overtime Wage Cap]]</f>
        <v>0</v>
      </c>
      <c r="AH671" s="41">
        <f>Table1[[#This Row],[Holiday Hours7]]*Table1[[#This Row],[Holiday Wage Cap]]</f>
        <v>0</v>
      </c>
      <c r="AI671" s="41">
        <f>SUM(Table1[[#This Row],[Regular]:[Holiday]])</f>
        <v>0</v>
      </c>
      <c r="AJ671" s="41">
        <f>IF(Table1[[#This Row],[Total]]=0,0,Table1[[#This Row],[Total2]]-Table1[[#This Row],[Total]])</f>
        <v>0</v>
      </c>
      <c r="AK671" s="41">
        <f>Table1[[#This Row],[Difference]]*Table1[[#This Row],[DDS Funding Percent]]</f>
        <v>0</v>
      </c>
      <c r="AL671" s="41">
        <f>IF(Table1[[#This Row],[Regular Hourly Wage]]&lt;&gt;0,Table1[[#This Row],[Regular Wage Cap]]-Table1[[#This Row],[Regular Hourly Wage]],0)</f>
        <v>0</v>
      </c>
      <c r="AM671" s="38"/>
      <c r="AN671" s="41">
        <f>Table1[[#This Row],[Wage Difference]]*Table1[[#This Row],[Post Wage Increase Time Off Accruals (Hours)]]</f>
        <v>0</v>
      </c>
      <c r="AO671" s="41">
        <f>Table1[[#This Row],[Min Wage Time Off Accrual Expense]]*Table1[[#This Row],[DDS Funding Percent]]</f>
        <v>0</v>
      </c>
      <c r="AP671" s="1"/>
      <c r="AQ671" s="18"/>
    </row>
    <row r="672" spans="3:43" x14ac:dyDescent="0.25">
      <c r="C672" s="58"/>
      <c r="D672" s="57"/>
      <c r="K672" s="41">
        <f>SUM(Table1[[#This Row],[Regular Wages]],Table1[[#This Row],[OvertimeWages]],Table1[[#This Row],[Holiday Wages]],Table1[[#This Row],[Incentive Payments]])</f>
        <v>0</v>
      </c>
      <c r="L672" s="38"/>
      <c r="M672" s="38"/>
      <c r="N672" s="38"/>
      <c r="O672" s="38"/>
      <c r="P672" s="38"/>
      <c r="Q672" s="38"/>
      <c r="R672" s="38"/>
      <c r="S672" s="41">
        <f>SUM(Table1[[#This Row],[Regular Wages2]],Table1[[#This Row],[OvertimeWages4]],Table1[[#This Row],[Holiday Wages6]],Table1[[#This Row],[Incentive Payments8]])</f>
        <v>0</v>
      </c>
      <c r="T672" s="41">
        <f>SUM(Table1[[#This Row],[Total Pre Min Wage Wages]],Table1[[#This Row],[Total After Min Wage Wages]])</f>
        <v>0</v>
      </c>
      <c r="U672" s="41">
        <f>IFERROR(IF(OR(Table1[[#This Row],[Regular Hours]]=0,Table1[[#This Row],[Regular Hours]]=""),VLOOKUP(Table1[[#This Row],[Position Title]],startingWages!$A$2:$D$200,2, FALSE),Table1[[#This Row],[Regular Wages]]/Table1[[#This Row],[Regular Hours]]),0)</f>
        <v>0</v>
      </c>
      <c r="V672" s="41">
        <f>IF(OR(Table1[[#This Row],[OvertimeHours]]="",Table1[[#This Row],[OvertimeHours]]=0),Table1[[#This Row],[Regular Hourly Wage]]*1.5,Table1[[#This Row],[OvertimeWages]]/Table1[[#This Row],[OvertimeHours]])</f>
        <v>0</v>
      </c>
      <c r="W672" s="41">
        <f>IF(OR(Table1[[#This Row],[Holiday Hours]]="",Table1[[#This Row],[Holiday Hours]]=0),Table1[[#This Row],[Regular Hourly Wage]],Table1[[#This Row],[Holiday Wages]]/Table1[[#This Row],[Holiday Hours]])</f>
        <v>0</v>
      </c>
      <c r="X672" s="41" t="str">
        <f>IF(Table1[[#This Row],[Regular Hourly Wage]]&lt;14.05,"$14.75",IF(Table1[[#This Row],[Regular Hourly Wage]]&lt;30,"5%","None"))</f>
        <v>$14.75</v>
      </c>
      <c r="Y672" s="41">
        <f>IF(Table1[[#This Row],[Wage Category]]="5%",Table1[[#This Row],[Regular Hourly Wage]]*1.05,IF(Table1[[#This Row],[Wage Category]]="$14.75",14.75,Table1[[#This Row],[Regular Hourly Wage]]))</f>
        <v>14.75</v>
      </c>
      <c r="Z672" s="41">
        <f>(1+IF(Table1[[#This Row],[Regular Hourly Wage]]=0,0.5,(Table1[[#This Row],[Overtime Hourly Wage]]-Table1[[#This Row],[Regular Hourly Wage]])/Table1[[#This Row],[Regular Hourly Wage]]))*Table1[[#This Row],[Regular Wage Cap]]</f>
        <v>22.125</v>
      </c>
      <c r="AA672" s="41">
        <f>(1+IF(Table1[[#This Row],[Regular Hourly Wage]]=0,0,(Table1[[#This Row],[Holiday Hourly Wage]]-Table1[[#This Row],[Regular Hourly Wage]])/Table1[[#This Row],[Regular Hourly Wage]]))*Table1[[#This Row],[Regular Wage Cap]]</f>
        <v>14.75</v>
      </c>
      <c r="AB672" s="41">
        <f>Table1[[#This Row],[Regular Hours3]]*Table1[[#This Row],[Regular Hourly Wage]]</f>
        <v>0</v>
      </c>
      <c r="AC672" s="41">
        <f>Table1[[#This Row],[OvertimeHours5]]*Table1[[#This Row],[Overtime Hourly Wage]]</f>
        <v>0</v>
      </c>
      <c r="AD672" s="41">
        <f>Table1[[#This Row],[Holiday Hours7]]*Table1[[#This Row],[Holiday Hourly Wage]]</f>
        <v>0</v>
      </c>
      <c r="AE672" s="41">
        <f>SUM(Table1[[#This Row],[Regular10]:[Holiday12]])</f>
        <v>0</v>
      </c>
      <c r="AF672" s="41">
        <f>Table1[[#This Row],[Regular Hours3]]*Table1[[#This Row],[Regular Wage Cap]]</f>
        <v>0</v>
      </c>
      <c r="AG672" s="41">
        <f>Table1[[#This Row],[OvertimeHours5]]*Table1[[#This Row],[Overtime Wage Cap]]</f>
        <v>0</v>
      </c>
      <c r="AH672" s="41">
        <f>Table1[[#This Row],[Holiday Hours7]]*Table1[[#This Row],[Holiday Wage Cap]]</f>
        <v>0</v>
      </c>
      <c r="AI672" s="41">
        <f>SUM(Table1[[#This Row],[Regular]:[Holiday]])</f>
        <v>0</v>
      </c>
      <c r="AJ672" s="41">
        <f>IF(Table1[[#This Row],[Total]]=0,0,Table1[[#This Row],[Total2]]-Table1[[#This Row],[Total]])</f>
        <v>0</v>
      </c>
      <c r="AK672" s="41">
        <f>Table1[[#This Row],[Difference]]*Table1[[#This Row],[DDS Funding Percent]]</f>
        <v>0</v>
      </c>
      <c r="AL672" s="41">
        <f>IF(Table1[[#This Row],[Regular Hourly Wage]]&lt;&gt;0,Table1[[#This Row],[Regular Wage Cap]]-Table1[[#This Row],[Regular Hourly Wage]],0)</f>
        <v>0</v>
      </c>
      <c r="AM672" s="38"/>
      <c r="AN672" s="41">
        <f>Table1[[#This Row],[Wage Difference]]*Table1[[#This Row],[Post Wage Increase Time Off Accruals (Hours)]]</f>
        <v>0</v>
      </c>
      <c r="AO672" s="41">
        <f>Table1[[#This Row],[Min Wage Time Off Accrual Expense]]*Table1[[#This Row],[DDS Funding Percent]]</f>
        <v>0</v>
      </c>
      <c r="AP672" s="1"/>
      <c r="AQ672" s="18"/>
    </row>
    <row r="673" spans="3:43" x14ac:dyDescent="0.25">
      <c r="C673" s="58"/>
      <c r="D673" s="57"/>
      <c r="K673" s="41">
        <f>SUM(Table1[[#This Row],[Regular Wages]],Table1[[#This Row],[OvertimeWages]],Table1[[#This Row],[Holiday Wages]],Table1[[#This Row],[Incentive Payments]])</f>
        <v>0</v>
      </c>
      <c r="L673" s="38"/>
      <c r="M673" s="38"/>
      <c r="N673" s="38"/>
      <c r="O673" s="38"/>
      <c r="P673" s="38"/>
      <c r="Q673" s="38"/>
      <c r="R673" s="38"/>
      <c r="S673" s="41">
        <f>SUM(Table1[[#This Row],[Regular Wages2]],Table1[[#This Row],[OvertimeWages4]],Table1[[#This Row],[Holiday Wages6]],Table1[[#This Row],[Incentive Payments8]])</f>
        <v>0</v>
      </c>
      <c r="T673" s="41">
        <f>SUM(Table1[[#This Row],[Total Pre Min Wage Wages]],Table1[[#This Row],[Total After Min Wage Wages]])</f>
        <v>0</v>
      </c>
      <c r="U673" s="41">
        <f>IFERROR(IF(OR(Table1[[#This Row],[Regular Hours]]=0,Table1[[#This Row],[Regular Hours]]=""),VLOOKUP(Table1[[#This Row],[Position Title]],startingWages!$A$2:$D$200,2, FALSE),Table1[[#This Row],[Regular Wages]]/Table1[[#This Row],[Regular Hours]]),0)</f>
        <v>0</v>
      </c>
      <c r="V673" s="41">
        <f>IF(OR(Table1[[#This Row],[OvertimeHours]]="",Table1[[#This Row],[OvertimeHours]]=0),Table1[[#This Row],[Regular Hourly Wage]]*1.5,Table1[[#This Row],[OvertimeWages]]/Table1[[#This Row],[OvertimeHours]])</f>
        <v>0</v>
      </c>
      <c r="W673" s="41">
        <f>IF(OR(Table1[[#This Row],[Holiday Hours]]="",Table1[[#This Row],[Holiday Hours]]=0),Table1[[#This Row],[Regular Hourly Wage]],Table1[[#This Row],[Holiday Wages]]/Table1[[#This Row],[Holiday Hours]])</f>
        <v>0</v>
      </c>
      <c r="X673" s="41" t="str">
        <f>IF(Table1[[#This Row],[Regular Hourly Wage]]&lt;14.05,"$14.75",IF(Table1[[#This Row],[Regular Hourly Wage]]&lt;30,"5%","None"))</f>
        <v>$14.75</v>
      </c>
      <c r="Y673" s="41">
        <f>IF(Table1[[#This Row],[Wage Category]]="5%",Table1[[#This Row],[Regular Hourly Wage]]*1.05,IF(Table1[[#This Row],[Wage Category]]="$14.75",14.75,Table1[[#This Row],[Regular Hourly Wage]]))</f>
        <v>14.75</v>
      </c>
      <c r="Z673" s="41">
        <f>(1+IF(Table1[[#This Row],[Regular Hourly Wage]]=0,0.5,(Table1[[#This Row],[Overtime Hourly Wage]]-Table1[[#This Row],[Regular Hourly Wage]])/Table1[[#This Row],[Regular Hourly Wage]]))*Table1[[#This Row],[Regular Wage Cap]]</f>
        <v>22.125</v>
      </c>
      <c r="AA673" s="41">
        <f>(1+IF(Table1[[#This Row],[Regular Hourly Wage]]=0,0,(Table1[[#This Row],[Holiday Hourly Wage]]-Table1[[#This Row],[Regular Hourly Wage]])/Table1[[#This Row],[Regular Hourly Wage]]))*Table1[[#This Row],[Regular Wage Cap]]</f>
        <v>14.75</v>
      </c>
      <c r="AB673" s="41">
        <f>Table1[[#This Row],[Regular Hours3]]*Table1[[#This Row],[Regular Hourly Wage]]</f>
        <v>0</v>
      </c>
      <c r="AC673" s="41">
        <f>Table1[[#This Row],[OvertimeHours5]]*Table1[[#This Row],[Overtime Hourly Wage]]</f>
        <v>0</v>
      </c>
      <c r="AD673" s="41">
        <f>Table1[[#This Row],[Holiday Hours7]]*Table1[[#This Row],[Holiday Hourly Wage]]</f>
        <v>0</v>
      </c>
      <c r="AE673" s="41">
        <f>SUM(Table1[[#This Row],[Regular10]:[Holiday12]])</f>
        <v>0</v>
      </c>
      <c r="AF673" s="41">
        <f>Table1[[#This Row],[Regular Hours3]]*Table1[[#This Row],[Regular Wage Cap]]</f>
        <v>0</v>
      </c>
      <c r="AG673" s="41">
        <f>Table1[[#This Row],[OvertimeHours5]]*Table1[[#This Row],[Overtime Wage Cap]]</f>
        <v>0</v>
      </c>
      <c r="AH673" s="41">
        <f>Table1[[#This Row],[Holiday Hours7]]*Table1[[#This Row],[Holiday Wage Cap]]</f>
        <v>0</v>
      </c>
      <c r="AI673" s="41">
        <f>SUM(Table1[[#This Row],[Regular]:[Holiday]])</f>
        <v>0</v>
      </c>
      <c r="AJ673" s="41">
        <f>IF(Table1[[#This Row],[Total]]=0,0,Table1[[#This Row],[Total2]]-Table1[[#This Row],[Total]])</f>
        <v>0</v>
      </c>
      <c r="AK673" s="41">
        <f>Table1[[#This Row],[Difference]]*Table1[[#This Row],[DDS Funding Percent]]</f>
        <v>0</v>
      </c>
      <c r="AL673" s="41">
        <f>IF(Table1[[#This Row],[Regular Hourly Wage]]&lt;&gt;0,Table1[[#This Row],[Regular Wage Cap]]-Table1[[#This Row],[Regular Hourly Wage]],0)</f>
        <v>0</v>
      </c>
      <c r="AM673" s="38"/>
      <c r="AN673" s="41">
        <f>Table1[[#This Row],[Wage Difference]]*Table1[[#This Row],[Post Wage Increase Time Off Accruals (Hours)]]</f>
        <v>0</v>
      </c>
      <c r="AO673" s="41">
        <f>Table1[[#This Row],[Min Wage Time Off Accrual Expense]]*Table1[[#This Row],[DDS Funding Percent]]</f>
        <v>0</v>
      </c>
      <c r="AP673" s="1"/>
      <c r="AQ673" s="18"/>
    </row>
    <row r="674" spans="3:43" x14ac:dyDescent="0.25">
      <c r="C674" s="58"/>
      <c r="D674" s="57"/>
      <c r="K674" s="41">
        <f>SUM(Table1[[#This Row],[Regular Wages]],Table1[[#This Row],[OvertimeWages]],Table1[[#This Row],[Holiday Wages]],Table1[[#This Row],[Incentive Payments]])</f>
        <v>0</v>
      </c>
      <c r="L674" s="38"/>
      <c r="M674" s="38"/>
      <c r="N674" s="38"/>
      <c r="O674" s="38"/>
      <c r="P674" s="38"/>
      <c r="Q674" s="38"/>
      <c r="R674" s="38"/>
      <c r="S674" s="41">
        <f>SUM(Table1[[#This Row],[Regular Wages2]],Table1[[#This Row],[OvertimeWages4]],Table1[[#This Row],[Holiday Wages6]],Table1[[#This Row],[Incentive Payments8]])</f>
        <v>0</v>
      </c>
      <c r="T674" s="41">
        <f>SUM(Table1[[#This Row],[Total Pre Min Wage Wages]],Table1[[#This Row],[Total After Min Wage Wages]])</f>
        <v>0</v>
      </c>
      <c r="U674" s="41">
        <f>IFERROR(IF(OR(Table1[[#This Row],[Regular Hours]]=0,Table1[[#This Row],[Regular Hours]]=""),VLOOKUP(Table1[[#This Row],[Position Title]],startingWages!$A$2:$D$200,2, FALSE),Table1[[#This Row],[Regular Wages]]/Table1[[#This Row],[Regular Hours]]),0)</f>
        <v>0</v>
      </c>
      <c r="V674" s="41">
        <f>IF(OR(Table1[[#This Row],[OvertimeHours]]="",Table1[[#This Row],[OvertimeHours]]=0),Table1[[#This Row],[Regular Hourly Wage]]*1.5,Table1[[#This Row],[OvertimeWages]]/Table1[[#This Row],[OvertimeHours]])</f>
        <v>0</v>
      </c>
      <c r="W674" s="41">
        <f>IF(OR(Table1[[#This Row],[Holiday Hours]]="",Table1[[#This Row],[Holiday Hours]]=0),Table1[[#This Row],[Regular Hourly Wage]],Table1[[#This Row],[Holiday Wages]]/Table1[[#This Row],[Holiday Hours]])</f>
        <v>0</v>
      </c>
      <c r="X674" s="41" t="str">
        <f>IF(Table1[[#This Row],[Regular Hourly Wage]]&lt;14.05,"$14.75",IF(Table1[[#This Row],[Regular Hourly Wage]]&lt;30,"5%","None"))</f>
        <v>$14.75</v>
      </c>
      <c r="Y674" s="41">
        <f>IF(Table1[[#This Row],[Wage Category]]="5%",Table1[[#This Row],[Regular Hourly Wage]]*1.05,IF(Table1[[#This Row],[Wage Category]]="$14.75",14.75,Table1[[#This Row],[Regular Hourly Wage]]))</f>
        <v>14.75</v>
      </c>
      <c r="Z674" s="41">
        <f>(1+IF(Table1[[#This Row],[Regular Hourly Wage]]=0,0.5,(Table1[[#This Row],[Overtime Hourly Wage]]-Table1[[#This Row],[Regular Hourly Wage]])/Table1[[#This Row],[Regular Hourly Wage]]))*Table1[[#This Row],[Regular Wage Cap]]</f>
        <v>22.125</v>
      </c>
      <c r="AA674" s="41">
        <f>(1+IF(Table1[[#This Row],[Regular Hourly Wage]]=0,0,(Table1[[#This Row],[Holiday Hourly Wage]]-Table1[[#This Row],[Regular Hourly Wage]])/Table1[[#This Row],[Regular Hourly Wage]]))*Table1[[#This Row],[Regular Wage Cap]]</f>
        <v>14.75</v>
      </c>
      <c r="AB674" s="41">
        <f>Table1[[#This Row],[Regular Hours3]]*Table1[[#This Row],[Regular Hourly Wage]]</f>
        <v>0</v>
      </c>
      <c r="AC674" s="41">
        <f>Table1[[#This Row],[OvertimeHours5]]*Table1[[#This Row],[Overtime Hourly Wage]]</f>
        <v>0</v>
      </c>
      <c r="AD674" s="41">
        <f>Table1[[#This Row],[Holiday Hours7]]*Table1[[#This Row],[Holiday Hourly Wage]]</f>
        <v>0</v>
      </c>
      <c r="AE674" s="41">
        <f>SUM(Table1[[#This Row],[Regular10]:[Holiday12]])</f>
        <v>0</v>
      </c>
      <c r="AF674" s="41">
        <f>Table1[[#This Row],[Regular Hours3]]*Table1[[#This Row],[Regular Wage Cap]]</f>
        <v>0</v>
      </c>
      <c r="AG674" s="41">
        <f>Table1[[#This Row],[OvertimeHours5]]*Table1[[#This Row],[Overtime Wage Cap]]</f>
        <v>0</v>
      </c>
      <c r="AH674" s="41">
        <f>Table1[[#This Row],[Holiday Hours7]]*Table1[[#This Row],[Holiday Wage Cap]]</f>
        <v>0</v>
      </c>
      <c r="AI674" s="41">
        <f>SUM(Table1[[#This Row],[Regular]:[Holiday]])</f>
        <v>0</v>
      </c>
      <c r="AJ674" s="41">
        <f>IF(Table1[[#This Row],[Total]]=0,0,Table1[[#This Row],[Total2]]-Table1[[#This Row],[Total]])</f>
        <v>0</v>
      </c>
      <c r="AK674" s="41">
        <f>Table1[[#This Row],[Difference]]*Table1[[#This Row],[DDS Funding Percent]]</f>
        <v>0</v>
      </c>
      <c r="AL674" s="41">
        <f>IF(Table1[[#This Row],[Regular Hourly Wage]]&lt;&gt;0,Table1[[#This Row],[Regular Wage Cap]]-Table1[[#This Row],[Regular Hourly Wage]],0)</f>
        <v>0</v>
      </c>
      <c r="AM674" s="38"/>
      <c r="AN674" s="41">
        <f>Table1[[#This Row],[Wage Difference]]*Table1[[#This Row],[Post Wage Increase Time Off Accruals (Hours)]]</f>
        <v>0</v>
      </c>
      <c r="AO674" s="41">
        <f>Table1[[#This Row],[Min Wage Time Off Accrual Expense]]*Table1[[#This Row],[DDS Funding Percent]]</f>
        <v>0</v>
      </c>
      <c r="AP674" s="1"/>
      <c r="AQ674" s="18"/>
    </row>
    <row r="675" spans="3:43" x14ac:dyDescent="0.25">
      <c r="C675" s="58"/>
      <c r="D675" s="57"/>
      <c r="K675" s="41">
        <f>SUM(Table1[[#This Row],[Regular Wages]],Table1[[#This Row],[OvertimeWages]],Table1[[#This Row],[Holiday Wages]],Table1[[#This Row],[Incentive Payments]])</f>
        <v>0</v>
      </c>
      <c r="L675" s="38"/>
      <c r="M675" s="38"/>
      <c r="N675" s="38"/>
      <c r="O675" s="38"/>
      <c r="P675" s="38"/>
      <c r="Q675" s="38"/>
      <c r="R675" s="38"/>
      <c r="S675" s="41">
        <f>SUM(Table1[[#This Row],[Regular Wages2]],Table1[[#This Row],[OvertimeWages4]],Table1[[#This Row],[Holiday Wages6]],Table1[[#This Row],[Incentive Payments8]])</f>
        <v>0</v>
      </c>
      <c r="T675" s="41">
        <f>SUM(Table1[[#This Row],[Total Pre Min Wage Wages]],Table1[[#This Row],[Total After Min Wage Wages]])</f>
        <v>0</v>
      </c>
      <c r="U675" s="41">
        <f>IFERROR(IF(OR(Table1[[#This Row],[Regular Hours]]=0,Table1[[#This Row],[Regular Hours]]=""),VLOOKUP(Table1[[#This Row],[Position Title]],startingWages!$A$2:$D$200,2, FALSE),Table1[[#This Row],[Regular Wages]]/Table1[[#This Row],[Regular Hours]]),0)</f>
        <v>0</v>
      </c>
      <c r="V675" s="41">
        <f>IF(OR(Table1[[#This Row],[OvertimeHours]]="",Table1[[#This Row],[OvertimeHours]]=0),Table1[[#This Row],[Regular Hourly Wage]]*1.5,Table1[[#This Row],[OvertimeWages]]/Table1[[#This Row],[OvertimeHours]])</f>
        <v>0</v>
      </c>
      <c r="W675" s="41">
        <f>IF(OR(Table1[[#This Row],[Holiday Hours]]="",Table1[[#This Row],[Holiday Hours]]=0),Table1[[#This Row],[Regular Hourly Wage]],Table1[[#This Row],[Holiday Wages]]/Table1[[#This Row],[Holiday Hours]])</f>
        <v>0</v>
      </c>
      <c r="X675" s="41" t="str">
        <f>IF(Table1[[#This Row],[Regular Hourly Wage]]&lt;14.05,"$14.75",IF(Table1[[#This Row],[Regular Hourly Wage]]&lt;30,"5%","None"))</f>
        <v>$14.75</v>
      </c>
      <c r="Y675" s="41">
        <f>IF(Table1[[#This Row],[Wage Category]]="5%",Table1[[#This Row],[Regular Hourly Wage]]*1.05,IF(Table1[[#This Row],[Wage Category]]="$14.75",14.75,Table1[[#This Row],[Regular Hourly Wage]]))</f>
        <v>14.75</v>
      </c>
      <c r="Z675" s="41">
        <f>(1+IF(Table1[[#This Row],[Regular Hourly Wage]]=0,0.5,(Table1[[#This Row],[Overtime Hourly Wage]]-Table1[[#This Row],[Regular Hourly Wage]])/Table1[[#This Row],[Regular Hourly Wage]]))*Table1[[#This Row],[Regular Wage Cap]]</f>
        <v>22.125</v>
      </c>
      <c r="AA675" s="41">
        <f>(1+IF(Table1[[#This Row],[Regular Hourly Wage]]=0,0,(Table1[[#This Row],[Holiday Hourly Wage]]-Table1[[#This Row],[Regular Hourly Wage]])/Table1[[#This Row],[Regular Hourly Wage]]))*Table1[[#This Row],[Regular Wage Cap]]</f>
        <v>14.75</v>
      </c>
      <c r="AB675" s="41">
        <f>Table1[[#This Row],[Regular Hours3]]*Table1[[#This Row],[Regular Hourly Wage]]</f>
        <v>0</v>
      </c>
      <c r="AC675" s="41">
        <f>Table1[[#This Row],[OvertimeHours5]]*Table1[[#This Row],[Overtime Hourly Wage]]</f>
        <v>0</v>
      </c>
      <c r="AD675" s="41">
        <f>Table1[[#This Row],[Holiday Hours7]]*Table1[[#This Row],[Holiday Hourly Wage]]</f>
        <v>0</v>
      </c>
      <c r="AE675" s="41">
        <f>SUM(Table1[[#This Row],[Regular10]:[Holiday12]])</f>
        <v>0</v>
      </c>
      <c r="AF675" s="41">
        <f>Table1[[#This Row],[Regular Hours3]]*Table1[[#This Row],[Regular Wage Cap]]</f>
        <v>0</v>
      </c>
      <c r="AG675" s="41">
        <f>Table1[[#This Row],[OvertimeHours5]]*Table1[[#This Row],[Overtime Wage Cap]]</f>
        <v>0</v>
      </c>
      <c r="AH675" s="41">
        <f>Table1[[#This Row],[Holiday Hours7]]*Table1[[#This Row],[Holiday Wage Cap]]</f>
        <v>0</v>
      </c>
      <c r="AI675" s="41">
        <f>SUM(Table1[[#This Row],[Regular]:[Holiday]])</f>
        <v>0</v>
      </c>
      <c r="AJ675" s="41">
        <f>IF(Table1[[#This Row],[Total]]=0,0,Table1[[#This Row],[Total2]]-Table1[[#This Row],[Total]])</f>
        <v>0</v>
      </c>
      <c r="AK675" s="41">
        <f>Table1[[#This Row],[Difference]]*Table1[[#This Row],[DDS Funding Percent]]</f>
        <v>0</v>
      </c>
      <c r="AL675" s="41">
        <f>IF(Table1[[#This Row],[Regular Hourly Wage]]&lt;&gt;0,Table1[[#This Row],[Regular Wage Cap]]-Table1[[#This Row],[Regular Hourly Wage]],0)</f>
        <v>0</v>
      </c>
      <c r="AM675" s="38"/>
      <c r="AN675" s="41">
        <f>Table1[[#This Row],[Wage Difference]]*Table1[[#This Row],[Post Wage Increase Time Off Accruals (Hours)]]</f>
        <v>0</v>
      </c>
      <c r="AO675" s="41">
        <f>Table1[[#This Row],[Min Wage Time Off Accrual Expense]]*Table1[[#This Row],[DDS Funding Percent]]</f>
        <v>0</v>
      </c>
      <c r="AP675" s="1"/>
      <c r="AQ675" s="18"/>
    </row>
    <row r="676" spans="3:43" x14ac:dyDescent="0.25">
      <c r="C676" s="58"/>
      <c r="D676" s="57"/>
      <c r="K676" s="41">
        <f>SUM(Table1[[#This Row],[Regular Wages]],Table1[[#This Row],[OvertimeWages]],Table1[[#This Row],[Holiday Wages]],Table1[[#This Row],[Incentive Payments]])</f>
        <v>0</v>
      </c>
      <c r="L676" s="38"/>
      <c r="M676" s="38"/>
      <c r="N676" s="38"/>
      <c r="O676" s="38"/>
      <c r="P676" s="38"/>
      <c r="Q676" s="38"/>
      <c r="R676" s="38"/>
      <c r="S676" s="41">
        <f>SUM(Table1[[#This Row],[Regular Wages2]],Table1[[#This Row],[OvertimeWages4]],Table1[[#This Row],[Holiday Wages6]],Table1[[#This Row],[Incentive Payments8]])</f>
        <v>0</v>
      </c>
      <c r="T676" s="41">
        <f>SUM(Table1[[#This Row],[Total Pre Min Wage Wages]],Table1[[#This Row],[Total After Min Wage Wages]])</f>
        <v>0</v>
      </c>
      <c r="U676" s="41">
        <f>IFERROR(IF(OR(Table1[[#This Row],[Regular Hours]]=0,Table1[[#This Row],[Regular Hours]]=""),VLOOKUP(Table1[[#This Row],[Position Title]],startingWages!$A$2:$D$200,2, FALSE),Table1[[#This Row],[Regular Wages]]/Table1[[#This Row],[Regular Hours]]),0)</f>
        <v>0</v>
      </c>
      <c r="V676" s="41">
        <f>IF(OR(Table1[[#This Row],[OvertimeHours]]="",Table1[[#This Row],[OvertimeHours]]=0),Table1[[#This Row],[Regular Hourly Wage]]*1.5,Table1[[#This Row],[OvertimeWages]]/Table1[[#This Row],[OvertimeHours]])</f>
        <v>0</v>
      </c>
      <c r="W676" s="41">
        <f>IF(OR(Table1[[#This Row],[Holiday Hours]]="",Table1[[#This Row],[Holiday Hours]]=0),Table1[[#This Row],[Regular Hourly Wage]],Table1[[#This Row],[Holiday Wages]]/Table1[[#This Row],[Holiday Hours]])</f>
        <v>0</v>
      </c>
      <c r="X676" s="41" t="str">
        <f>IF(Table1[[#This Row],[Regular Hourly Wage]]&lt;14.05,"$14.75",IF(Table1[[#This Row],[Regular Hourly Wage]]&lt;30,"5%","None"))</f>
        <v>$14.75</v>
      </c>
      <c r="Y676" s="41">
        <f>IF(Table1[[#This Row],[Wage Category]]="5%",Table1[[#This Row],[Regular Hourly Wage]]*1.05,IF(Table1[[#This Row],[Wage Category]]="$14.75",14.75,Table1[[#This Row],[Regular Hourly Wage]]))</f>
        <v>14.75</v>
      </c>
      <c r="Z676" s="41">
        <f>(1+IF(Table1[[#This Row],[Regular Hourly Wage]]=0,0.5,(Table1[[#This Row],[Overtime Hourly Wage]]-Table1[[#This Row],[Regular Hourly Wage]])/Table1[[#This Row],[Regular Hourly Wage]]))*Table1[[#This Row],[Regular Wage Cap]]</f>
        <v>22.125</v>
      </c>
      <c r="AA676" s="41">
        <f>(1+IF(Table1[[#This Row],[Regular Hourly Wage]]=0,0,(Table1[[#This Row],[Holiday Hourly Wage]]-Table1[[#This Row],[Regular Hourly Wage]])/Table1[[#This Row],[Regular Hourly Wage]]))*Table1[[#This Row],[Regular Wage Cap]]</f>
        <v>14.75</v>
      </c>
      <c r="AB676" s="41">
        <f>Table1[[#This Row],[Regular Hours3]]*Table1[[#This Row],[Regular Hourly Wage]]</f>
        <v>0</v>
      </c>
      <c r="AC676" s="41">
        <f>Table1[[#This Row],[OvertimeHours5]]*Table1[[#This Row],[Overtime Hourly Wage]]</f>
        <v>0</v>
      </c>
      <c r="AD676" s="41">
        <f>Table1[[#This Row],[Holiday Hours7]]*Table1[[#This Row],[Holiday Hourly Wage]]</f>
        <v>0</v>
      </c>
      <c r="AE676" s="41">
        <f>SUM(Table1[[#This Row],[Regular10]:[Holiday12]])</f>
        <v>0</v>
      </c>
      <c r="AF676" s="41">
        <f>Table1[[#This Row],[Regular Hours3]]*Table1[[#This Row],[Regular Wage Cap]]</f>
        <v>0</v>
      </c>
      <c r="AG676" s="41">
        <f>Table1[[#This Row],[OvertimeHours5]]*Table1[[#This Row],[Overtime Wage Cap]]</f>
        <v>0</v>
      </c>
      <c r="AH676" s="41">
        <f>Table1[[#This Row],[Holiday Hours7]]*Table1[[#This Row],[Holiday Wage Cap]]</f>
        <v>0</v>
      </c>
      <c r="AI676" s="41">
        <f>SUM(Table1[[#This Row],[Regular]:[Holiday]])</f>
        <v>0</v>
      </c>
      <c r="AJ676" s="41">
        <f>IF(Table1[[#This Row],[Total]]=0,0,Table1[[#This Row],[Total2]]-Table1[[#This Row],[Total]])</f>
        <v>0</v>
      </c>
      <c r="AK676" s="41">
        <f>Table1[[#This Row],[Difference]]*Table1[[#This Row],[DDS Funding Percent]]</f>
        <v>0</v>
      </c>
      <c r="AL676" s="41">
        <f>IF(Table1[[#This Row],[Regular Hourly Wage]]&lt;&gt;0,Table1[[#This Row],[Regular Wage Cap]]-Table1[[#This Row],[Regular Hourly Wage]],0)</f>
        <v>0</v>
      </c>
      <c r="AM676" s="38"/>
      <c r="AN676" s="41">
        <f>Table1[[#This Row],[Wage Difference]]*Table1[[#This Row],[Post Wage Increase Time Off Accruals (Hours)]]</f>
        <v>0</v>
      </c>
      <c r="AO676" s="41">
        <f>Table1[[#This Row],[Min Wage Time Off Accrual Expense]]*Table1[[#This Row],[DDS Funding Percent]]</f>
        <v>0</v>
      </c>
      <c r="AP676" s="1"/>
      <c r="AQ676" s="18"/>
    </row>
    <row r="677" spans="3:43" x14ac:dyDescent="0.25">
      <c r="C677" s="58"/>
      <c r="D677" s="57"/>
      <c r="K677" s="41">
        <f>SUM(Table1[[#This Row],[Regular Wages]],Table1[[#This Row],[OvertimeWages]],Table1[[#This Row],[Holiday Wages]],Table1[[#This Row],[Incentive Payments]])</f>
        <v>0</v>
      </c>
      <c r="L677" s="38"/>
      <c r="M677" s="38"/>
      <c r="N677" s="38"/>
      <c r="O677" s="38"/>
      <c r="P677" s="38"/>
      <c r="Q677" s="38"/>
      <c r="R677" s="38"/>
      <c r="S677" s="41">
        <f>SUM(Table1[[#This Row],[Regular Wages2]],Table1[[#This Row],[OvertimeWages4]],Table1[[#This Row],[Holiday Wages6]],Table1[[#This Row],[Incentive Payments8]])</f>
        <v>0</v>
      </c>
      <c r="T677" s="41">
        <f>SUM(Table1[[#This Row],[Total Pre Min Wage Wages]],Table1[[#This Row],[Total After Min Wage Wages]])</f>
        <v>0</v>
      </c>
      <c r="U677" s="41">
        <f>IFERROR(IF(OR(Table1[[#This Row],[Regular Hours]]=0,Table1[[#This Row],[Regular Hours]]=""),VLOOKUP(Table1[[#This Row],[Position Title]],startingWages!$A$2:$D$200,2, FALSE),Table1[[#This Row],[Regular Wages]]/Table1[[#This Row],[Regular Hours]]),0)</f>
        <v>0</v>
      </c>
      <c r="V677" s="41">
        <f>IF(OR(Table1[[#This Row],[OvertimeHours]]="",Table1[[#This Row],[OvertimeHours]]=0),Table1[[#This Row],[Regular Hourly Wage]]*1.5,Table1[[#This Row],[OvertimeWages]]/Table1[[#This Row],[OvertimeHours]])</f>
        <v>0</v>
      </c>
      <c r="W677" s="41">
        <f>IF(OR(Table1[[#This Row],[Holiday Hours]]="",Table1[[#This Row],[Holiday Hours]]=0),Table1[[#This Row],[Regular Hourly Wage]],Table1[[#This Row],[Holiday Wages]]/Table1[[#This Row],[Holiday Hours]])</f>
        <v>0</v>
      </c>
      <c r="X677" s="41" t="str">
        <f>IF(Table1[[#This Row],[Regular Hourly Wage]]&lt;14.05,"$14.75",IF(Table1[[#This Row],[Regular Hourly Wage]]&lt;30,"5%","None"))</f>
        <v>$14.75</v>
      </c>
      <c r="Y677" s="41">
        <f>IF(Table1[[#This Row],[Wage Category]]="5%",Table1[[#This Row],[Regular Hourly Wage]]*1.05,IF(Table1[[#This Row],[Wage Category]]="$14.75",14.75,Table1[[#This Row],[Regular Hourly Wage]]))</f>
        <v>14.75</v>
      </c>
      <c r="Z677" s="41">
        <f>(1+IF(Table1[[#This Row],[Regular Hourly Wage]]=0,0.5,(Table1[[#This Row],[Overtime Hourly Wage]]-Table1[[#This Row],[Regular Hourly Wage]])/Table1[[#This Row],[Regular Hourly Wage]]))*Table1[[#This Row],[Regular Wage Cap]]</f>
        <v>22.125</v>
      </c>
      <c r="AA677" s="41">
        <f>(1+IF(Table1[[#This Row],[Regular Hourly Wage]]=0,0,(Table1[[#This Row],[Holiday Hourly Wage]]-Table1[[#This Row],[Regular Hourly Wage]])/Table1[[#This Row],[Regular Hourly Wage]]))*Table1[[#This Row],[Regular Wage Cap]]</f>
        <v>14.75</v>
      </c>
      <c r="AB677" s="41">
        <f>Table1[[#This Row],[Regular Hours3]]*Table1[[#This Row],[Regular Hourly Wage]]</f>
        <v>0</v>
      </c>
      <c r="AC677" s="41">
        <f>Table1[[#This Row],[OvertimeHours5]]*Table1[[#This Row],[Overtime Hourly Wage]]</f>
        <v>0</v>
      </c>
      <c r="AD677" s="41">
        <f>Table1[[#This Row],[Holiday Hours7]]*Table1[[#This Row],[Holiday Hourly Wage]]</f>
        <v>0</v>
      </c>
      <c r="AE677" s="41">
        <f>SUM(Table1[[#This Row],[Regular10]:[Holiday12]])</f>
        <v>0</v>
      </c>
      <c r="AF677" s="41">
        <f>Table1[[#This Row],[Regular Hours3]]*Table1[[#This Row],[Regular Wage Cap]]</f>
        <v>0</v>
      </c>
      <c r="AG677" s="41">
        <f>Table1[[#This Row],[OvertimeHours5]]*Table1[[#This Row],[Overtime Wage Cap]]</f>
        <v>0</v>
      </c>
      <c r="AH677" s="41">
        <f>Table1[[#This Row],[Holiday Hours7]]*Table1[[#This Row],[Holiday Wage Cap]]</f>
        <v>0</v>
      </c>
      <c r="AI677" s="41">
        <f>SUM(Table1[[#This Row],[Regular]:[Holiday]])</f>
        <v>0</v>
      </c>
      <c r="AJ677" s="41">
        <f>IF(Table1[[#This Row],[Total]]=0,0,Table1[[#This Row],[Total2]]-Table1[[#This Row],[Total]])</f>
        <v>0</v>
      </c>
      <c r="AK677" s="41">
        <f>Table1[[#This Row],[Difference]]*Table1[[#This Row],[DDS Funding Percent]]</f>
        <v>0</v>
      </c>
      <c r="AL677" s="41">
        <f>IF(Table1[[#This Row],[Regular Hourly Wage]]&lt;&gt;0,Table1[[#This Row],[Regular Wage Cap]]-Table1[[#This Row],[Regular Hourly Wage]],0)</f>
        <v>0</v>
      </c>
      <c r="AM677" s="38"/>
      <c r="AN677" s="41">
        <f>Table1[[#This Row],[Wage Difference]]*Table1[[#This Row],[Post Wage Increase Time Off Accruals (Hours)]]</f>
        <v>0</v>
      </c>
      <c r="AO677" s="41">
        <f>Table1[[#This Row],[Min Wage Time Off Accrual Expense]]*Table1[[#This Row],[DDS Funding Percent]]</f>
        <v>0</v>
      </c>
      <c r="AP677" s="1"/>
      <c r="AQ677" s="18"/>
    </row>
    <row r="678" spans="3:43" x14ac:dyDescent="0.25">
      <c r="C678" s="58"/>
      <c r="D678" s="57"/>
      <c r="K678" s="41">
        <f>SUM(Table1[[#This Row],[Regular Wages]],Table1[[#This Row],[OvertimeWages]],Table1[[#This Row],[Holiday Wages]],Table1[[#This Row],[Incentive Payments]])</f>
        <v>0</v>
      </c>
      <c r="L678" s="38"/>
      <c r="M678" s="38"/>
      <c r="N678" s="38"/>
      <c r="O678" s="38"/>
      <c r="P678" s="38"/>
      <c r="Q678" s="38"/>
      <c r="R678" s="38"/>
      <c r="S678" s="41">
        <f>SUM(Table1[[#This Row],[Regular Wages2]],Table1[[#This Row],[OvertimeWages4]],Table1[[#This Row],[Holiday Wages6]],Table1[[#This Row],[Incentive Payments8]])</f>
        <v>0</v>
      </c>
      <c r="T678" s="41">
        <f>SUM(Table1[[#This Row],[Total Pre Min Wage Wages]],Table1[[#This Row],[Total After Min Wage Wages]])</f>
        <v>0</v>
      </c>
      <c r="U678" s="41">
        <f>IFERROR(IF(OR(Table1[[#This Row],[Regular Hours]]=0,Table1[[#This Row],[Regular Hours]]=""),VLOOKUP(Table1[[#This Row],[Position Title]],startingWages!$A$2:$D$200,2, FALSE),Table1[[#This Row],[Regular Wages]]/Table1[[#This Row],[Regular Hours]]),0)</f>
        <v>0</v>
      </c>
      <c r="V678" s="41">
        <f>IF(OR(Table1[[#This Row],[OvertimeHours]]="",Table1[[#This Row],[OvertimeHours]]=0),Table1[[#This Row],[Regular Hourly Wage]]*1.5,Table1[[#This Row],[OvertimeWages]]/Table1[[#This Row],[OvertimeHours]])</f>
        <v>0</v>
      </c>
      <c r="W678" s="41">
        <f>IF(OR(Table1[[#This Row],[Holiday Hours]]="",Table1[[#This Row],[Holiday Hours]]=0),Table1[[#This Row],[Regular Hourly Wage]],Table1[[#This Row],[Holiday Wages]]/Table1[[#This Row],[Holiday Hours]])</f>
        <v>0</v>
      </c>
      <c r="X678" s="41" t="str">
        <f>IF(Table1[[#This Row],[Regular Hourly Wage]]&lt;14.05,"$14.75",IF(Table1[[#This Row],[Regular Hourly Wage]]&lt;30,"5%","None"))</f>
        <v>$14.75</v>
      </c>
      <c r="Y678" s="41">
        <f>IF(Table1[[#This Row],[Wage Category]]="5%",Table1[[#This Row],[Regular Hourly Wage]]*1.05,IF(Table1[[#This Row],[Wage Category]]="$14.75",14.75,Table1[[#This Row],[Regular Hourly Wage]]))</f>
        <v>14.75</v>
      </c>
      <c r="Z678" s="41">
        <f>(1+IF(Table1[[#This Row],[Regular Hourly Wage]]=0,0.5,(Table1[[#This Row],[Overtime Hourly Wage]]-Table1[[#This Row],[Regular Hourly Wage]])/Table1[[#This Row],[Regular Hourly Wage]]))*Table1[[#This Row],[Regular Wage Cap]]</f>
        <v>22.125</v>
      </c>
      <c r="AA678" s="41">
        <f>(1+IF(Table1[[#This Row],[Regular Hourly Wage]]=0,0,(Table1[[#This Row],[Holiday Hourly Wage]]-Table1[[#This Row],[Regular Hourly Wage]])/Table1[[#This Row],[Regular Hourly Wage]]))*Table1[[#This Row],[Regular Wage Cap]]</f>
        <v>14.75</v>
      </c>
      <c r="AB678" s="41">
        <f>Table1[[#This Row],[Regular Hours3]]*Table1[[#This Row],[Regular Hourly Wage]]</f>
        <v>0</v>
      </c>
      <c r="AC678" s="41">
        <f>Table1[[#This Row],[OvertimeHours5]]*Table1[[#This Row],[Overtime Hourly Wage]]</f>
        <v>0</v>
      </c>
      <c r="AD678" s="41">
        <f>Table1[[#This Row],[Holiday Hours7]]*Table1[[#This Row],[Holiday Hourly Wage]]</f>
        <v>0</v>
      </c>
      <c r="AE678" s="41">
        <f>SUM(Table1[[#This Row],[Regular10]:[Holiday12]])</f>
        <v>0</v>
      </c>
      <c r="AF678" s="41">
        <f>Table1[[#This Row],[Regular Hours3]]*Table1[[#This Row],[Regular Wage Cap]]</f>
        <v>0</v>
      </c>
      <c r="AG678" s="41">
        <f>Table1[[#This Row],[OvertimeHours5]]*Table1[[#This Row],[Overtime Wage Cap]]</f>
        <v>0</v>
      </c>
      <c r="AH678" s="41">
        <f>Table1[[#This Row],[Holiday Hours7]]*Table1[[#This Row],[Holiday Wage Cap]]</f>
        <v>0</v>
      </c>
      <c r="AI678" s="41">
        <f>SUM(Table1[[#This Row],[Regular]:[Holiday]])</f>
        <v>0</v>
      </c>
      <c r="AJ678" s="41">
        <f>IF(Table1[[#This Row],[Total]]=0,0,Table1[[#This Row],[Total2]]-Table1[[#This Row],[Total]])</f>
        <v>0</v>
      </c>
      <c r="AK678" s="41">
        <f>Table1[[#This Row],[Difference]]*Table1[[#This Row],[DDS Funding Percent]]</f>
        <v>0</v>
      </c>
      <c r="AL678" s="41">
        <f>IF(Table1[[#This Row],[Regular Hourly Wage]]&lt;&gt;0,Table1[[#This Row],[Regular Wage Cap]]-Table1[[#This Row],[Regular Hourly Wage]],0)</f>
        <v>0</v>
      </c>
      <c r="AM678" s="38"/>
      <c r="AN678" s="41">
        <f>Table1[[#This Row],[Wage Difference]]*Table1[[#This Row],[Post Wage Increase Time Off Accruals (Hours)]]</f>
        <v>0</v>
      </c>
      <c r="AO678" s="41">
        <f>Table1[[#This Row],[Min Wage Time Off Accrual Expense]]*Table1[[#This Row],[DDS Funding Percent]]</f>
        <v>0</v>
      </c>
      <c r="AP678" s="1"/>
      <c r="AQ678" s="18"/>
    </row>
    <row r="679" spans="3:43" x14ac:dyDescent="0.25">
      <c r="C679" s="58"/>
      <c r="D679" s="57"/>
      <c r="K679" s="41">
        <f>SUM(Table1[[#This Row],[Regular Wages]],Table1[[#This Row],[OvertimeWages]],Table1[[#This Row],[Holiday Wages]],Table1[[#This Row],[Incentive Payments]])</f>
        <v>0</v>
      </c>
      <c r="L679" s="38"/>
      <c r="M679" s="38"/>
      <c r="N679" s="38"/>
      <c r="O679" s="38"/>
      <c r="P679" s="38"/>
      <c r="Q679" s="38"/>
      <c r="R679" s="38"/>
      <c r="S679" s="41">
        <f>SUM(Table1[[#This Row],[Regular Wages2]],Table1[[#This Row],[OvertimeWages4]],Table1[[#This Row],[Holiday Wages6]],Table1[[#This Row],[Incentive Payments8]])</f>
        <v>0</v>
      </c>
      <c r="T679" s="41">
        <f>SUM(Table1[[#This Row],[Total Pre Min Wage Wages]],Table1[[#This Row],[Total After Min Wage Wages]])</f>
        <v>0</v>
      </c>
      <c r="U679" s="41">
        <f>IFERROR(IF(OR(Table1[[#This Row],[Regular Hours]]=0,Table1[[#This Row],[Regular Hours]]=""),VLOOKUP(Table1[[#This Row],[Position Title]],startingWages!$A$2:$D$200,2, FALSE),Table1[[#This Row],[Regular Wages]]/Table1[[#This Row],[Regular Hours]]),0)</f>
        <v>0</v>
      </c>
      <c r="V679" s="41">
        <f>IF(OR(Table1[[#This Row],[OvertimeHours]]="",Table1[[#This Row],[OvertimeHours]]=0),Table1[[#This Row],[Regular Hourly Wage]]*1.5,Table1[[#This Row],[OvertimeWages]]/Table1[[#This Row],[OvertimeHours]])</f>
        <v>0</v>
      </c>
      <c r="W679" s="41">
        <f>IF(OR(Table1[[#This Row],[Holiday Hours]]="",Table1[[#This Row],[Holiday Hours]]=0),Table1[[#This Row],[Regular Hourly Wage]],Table1[[#This Row],[Holiday Wages]]/Table1[[#This Row],[Holiday Hours]])</f>
        <v>0</v>
      </c>
      <c r="X679" s="41" t="str">
        <f>IF(Table1[[#This Row],[Regular Hourly Wage]]&lt;14.05,"$14.75",IF(Table1[[#This Row],[Regular Hourly Wage]]&lt;30,"5%","None"))</f>
        <v>$14.75</v>
      </c>
      <c r="Y679" s="41">
        <f>IF(Table1[[#This Row],[Wage Category]]="5%",Table1[[#This Row],[Regular Hourly Wage]]*1.05,IF(Table1[[#This Row],[Wage Category]]="$14.75",14.75,Table1[[#This Row],[Regular Hourly Wage]]))</f>
        <v>14.75</v>
      </c>
      <c r="Z679" s="41">
        <f>(1+IF(Table1[[#This Row],[Regular Hourly Wage]]=0,0.5,(Table1[[#This Row],[Overtime Hourly Wage]]-Table1[[#This Row],[Regular Hourly Wage]])/Table1[[#This Row],[Regular Hourly Wage]]))*Table1[[#This Row],[Regular Wage Cap]]</f>
        <v>22.125</v>
      </c>
      <c r="AA679" s="41">
        <f>(1+IF(Table1[[#This Row],[Regular Hourly Wage]]=0,0,(Table1[[#This Row],[Holiday Hourly Wage]]-Table1[[#This Row],[Regular Hourly Wage]])/Table1[[#This Row],[Regular Hourly Wage]]))*Table1[[#This Row],[Regular Wage Cap]]</f>
        <v>14.75</v>
      </c>
      <c r="AB679" s="41">
        <f>Table1[[#This Row],[Regular Hours3]]*Table1[[#This Row],[Regular Hourly Wage]]</f>
        <v>0</v>
      </c>
      <c r="AC679" s="41">
        <f>Table1[[#This Row],[OvertimeHours5]]*Table1[[#This Row],[Overtime Hourly Wage]]</f>
        <v>0</v>
      </c>
      <c r="AD679" s="41">
        <f>Table1[[#This Row],[Holiday Hours7]]*Table1[[#This Row],[Holiday Hourly Wage]]</f>
        <v>0</v>
      </c>
      <c r="AE679" s="41">
        <f>SUM(Table1[[#This Row],[Regular10]:[Holiday12]])</f>
        <v>0</v>
      </c>
      <c r="AF679" s="41">
        <f>Table1[[#This Row],[Regular Hours3]]*Table1[[#This Row],[Regular Wage Cap]]</f>
        <v>0</v>
      </c>
      <c r="AG679" s="41">
        <f>Table1[[#This Row],[OvertimeHours5]]*Table1[[#This Row],[Overtime Wage Cap]]</f>
        <v>0</v>
      </c>
      <c r="AH679" s="41">
        <f>Table1[[#This Row],[Holiday Hours7]]*Table1[[#This Row],[Holiday Wage Cap]]</f>
        <v>0</v>
      </c>
      <c r="AI679" s="41">
        <f>SUM(Table1[[#This Row],[Regular]:[Holiday]])</f>
        <v>0</v>
      </c>
      <c r="AJ679" s="41">
        <f>IF(Table1[[#This Row],[Total]]=0,0,Table1[[#This Row],[Total2]]-Table1[[#This Row],[Total]])</f>
        <v>0</v>
      </c>
      <c r="AK679" s="41">
        <f>Table1[[#This Row],[Difference]]*Table1[[#This Row],[DDS Funding Percent]]</f>
        <v>0</v>
      </c>
      <c r="AL679" s="41">
        <f>IF(Table1[[#This Row],[Regular Hourly Wage]]&lt;&gt;0,Table1[[#This Row],[Regular Wage Cap]]-Table1[[#This Row],[Regular Hourly Wage]],0)</f>
        <v>0</v>
      </c>
      <c r="AM679" s="38"/>
      <c r="AN679" s="41">
        <f>Table1[[#This Row],[Wage Difference]]*Table1[[#This Row],[Post Wage Increase Time Off Accruals (Hours)]]</f>
        <v>0</v>
      </c>
      <c r="AO679" s="41">
        <f>Table1[[#This Row],[Min Wage Time Off Accrual Expense]]*Table1[[#This Row],[DDS Funding Percent]]</f>
        <v>0</v>
      </c>
      <c r="AP679" s="1"/>
      <c r="AQ679" s="18"/>
    </row>
    <row r="680" spans="3:43" x14ac:dyDescent="0.25">
      <c r="C680" s="58"/>
      <c r="D680" s="57"/>
      <c r="K680" s="41">
        <f>SUM(Table1[[#This Row],[Regular Wages]],Table1[[#This Row],[OvertimeWages]],Table1[[#This Row],[Holiday Wages]],Table1[[#This Row],[Incentive Payments]])</f>
        <v>0</v>
      </c>
      <c r="L680" s="38"/>
      <c r="M680" s="38"/>
      <c r="N680" s="38"/>
      <c r="O680" s="38"/>
      <c r="P680" s="38"/>
      <c r="Q680" s="38"/>
      <c r="R680" s="38"/>
      <c r="S680" s="41">
        <f>SUM(Table1[[#This Row],[Regular Wages2]],Table1[[#This Row],[OvertimeWages4]],Table1[[#This Row],[Holiday Wages6]],Table1[[#This Row],[Incentive Payments8]])</f>
        <v>0</v>
      </c>
      <c r="T680" s="41">
        <f>SUM(Table1[[#This Row],[Total Pre Min Wage Wages]],Table1[[#This Row],[Total After Min Wage Wages]])</f>
        <v>0</v>
      </c>
      <c r="U680" s="41">
        <f>IFERROR(IF(OR(Table1[[#This Row],[Regular Hours]]=0,Table1[[#This Row],[Regular Hours]]=""),VLOOKUP(Table1[[#This Row],[Position Title]],startingWages!$A$2:$D$200,2, FALSE),Table1[[#This Row],[Regular Wages]]/Table1[[#This Row],[Regular Hours]]),0)</f>
        <v>0</v>
      </c>
      <c r="V680" s="41">
        <f>IF(OR(Table1[[#This Row],[OvertimeHours]]="",Table1[[#This Row],[OvertimeHours]]=0),Table1[[#This Row],[Regular Hourly Wage]]*1.5,Table1[[#This Row],[OvertimeWages]]/Table1[[#This Row],[OvertimeHours]])</f>
        <v>0</v>
      </c>
      <c r="W680" s="41">
        <f>IF(OR(Table1[[#This Row],[Holiday Hours]]="",Table1[[#This Row],[Holiday Hours]]=0),Table1[[#This Row],[Regular Hourly Wage]],Table1[[#This Row],[Holiday Wages]]/Table1[[#This Row],[Holiday Hours]])</f>
        <v>0</v>
      </c>
      <c r="X680" s="41" t="str">
        <f>IF(Table1[[#This Row],[Regular Hourly Wage]]&lt;14.05,"$14.75",IF(Table1[[#This Row],[Regular Hourly Wage]]&lt;30,"5%","None"))</f>
        <v>$14.75</v>
      </c>
      <c r="Y680" s="41">
        <f>IF(Table1[[#This Row],[Wage Category]]="5%",Table1[[#This Row],[Regular Hourly Wage]]*1.05,IF(Table1[[#This Row],[Wage Category]]="$14.75",14.75,Table1[[#This Row],[Regular Hourly Wage]]))</f>
        <v>14.75</v>
      </c>
      <c r="Z680" s="41">
        <f>(1+IF(Table1[[#This Row],[Regular Hourly Wage]]=0,0.5,(Table1[[#This Row],[Overtime Hourly Wage]]-Table1[[#This Row],[Regular Hourly Wage]])/Table1[[#This Row],[Regular Hourly Wage]]))*Table1[[#This Row],[Regular Wage Cap]]</f>
        <v>22.125</v>
      </c>
      <c r="AA680" s="41">
        <f>(1+IF(Table1[[#This Row],[Regular Hourly Wage]]=0,0,(Table1[[#This Row],[Holiday Hourly Wage]]-Table1[[#This Row],[Regular Hourly Wage]])/Table1[[#This Row],[Regular Hourly Wage]]))*Table1[[#This Row],[Regular Wage Cap]]</f>
        <v>14.75</v>
      </c>
      <c r="AB680" s="41">
        <f>Table1[[#This Row],[Regular Hours3]]*Table1[[#This Row],[Regular Hourly Wage]]</f>
        <v>0</v>
      </c>
      <c r="AC680" s="41">
        <f>Table1[[#This Row],[OvertimeHours5]]*Table1[[#This Row],[Overtime Hourly Wage]]</f>
        <v>0</v>
      </c>
      <c r="AD680" s="41">
        <f>Table1[[#This Row],[Holiday Hours7]]*Table1[[#This Row],[Holiday Hourly Wage]]</f>
        <v>0</v>
      </c>
      <c r="AE680" s="41">
        <f>SUM(Table1[[#This Row],[Regular10]:[Holiday12]])</f>
        <v>0</v>
      </c>
      <c r="AF680" s="41">
        <f>Table1[[#This Row],[Regular Hours3]]*Table1[[#This Row],[Regular Wage Cap]]</f>
        <v>0</v>
      </c>
      <c r="AG680" s="41">
        <f>Table1[[#This Row],[OvertimeHours5]]*Table1[[#This Row],[Overtime Wage Cap]]</f>
        <v>0</v>
      </c>
      <c r="AH680" s="41">
        <f>Table1[[#This Row],[Holiday Hours7]]*Table1[[#This Row],[Holiday Wage Cap]]</f>
        <v>0</v>
      </c>
      <c r="AI680" s="41">
        <f>SUM(Table1[[#This Row],[Regular]:[Holiday]])</f>
        <v>0</v>
      </c>
      <c r="AJ680" s="41">
        <f>IF(Table1[[#This Row],[Total]]=0,0,Table1[[#This Row],[Total2]]-Table1[[#This Row],[Total]])</f>
        <v>0</v>
      </c>
      <c r="AK680" s="41">
        <f>Table1[[#This Row],[Difference]]*Table1[[#This Row],[DDS Funding Percent]]</f>
        <v>0</v>
      </c>
      <c r="AL680" s="41">
        <f>IF(Table1[[#This Row],[Regular Hourly Wage]]&lt;&gt;0,Table1[[#This Row],[Regular Wage Cap]]-Table1[[#This Row],[Regular Hourly Wage]],0)</f>
        <v>0</v>
      </c>
      <c r="AM680" s="38"/>
      <c r="AN680" s="41">
        <f>Table1[[#This Row],[Wage Difference]]*Table1[[#This Row],[Post Wage Increase Time Off Accruals (Hours)]]</f>
        <v>0</v>
      </c>
      <c r="AO680" s="41">
        <f>Table1[[#This Row],[Min Wage Time Off Accrual Expense]]*Table1[[#This Row],[DDS Funding Percent]]</f>
        <v>0</v>
      </c>
      <c r="AP680" s="1"/>
      <c r="AQ680" s="18"/>
    </row>
    <row r="681" spans="3:43" x14ac:dyDescent="0.25">
      <c r="C681" s="58"/>
      <c r="D681" s="57"/>
      <c r="K681" s="41">
        <f>SUM(Table1[[#This Row],[Regular Wages]],Table1[[#This Row],[OvertimeWages]],Table1[[#This Row],[Holiday Wages]],Table1[[#This Row],[Incentive Payments]])</f>
        <v>0</v>
      </c>
      <c r="L681" s="38"/>
      <c r="M681" s="38"/>
      <c r="N681" s="38"/>
      <c r="O681" s="38"/>
      <c r="P681" s="38"/>
      <c r="Q681" s="38"/>
      <c r="R681" s="38"/>
      <c r="S681" s="41">
        <f>SUM(Table1[[#This Row],[Regular Wages2]],Table1[[#This Row],[OvertimeWages4]],Table1[[#This Row],[Holiday Wages6]],Table1[[#This Row],[Incentive Payments8]])</f>
        <v>0</v>
      </c>
      <c r="T681" s="41">
        <f>SUM(Table1[[#This Row],[Total Pre Min Wage Wages]],Table1[[#This Row],[Total After Min Wage Wages]])</f>
        <v>0</v>
      </c>
      <c r="U681" s="41">
        <f>IFERROR(IF(OR(Table1[[#This Row],[Regular Hours]]=0,Table1[[#This Row],[Regular Hours]]=""),VLOOKUP(Table1[[#This Row],[Position Title]],startingWages!$A$2:$D$200,2, FALSE),Table1[[#This Row],[Regular Wages]]/Table1[[#This Row],[Regular Hours]]),0)</f>
        <v>0</v>
      </c>
      <c r="V681" s="41">
        <f>IF(OR(Table1[[#This Row],[OvertimeHours]]="",Table1[[#This Row],[OvertimeHours]]=0),Table1[[#This Row],[Regular Hourly Wage]]*1.5,Table1[[#This Row],[OvertimeWages]]/Table1[[#This Row],[OvertimeHours]])</f>
        <v>0</v>
      </c>
      <c r="W681" s="41">
        <f>IF(OR(Table1[[#This Row],[Holiday Hours]]="",Table1[[#This Row],[Holiday Hours]]=0),Table1[[#This Row],[Regular Hourly Wage]],Table1[[#This Row],[Holiday Wages]]/Table1[[#This Row],[Holiday Hours]])</f>
        <v>0</v>
      </c>
      <c r="X681" s="41" t="str">
        <f>IF(Table1[[#This Row],[Regular Hourly Wage]]&lt;14.05,"$14.75",IF(Table1[[#This Row],[Regular Hourly Wage]]&lt;30,"5%","None"))</f>
        <v>$14.75</v>
      </c>
      <c r="Y681" s="41">
        <f>IF(Table1[[#This Row],[Wage Category]]="5%",Table1[[#This Row],[Regular Hourly Wage]]*1.05,IF(Table1[[#This Row],[Wage Category]]="$14.75",14.75,Table1[[#This Row],[Regular Hourly Wage]]))</f>
        <v>14.75</v>
      </c>
      <c r="Z681" s="41">
        <f>(1+IF(Table1[[#This Row],[Regular Hourly Wage]]=0,0.5,(Table1[[#This Row],[Overtime Hourly Wage]]-Table1[[#This Row],[Regular Hourly Wage]])/Table1[[#This Row],[Regular Hourly Wage]]))*Table1[[#This Row],[Regular Wage Cap]]</f>
        <v>22.125</v>
      </c>
      <c r="AA681" s="41">
        <f>(1+IF(Table1[[#This Row],[Regular Hourly Wage]]=0,0,(Table1[[#This Row],[Holiday Hourly Wage]]-Table1[[#This Row],[Regular Hourly Wage]])/Table1[[#This Row],[Regular Hourly Wage]]))*Table1[[#This Row],[Regular Wage Cap]]</f>
        <v>14.75</v>
      </c>
      <c r="AB681" s="41">
        <f>Table1[[#This Row],[Regular Hours3]]*Table1[[#This Row],[Regular Hourly Wage]]</f>
        <v>0</v>
      </c>
      <c r="AC681" s="41">
        <f>Table1[[#This Row],[OvertimeHours5]]*Table1[[#This Row],[Overtime Hourly Wage]]</f>
        <v>0</v>
      </c>
      <c r="AD681" s="41">
        <f>Table1[[#This Row],[Holiday Hours7]]*Table1[[#This Row],[Holiday Hourly Wage]]</f>
        <v>0</v>
      </c>
      <c r="AE681" s="41">
        <f>SUM(Table1[[#This Row],[Regular10]:[Holiday12]])</f>
        <v>0</v>
      </c>
      <c r="AF681" s="41">
        <f>Table1[[#This Row],[Regular Hours3]]*Table1[[#This Row],[Regular Wage Cap]]</f>
        <v>0</v>
      </c>
      <c r="AG681" s="41">
        <f>Table1[[#This Row],[OvertimeHours5]]*Table1[[#This Row],[Overtime Wage Cap]]</f>
        <v>0</v>
      </c>
      <c r="AH681" s="41">
        <f>Table1[[#This Row],[Holiday Hours7]]*Table1[[#This Row],[Holiday Wage Cap]]</f>
        <v>0</v>
      </c>
      <c r="AI681" s="41">
        <f>SUM(Table1[[#This Row],[Regular]:[Holiday]])</f>
        <v>0</v>
      </c>
      <c r="AJ681" s="41">
        <f>IF(Table1[[#This Row],[Total]]=0,0,Table1[[#This Row],[Total2]]-Table1[[#This Row],[Total]])</f>
        <v>0</v>
      </c>
      <c r="AK681" s="41">
        <f>Table1[[#This Row],[Difference]]*Table1[[#This Row],[DDS Funding Percent]]</f>
        <v>0</v>
      </c>
      <c r="AL681" s="41">
        <f>IF(Table1[[#This Row],[Regular Hourly Wage]]&lt;&gt;0,Table1[[#This Row],[Regular Wage Cap]]-Table1[[#This Row],[Regular Hourly Wage]],0)</f>
        <v>0</v>
      </c>
      <c r="AM681" s="38"/>
      <c r="AN681" s="41">
        <f>Table1[[#This Row],[Wage Difference]]*Table1[[#This Row],[Post Wage Increase Time Off Accruals (Hours)]]</f>
        <v>0</v>
      </c>
      <c r="AO681" s="41">
        <f>Table1[[#This Row],[Min Wage Time Off Accrual Expense]]*Table1[[#This Row],[DDS Funding Percent]]</f>
        <v>0</v>
      </c>
      <c r="AP681" s="1"/>
      <c r="AQ681" s="18"/>
    </row>
    <row r="682" spans="3:43" x14ac:dyDescent="0.25">
      <c r="C682" s="58"/>
      <c r="D682" s="57"/>
      <c r="K682" s="41">
        <f>SUM(Table1[[#This Row],[Regular Wages]],Table1[[#This Row],[OvertimeWages]],Table1[[#This Row],[Holiday Wages]],Table1[[#This Row],[Incentive Payments]])</f>
        <v>0</v>
      </c>
      <c r="L682" s="38"/>
      <c r="M682" s="38"/>
      <c r="N682" s="38"/>
      <c r="O682" s="38"/>
      <c r="P682" s="38"/>
      <c r="Q682" s="38"/>
      <c r="R682" s="38"/>
      <c r="S682" s="41">
        <f>SUM(Table1[[#This Row],[Regular Wages2]],Table1[[#This Row],[OvertimeWages4]],Table1[[#This Row],[Holiday Wages6]],Table1[[#This Row],[Incentive Payments8]])</f>
        <v>0</v>
      </c>
      <c r="T682" s="41">
        <f>SUM(Table1[[#This Row],[Total Pre Min Wage Wages]],Table1[[#This Row],[Total After Min Wage Wages]])</f>
        <v>0</v>
      </c>
      <c r="U682" s="41">
        <f>IFERROR(IF(OR(Table1[[#This Row],[Regular Hours]]=0,Table1[[#This Row],[Regular Hours]]=""),VLOOKUP(Table1[[#This Row],[Position Title]],startingWages!$A$2:$D$200,2, FALSE),Table1[[#This Row],[Regular Wages]]/Table1[[#This Row],[Regular Hours]]),0)</f>
        <v>0</v>
      </c>
      <c r="V682" s="41">
        <f>IF(OR(Table1[[#This Row],[OvertimeHours]]="",Table1[[#This Row],[OvertimeHours]]=0),Table1[[#This Row],[Regular Hourly Wage]]*1.5,Table1[[#This Row],[OvertimeWages]]/Table1[[#This Row],[OvertimeHours]])</f>
        <v>0</v>
      </c>
      <c r="W682" s="41">
        <f>IF(OR(Table1[[#This Row],[Holiday Hours]]="",Table1[[#This Row],[Holiday Hours]]=0),Table1[[#This Row],[Regular Hourly Wage]],Table1[[#This Row],[Holiday Wages]]/Table1[[#This Row],[Holiday Hours]])</f>
        <v>0</v>
      </c>
      <c r="X682" s="41" t="str">
        <f>IF(Table1[[#This Row],[Regular Hourly Wage]]&lt;14.05,"$14.75",IF(Table1[[#This Row],[Regular Hourly Wage]]&lt;30,"5%","None"))</f>
        <v>$14.75</v>
      </c>
      <c r="Y682" s="41">
        <f>IF(Table1[[#This Row],[Wage Category]]="5%",Table1[[#This Row],[Regular Hourly Wage]]*1.05,IF(Table1[[#This Row],[Wage Category]]="$14.75",14.75,Table1[[#This Row],[Regular Hourly Wage]]))</f>
        <v>14.75</v>
      </c>
      <c r="Z682" s="41">
        <f>(1+IF(Table1[[#This Row],[Regular Hourly Wage]]=0,0.5,(Table1[[#This Row],[Overtime Hourly Wage]]-Table1[[#This Row],[Regular Hourly Wage]])/Table1[[#This Row],[Regular Hourly Wage]]))*Table1[[#This Row],[Regular Wage Cap]]</f>
        <v>22.125</v>
      </c>
      <c r="AA682" s="41">
        <f>(1+IF(Table1[[#This Row],[Regular Hourly Wage]]=0,0,(Table1[[#This Row],[Holiday Hourly Wage]]-Table1[[#This Row],[Regular Hourly Wage]])/Table1[[#This Row],[Regular Hourly Wage]]))*Table1[[#This Row],[Regular Wage Cap]]</f>
        <v>14.75</v>
      </c>
      <c r="AB682" s="41">
        <f>Table1[[#This Row],[Regular Hours3]]*Table1[[#This Row],[Regular Hourly Wage]]</f>
        <v>0</v>
      </c>
      <c r="AC682" s="41">
        <f>Table1[[#This Row],[OvertimeHours5]]*Table1[[#This Row],[Overtime Hourly Wage]]</f>
        <v>0</v>
      </c>
      <c r="AD682" s="41">
        <f>Table1[[#This Row],[Holiday Hours7]]*Table1[[#This Row],[Holiday Hourly Wage]]</f>
        <v>0</v>
      </c>
      <c r="AE682" s="41">
        <f>SUM(Table1[[#This Row],[Regular10]:[Holiday12]])</f>
        <v>0</v>
      </c>
      <c r="AF682" s="41">
        <f>Table1[[#This Row],[Regular Hours3]]*Table1[[#This Row],[Regular Wage Cap]]</f>
        <v>0</v>
      </c>
      <c r="AG682" s="41">
        <f>Table1[[#This Row],[OvertimeHours5]]*Table1[[#This Row],[Overtime Wage Cap]]</f>
        <v>0</v>
      </c>
      <c r="AH682" s="41">
        <f>Table1[[#This Row],[Holiday Hours7]]*Table1[[#This Row],[Holiday Wage Cap]]</f>
        <v>0</v>
      </c>
      <c r="AI682" s="41">
        <f>SUM(Table1[[#This Row],[Regular]:[Holiday]])</f>
        <v>0</v>
      </c>
      <c r="AJ682" s="41">
        <f>IF(Table1[[#This Row],[Total]]=0,0,Table1[[#This Row],[Total2]]-Table1[[#This Row],[Total]])</f>
        <v>0</v>
      </c>
      <c r="AK682" s="41">
        <f>Table1[[#This Row],[Difference]]*Table1[[#This Row],[DDS Funding Percent]]</f>
        <v>0</v>
      </c>
      <c r="AL682" s="41">
        <f>IF(Table1[[#This Row],[Regular Hourly Wage]]&lt;&gt;0,Table1[[#This Row],[Regular Wage Cap]]-Table1[[#This Row],[Regular Hourly Wage]],0)</f>
        <v>0</v>
      </c>
      <c r="AM682" s="38"/>
      <c r="AN682" s="41">
        <f>Table1[[#This Row],[Wage Difference]]*Table1[[#This Row],[Post Wage Increase Time Off Accruals (Hours)]]</f>
        <v>0</v>
      </c>
      <c r="AO682" s="41">
        <f>Table1[[#This Row],[Min Wage Time Off Accrual Expense]]*Table1[[#This Row],[DDS Funding Percent]]</f>
        <v>0</v>
      </c>
      <c r="AP682" s="1"/>
      <c r="AQ682" s="18"/>
    </row>
    <row r="683" spans="3:43" x14ac:dyDescent="0.25">
      <c r="C683" s="58"/>
      <c r="D683" s="57"/>
      <c r="K683" s="41">
        <f>SUM(Table1[[#This Row],[Regular Wages]],Table1[[#This Row],[OvertimeWages]],Table1[[#This Row],[Holiday Wages]],Table1[[#This Row],[Incentive Payments]])</f>
        <v>0</v>
      </c>
      <c r="L683" s="38"/>
      <c r="M683" s="38"/>
      <c r="N683" s="38"/>
      <c r="O683" s="38"/>
      <c r="P683" s="38"/>
      <c r="Q683" s="38"/>
      <c r="R683" s="38"/>
      <c r="S683" s="41">
        <f>SUM(Table1[[#This Row],[Regular Wages2]],Table1[[#This Row],[OvertimeWages4]],Table1[[#This Row],[Holiday Wages6]],Table1[[#This Row],[Incentive Payments8]])</f>
        <v>0</v>
      </c>
      <c r="T683" s="41">
        <f>SUM(Table1[[#This Row],[Total Pre Min Wage Wages]],Table1[[#This Row],[Total After Min Wage Wages]])</f>
        <v>0</v>
      </c>
      <c r="U683" s="41">
        <f>IFERROR(IF(OR(Table1[[#This Row],[Regular Hours]]=0,Table1[[#This Row],[Regular Hours]]=""),VLOOKUP(Table1[[#This Row],[Position Title]],startingWages!$A$2:$D$200,2, FALSE),Table1[[#This Row],[Regular Wages]]/Table1[[#This Row],[Regular Hours]]),0)</f>
        <v>0</v>
      </c>
      <c r="V683" s="41">
        <f>IF(OR(Table1[[#This Row],[OvertimeHours]]="",Table1[[#This Row],[OvertimeHours]]=0),Table1[[#This Row],[Regular Hourly Wage]]*1.5,Table1[[#This Row],[OvertimeWages]]/Table1[[#This Row],[OvertimeHours]])</f>
        <v>0</v>
      </c>
      <c r="W683" s="41">
        <f>IF(OR(Table1[[#This Row],[Holiday Hours]]="",Table1[[#This Row],[Holiday Hours]]=0),Table1[[#This Row],[Regular Hourly Wage]],Table1[[#This Row],[Holiday Wages]]/Table1[[#This Row],[Holiday Hours]])</f>
        <v>0</v>
      </c>
      <c r="X683" s="41" t="str">
        <f>IF(Table1[[#This Row],[Regular Hourly Wage]]&lt;14.05,"$14.75",IF(Table1[[#This Row],[Regular Hourly Wage]]&lt;30,"5%","None"))</f>
        <v>$14.75</v>
      </c>
      <c r="Y683" s="41">
        <f>IF(Table1[[#This Row],[Wage Category]]="5%",Table1[[#This Row],[Regular Hourly Wage]]*1.05,IF(Table1[[#This Row],[Wage Category]]="$14.75",14.75,Table1[[#This Row],[Regular Hourly Wage]]))</f>
        <v>14.75</v>
      </c>
      <c r="Z683" s="41">
        <f>(1+IF(Table1[[#This Row],[Regular Hourly Wage]]=0,0.5,(Table1[[#This Row],[Overtime Hourly Wage]]-Table1[[#This Row],[Regular Hourly Wage]])/Table1[[#This Row],[Regular Hourly Wage]]))*Table1[[#This Row],[Regular Wage Cap]]</f>
        <v>22.125</v>
      </c>
      <c r="AA683" s="41">
        <f>(1+IF(Table1[[#This Row],[Regular Hourly Wage]]=0,0,(Table1[[#This Row],[Holiday Hourly Wage]]-Table1[[#This Row],[Regular Hourly Wage]])/Table1[[#This Row],[Regular Hourly Wage]]))*Table1[[#This Row],[Regular Wage Cap]]</f>
        <v>14.75</v>
      </c>
      <c r="AB683" s="41">
        <f>Table1[[#This Row],[Regular Hours3]]*Table1[[#This Row],[Regular Hourly Wage]]</f>
        <v>0</v>
      </c>
      <c r="AC683" s="41">
        <f>Table1[[#This Row],[OvertimeHours5]]*Table1[[#This Row],[Overtime Hourly Wage]]</f>
        <v>0</v>
      </c>
      <c r="AD683" s="41">
        <f>Table1[[#This Row],[Holiday Hours7]]*Table1[[#This Row],[Holiday Hourly Wage]]</f>
        <v>0</v>
      </c>
      <c r="AE683" s="41">
        <f>SUM(Table1[[#This Row],[Regular10]:[Holiday12]])</f>
        <v>0</v>
      </c>
      <c r="AF683" s="41">
        <f>Table1[[#This Row],[Regular Hours3]]*Table1[[#This Row],[Regular Wage Cap]]</f>
        <v>0</v>
      </c>
      <c r="AG683" s="41">
        <f>Table1[[#This Row],[OvertimeHours5]]*Table1[[#This Row],[Overtime Wage Cap]]</f>
        <v>0</v>
      </c>
      <c r="AH683" s="41">
        <f>Table1[[#This Row],[Holiday Hours7]]*Table1[[#This Row],[Holiday Wage Cap]]</f>
        <v>0</v>
      </c>
      <c r="AI683" s="41">
        <f>SUM(Table1[[#This Row],[Regular]:[Holiday]])</f>
        <v>0</v>
      </c>
      <c r="AJ683" s="41">
        <f>IF(Table1[[#This Row],[Total]]=0,0,Table1[[#This Row],[Total2]]-Table1[[#This Row],[Total]])</f>
        <v>0</v>
      </c>
      <c r="AK683" s="41">
        <f>Table1[[#This Row],[Difference]]*Table1[[#This Row],[DDS Funding Percent]]</f>
        <v>0</v>
      </c>
      <c r="AL683" s="41">
        <f>IF(Table1[[#This Row],[Regular Hourly Wage]]&lt;&gt;0,Table1[[#This Row],[Regular Wage Cap]]-Table1[[#This Row],[Regular Hourly Wage]],0)</f>
        <v>0</v>
      </c>
      <c r="AM683" s="38"/>
      <c r="AN683" s="41">
        <f>Table1[[#This Row],[Wage Difference]]*Table1[[#This Row],[Post Wage Increase Time Off Accruals (Hours)]]</f>
        <v>0</v>
      </c>
      <c r="AO683" s="41">
        <f>Table1[[#This Row],[Min Wage Time Off Accrual Expense]]*Table1[[#This Row],[DDS Funding Percent]]</f>
        <v>0</v>
      </c>
      <c r="AP683" s="1"/>
      <c r="AQ683" s="18"/>
    </row>
    <row r="684" spans="3:43" x14ac:dyDescent="0.25">
      <c r="C684" s="58"/>
      <c r="D684" s="57"/>
      <c r="K684" s="41">
        <f>SUM(Table1[[#This Row],[Regular Wages]],Table1[[#This Row],[OvertimeWages]],Table1[[#This Row],[Holiday Wages]],Table1[[#This Row],[Incentive Payments]])</f>
        <v>0</v>
      </c>
      <c r="L684" s="38"/>
      <c r="M684" s="38"/>
      <c r="N684" s="38"/>
      <c r="O684" s="38"/>
      <c r="P684" s="38"/>
      <c r="Q684" s="38"/>
      <c r="R684" s="38"/>
      <c r="S684" s="41">
        <f>SUM(Table1[[#This Row],[Regular Wages2]],Table1[[#This Row],[OvertimeWages4]],Table1[[#This Row],[Holiday Wages6]],Table1[[#This Row],[Incentive Payments8]])</f>
        <v>0</v>
      </c>
      <c r="T684" s="41">
        <f>SUM(Table1[[#This Row],[Total Pre Min Wage Wages]],Table1[[#This Row],[Total After Min Wage Wages]])</f>
        <v>0</v>
      </c>
      <c r="U684" s="41">
        <f>IFERROR(IF(OR(Table1[[#This Row],[Regular Hours]]=0,Table1[[#This Row],[Regular Hours]]=""),VLOOKUP(Table1[[#This Row],[Position Title]],startingWages!$A$2:$D$200,2, FALSE),Table1[[#This Row],[Regular Wages]]/Table1[[#This Row],[Regular Hours]]),0)</f>
        <v>0</v>
      </c>
      <c r="V684" s="41">
        <f>IF(OR(Table1[[#This Row],[OvertimeHours]]="",Table1[[#This Row],[OvertimeHours]]=0),Table1[[#This Row],[Regular Hourly Wage]]*1.5,Table1[[#This Row],[OvertimeWages]]/Table1[[#This Row],[OvertimeHours]])</f>
        <v>0</v>
      </c>
      <c r="W684" s="41">
        <f>IF(OR(Table1[[#This Row],[Holiday Hours]]="",Table1[[#This Row],[Holiday Hours]]=0),Table1[[#This Row],[Regular Hourly Wage]],Table1[[#This Row],[Holiday Wages]]/Table1[[#This Row],[Holiday Hours]])</f>
        <v>0</v>
      </c>
      <c r="X684" s="41" t="str">
        <f>IF(Table1[[#This Row],[Regular Hourly Wage]]&lt;14.05,"$14.75",IF(Table1[[#This Row],[Regular Hourly Wage]]&lt;30,"5%","None"))</f>
        <v>$14.75</v>
      </c>
      <c r="Y684" s="41">
        <f>IF(Table1[[#This Row],[Wage Category]]="5%",Table1[[#This Row],[Regular Hourly Wage]]*1.05,IF(Table1[[#This Row],[Wage Category]]="$14.75",14.75,Table1[[#This Row],[Regular Hourly Wage]]))</f>
        <v>14.75</v>
      </c>
      <c r="Z684" s="41">
        <f>(1+IF(Table1[[#This Row],[Regular Hourly Wage]]=0,0.5,(Table1[[#This Row],[Overtime Hourly Wage]]-Table1[[#This Row],[Regular Hourly Wage]])/Table1[[#This Row],[Regular Hourly Wage]]))*Table1[[#This Row],[Regular Wage Cap]]</f>
        <v>22.125</v>
      </c>
      <c r="AA684" s="41">
        <f>(1+IF(Table1[[#This Row],[Regular Hourly Wage]]=0,0,(Table1[[#This Row],[Holiday Hourly Wage]]-Table1[[#This Row],[Regular Hourly Wage]])/Table1[[#This Row],[Regular Hourly Wage]]))*Table1[[#This Row],[Regular Wage Cap]]</f>
        <v>14.75</v>
      </c>
      <c r="AB684" s="41">
        <f>Table1[[#This Row],[Regular Hours3]]*Table1[[#This Row],[Regular Hourly Wage]]</f>
        <v>0</v>
      </c>
      <c r="AC684" s="41">
        <f>Table1[[#This Row],[OvertimeHours5]]*Table1[[#This Row],[Overtime Hourly Wage]]</f>
        <v>0</v>
      </c>
      <c r="AD684" s="41">
        <f>Table1[[#This Row],[Holiday Hours7]]*Table1[[#This Row],[Holiday Hourly Wage]]</f>
        <v>0</v>
      </c>
      <c r="AE684" s="41">
        <f>SUM(Table1[[#This Row],[Regular10]:[Holiday12]])</f>
        <v>0</v>
      </c>
      <c r="AF684" s="41">
        <f>Table1[[#This Row],[Regular Hours3]]*Table1[[#This Row],[Regular Wage Cap]]</f>
        <v>0</v>
      </c>
      <c r="AG684" s="41">
        <f>Table1[[#This Row],[OvertimeHours5]]*Table1[[#This Row],[Overtime Wage Cap]]</f>
        <v>0</v>
      </c>
      <c r="AH684" s="41">
        <f>Table1[[#This Row],[Holiday Hours7]]*Table1[[#This Row],[Holiday Wage Cap]]</f>
        <v>0</v>
      </c>
      <c r="AI684" s="41">
        <f>SUM(Table1[[#This Row],[Regular]:[Holiday]])</f>
        <v>0</v>
      </c>
      <c r="AJ684" s="41">
        <f>IF(Table1[[#This Row],[Total]]=0,0,Table1[[#This Row],[Total2]]-Table1[[#This Row],[Total]])</f>
        <v>0</v>
      </c>
      <c r="AK684" s="41">
        <f>Table1[[#This Row],[Difference]]*Table1[[#This Row],[DDS Funding Percent]]</f>
        <v>0</v>
      </c>
      <c r="AL684" s="41">
        <f>IF(Table1[[#This Row],[Regular Hourly Wage]]&lt;&gt;0,Table1[[#This Row],[Regular Wage Cap]]-Table1[[#This Row],[Regular Hourly Wage]],0)</f>
        <v>0</v>
      </c>
      <c r="AM684" s="38"/>
      <c r="AN684" s="41">
        <f>Table1[[#This Row],[Wage Difference]]*Table1[[#This Row],[Post Wage Increase Time Off Accruals (Hours)]]</f>
        <v>0</v>
      </c>
      <c r="AO684" s="41">
        <f>Table1[[#This Row],[Min Wage Time Off Accrual Expense]]*Table1[[#This Row],[DDS Funding Percent]]</f>
        <v>0</v>
      </c>
      <c r="AP684" s="1"/>
      <c r="AQ684" s="18"/>
    </row>
    <row r="685" spans="3:43" x14ac:dyDescent="0.25">
      <c r="C685" s="58"/>
      <c r="D685" s="57"/>
      <c r="K685" s="41">
        <f>SUM(Table1[[#This Row],[Regular Wages]],Table1[[#This Row],[OvertimeWages]],Table1[[#This Row],[Holiday Wages]],Table1[[#This Row],[Incentive Payments]])</f>
        <v>0</v>
      </c>
      <c r="L685" s="38"/>
      <c r="M685" s="38"/>
      <c r="N685" s="38"/>
      <c r="O685" s="38"/>
      <c r="P685" s="38"/>
      <c r="Q685" s="38"/>
      <c r="R685" s="38"/>
      <c r="S685" s="41">
        <f>SUM(Table1[[#This Row],[Regular Wages2]],Table1[[#This Row],[OvertimeWages4]],Table1[[#This Row],[Holiday Wages6]],Table1[[#This Row],[Incentive Payments8]])</f>
        <v>0</v>
      </c>
      <c r="T685" s="41">
        <f>SUM(Table1[[#This Row],[Total Pre Min Wage Wages]],Table1[[#This Row],[Total After Min Wage Wages]])</f>
        <v>0</v>
      </c>
      <c r="U685" s="41">
        <f>IFERROR(IF(OR(Table1[[#This Row],[Regular Hours]]=0,Table1[[#This Row],[Regular Hours]]=""),VLOOKUP(Table1[[#This Row],[Position Title]],startingWages!$A$2:$D$200,2, FALSE),Table1[[#This Row],[Regular Wages]]/Table1[[#This Row],[Regular Hours]]),0)</f>
        <v>0</v>
      </c>
      <c r="V685" s="41">
        <f>IF(OR(Table1[[#This Row],[OvertimeHours]]="",Table1[[#This Row],[OvertimeHours]]=0),Table1[[#This Row],[Regular Hourly Wage]]*1.5,Table1[[#This Row],[OvertimeWages]]/Table1[[#This Row],[OvertimeHours]])</f>
        <v>0</v>
      </c>
      <c r="W685" s="41">
        <f>IF(OR(Table1[[#This Row],[Holiday Hours]]="",Table1[[#This Row],[Holiday Hours]]=0),Table1[[#This Row],[Regular Hourly Wage]],Table1[[#This Row],[Holiday Wages]]/Table1[[#This Row],[Holiday Hours]])</f>
        <v>0</v>
      </c>
      <c r="X685" s="41" t="str">
        <f>IF(Table1[[#This Row],[Regular Hourly Wage]]&lt;14.05,"$14.75",IF(Table1[[#This Row],[Regular Hourly Wage]]&lt;30,"5%","None"))</f>
        <v>$14.75</v>
      </c>
      <c r="Y685" s="41">
        <f>IF(Table1[[#This Row],[Wage Category]]="5%",Table1[[#This Row],[Regular Hourly Wage]]*1.05,IF(Table1[[#This Row],[Wage Category]]="$14.75",14.75,Table1[[#This Row],[Regular Hourly Wage]]))</f>
        <v>14.75</v>
      </c>
      <c r="Z685" s="41">
        <f>(1+IF(Table1[[#This Row],[Regular Hourly Wage]]=0,0.5,(Table1[[#This Row],[Overtime Hourly Wage]]-Table1[[#This Row],[Regular Hourly Wage]])/Table1[[#This Row],[Regular Hourly Wage]]))*Table1[[#This Row],[Regular Wage Cap]]</f>
        <v>22.125</v>
      </c>
      <c r="AA685" s="41">
        <f>(1+IF(Table1[[#This Row],[Regular Hourly Wage]]=0,0,(Table1[[#This Row],[Holiday Hourly Wage]]-Table1[[#This Row],[Regular Hourly Wage]])/Table1[[#This Row],[Regular Hourly Wage]]))*Table1[[#This Row],[Regular Wage Cap]]</f>
        <v>14.75</v>
      </c>
      <c r="AB685" s="41">
        <f>Table1[[#This Row],[Regular Hours3]]*Table1[[#This Row],[Regular Hourly Wage]]</f>
        <v>0</v>
      </c>
      <c r="AC685" s="41">
        <f>Table1[[#This Row],[OvertimeHours5]]*Table1[[#This Row],[Overtime Hourly Wage]]</f>
        <v>0</v>
      </c>
      <c r="AD685" s="41">
        <f>Table1[[#This Row],[Holiday Hours7]]*Table1[[#This Row],[Holiday Hourly Wage]]</f>
        <v>0</v>
      </c>
      <c r="AE685" s="41">
        <f>SUM(Table1[[#This Row],[Regular10]:[Holiday12]])</f>
        <v>0</v>
      </c>
      <c r="AF685" s="41">
        <f>Table1[[#This Row],[Regular Hours3]]*Table1[[#This Row],[Regular Wage Cap]]</f>
        <v>0</v>
      </c>
      <c r="AG685" s="41">
        <f>Table1[[#This Row],[OvertimeHours5]]*Table1[[#This Row],[Overtime Wage Cap]]</f>
        <v>0</v>
      </c>
      <c r="AH685" s="41">
        <f>Table1[[#This Row],[Holiday Hours7]]*Table1[[#This Row],[Holiday Wage Cap]]</f>
        <v>0</v>
      </c>
      <c r="AI685" s="41">
        <f>SUM(Table1[[#This Row],[Regular]:[Holiday]])</f>
        <v>0</v>
      </c>
      <c r="AJ685" s="41">
        <f>IF(Table1[[#This Row],[Total]]=0,0,Table1[[#This Row],[Total2]]-Table1[[#This Row],[Total]])</f>
        <v>0</v>
      </c>
      <c r="AK685" s="41">
        <f>Table1[[#This Row],[Difference]]*Table1[[#This Row],[DDS Funding Percent]]</f>
        <v>0</v>
      </c>
      <c r="AL685" s="41">
        <f>IF(Table1[[#This Row],[Regular Hourly Wage]]&lt;&gt;0,Table1[[#This Row],[Regular Wage Cap]]-Table1[[#This Row],[Regular Hourly Wage]],0)</f>
        <v>0</v>
      </c>
      <c r="AM685" s="38"/>
      <c r="AN685" s="41">
        <f>Table1[[#This Row],[Wage Difference]]*Table1[[#This Row],[Post Wage Increase Time Off Accruals (Hours)]]</f>
        <v>0</v>
      </c>
      <c r="AO685" s="41">
        <f>Table1[[#This Row],[Min Wage Time Off Accrual Expense]]*Table1[[#This Row],[DDS Funding Percent]]</f>
        <v>0</v>
      </c>
      <c r="AP685" s="1"/>
      <c r="AQ685" s="18"/>
    </row>
    <row r="686" spans="3:43" x14ac:dyDescent="0.25">
      <c r="C686" s="58"/>
      <c r="D686" s="57"/>
      <c r="K686" s="41">
        <f>SUM(Table1[[#This Row],[Regular Wages]],Table1[[#This Row],[OvertimeWages]],Table1[[#This Row],[Holiday Wages]],Table1[[#This Row],[Incentive Payments]])</f>
        <v>0</v>
      </c>
      <c r="L686" s="38"/>
      <c r="M686" s="38"/>
      <c r="N686" s="38"/>
      <c r="O686" s="38"/>
      <c r="P686" s="38"/>
      <c r="Q686" s="38"/>
      <c r="R686" s="38"/>
      <c r="S686" s="41">
        <f>SUM(Table1[[#This Row],[Regular Wages2]],Table1[[#This Row],[OvertimeWages4]],Table1[[#This Row],[Holiday Wages6]],Table1[[#This Row],[Incentive Payments8]])</f>
        <v>0</v>
      </c>
      <c r="T686" s="41">
        <f>SUM(Table1[[#This Row],[Total Pre Min Wage Wages]],Table1[[#This Row],[Total After Min Wage Wages]])</f>
        <v>0</v>
      </c>
      <c r="U686" s="41">
        <f>IFERROR(IF(OR(Table1[[#This Row],[Regular Hours]]=0,Table1[[#This Row],[Regular Hours]]=""),VLOOKUP(Table1[[#This Row],[Position Title]],startingWages!$A$2:$D$200,2, FALSE),Table1[[#This Row],[Regular Wages]]/Table1[[#This Row],[Regular Hours]]),0)</f>
        <v>0</v>
      </c>
      <c r="V686" s="41">
        <f>IF(OR(Table1[[#This Row],[OvertimeHours]]="",Table1[[#This Row],[OvertimeHours]]=0),Table1[[#This Row],[Regular Hourly Wage]]*1.5,Table1[[#This Row],[OvertimeWages]]/Table1[[#This Row],[OvertimeHours]])</f>
        <v>0</v>
      </c>
      <c r="W686" s="41">
        <f>IF(OR(Table1[[#This Row],[Holiday Hours]]="",Table1[[#This Row],[Holiday Hours]]=0),Table1[[#This Row],[Regular Hourly Wage]],Table1[[#This Row],[Holiday Wages]]/Table1[[#This Row],[Holiday Hours]])</f>
        <v>0</v>
      </c>
      <c r="X686" s="41" t="str">
        <f>IF(Table1[[#This Row],[Regular Hourly Wage]]&lt;14.05,"$14.75",IF(Table1[[#This Row],[Regular Hourly Wage]]&lt;30,"5%","None"))</f>
        <v>$14.75</v>
      </c>
      <c r="Y686" s="41">
        <f>IF(Table1[[#This Row],[Wage Category]]="5%",Table1[[#This Row],[Regular Hourly Wage]]*1.05,IF(Table1[[#This Row],[Wage Category]]="$14.75",14.75,Table1[[#This Row],[Regular Hourly Wage]]))</f>
        <v>14.75</v>
      </c>
      <c r="Z686" s="41">
        <f>(1+IF(Table1[[#This Row],[Regular Hourly Wage]]=0,0.5,(Table1[[#This Row],[Overtime Hourly Wage]]-Table1[[#This Row],[Regular Hourly Wage]])/Table1[[#This Row],[Regular Hourly Wage]]))*Table1[[#This Row],[Regular Wage Cap]]</f>
        <v>22.125</v>
      </c>
      <c r="AA686" s="41">
        <f>(1+IF(Table1[[#This Row],[Regular Hourly Wage]]=0,0,(Table1[[#This Row],[Holiday Hourly Wage]]-Table1[[#This Row],[Regular Hourly Wage]])/Table1[[#This Row],[Regular Hourly Wage]]))*Table1[[#This Row],[Regular Wage Cap]]</f>
        <v>14.75</v>
      </c>
      <c r="AB686" s="41">
        <f>Table1[[#This Row],[Regular Hours3]]*Table1[[#This Row],[Regular Hourly Wage]]</f>
        <v>0</v>
      </c>
      <c r="AC686" s="41">
        <f>Table1[[#This Row],[OvertimeHours5]]*Table1[[#This Row],[Overtime Hourly Wage]]</f>
        <v>0</v>
      </c>
      <c r="AD686" s="41">
        <f>Table1[[#This Row],[Holiday Hours7]]*Table1[[#This Row],[Holiday Hourly Wage]]</f>
        <v>0</v>
      </c>
      <c r="AE686" s="41">
        <f>SUM(Table1[[#This Row],[Regular10]:[Holiday12]])</f>
        <v>0</v>
      </c>
      <c r="AF686" s="41">
        <f>Table1[[#This Row],[Regular Hours3]]*Table1[[#This Row],[Regular Wage Cap]]</f>
        <v>0</v>
      </c>
      <c r="AG686" s="41">
        <f>Table1[[#This Row],[OvertimeHours5]]*Table1[[#This Row],[Overtime Wage Cap]]</f>
        <v>0</v>
      </c>
      <c r="AH686" s="41">
        <f>Table1[[#This Row],[Holiday Hours7]]*Table1[[#This Row],[Holiday Wage Cap]]</f>
        <v>0</v>
      </c>
      <c r="AI686" s="41">
        <f>SUM(Table1[[#This Row],[Regular]:[Holiday]])</f>
        <v>0</v>
      </c>
      <c r="AJ686" s="41">
        <f>IF(Table1[[#This Row],[Total]]=0,0,Table1[[#This Row],[Total2]]-Table1[[#This Row],[Total]])</f>
        <v>0</v>
      </c>
      <c r="AK686" s="41">
        <f>Table1[[#This Row],[Difference]]*Table1[[#This Row],[DDS Funding Percent]]</f>
        <v>0</v>
      </c>
      <c r="AL686" s="41">
        <f>IF(Table1[[#This Row],[Regular Hourly Wage]]&lt;&gt;0,Table1[[#This Row],[Regular Wage Cap]]-Table1[[#This Row],[Regular Hourly Wage]],0)</f>
        <v>0</v>
      </c>
      <c r="AM686" s="38"/>
      <c r="AN686" s="41">
        <f>Table1[[#This Row],[Wage Difference]]*Table1[[#This Row],[Post Wage Increase Time Off Accruals (Hours)]]</f>
        <v>0</v>
      </c>
      <c r="AO686" s="41">
        <f>Table1[[#This Row],[Min Wage Time Off Accrual Expense]]*Table1[[#This Row],[DDS Funding Percent]]</f>
        <v>0</v>
      </c>
      <c r="AP686" s="1"/>
      <c r="AQ686" s="18"/>
    </row>
    <row r="687" spans="3:43" x14ac:dyDescent="0.25">
      <c r="C687" s="58"/>
      <c r="D687" s="57"/>
      <c r="K687" s="41">
        <f>SUM(Table1[[#This Row],[Regular Wages]],Table1[[#This Row],[OvertimeWages]],Table1[[#This Row],[Holiday Wages]],Table1[[#This Row],[Incentive Payments]])</f>
        <v>0</v>
      </c>
      <c r="L687" s="38"/>
      <c r="M687" s="38"/>
      <c r="N687" s="38"/>
      <c r="O687" s="38"/>
      <c r="P687" s="38"/>
      <c r="Q687" s="38"/>
      <c r="R687" s="38"/>
      <c r="S687" s="41">
        <f>SUM(Table1[[#This Row],[Regular Wages2]],Table1[[#This Row],[OvertimeWages4]],Table1[[#This Row],[Holiday Wages6]],Table1[[#This Row],[Incentive Payments8]])</f>
        <v>0</v>
      </c>
      <c r="T687" s="41">
        <f>SUM(Table1[[#This Row],[Total Pre Min Wage Wages]],Table1[[#This Row],[Total After Min Wage Wages]])</f>
        <v>0</v>
      </c>
      <c r="U687" s="41">
        <f>IFERROR(IF(OR(Table1[[#This Row],[Regular Hours]]=0,Table1[[#This Row],[Regular Hours]]=""),VLOOKUP(Table1[[#This Row],[Position Title]],startingWages!$A$2:$D$200,2, FALSE),Table1[[#This Row],[Regular Wages]]/Table1[[#This Row],[Regular Hours]]),0)</f>
        <v>0</v>
      </c>
      <c r="V687" s="41">
        <f>IF(OR(Table1[[#This Row],[OvertimeHours]]="",Table1[[#This Row],[OvertimeHours]]=0),Table1[[#This Row],[Regular Hourly Wage]]*1.5,Table1[[#This Row],[OvertimeWages]]/Table1[[#This Row],[OvertimeHours]])</f>
        <v>0</v>
      </c>
      <c r="W687" s="41">
        <f>IF(OR(Table1[[#This Row],[Holiday Hours]]="",Table1[[#This Row],[Holiday Hours]]=0),Table1[[#This Row],[Regular Hourly Wage]],Table1[[#This Row],[Holiday Wages]]/Table1[[#This Row],[Holiday Hours]])</f>
        <v>0</v>
      </c>
      <c r="X687" s="41" t="str">
        <f>IF(Table1[[#This Row],[Regular Hourly Wage]]&lt;14.05,"$14.75",IF(Table1[[#This Row],[Regular Hourly Wage]]&lt;30,"5%","None"))</f>
        <v>$14.75</v>
      </c>
      <c r="Y687" s="41">
        <f>IF(Table1[[#This Row],[Wage Category]]="5%",Table1[[#This Row],[Regular Hourly Wage]]*1.05,IF(Table1[[#This Row],[Wage Category]]="$14.75",14.75,Table1[[#This Row],[Regular Hourly Wage]]))</f>
        <v>14.75</v>
      </c>
      <c r="Z687" s="41">
        <f>(1+IF(Table1[[#This Row],[Regular Hourly Wage]]=0,0.5,(Table1[[#This Row],[Overtime Hourly Wage]]-Table1[[#This Row],[Regular Hourly Wage]])/Table1[[#This Row],[Regular Hourly Wage]]))*Table1[[#This Row],[Regular Wage Cap]]</f>
        <v>22.125</v>
      </c>
      <c r="AA687" s="41">
        <f>(1+IF(Table1[[#This Row],[Regular Hourly Wage]]=0,0,(Table1[[#This Row],[Holiday Hourly Wage]]-Table1[[#This Row],[Regular Hourly Wage]])/Table1[[#This Row],[Regular Hourly Wage]]))*Table1[[#This Row],[Regular Wage Cap]]</f>
        <v>14.75</v>
      </c>
      <c r="AB687" s="41">
        <f>Table1[[#This Row],[Regular Hours3]]*Table1[[#This Row],[Regular Hourly Wage]]</f>
        <v>0</v>
      </c>
      <c r="AC687" s="41">
        <f>Table1[[#This Row],[OvertimeHours5]]*Table1[[#This Row],[Overtime Hourly Wage]]</f>
        <v>0</v>
      </c>
      <c r="AD687" s="41">
        <f>Table1[[#This Row],[Holiday Hours7]]*Table1[[#This Row],[Holiday Hourly Wage]]</f>
        <v>0</v>
      </c>
      <c r="AE687" s="41">
        <f>SUM(Table1[[#This Row],[Regular10]:[Holiday12]])</f>
        <v>0</v>
      </c>
      <c r="AF687" s="41">
        <f>Table1[[#This Row],[Regular Hours3]]*Table1[[#This Row],[Regular Wage Cap]]</f>
        <v>0</v>
      </c>
      <c r="AG687" s="41">
        <f>Table1[[#This Row],[OvertimeHours5]]*Table1[[#This Row],[Overtime Wage Cap]]</f>
        <v>0</v>
      </c>
      <c r="AH687" s="41">
        <f>Table1[[#This Row],[Holiday Hours7]]*Table1[[#This Row],[Holiday Wage Cap]]</f>
        <v>0</v>
      </c>
      <c r="AI687" s="41">
        <f>SUM(Table1[[#This Row],[Regular]:[Holiday]])</f>
        <v>0</v>
      </c>
      <c r="AJ687" s="41">
        <f>IF(Table1[[#This Row],[Total]]=0,0,Table1[[#This Row],[Total2]]-Table1[[#This Row],[Total]])</f>
        <v>0</v>
      </c>
      <c r="AK687" s="41">
        <f>Table1[[#This Row],[Difference]]*Table1[[#This Row],[DDS Funding Percent]]</f>
        <v>0</v>
      </c>
      <c r="AL687" s="41">
        <f>IF(Table1[[#This Row],[Regular Hourly Wage]]&lt;&gt;0,Table1[[#This Row],[Regular Wage Cap]]-Table1[[#This Row],[Regular Hourly Wage]],0)</f>
        <v>0</v>
      </c>
      <c r="AM687" s="38"/>
      <c r="AN687" s="41">
        <f>Table1[[#This Row],[Wage Difference]]*Table1[[#This Row],[Post Wage Increase Time Off Accruals (Hours)]]</f>
        <v>0</v>
      </c>
      <c r="AO687" s="41">
        <f>Table1[[#This Row],[Min Wage Time Off Accrual Expense]]*Table1[[#This Row],[DDS Funding Percent]]</f>
        <v>0</v>
      </c>
      <c r="AP687" s="1"/>
      <c r="AQ687" s="18"/>
    </row>
    <row r="688" spans="3:43" x14ac:dyDescent="0.25">
      <c r="C688" s="58"/>
      <c r="D688" s="57"/>
      <c r="K688" s="41">
        <f>SUM(Table1[[#This Row],[Regular Wages]],Table1[[#This Row],[OvertimeWages]],Table1[[#This Row],[Holiday Wages]],Table1[[#This Row],[Incentive Payments]])</f>
        <v>0</v>
      </c>
      <c r="L688" s="38"/>
      <c r="M688" s="38"/>
      <c r="N688" s="38"/>
      <c r="O688" s="38"/>
      <c r="P688" s="38"/>
      <c r="Q688" s="38"/>
      <c r="R688" s="38"/>
      <c r="S688" s="41">
        <f>SUM(Table1[[#This Row],[Regular Wages2]],Table1[[#This Row],[OvertimeWages4]],Table1[[#This Row],[Holiday Wages6]],Table1[[#This Row],[Incentive Payments8]])</f>
        <v>0</v>
      </c>
      <c r="T688" s="41">
        <f>SUM(Table1[[#This Row],[Total Pre Min Wage Wages]],Table1[[#This Row],[Total After Min Wage Wages]])</f>
        <v>0</v>
      </c>
      <c r="U688" s="41">
        <f>IFERROR(IF(OR(Table1[[#This Row],[Regular Hours]]=0,Table1[[#This Row],[Regular Hours]]=""),VLOOKUP(Table1[[#This Row],[Position Title]],startingWages!$A$2:$D$200,2, FALSE),Table1[[#This Row],[Regular Wages]]/Table1[[#This Row],[Regular Hours]]),0)</f>
        <v>0</v>
      </c>
      <c r="V688" s="41">
        <f>IF(OR(Table1[[#This Row],[OvertimeHours]]="",Table1[[#This Row],[OvertimeHours]]=0),Table1[[#This Row],[Regular Hourly Wage]]*1.5,Table1[[#This Row],[OvertimeWages]]/Table1[[#This Row],[OvertimeHours]])</f>
        <v>0</v>
      </c>
      <c r="W688" s="41">
        <f>IF(OR(Table1[[#This Row],[Holiday Hours]]="",Table1[[#This Row],[Holiday Hours]]=0),Table1[[#This Row],[Regular Hourly Wage]],Table1[[#This Row],[Holiday Wages]]/Table1[[#This Row],[Holiday Hours]])</f>
        <v>0</v>
      </c>
      <c r="X688" s="41" t="str">
        <f>IF(Table1[[#This Row],[Regular Hourly Wage]]&lt;14.05,"$14.75",IF(Table1[[#This Row],[Regular Hourly Wage]]&lt;30,"5%","None"))</f>
        <v>$14.75</v>
      </c>
      <c r="Y688" s="41">
        <f>IF(Table1[[#This Row],[Wage Category]]="5%",Table1[[#This Row],[Regular Hourly Wage]]*1.05,IF(Table1[[#This Row],[Wage Category]]="$14.75",14.75,Table1[[#This Row],[Regular Hourly Wage]]))</f>
        <v>14.75</v>
      </c>
      <c r="Z688" s="41">
        <f>(1+IF(Table1[[#This Row],[Regular Hourly Wage]]=0,0.5,(Table1[[#This Row],[Overtime Hourly Wage]]-Table1[[#This Row],[Regular Hourly Wage]])/Table1[[#This Row],[Regular Hourly Wage]]))*Table1[[#This Row],[Regular Wage Cap]]</f>
        <v>22.125</v>
      </c>
      <c r="AA688" s="41">
        <f>(1+IF(Table1[[#This Row],[Regular Hourly Wage]]=0,0,(Table1[[#This Row],[Holiday Hourly Wage]]-Table1[[#This Row],[Regular Hourly Wage]])/Table1[[#This Row],[Regular Hourly Wage]]))*Table1[[#This Row],[Regular Wage Cap]]</f>
        <v>14.75</v>
      </c>
      <c r="AB688" s="41">
        <f>Table1[[#This Row],[Regular Hours3]]*Table1[[#This Row],[Regular Hourly Wage]]</f>
        <v>0</v>
      </c>
      <c r="AC688" s="41">
        <f>Table1[[#This Row],[OvertimeHours5]]*Table1[[#This Row],[Overtime Hourly Wage]]</f>
        <v>0</v>
      </c>
      <c r="AD688" s="41">
        <f>Table1[[#This Row],[Holiday Hours7]]*Table1[[#This Row],[Holiday Hourly Wage]]</f>
        <v>0</v>
      </c>
      <c r="AE688" s="41">
        <f>SUM(Table1[[#This Row],[Regular10]:[Holiday12]])</f>
        <v>0</v>
      </c>
      <c r="AF688" s="41">
        <f>Table1[[#This Row],[Regular Hours3]]*Table1[[#This Row],[Regular Wage Cap]]</f>
        <v>0</v>
      </c>
      <c r="AG688" s="41">
        <f>Table1[[#This Row],[OvertimeHours5]]*Table1[[#This Row],[Overtime Wage Cap]]</f>
        <v>0</v>
      </c>
      <c r="AH688" s="41">
        <f>Table1[[#This Row],[Holiday Hours7]]*Table1[[#This Row],[Holiday Wage Cap]]</f>
        <v>0</v>
      </c>
      <c r="AI688" s="41">
        <f>SUM(Table1[[#This Row],[Regular]:[Holiday]])</f>
        <v>0</v>
      </c>
      <c r="AJ688" s="41">
        <f>IF(Table1[[#This Row],[Total]]=0,0,Table1[[#This Row],[Total2]]-Table1[[#This Row],[Total]])</f>
        <v>0</v>
      </c>
      <c r="AK688" s="41">
        <f>Table1[[#This Row],[Difference]]*Table1[[#This Row],[DDS Funding Percent]]</f>
        <v>0</v>
      </c>
      <c r="AL688" s="41">
        <f>IF(Table1[[#This Row],[Regular Hourly Wage]]&lt;&gt;0,Table1[[#This Row],[Regular Wage Cap]]-Table1[[#This Row],[Regular Hourly Wage]],0)</f>
        <v>0</v>
      </c>
      <c r="AM688" s="38"/>
      <c r="AN688" s="41">
        <f>Table1[[#This Row],[Wage Difference]]*Table1[[#This Row],[Post Wage Increase Time Off Accruals (Hours)]]</f>
        <v>0</v>
      </c>
      <c r="AO688" s="41">
        <f>Table1[[#This Row],[Min Wage Time Off Accrual Expense]]*Table1[[#This Row],[DDS Funding Percent]]</f>
        <v>0</v>
      </c>
      <c r="AP688" s="1"/>
      <c r="AQ688" s="18"/>
    </row>
    <row r="689" spans="3:43" x14ac:dyDescent="0.25">
      <c r="C689" s="58"/>
      <c r="D689" s="57"/>
      <c r="K689" s="41">
        <f>SUM(Table1[[#This Row],[Regular Wages]],Table1[[#This Row],[OvertimeWages]],Table1[[#This Row],[Holiday Wages]],Table1[[#This Row],[Incentive Payments]])</f>
        <v>0</v>
      </c>
      <c r="L689" s="38"/>
      <c r="M689" s="38"/>
      <c r="N689" s="38"/>
      <c r="O689" s="38"/>
      <c r="P689" s="38"/>
      <c r="Q689" s="38"/>
      <c r="R689" s="38"/>
      <c r="S689" s="41">
        <f>SUM(Table1[[#This Row],[Regular Wages2]],Table1[[#This Row],[OvertimeWages4]],Table1[[#This Row],[Holiday Wages6]],Table1[[#This Row],[Incentive Payments8]])</f>
        <v>0</v>
      </c>
      <c r="T689" s="41">
        <f>SUM(Table1[[#This Row],[Total Pre Min Wage Wages]],Table1[[#This Row],[Total After Min Wage Wages]])</f>
        <v>0</v>
      </c>
      <c r="U689" s="41">
        <f>IFERROR(IF(OR(Table1[[#This Row],[Regular Hours]]=0,Table1[[#This Row],[Regular Hours]]=""),VLOOKUP(Table1[[#This Row],[Position Title]],startingWages!$A$2:$D$200,2, FALSE),Table1[[#This Row],[Regular Wages]]/Table1[[#This Row],[Regular Hours]]),0)</f>
        <v>0</v>
      </c>
      <c r="V689" s="41">
        <f>IF(OR(Table1[[#This Row],[OvertimeHours]]="",Table1[[#This Row],[OvertimeHours]]=0),Table1[[#This Row],[Regular Hourly Wage]]*1.5,Table1[[#This Row],[OvertimeWages]]/Table1[[#This Row],[OvertimeHours]])</f>
        <v>0</v>
      </c>
      <c r="W689" s="41">
        <f>IF(OR(Table1[[#This Row],[Holiday Hours]]="",Table1[[#This Row],[Holiday Hours]]=0),Table1[[#This Row],[Regular Hourly Wage]],Table1[[#This Row],[Holiday Wages]]/Table1[[#This Row],[Holiday Hours]])</f>
        <v>0</v>
      </c>
      <c r="X689" s="41" t="str">
        <f>IF(Table1[[#This Row],[Regular Hourly Wage]]&lt;14.05,"$14.75",IF(Table1[[#This Row],[Regular Hourly Wage]]&lt;30,"5%","None"))</f>
        <v>$14.75</v>
      </c>
      <c r="Y689" s="41">
        <f>IF(Table1[[#This Row],[Wage Category]]="5%",Table1[[#This Row],[Regular Hourly Wage]]*1.05,IF(Table1[[#This Row],[Wage Category]]="$14.75",14.75,Table1[[#This Row],[Regular Hourly Wage]]))</f>
        <v>14.75</v>
      </c>
      <c r="Z689" s="41">
        <f>(1+IF(Table1[[#This Row],[Regular Hourly Wage]]=0,0.5,(Table1[[#This Row],[Overtime Hourly Wage]]-Table1[[#This Row],[Regular Hourly Wage]])/Table1[[#This Row],[Regular Hourly Wage]]))*Table1[[#This Row],[Regular Wage Cap]]</f>
        <v>22.125</v>
      </c>
      <c r="AA689" s="41">
        <f>(1+IF(Table1[[#This Row],[Regular Hourly Wage]]=0,0,(Table1[[#This Row],[Holiday Hourly Wage]]-Table1[[#This Row],[Regular Hourly Wage]])/Table1[[#This Row],[Regular Hourly Wage]]))*Table1[[#This Row],[Regular Wage Cap]]</f>
        <v>14.75</v>
      </c>
      <c r="AB689" s="41">
        <f>Table1[[#This Row],[Regular Hours3]]*Table1[[#This Row],[Regular Hourly Wage]]</f>
        <v>0</v>
      </c>
      <c r="AC689" s="41">
        <f>Table1[[#This Row],[OvertimeHours5]]*Table1[[#This Row],[Overtime Hourly Wage]]</f>
        <v>0</v>
      </c>
      <c r="AD689" s="41">
        <f>Table1[[#This Row],[Holiday Hours7]]*Table1[[#This Row],[Holiday Hourly Wage]]</f>
        <v>0</v>
      </c>
      <c r="AE689" s="41">
        <f>SUM(Table1[[#This Row],[Regular10]:[Holiday12]])</f>
        <v>0</v>
      </c>
      <c r="AF689" s="41">
        <f>Table1[[#This Row],[Regular Hours3]]*Table1[[#This Row],[Regular Wage Cap]]</f>
        <v>0</v>
      </c>
      <c r="AG689" s="41">
        <f>Table1[[#This Row],[OvertimeHours5]]*Table1[[#This Row],[Overtime Wage Cap]]</f>
        <v>0</v>
      </c>
      <c r="AH689" s="41">
        <f>Table1[[#This Row],[Holiday Hours7]]*Table1[[#This Row],[Holiday Wage Cap]]</f>
        <v>0</v>
      </c>
      <c r="AI689" s="41">
        <f>SUM(Table1[[#This Row],[Regular]:[Holiday]])</f>
        <v>0</v>
      </c>
      <c r="AJ689" s="41">
        <f>IF(Table1[[#This Row],[Total]]=0,0,Table1[[#This Row],[Total2]]-Table1[[#This Row],[Total]])</f>
        <v>0</v>
      </c>
      <c r="AK689" s="41">
        <f>Table1[[#This Row],[Difference]]*Table1[[#This Row],[DDS Funding Percent]]</f>
        <v>0</v>
      </c>
      <c r="AL689" s="41">
        <f>IF(Table1[[#This Row],[Regular Hourly Wage]]&lt;&gt;0,Table1[[#This Row],[Regular Wage Cap]]-Table1[[#This Row],[Regular Hourly Wage]],0)</f>
        <v>0</v>
      </c>
      <c r="AM689" s="38"/>
      <c r="AN689" s="41">
        <f>Table1[[#This Row],[Wage Difference]]*Table1[[#This Row],[Post Wage Increase Time Off Accruals (Hours)]]</f>
        <v>0</v>
      </c>
      <c r="AO689" s="41">
        <f>Table1[[#This Row],[Min Wage Time Off Accrual Expense]]*Table1[[#This Row],[DDS Funding Percent]]</f>
        <v>0</v>
      </c>
      <c r="AP689" s="1"/>
      <c r="AQ689" s="18"/>
    </row>
    <row r="690" spans="3:43" x14ac:dyDescent="0.25">
      <c r="C690" s="58"/>
      <c r="D690" s="57"/>
      <c r="K690" s="41">
        <f>SUM(Table1[[#This Row],[Regular Wages]],Table1[[#This Row],[OvertimeWages]],Table1[[#This Row],[Holiday Wages]],Table1[[#This Row],[Incentive Payments]])</f>
        <v>0</v>
      </c>
      <c r="L690" s="38"/>
      <c r="M690" s="38"/>
      <c r="N690" s="38"/>
      <c r="O690" s="38"/>
      <c r="P690" s="38"/>
      <c r="Q690" s="38"/>
      <c r="R690" s="38"/>
      <c r="S690" s="41">
        <f>SUM(Table1[[#This Row],[Regular Wages2]],Table1[[#This Row],[OvertimeWages4]],Table1[[#This Row],[Holiday Wages6]],Table1[[#This Row],[Incentive Payments8]])</f>
        <v>0</v>
      </c>
      <c r="T690" s="41">
        <f>SUM(Table1[[#This Row],[Total Pre Min Wage Wages]],Table1[[#This Row],[Total After Min Wage Wages]])</f>
        <v>0</v>
      </c>
      <c r="U690" s="41">
        <f>IFERROR(IF(OR(Table1[[#This Row],[Regular Hours]]=0,Table1[[#This Row],[Regular Hours]]=""),VLOOKUP(Table1[[#This Row],[Position Title]],startingWages!$A$2:$D$200,2, FALSE),Table1[[#This Row],[Regular Wages]]/Table1[[#This Row],[Regular Hours]]),0)</f>
        <v>0</v>
      </c>
      <c r="V690" s="41">
        <f>IF(OR(Table1[[#This Row],[OvertimeHours]]="",Table1[[#This Row],[OvertimeHours]]=0),Table1[[#This Row],[Regular Hourly Wage]]*1.5,Table1[[#This Row],[OvertimeWages]]/Table1[[#This Row],[OvertimeHours]])</f>
        <v>0</v>
      </c>
      <c r="W690" s="41">
        <f>IF(OR(Table1[[#This Row],[Holiday Hours]]="",Table1[[#This Row],[Holiday Hours]]=0),Table1[[#This Row],[Regular Hourly Wage]],Table1[[#This Row],[Holiday Wages]]/Table1[[#This Row],[Holiday Hours]])</f>
        <v>0</v>
      </c>
      <c r="X690" s="41" t="str">
        <f>IF(Table1[[#This Row],[Regular Hourly Wage]]&lt;14.05,"$14.75",IF(Table1[[#This Row],[Regular Hourly Wage]]&lt;30,"5%","None"))</f>
        <v>$14.75</v>
      </c>
      <c r="Y690" s="41">
        <f>IF(Table1[[#This Row],[Wage Category]]="5%",Table1[[#This Row],[Regular Hourly Wage]]*1.05,IF(Table1[[#This Row],[Wage Category]]="$14.75",14.75,Table1[[#This Row],[Regular Hourly Wage]]))</f>
        <v>14.75</v>
      </c>
      <c r="Z690" s="41">
        <f>(1+IF(Table1[[#This Row],[Regular Hourly Wage]]=0,0.5,(Table1[[#This Row],[Overtime Hourly Wage]]-Table1[[#This Row],[Regular Hourly Wage]])/Table1[[#This Row],[Regular Hourly Wage]]))*Table1[[#This Row],[Regular Wage Cap]]</f>
        <v>22.125</v>
      </c>
      <c r="AA690" s="41">
        <f>(1+IF(Table1[[#This Row],[Regular Hourly Wage]]=0,0,(Table1[[#This Row],[Holiday Hourly Wage]]-Table1[[#This Row],[Regular Hourly Wage]])/Table1[[#This Row],[Regular Hourly Wage]]))*Table1[[#This Row],[Regular Wage Cap]]</f>
        <v>14.75</v>
      </c>
      <c r="AB690" s="41">
        <f>Table1[[#This Row],[Regular Hours3]]*Table1[[#This Row],[Regular Hourly Wage]]</f>
        <v>0</v>
      </c>
      <c r="AC690" s="41">
        <f>Table1[[#This Row],[OvertimeHours5]]*Table1[[#This Row],[Overtime Hourly Wage]]</f>
        <v>0</v>
      </c>
      <c r="AD690" s="41">
        <f>Table1[[#This Row],[Holiday Hours7]]*Table1[[#This Row],[Holiday Hourly Wage]]</f>
        <v>0</v>
      </c>
      <c r="AE690" s="41">
        <f>SUM(Table1[[#This Row],[Regular10]:[Holiday12]])</f>
        <v>0</v>
      </c>
      <c r="AF690" s="41">
        <f>Table1[[#This Row],[Regular Hours3]]*Table1[[#This Row],[Regular Wage Cap]]</f>
        <v>0</v>
      </c>
      <c r="AG690" s="41">
        <f>Table1[[#This Row],[OvertimeHours5]]*Table1[[#This Row],[Overtime Wage Cap]]</f>
        <v>0</v>
      </c>
      <c r="AH690" s="41">
        <f>Table1[[#This Row],[Holiday Hours7]]*Table1[[#This Row],[Holiday Wage Cap]]</f>
        <v>0</v>
      </c>
      <c r="AI690" s="41">
        <f>SUM(Table1[[#This Row],[Regular]:[Holiday]])</f>
        <v>0</v>
      </c>
      <c r="AJ690" s="41">
        <f>IF(Table1[[#This Row],[Total]]=0,0,Table1[[#This Row],[Total2]]-Table1[[#This Row],[Total]])</f>
        <v>0</v>
      </c>
      <c r="AK690" s="41">
        <f>Table1[[#This Row],[Difference]]*Table1[[#This Row],[DDS Funding Percent]]</f>
        <v>0</v>
      </c>
      <c r="AL690" s="41">
        <f>IF(Table1[[#This Row],[Regular Hourly Wage]]&lt;&gt;0,Table1[[#This Row],[Regular Wage Cap]]-Table1[[#This Row],[Regular Hourly Wage]],0)</f>
        <v>0</v>
      </c>
      <c r="AM690" s="38"/>
      <c r="AN690" s="41">
        <f>Table1[[#This Row],[Wage Difference]]*Table1[[#This Row],[Post Wage Increase Time Off Accruals (Hours)]]</f>
        <v>0</v>
      </c>
      <c r="AO690" s="41">
        <f>Table1[[#This Row],[Min Wage Time Off Accrual Expense]]*Table1[[#This Row],[DDS Funding Percent]]</f>
        <v>0</v>
      </c>
      <c r="AP690" s="1"/>
      <c r="AQ690" s="18"/>
    </row>
    <row r="691" spans="3:43" x14ac:dyDescent="0.25">
      <c r="C691" s="58"/>
      <c r="D691" s="57"/>
      <c r="K691" s="41">
        <f>SUM(Table1[[#This Row],[Regular Wages]],Table1[[#This Row],[OvertimeWages]],Table1[[#This Row],[Holiday Wages]],Table1[[#This Row],[Incentive Payments]])</f>
        <v>0</v>
      </c>
      <c r="L691" s="38"/>
      <c r="M691" s="38"/>
      <c r="N691" s="38"/>
      <c r="O691" s="38"/>
      <c r="P691" s="38"/>
      <c r="Q691" s="38"/>
      <c r="R691" s="38"/>
      <c r="S691" s="41">
        <f>SUM(Table1[[#This Row],[Regular Wages2]],Table1[[#This Row],[OvertimeWages4]],Table1[[#This Row],[Holiday Wages6]],Table1[[#This Row],[Incentive Payments8]])</f>
        <v>0</v>
      </c>
      <c r="T691" s="41">
        <f>SUM(Table1[[#This Row],[Total Pre Min Wage Wages]],Table1[[#This Row],[Total After Min Wage Wages]])</f>
        <v>0</v>
      </c>
      <c r="U691" s="41">
        <f>IFERROR(IF(OR(Table1[[#This Row],[Regular Hours]]=0,Table1[[#This Row],[Regular Hours]]=""),VLOOKUP(Table1[[#This Row],[Position Title]],startingWages!$A$2:$D$200,2, FALSE),Table1[[#This Row],[Regular Wages]]/Table1[[#This Row],[Regular Hours]]),0)</f>
        <v>0</v>
      </c>
      <c r="V691" s="41">
        <f>IF(OR(Table1[[#This Row],[OvertimeHours]]="",Table1[[#This Row],[OvertimeHours]]=0),Table1[[#This Row],[Regular Hourly Wage]]*1.5,Table1[[#This Row],[OvertimeWages]]/Table1[[#This Row],[OvertimeHours]])</f>
        <v>0</v>
      </c>
      <c r="W691" s="41">
        <f>IF(OR(Table1[[#This Row],[Holiday Hours]]="",Table1[[#This Row],[Holiday Hours]]=0),Table1[[#This Row],[Regular Hourly Wage]],Table1[[#This Row],[Holiday Wages]]/Table1[[#This Row],[Holiday Hours]])</f>
        <v>0</v>
      </c>
      <c r="X691" s="41" t="str">
        <f>IF(Table1[[#This Row],[Regular Hourly Wage]]&lt;14.05,"$14.75",IF(Table1[[#This Row],[Regular Hourly Wage]]&lt;30,"5%","None"))</f>
        <v>$14.75</v>
      </c>
      <c r="Y691" s="41">
        <f>IF(Table1[[#This Row],[Wage Category]]="5%",Table1[[#This Row],[Regular Hourly Wage]]*1.05,IF(Table1[[#This Row],[Wage Category]]="$14.75",14.75,Table1[[#This Row],[Regular Hourly Wage]]))</f>
        <v>14.75</v>
      </c>
      <c r="Z691" s="41">
        <f>(1+IF(Table1[[#This Row],[Regular Hourly Wage]]=0,0.5,(Table1[[#This Row],[Overtime Hourly Wage]]-Table1[[#This Row],[Regular Hourly Wage]])/Table1[[#This Row],[Regular Hourly Wage]]))*Table1[[#This Row],[Regular Wage Cap]]</f>
        <v>22.125</v>
      </c>
      <c r="AA691" s="41">
        <f>(1+IF(Table1[[#This Row],[Regular Hourly Wage]]=0,0,(Table1[[#This Row],[Holiday Hourly Wage]]-Table1[[#This Row],[Regular Hourly Wage]])/Table1[[#This Row],[Regular Hourly Wage]]))*Table1[[#This Row],[Regular Wage Cap]]</f>
        <v>14.75</v>
      </c>
      <c r="AB691" s="41">
        <f>Table1[[#This Row],[Regular Hours3]]*Table1[[#This Row],[Regular Hourly Wage]]</f>
        <v>0</v>
      </c>
      <c r="AC691" s="41">
        <f>Table1[[#This Row],[OvertimeHours5]]*Table1[[#This Row],[Overtime Hourly Wage]]</f>
        <v>0</v>
      </c>
      <c r="AD691" s="41">
        <f>Table1[[#This Row],[Holiday Hours7]]*Table1[[#This Row],[Holiday Hourly Wage]]</f>
        <v>0</v>
      </c>
      <c r="AE691" s="41">
        <f>SUM(Table1[[#This Row],[Regular10]:[Holiday12]])</f>
        <v>0</v>
      </c>
      <c r="AF691" s="41">
        <f>Table1[[#This Row],[Regular Hours3]]*Table1[[#This Row],[Regular Wage Cap]]</f>
        <v>0</v>
      </c>
      <c r="AG691" s="41">
        <f>Table1[[#This Row],[OvertimeHours5]]*Table1[[#This Row],[Overtime Wage Cap]]</f>
        <v>0</v>
      </c>
      <c r="AH691" s="41">
        <f>Table1[[#This Row],[Holiday Hours7]]*Table1[[#This Row],[Holiday Wage Cap]]</f>
        <v>0</v>
      </c>
      <c r="AI691" s="41">
        <f>SUM(Table1[[#This Row],[Regular]:[Holiday]])</f>
        <v>0</v>
      </c>
      <c r="AJ691" s="41">
        <f>IF(Table1[[#This Row],[Total]]=0,0,Table1[[#This Row],[Total2]]-Table1[[#This Row],[Total]])</f>
        <v>0</v>
      </c>
      <c r="AK691" s="41">
        <f>Table1[[#This Row],[Difference]]*Table1[[#This Row],[DDS Funding Percent]]</f>
        <v>0</v>
      </c>
      <c r="AL691" s="41">
        <f>IF(Table1[[#This Row],[Regular Hourly Wage]]&lt;&gt;0,Table1[[#This Row],[Regular Wage Cap]]-Table1[[#This Row],[Regular Hourly Wage]],0)</f>
        <v>0</v>
      </c>
      <c r="AM691" s="38"/>
      <c r="AN691" s="41">
        <f>Table1[[#This Row],[Wage Difference]]*Table1[[#This Row],[Post Wage Increase Time Off Accruals (Hours)]]</f>
        <v>0</v>
      </c>
      <c r="AO691" s="41">
        <f>Table1[[#This Row],[Min Wage Time Off Accrual Expense]]*Table1[[#This Row],[DDS Funding Percent]]</f>
        <v>0</v>
      </c>
      <c r="AP691" s="1"/>
      <c r="AQ691" s="18"/>
    </row>
    <row r="692" spans="3:43" x14ac:dyDescent="0.25">
      <c r="C692" s="58"/>
      <c r="D692" s="57"/>
      <c r="K692" s="41">
        <f>SUM(Table1[[#This Row],[Regular Wages]],Table1[[#This Row],[OvertimeWages]],Table1[[#This Row],[Holiday Wages]],Table1[[#This Row],[Incentive Payments]])</f>
        <v>0</v>
      </c>
      <c r="L692" s="38"/>
      <c r="M692" s="38"/>
      <c r="N692" s="38"/>
      <c r="O692" s="38"/>
      <c r="P692" s="38"/>
      <c r="Q692" s="38"/>
      <c r="R692" s="38"/>
      <c r="S692" s="41">
        <f>SUM(Table1[[#This Row],[Regular Wages2]],Table1[[#This Row],[OvertimeWages4]],Table1[[#This Row],[Holiday Wages6]],Table1[[#This Row],[Incentive Payments8]])</f>
        <v>0</v>
      </c>
      <c r="T692" s="41">
        <f>SUM(Table1[[#This Row],[Total Pre Min Wage Wages]],Table1[[#This Row],[Total After Min Wage Wages]])</f>
        <v>0</v>
      </c>
      <c r="U692" s="41">
        <f>IFERROR(IF(OR(Table1[[#This Row],[Regular Hours]]=0,Table1[[#This Row],[Regular Hours]]=""),VLOOKUP(Table1[[#This Row],[Position Title]],startingWages!$A$2:$D$200,2, FALSE),Table1[[#This Row],[Regular Wages]]/Table1[[#This Row],[Regular Hours]]),0)</f>
        <v>0</v>
      </c>
      <c r="V692" s="41">
        <f>IF(OR(Table1[[#This Row],[OvertimeHours]]="",Table1[[#This Row],[OvertimeHours]]=0),Table1[[#This Row],[Regular Hourly Wage]]*1.5,Table1[[#This Row],[OvertimeWages]]/Table1[[#This Row],[OvertimeHours]])</f>
        <v>0</v>
      </c>
      <c r="W692" s="41">
        <f>IF(OR(Table1[[#This Row],[Holiday Hours]]="",Table1[[#This Row],[Holiday Hours]]=0),Table1[[#This Row],[Regular Hourly Wage]],Table1[[#This Row],[Holiday Wages]]/Table1[[#This Row],[Holiday Hours]])</f>
        <v>0</v>
      </c>
      <c r="X692" s="41" t="str">
        <f>IF(Table1[[#This Row],[Regular Hourly Wage]]&lt;14.05,"$14.75",IF(Table1[[#This Row],[Regular Hourly Wage]]&lt;30,"5%","None"))</f>
        <v>$14.75</v>
      </c>
      <c r="Y692" s="41">
        <f>IF(Table1[[#This Row],[Wage Category]]="5%",Table1[[#This Row],[Regular Hourly Wage]]*1.05,IF(Table1[[#This Row],[Wage Category]]="$14.75",14.75,Table1[[#This Row],[Regular Hourly Wage]]))</f>
        <v>14.75</v>
      </c>
      <c r="Z692" s="41">
        <f>(1+IF(Table1[[#This Row],[Regular Hourly Wage]]=0,0.5,(Table1[[#This Row],[Overtime Hourly Wage]]-Table1[[#This Row],[Regular Hourly Wage]])/Table1[[#This Row],[Regular Hourly Wage]]))*Table1[[#This Row],[Regular Wage Cap]]</f>
        <v>22.125</v>
      </c>
      <c r="AA692" s="41">
        <f>(1+IF(Table1[[#This Row],[Regular Hourly Wage]]=0,0,(Table1[[#This Row],[Holiday Hourly Wage]]-Table1[[#This Row],[Regular Hourly Wage]])/Table1[[#This Row],[Regular Hourly Wage]]))*Table1[[#This Row],[Regular Wage Cap]]</f>
        <v>14.75</v>
      </c>
      <c r="AB692" s="41">
        <f>Table1[[#This Row],[Regular Hours3]]*Table1[[#This Row],[Regular Hourly Wage]]</f>
        <v>0</v>
      </c>
      <c r="AC692" s="41">
        <f>Table1[[#This Row],[OvertimeHours5]]*Table1[[#This Row],[Overtime Hourly Wage]]</f>
        <v>0</v>
      </c>
      <c r="AD692" s="41">
        <f>Table1[[#This Row],[Holiday Hours7]]*Table1[[#This Row],[Holiday Hourly Wage]]</f>
        <v>0</v>
      </c>
      <c r="AE692" s="41">
        <f>SUM(Table1[[#This Row],[Regular10]:[Holiday12]])</f>
        <v>0</v>
      </c>
      <c r="AF692" s="41">
        <f>Table1[[#This Row],[Regular Hours3]]*Table1[[#This Row],[Regular Wage Cap]]</f>
        <v>0</v>
      </c>
      <c r="AG692" s="41">
        <f>Table1[[#This Row],[OvertimeHours5]]*Table1[[#This Row],[Overtime Wage Cap]]</f>
        <v>0</v>
      </c>
      <c r="AH692" s="41">
        <f>Table1[[#This Row],[Holiday Hours7]]*Table1[[#This Row],[Holiday Wage Cap]]</f>
        <v>0</v>
      </c>
      <c r="AI692" s="41">
        <f>SUM(Table1[[#This Row],[Regular]:[Holiday]])</f>
        <v>0</v>
      </c>
      <c r="AJ692" s="41">
        <f>IF(Table1[[#This Row],[Total]]=0,0,Table1[[#This Row],[Total2]]-Table1[[#This Row],[Total]])</f>
        <v>0</v>
      </c>
      <c r="AK692" s="41">
        <f>Table1[[#This Row],[Difference]]*Table1[[#This Row],[DDS Funding Percent]]</f>
        <v>0</v>
      </c>
      <c r="AL692" s="41">
        <f>IF(Table1[[#This Row],[Regular Hourly Wage]]&lt;&gt;0,Table1[[#This Row],[Regular Wage Cap]]-Table1[[#This Row],[Regular Hourly Wage]],0)</f>
        <v>0</v>
      </c>
      <c r="AM692" s="38"/>
      <c r="AN692" s="41">
        <f>Table1[[#This Row],[Wage Difference]]*Table1[[#This Row],[Post Wage Increase Time Off Accruals (Hours)]]</f>
        <v>0</v>
      </c>
      <c r="AO692" s="41">
        <f>Table1[[#This Row],[Min Wage Time Off Accrual Expense]]*Table1[[#This Row],[DDS Funding Percent]]</f>
        <v>0</v>
      </c>
      <c r="AP692" s="1"/>
      <c r="AQ692" s="18"/>
    </row>
    <row r="693" spans="3:43" x14ac:dyDescent="0.25">
      <c r="C693" s="58"/>
      <c r="D693" s="57"/>
      <c r="K693" s="41">
        <f>SUM(Table1[[#This Row],[Regular Wages]],Table1[[#This Row],[OvertimeWages]],Table1[[#This Row],[Holiday Wages]],Table1[[#This Row],[Incentive Payments]])</f>
        <v>0</v>
      </c>
      <c r="L693" s="38"/>
      <c r="M693" s="38"/>
      <c r="N693" s="38"/>
      <c r="O693" s="38"/>
      <c r="P693" s="38"/>
      <c r="Q693" s="38"/>
      <c r="R693" s="38"/>
      <c r="S693" s="41">
        <f>SUM(Table1[[#This Row],[Regular Wages2]],Table1[[#This Row],[OvertimeWages4]],Table1[[#This Row],[Holiday Wages6]],Table1[[#This Row],[Incentive Payments8]])</f>
        <v>0</v>
      </c>
      <c r="T693" s="41">
        <f>SUM(Table1[[#This Row],[Total Pre Min Wage Wages]],Table1[[#This Row],[Total After Min Wage Wages]])</f>
        <v>0</v>
      </c>
      <c r="U693" s="41">
        <f>IFERROR(IF(OR(Table1[[#This Row],[Regular Hours]]=0,Table1[[#This Row],[Regular Hours]]=""),VLOOKUP(Table1[[#This Row],[Position Title]],startingWages!$A$2:$D$200,2, FALSE),Table1[[#This Row],[Regular Wages]]/Table1[[#This Row],[Regular Hours]]),0)</f>
        <v>0</v>
      </c>
      <c r="V693" s="41">
        <f>IF(OR(Table1[[#This Row],[OvertimeHours]]="",Table1[[#This Row],[OvertimeHours]]=0),Table1[[#This Row],[Regular Hourly Wage]]*1.5,Table1[[#This Row],[OvertimeWages]]/Table1[[#This Row],[OvertimeHours]])</f>
        <v>0</v>
      </c>
      <c r="W693" s="41">
        <f>IF(OR(Table1[[#This Row],[Holiday Hours]]="",Table1[[#This Row],[Holiday Hours]]=0),Table1[[#This Row],[Regular Hourly Wage]],Table1[[#This Row],[Holiday Wages]]/Table1[[#This Row],[Holiday Hours]])</f>
        <v>0</v>
      </c>
      <c r="X693" s="41" t="str">
        <f>IF(Table1[[#This Row],[Regular Hourly Wage]]&lt;14.05,"$14.75",IF(Table1[[#This Row],[Regular Hourly Wage]]&lt;30,"5%","None"))</f>
        <v>$14.75</v>
      </c>
      <c r="Y693" s="41">
        <f>IF(Table1[[#This Row],[Wage Category]]="5%",Table1[[#This Row],[Regular Hourly Wage]]*1.05,IF(Table1[[#This Row],[Wage Category]]="$14.75",14.75,Table1[[#This Row],[Regular Hourly Wage]]))</f>
        <v>14.75</v>
      </c>
      <c r="Z693" s="41">
        <f>(1+IF(Table1[[#This Row],[Regular Hourly Wage]]=0,0.5,(Table1[[#This Row],[Overtime Hourly Wage]]-Table1[[#This Row],[Regular Hourly Wage]])/Table1[[#This Row],[Regular Hourly Wage]]))*Table1[[#This Row],[Regular Wage Cap]]</f>
        <v>22.125</v>
      </c>
      <c r="AA693" s="41">
        <f>(1+IF(Table1[[#This Row],[Regular Hourly Wage]]=0,0,(Table1[[#This Row],[Holiday Hourly Wage]]-Table1[[#This Row],[Regular Hourly Wage]])/Table1[[#This Row],[Regular Hourly Wage]]))*Table1[[#This Row],[Regular Wage Cap]]</f>
        <v>14.75</v>
      </c>
      <c r="AB693" s="41">
        <f>Table1[[#This Row],[Regular Hours3]]*Table1[[#This Row],[Regular Hourly Wage]]</f>
        <v>0</v>
      </c>
      <c r="AC693" s="41">
        <f>Table1[[#This Row],[OvertimeHours5]]*Table1[[#This Row],[Overtime Hourly Wage]]</f>
        <v>0</v>
      </c>
      <c r="AD693" s="41">
        <f>Table1[[#This Row],[Holiday Hours7]]*Table1[[#This Row],[Holiday Hourly Wage]]</f>
        <v>0</v>
      </c>
      <c r="AE693" s="41">
        <f>SUM(Table1[[#This Row],[Regular10]:[Holiday12]])</f>
        <v>0</v>
      </c>
      <c r="AF693" s="41">
        <f>Table1[[#This Row],[Regular Hours3]]*Table1[[#This Row],[Regular Wage Cap]]</f>
        <v>0</v>
      </c>
      <c r="AG693" s="41">
        <f>Table1[[#This Row],[OvertimeHours5]]*Table1[[#This Row],[Overtime Wage Cap]]</f>
        <v>0</v>
      </c>
      <c r="AH693" s="41">
        <f>Table1[[#This Row],[Holiday Hours7]]*Table1[[#This Row],[Holiday Wage Cap]]</f>
        <v>0</v>
      </c>
      <c r="AI693" s="41">
        <f>SUM(Table1[[#This Row],[Regular]:[Holiday]])</f>
        <v>0</v>
      </c>
      <c r="AJ693" s="41">
        <f>IF(Table1[[#This Row],[Total]]=0,0,Table1[[#This Row],[Total2]]-Table1[[#This Row],[Total]])</f>
        <v>0</v>
      </c>
      <c r="AK693" s="41">
        <f>Table1[[#This Row],[Difference]]*Table1[[#This Row],[DDS Funding Percent]]</f>
        <v>0</v>
      </c>
      <c r="AL693" s="41">
        <f>IF(Table1[[#This Row],[Regular Hourly Wage]]&lt;&gt;0,Table1[[#This Row],[Regular Wage Cap]]-Table1[[#This Row],[Regular Hourly Wage]],0)</f>
        <v>0</v>
      </c>
      <c r="AM693" s="38"/>
      <c r="AN693" s="41">
        <f>Table1[[#This Row],[Wage Difference]]*Table1[[#This Row],[Post Wage Increase Time Off Accruals (Hours)]]</f>
        <v>0</v>
      </c>
      <c r="AO693" s="41">
        <f>Table1[[#This Row],[Min Wage Time Off Accrual Expense]]*Table1[[#This Row],[DDS Funding Percent]]</f>
        <v>0</v>
      </c>
      <c r="AP693" s="1"/>
      <c r="AQ693" s="18"/>
    </row>
    <row r="694" spans="3:43" x14ac:dyDescent="0.25">
      <c r="C694" s="58"/>
      <c r="D694" s="57"/>
      <c r="K694" s="41">
        <f>SUM(Table1[[#This Row],[Regular Wages]],Table1[[#This Row],[OvertimeWages]],Table1[[#This Row],[Holiday Wages]],Table1[[#This Row],[Incentive Payments]])</f>
        <v>0</v>
      </c>
      <c r="L694" s="38"/>
      <c r="M694" s="38"/>
      <c r="N694" s="38"/>
      <c r="O694" s="38"/>
      <c r="P694" s="38"/>
      <c r="Q694" s="38"/>
      <c r="R694" s="38"/>
      <c r="S694" s="41">
        <f>SUM(Table1[[#This Row],[Regular Wages2]],Table1[[#This Row],[OvertimeWages4]],Table1[[#This Row],[Holiday Wages6]],Table1[[#This Row],[Incentive Payments8]])</f>
        <v>0</v>
      </c>
      <c r="T694" s="41">
        <f>SUM(Table1[[#This Row],[Total Pre Min Wage Wages]],Table1[[#This Row],[Total After Min Wage Wages]])</f>
        <v>0</v>
      </c>
      <c r="U694" s="41">
        <f>IFERROR(IF(OR(Table1[[#This Row],[Regular Hours]]=0,Table1[[#This Row],[Regular Hours]]=""),VLOOKUP(Table1[[#This Row],[Position Title]],startingWages!$A$2:$D$200,2, FALSE),Table1[[#This Row],[Regular Wages]]/Table1[[#This Row],[Regular Hours]]),0)</f>
        <v>0</v>
      </c>
      <c r="V694" s="41">
        <f>IF(OR(Table1[[#This Row],[OvertimeHours]]="",Table1[[#This Row],[OvertimeHours]]=0),Table1[[#This Row],[Regular Hourly Wage]]*1.5,Table1[[#This Row],[OvertimeWages]]/Table1[[#This Row],[OvertimeHours]])</f>
        <v>0</v>
      </c>
      <c r="W694" s="41">
        <f>IF(OR(Table1[[#This Row],[Holiday Hours]]="",Table1[[#This Row],[Holiday Hours]]=0),Table1[[#This Row],[Regular Hourly Wage]],Table1[[#This Row],[Holiday Wages]]/Table1[[#This Row],[Holiday Hours]])</f>
        <v>0</v>
      </c>
      <c r="X694" s="41" t="str">
        <f>IF(Table1[[#This Row],[Regular Hourly Wage]]&lt;14.05,"$14.75",IF(Table1[[#This Row],[Regular Hourly Wage]]&lt;30,"5%","None"))</f>
        <v>$14.75</v>
      </c>
      <c r="Y694" s="41">
        <f>IF(Table1[[#This Row],[Wage Category]]="5%",Table1[[#This Row],[Regular Hourly Wage]]*1.05,IF(Table1[[#This Row],[Wage Category]]="$14.75",14.75,Table1[[#This Row],[Regular Hourly Wage]]))</f>
        <v>14.75</v>
      </c>
      <c r="Z694" s="41">
        <f>(1+IF(Table1[[#This Row],[Regular Hourly Wage]]=0,0.5,(Table1[[#This Row],[Overtime Hourly Wage]]-Table1[[#This Row],[Regular Hourly Wage]])/Table1[[#This Row],[Regular Hourly Wage]]))*Table1[[#This Row],[Regular Wage Cap]]</f>
        <v>22.125</v>
      </c>
      <c r="AA694" s="41">
        <f>(1+IF(Table1[[#This Row],[Regular Hourly Wage]]=0,0,(Table1[[#This Row],[Holiday Hourly Wage]]-Table1[[#This Row],[Regular Hourly Wage]])/Table1[[#This Row],[Regular Hourly Wage]]))*Table1[[#This Row],[Regular Wage Cap]]</f>
        <v>14.75</v>
      </c>
      <c r="AB694" s="41">
        <f>Table1[[#This Row],[Regular Hours3]]*Table1[[#This Row],[Regular Hourly Wage]]</f>
        <v>0</v>
      </c>
      <c r="AC694" s="41">
        <f>Table1[[#This Row],[OvertimeHours5]]*Table1[[#This Row],[Overtime Hourly Wage]]</f>
        <v>0</v>
      </c>
      <c r="AD694" s="41">
        <f>Table1[[#This Row],[Holiday Hours7]]*Table1[[#This Row],[Holiday Hourly Wage]]</f>
        <v>0</v>
      </c>
      <c r="AE694" s="41">
        <f>SUM(Table1[[#This Row],[Regular10]:[Holiday12]])</f>
        <v>0</v>
      </c>
      <c r="AF694" s="41">
        <f>Table1[[#This Row],[Regular Hours3]]*Table1[[#This Row],[Regular Wage Cap]]</f>
        <v>0</v>
      </c>
      <c r="AG694" s="41">
        <f>Table1[[#This Row],[OvertimeHours5]]*Table1[[#This Row],[Overtime Wage Cap]]</f>
        <v>0</v>
      </c>
      <c r="AH694" s="41">
        <f>Table1[[#This Row],[Holiday Hours7]]*Table1[[#This Row],[Holiday Wage Cap]]</f>
        <v>0</v>
      </c>
      <c r="AI694" s="41">
        <f>SUM(Table1[[#This Row],[Regular]:[Holiday]])</f>
        <v>0</v>
      </c>
      <c r="AJ694" s="41">
        <f>IF(Table1[[#This Row],[Total]]=0,0,Table1[[#This Row],[Total2]]-Table1[[#This Row],[Total]])</f>
        <v>0</v>
      </c>
      <c r="AK694" s="41">
        <f>Table1[[#This Row],[Difference]]*Table1[[#This Row],[DDS Funding Percent]]</f>
        <v>0</v>
      </c>
      <c r="AL694" s="41">
        <f>IF(Table1[[#This Row],[Regular Hourly Wage]]&lt;&gt;0,Table1[[#This Row],[Regular Wage Cap]]-Table1[[#This Row],[Regular Hourly Wage]],0)</f>
        <v>0</v>
      </c>
      <c r="AM694" s="38"/>
      <c r="AN694" s="41">
        <f>Table1[[#This Row],[Wage Difference]]*Table1[[#This Row],[Post Wage Increase Time Off Accruals (Hours)]]</f>
        <v>0</v>
      </c>
      <c r="AO694" s="41">
        <f>Table1[[#This Row],[Min Wage Time Off Accrual Expense]]*Table1[[#This Row],[DDS Funding Percent]]</f>
        <v>0</v>
      </c>
      <c r="AP694" s="1"/>
      <c r="AQ694" s="18"/>
    </row>
    <row r="695" spans="3:43" x14ac:dyDescent="0.25">
      <c r="C695" s="58"/>
      <c r="D695" s="57"/>
      <c r="K695" s="41">
        <f>SUM(Table1[[#This Row],[Regular Wages]],Table1[[#This Row],[OvertimeWages]],Table1[[#This Row],[Holiday Wages]],Table1[[#This Row],[Incentive Payments]])</f>
        <v>0</v>
      </c>
      <c r="L695" s="38"/>
      <c r="M695" s="38"/>
      <c r="N695" s="38"/>
      <c r="O695" s="38"/>
      <c r="P695" s="38"/>
      <c r="Q695" s="38"/>
      <c r="R695" s="38"/>
      <c r="S695" s="41">
        <f>SUM(Table1[[#This Row],[Regular Wages2]],Table1[[#This Row],[OvertimeWages4]],Table1[[#This Row],[Holiday Wages6]],Table1[[#This Row],[Incentive Payments8]])</f>
        <v>0</v>
      </c>
      <c r="T695" s="41">
        <f>SUM(Table1[[#This Row],[Total Pre Min Wage Wages]],Table1[[#This Row],[Total After Min Wage Wages]])</f>
        <v>0</v>
      </c>
      <c r="U695" s="41">
        <f>IFERROR(IF(OR(Table1[[#This Row],[Regular Hours]]=0,Table1[[#This Row],[Regular Hours]]=""),VLOOKUP(Table1[[#This Row],[Position Title]],startingWages!$A$2:$D$200,2, FALSE),Table1[[#This Row],[Regular Wages]]/Table1[[#This Row],[Regular Hours]]),0)</f>
        <v>0</v>
      </c>
      <c r="V695" s="41">
        <f>IF(OR(Table1[[#This Row],[OvertimeHours]]="",Table1[[#This Row],[OvertimeHours]]=0),Table1[[#This Row],[Regular Hourly Wage]]*1.5,Table1[[#This Row],[OvertimeWages]]/Table1[[#This Row],[OvertimeHours]])</f>
        <v>0</v>
      </c>
      <c r="W695" s="41">
        <f>IF(OR(Table1[[#This Row],[Holiday Hours]]="",Table1[[#This Row],[Holiday Hours]]=0),Table1[[#This Row],[Regular Hourly Wage]],Table1[[#This Row],[Holiday Wages]]/Table1[[#This Row],[Holiday Hours]])</f>
        <v>0</v>
      </c>
      <c r="X695" s="41" t="str">
        <f>IF(Table1[[#This Row],[Regular Hourly Wage]]&lt;14.05,"$14.75",IF(Table1[[#This Row],[Regular Hourly Wage]]&lt;30,"5%","None"))</f>
        <v>$14.75</v>
      </c>
      <c r="Y695" s="41">
        <f>IF(Table1[[#This Row],[Wage Category]]="5%",Table1[[#This Row],[Regular Hourly Wage]]*1.05,IF(Table1[[#This Row],[Wage Category]]="$14.75",14.75,Table1[[#This Row],[Regular Hourly Wage]]))</f>
        <v>14.75</v>
      </c>
      <c r="Z695" s="41">
        <f>(1+IF(Table1[[#This Row],[Regular Hourly Wage]]=0,0.5,(Table1[[#This Row],[Overtime Hourly Wage]]-Table1[[#This Row],[Regular Hourly Wage]])/Table1[[#This Row],[Regular Hourly Wage]]))*Table1[[#This Row],[Regular Wage Cap]]</f>
        <v>22.125</v>
      </c>
      <c r="AA695" s="41">
        <f>(1+IF(Table1[[#This Row],[Regular Hourly Wage]]=0,0,(Table1[[#This Row],[Holiday Hourly Wage]]-Table1[[#This Row],[Regular Hourly Wage]])/Table1[[#This Row],[Regular Hourly Wage]]))*Table1[[#This Row],[Regular Wage Cap]]</f>
        <v>14.75</v>
      </c>
      <c r="AB695" s="41">
        <f>Table1[[#This Row],[Regular Hours3]]*Table1[[#This Row],[Regular Hourly Wage]]</f>
        <v>0</v>
      </c>
      <c r="AC695" s="41">
        <f>Table1[[#This Row],[OvertimeHours5]]*Table1[[#This Row],[Overtime Hourly Wage]]</f>
        <v>0</v>
      </c>
      <c r="AD695" s="41">
        <f>Table1[[#This Row],[Holiday Hours7]]*Table1[[#This Row],[Holiday Hourly Wage]]</f>
        <v>0</v>
      </c>
      <c r="AE695" s="41">
        <f>SUM(Table1[[#This Row],[Regular10]:[Holiday12]])</f>
        <v>0</v>
      </c>
      <c r="AF695" s="41">
        <f>Table1[[#This Row],[Regular Hours3]]*Table1[[#This Row],[Regular Wage Cap]]</f>
        <v>0</v>
      </c>
      <c r="AG695" s="41">
        <f>Table1[[#This Row],[OvertimeHours5]]*Table1[[#This Row],[Overtime Wage Cap]]</f>
        <v>0</v>
      </c>
      <c r="AH695" s="41">
        <f>Table1[[#This Row],[Holiday Hours7]]*Table1[[#This Row],[Holiday Wage Cap]]</f>
        <v>0</v>
      </c>
      <c r="AI695" s="41">
        <f>SUM(Table1[[#This Row],[Regular]:[Holiday]])</f>
        <v>0</v>
      </c>
      <c r="AJ695" s="41">
        <f>IF(Table1[[#This Row],[Total]]=0,0,Table1[[#This Row],[Total2]]-Table1[[#This Row],[Total]])</f>
        <v>0</v>
      </c>
      <c r="AK695" s="41">
        <f>Table1[[#This Row],[Difference]]*Table1[[#This Row],[DDS Funding Percent]]</f>
        <v>0</v>
      </c>
      <c r="AL695" s="41">
        <f>IF(Table1[[#This Row],[Regular Hourly Wage]]&lt;&gt;0,Table1[[#This Row],[Regular Wage Cap]]-Table1[[#This Row],[Regular Hourly Wage]],0)</f>
        <v>0</v>
      </c>
      <c r="AM695" s="38"/>
      <c r="AN695" s="41">
        <f>Table1[[#This Row],[Wage Difference]]*Table1[[#This Row],[Post Wage Increase Time Off Accruals (Hours)]]</f>
        <v>0</v>
      </c>
      <c r="AO695" s="41">
        <f>Table1[[#This Row],[Min Wage Time Off Accrual Expense]]*Table1[[#This Row],[DDS Funding Percent]]</f>
        <v>0</v>
      </c>
      <c r="AP695" s="1"/>
      <c r="AQ695" s="18"/>
    </row>
    <row r="696" spans="3:43" x14ac:dyDescent="0.25">
      <c r="C696" s="58"/>
      <c r="D696" s="57"/>
      <c r="K696" s="41">
        <f>SUM(Table1[[#This Row],[Regular Wages]],Table1[[#This Row],[OvertimeWages]],Table1[[#This Row],[Holiday Wages]],Table1[[#This Row],[Incentive Payments]])</f>
        <v>0</v>
      </c>
      <c r="L696" s="38"/>
      <c r="M696" s="38"/>
      <c r="N696" s="38"/>
      <c r="O696" s="38"/>
      <c r="P696" s="38"/>
      <c r="Q696" s="38"/>
      <c r="R696" s="38"/>
      <c r="S696" s="41">
        <f>SUM(Table1[[#This Row],[Regular Wages2]],Table1[[#This Row],[OvertimeWages4]],Table1[[#This Row],[Holiday Wages6]],Table1[[#This Row],[Incentive Payments8]])</f>
        <v>0</v>
      </c>
      <c r="T696" s="41">
        <f>SUM(Table1[[#This Row],[Total Pre Min Wage Wages]],Table1[[#This Row],[Total After Min Wage Wages]])</f>
        <v>0</v>
      </c>
      <c r="U696" s="41">
        <f>IFERROR(IF(OR(Table1[[#This Row],[Regular Hours]]=0,Table1[[#This Row],[Regular Hours]]=""),VLOOKUP(Table1[[#This Row],[Position Title]],startingWages!$A$2:$D$200,2, FALSE),Table1[[#This Row],[Regular Wages]]/Table1[[#This Row],[Regular Hours]]),0)</f>
        <v>0</v>
      </c>
      <c r="V696" s="41">
        <f>IF(OR(Table1[[#This Row],[OvertimeHours]]="",Table1[[#This Row],[OvertimeHours]]=0),Table1[[#This Row],[Regular Hourly Wage]]*1.5,Table1[[#This Row],[OvertimeWages]]/Table1[[#This Row],[OvertimeHours]])</f>
        <v>0</v>
      </c>
      <c r="W696" s="41">
        <f>IF(OR(Table1[[#This Row],[Holiday Hours]]="",Table1[[#This Row],[Holiday Hours]]=0),Table1[[#This Row],[Regular Hourly Wage]],Table1[[#This Row],[Holiday Wages]]/Table1[[#This Row],[Holiday Hours]])</f>
        <v>0</v>
      </c>
      <c r="X696" s="41" t="str">
        <f>IF(Table1[[#This Row],[Regular Hourly Wage]]&lt;14.05,"$14.75",IF(Table1[[#This Row],[Regular Hourly Wage]]&lt;30,"5%","None"))</f>
        <v>$14.75</v>
      </c>
      <c r="Y696" s="41">
        <f>IF(Table1[[#This Row],[Wage Category]]="5%",Table1[[#This Row],[Regular Hourly Wage]]*1.05,IF(Table1[[#This Row],[Wage Category]]="$14.75",14.75,Table1[[#This Row],[Regular Hourly Wage]]))</f>
        <v>14.75</v>
      </c>
      <c r="Z696" s="41">
        <f>(1+IF(Table1[[#This Row],[Regular Hourly Wage]]=0,0.5,(Table1[[#This Row],[Overtime Hourly Wage]]-Table1[[#This Row],[Regular Hourly Wage]])/Table1[[#This Row],[Regular Hourly Wage]]))*Table1[[#This Row],[Regular Wage Cap]]</f>
        <v>22.125</v>
      </c>
      <c r="AA696" s="41">
        <f>(1+IF(Table1[[#This Row],[Regular Hourly Wage]]=0,0,(Table1[[#This Row],[Holiday Hourly Wage]]-Table1[[#This Row],[Regular Hourly Wage]])/Table1[[#This Row],[Regular Hourly Wage]]))*Table1[[#This Row],[Regular Wage Cap]]</f>
        <v>14.75</v>
      </c>
      <c r="AB696" s="41">
        <f>Table1[[#This Row],[Regular Hours3]]*Table1[[#This Row],[Regular Hourly Wage]]</f>
        <v>0</v>
      </c>
      <c r="AC696" s="41">
        <f>Table1[[#This Row],[OvertimeHours5]]*Table1[[#This Row],[Overtime Hourly Wage]]</f>
        <v>0</v>
      </c>
      <c r="AD696" s="41">
        <f>Table1[[#This Row],[Holiday Hours7]]*Table1[[#This Row],[Holiday Hourly Wage]]</f>
        <v>0</v>
      </c>
      <c r="AE696" s="41">
        <f>SUM(Table1[[#This Row],[Regular10]:[Holiday12]])</f>
        <v>0</v>
      </c>
      <c r="AF696" s="41">
        <f>Table1[[#This Row],[Regular Hours3]]*Table1[[#This Row],[Regular Wage Cap]]</f>
        <v>0</v>
      </c>
      <c r="AG696" s="41">
        <f>Table1[[#This Row],[OvertimeHours5]]*Table1[[#This Row],[Overtime Wage Cap]]</f>
        <v>0</v>
      </c>
      <c r="AH696" s="41">
        <f>Table1[[#This Row],[Holiday Hours7]]*Table1[[#This Row],[Holiday Wage Cap]]</f>
        <v>0</v>
      </c>
      <c r="AI696" s="41">
        <f>SUM(Table1[[#This Row],[Regular]:[Holiday]])</f>
        <v>0</v>
      </c>
      <c r="AJ696" s="41">
        <f>IF(Table1[[#This Row],[Total]]=0,0,Table1[[#This Row],[Total2]]-Table1[[#This Row],[Total]])</f>
        <v>0</v>
      </c>
      <c r="AK696" s="41">
        <f>Table1[[#This Row],[Difference]]*Table1[[#This Row],[DDS Funding Percent]]</f>
        <v>0</v>
      </c>
      <c r="AL696" s="41">
        <f>IF(Table1[[#This Row],[Regular Hourly Wage]]&lt;&gt;0,Table1[[#This Row],[Regular Wage Cap]]-Table1[[#This Row],[Regular Hourly Wage]],0)</f>
        <v>0</v>
      </c>
      <c r="AM696" s="38"/>
      <c r="AN696" s="41">
        <f>Table1[[#This Row],[Wage Difference]]*Table1[[#This Row],[Post Wage Increase Time Off Accruals (Hours)]]</f>
        <v>0</v>
      </c>
      <c r="AO696" s="41">
        <f>Table1[[#This Row],[Min Wage Time Off Accrual Expense]]*Table1[[#This Row],[DDS Funding Percent]]</f>
        <v>0</v>
      </c>
      <c r="AP696" s="1"/>
      <c r="AQ696" s="18"/>
    </row>
    <row r="697" spans="3:43" x14ac:dyDescent="0.25">
      <c r="C697" s="58"/>
      <c r="D697" s="57"/>
      <c r="K697" s="41">
        <f>SUM(Table1[[#This Row],[Regular Wages]],Table1[[#This Row],[OvertimeWages]],Table1[[#This Row],[Holiday Wages]],Table1[[#This Row],[Incentive Payments]])</f>
        <v>0</v>
      </c>
      <c r="L697" s="38"/>
      <c r="M697" s="38"/>
      <c r="N697" s="38"/>
      <c r="O697" s="38"/>
      <c r="P697" s="38"/>
      <c r="Q697" s="38"/>
      <c r="R697" s="38"/>
      <c r="S697" s="41">
        <f>SUM(Table1[[#This Row],[Regular Wages2]],Table1[[#This Row],[OvertimeWages4]],Table1[[#This Row],[Holiday Wages6]],Table1[[#This Row],[Incentive Payments8]])</f>
        <v>0</v>
      </c>
      <c r="T697" s="41">
        <f>SUM(Table1[[#This Row],[Total Pre Min Wage Wages]],Table1[[#This Row],[Total After Min Wage Wages]])</f>
        <v>0</v>
      </c>
      <c r="U697" s="41">
        <f>IFERROR(IF(OR(Table1[[#This Row],[Regular Hours]]=0,Table1[[#This Row],[Regular Hours]]=""),VLOOKUP(Table1[[#This Row],[Position Title]],startingWages!$A$2:$D$200,2, FALSE),Table1[[#This Row],[Regular Wages]]/Table1[[#This Row],[Regular Hours]]),0)</f>
        <v>0</v>
      </c>
      <c r="V697" s="41">
        <f>IF(OR(Table1[[#This Row],[OvertimeHours]]="",Table1[[#This Row],[OvertimeHours]]=0),Table1[[#This Row],[Regular Hourly Wage]]*1.5,Table1[[#This Row],[OvertimeWages]]/Table1[[#This Row],[OvertimeHours]])</f>
        <v>0</v>
      </c>
      <c r="W697" s="41">
        <f>IF(OR(Table1[[#This Row],[Holiday Hours]]="",Table1[[#This Row],[Holiday Hours]]=0),Table1[[#This Row],[Regular Hourly Wage]],Table1[[#This Row],[Holiday Wages]]/Table1[[#This Row],[Holiday Hours]])</f>
        <v>0</v>
      </c>
      <c r="X697" s="41" t="str">
        <f>IF(Table1[[#This Row],[Regular Hourly Wage]]&lt;14.05,"$14.75",IF(Table1[[#This Row],[Regular Hourly Wage]]&lt;30,"5%","None"))</f>
        <v>$14.75</v>
      </c>
      <c r="Y697" s="41">
        <f>IF(Table1[[#This Row],[Wage Category]]="5%",Table1[[#This Row],[Regular Hourly Wage]]*1.05,IF(Table1[[#This Row],[Wage Category]]="$14.75",14.75,Table1[[#This Row],[Regular Hourly Wage]]))</f>
        <v>14.75</v>
      </c>
      <c r="Z697" s="41">
        <f>(1+IF(Table1[[#This Row],[Regular Hourly Wage]]=0,0.5,(Table1[[#This Row],[Overtime Hourly Wage]]-Table1[[#This Row],[Regular Hourly Wage]])/Table1[[#This Row],[Regular Hourly Wage]]))*Table1[[#This Row],[Regular Wage Cap]]</f>
        <v>22.125</v>
      </c>
      <c r="AA697" s="41">
        <f>(1+IF(Table1[[#This Row],[Regular Hourly Wage]]=0,0,(Table1[[#This Row],[Holiday Hourly Wage]]-Table1[[#This Row],[Regular Hourly Wage]])/Table1[[#This Row],[Regular Hourly Wage]]))*Table1[[#This Row],[Regular Wage Cap]]</f>
        <v>14.75</v>
      </c>
      <c r="AB697" s="41">
        <f>Table1[[#This Row],[Regular Hours3]]*Table1[[#This Row],[Regular Hourly Wage]]</f>
        <v>0</v>
      </c>
      <c r="AC697" s="41">
        <f>Table1[[#This Row],[OvertimeHours5]]*Table1[[#This Row],[Overtime Hourly Wage]]</f>
        <v>0</v>
      </c>
      <c r="AD697" s="41">
        <f>Table1[[#This Row],[Holiday Hours7]]*Table1[[#This Row],[Holiday Hourly Wage]]</f>
        <v>0</v>
      </c>
      <c r="AE697" s="41">
        <f>SUM(Table1[[#This Row],[Regular10]:[Holiday12]])</f>
        <v>0</v>
      </c>
      <c r="AF697" s="41">
        <f>Table1[[#This Row],[Regular Hours3]]*Table1[[#This Row],[Regular Wage Cap]]</f>
        <v>0</v>
      </c>
      <c r="AG697" s="41">
        <f>Table1[[#This Row],[OvertimeHours5]]*Table1[[#This Row],[Overtime Wage Cap]]</f>
        <v>0</v>
      </c>
      <c r="AH697" s="41">
        <f>Table1[[#This Row],[Holiday Hours7]]*Table1[[#This Row],[Holiday Wage Cap]]</f>
        <v>0</v>
      </c>
      <c r="AI697" s="41">
        <f>SUM(Table1[[#This Row],[Regular]:[Holiday]])</f>
        <v>0</v>
      </c>
      <c r="AJ697" s="41">
        <f>IF(Table1[[#This Row],[Total]]=0,0,Table1[[#This Row],[Total2]]-Table1[[#This Row],[Total]])</f>
        <v>0</v>
      </c>
      <c r="AK697" s="41">
        <f>Table1[[#This Row],[Difference]]*Table1[[#This Row],[DDS Funding Percent]]</f>
        <v>0</v>
      </c>
      <c r="AL697" s="41">
        <f>IF(Table1[[#This Row],[Regular Hourly Wage]]&lt;&gt;0,Table1[[#This Row],[Regular Wage Cap]]-Table1[[#This Row],[Regular Hourly Wage]],0)</f>
        <v>0</v>
      </c>
      <c r="AM697" s="38"/>
      <c r="AN697" s="41">
        <f>Table1[[#This Row],[Wage Difference]]*Table1[[#This Row],[Post Wage Increase Time Off Accruals (Hours)]]</f>
        <v>0</v>
      </c>
      <c r="AO697" s="41">
        <f>Table1[[#This Row],[Min Wage Time Off Accrual Expense]]*Table1[[#This Row],[DDS Funding Percent]]</f>
        <v>0</v>
      </c>
      <c r="AP697" s="1"/>
      <c r="AQ697" s="18"/>
    </row>
    <row r="698" spans="3:43" x14ac:dyDescent="0.25">
      <c r="C698" s="58"/>
      <c r="D698" s="57"/>
      <c r="K698" s="41">
        <f>SUM(Table1[[#This Row],[Regular Wages]],Table1[[#This Row],[OvertimeWages]],Table1[[#This Row],[Holiday Wages]],Table1[[#This Row],[Incentive Payments]])</f>
        <v>0</v>
      </c>
      <c r="L698" s="38"/>
      <c r="M698" s="38"/>
      <c r="N698" s="38"/>
      <c r="O698" s="38"/>
      <c r="P698" s="38"/>
      <c r="Q698" s="38"/>
      <c r="R698" s="38"/>
      <c r="S698" s="41">
        <f>SUM(Table1[[#This Row],[Regular Wages2]],Table1[[#This Row],[OvertimeWages4]],Table1[[#This Row],[Holiday Wages6]],Table1[[#This Row],[Incentive Payments8]])</f>
        <v>0</v>
      </c>
      <c r="T698" s="41">
        <f>SUM(Table1[[#This Row],[Total Pre Min Wage Wages]],Table1[[#This Row],[Total After Min Wage Wages]])</f>
        <v>0</v>
      </c>
      <c r="U698" s="41">
        <f>IFERROR(IF(OR(Table1[[#This Row],[Regular Hours]]=0,Table1[[#This Row],[Regular Hours]]=""),VLOOKUP(Table1[[#This Row],[Position Title]],startingWages!$A$2:$D$200,2, FALSE),Table1[[#This Row],[Regular Wages]]/Table1[[#This Row],[Regular Hours]]),0)</f>
        <v>0</v>
      </c>
      <c r="V698" s="41">
        <f>IF(OR(Table1[[#This Row],[OvertimeHours]]="",Table1[[#This Row],[OvertimeHours]]=0),Table1[[#This Row],[Regular Hourly Wage]]*1.5,Table1[[#This Row],[OvertimeWages]]/Table1[[#This Row],[OvertimeHours]])</f>
        <v>0</v>
      </c>
      <c r="W698" s="41">
        <f>IF(OR(Table1[[#This Row],[Holiday Hours]]="",Table1[[#This Row],[Holiday Hours]]=0),Table1[[#This Row],[Regular Hourly Wage]],Table1[[#This Row],[Holiday Wages]]/Table1[[#This Row],[Holiday Hours]])</f>
        <v>0</v>
      </c>
      <c r="X698" s="41" t="str">
        <f>IF(Table1[[#This Row],[Regular Hourly Wage]]&lt;14.05,"$14.75",IF(Table1[[#This Row],[Regular Hourly Wage]]&lt;30,"5%","None"))</f>
        <v>$14.75</v>
      </c>
      <c r="Y698" s="41">
        <f>IF(Table1[[#This Row],[Wage Category]]="5%",Table1[[#This Row],[Regular Hourly Wage]]*1.05,IF(Table1[[#This Row],[Wage Category]]="$14.75",14.75,Table1[[#This Row],[Regular Hourly Wage]]))</f>
        <v>14.75</v>
      </c>
      <c r="Z698" s="41">
        <f>(1+IF(Table1[[#This Row],[Regular Hourly Wage]]=0,0.5,(Table1[[#This Row],[Overtime Hourly Wage]]-Table1[[#This Row],[Regular Hourly Wage]])/Table1[[#This Row],[Regular Hourly Wage]]))*Table1[[#This Row],[Regular Wage Cap]]</f>
        <v>22.125</v>
      </c>
      <c r="AA698" s="41">
        <f>(1+IF(Table1[[#This Row],[Regular Hourly Wage]]=0,0,(Table1[[#This Row],[Holiday Hourly Wage]]-Table1[[#This Row],[Regular Hourly Wage]])/Table1[[#This Row],[Regular Hourly Wage]]))*Table1[[#This Row],[Regular Wage Cap]]</f>
        <v>14.75</v>
      </c>
      <c r="AB698" s="41">
        <f>Table1[[#This Row],[Regular Hours3]]*Table1[[#This Row],[Regular Hourly Wage]]</f>
        <v>0</v>
      </c>
      <c r="AC698" s="41">
        <f>Table1[[#This Row],[OvertimeHours5]]*Table1[[#This Row],[Overtime Hourly Wage]]</f>
        <v>0</v>
      </c>
      <c r="AD698" s="41">
        <f>Table1[[#This Row],[Holiday Hours7]]*Table1[[#This Row],[Holiday Hourly Wage]]</f>
        <v>0</v>
      </c>
      <c r="AE698" s="41">
        <f>SUM(Table1[[#This Row],[Regular10]:[Holiday12]])</f>
        <v>0</v>
      </c>
      <c r="AF698" s="41">
        <f>Table1[[#This Row],[Regular Hours3]]*Table1[[#This Row],[Regular Wage Cap]]</f>
        <v>0</v>
      </c>
      <c r="AG698" s="41">
        <f>Table1[[#This Row],[OvertimeHours5]]*Table1[[#This Row],[Overtime Wage Cap]]</f>
        <v>0</v>
      </c>
      <c r="AH698" s="41">
        <f>Table1[[#This Row],[Holiday Hours7]]*Table1[[#This Row],[Holiday Wage Cap]]</f>
        <v>0</v>
      </c>
      <c r="AI698" s="41">
        <f>SUM(Table1[[#This Row],[Regular]:[Holiday]])</f>
        <v>0</v>
      </c>
      <c r="AJ698" s="41">
        <f>IF(Table1[[#This Row],[Total]]=0,0,Table1[[#This Row],[Total2]]-Table1[[#This Row],[Total]])</f>
        <v>0</v>
      </c>
      <c r="AK698" s="41">
        <f>Table1[[#This Row],[Difference]]*Table1[[#This Row],[DDS Funding Percent]]</f>
        <v>0</v>
      </c>
      <c r="AL698" s="41">
        <f>IF(Table1[[#This Row],[Regular Hourly Wage]]&lt;&gt;0,Table1[[#This Row],[Regular Wage Cap]]-Table1[[#This Row],[Regular Hourly Wage]],0)</f>
        <v>0</v>
      </c>
      <c r="AM698" s="38"/>
      <c r="AN698" s="41">
        <f>Table1[[#This Row],[Wage Difference]]*Table1[[#This Row],[Post Wage Increase Time Off Accruals (Hours)]]</f>
        <v>0</v>
      </c>
      <c r="AO698" s="41">
        <f>Table1[[#This Row],[Min Wage Time Off Accrual Expense]]*Table1[[#This Row],[DDS Funding Percent]]</f>
        <v>0</v>
      </c>
      <c r="AP698" s="1"/>
      <c r="AQ698" s="18"/>
    </row>
    <row r="699" spans="3:43" x14ac:dyDescent="0.25">
      <c r="C699" s="58"/>
      <c r="D699" s="57"/>
      <c r="K699" s="41">
        <f>SUM(Table1[[#This Row],[Regular Wages]],Table1[[#This Row],[OvertimeWages]],Table1[[#This Row],[Holiday Wages]],Table1[[#This Row],[Incentive Payments]])</f>
        <v>0</v>
      </c>
      <c r="L699" s="38"/>
      <c r="M699" s="38"/>
      <c r="N699" s="38"/>
      <c r="O699" s="38"/>
      <c r="P699" s="38"/>
      <c r="Q699" s="38"/>
      <c r="R699" s="38"/>
      <c r="S699" s="41">
        <f>SUM(Table1[[#This Row],[Regular Wages2]],Table1[[#This Row],[OvertimeWages4]],Table1[[#This Row],[Holiday Wages6]],Table1[[#This Row],[Incentive Payments8]])</f>
        <v>0</v>
      </c>
      <c r="T699" s="41">
        <f>SUM(Table1[[#This Row],[Total Pre Min Wage Wages]],Table1[[#This Row],[Total After Min Wage Wages]])</f>
        <v>0</v>
      </c>
      <c r="U699" s="41">
        <f>IFERROR(IF(OR(Table1[[#This Row],[Regular Hours]]=0,Table1[[#This Row],[Regular Hours]]=""),VLOOKUP(Table1[[#This Row],[Position Title]],startingWages!$A$2:$D$200,2, FALSE),Table1[[#This Row],[Regular Wages]]/Table1[[#This Row],[Regular Hours]]),0)</f>
        <v>0</v>
      </c>
      <c r="V699" s="41">
        <f>IF(OR(Table1[[#This Row],[OvertimeHours]]="",Table1[[#This Row],[OvertimeHours]]=0),Table1[[#This Row],[Regular Hourly Wage]]*1.5,Table1[[#This Row],[OvertimeWages]]/Table1[[#This Row],[OvertimeHours]])</f>
        <v>0</v>
      </c>
      <c r="W699" s="41">
        <f>IF(OR(Table1[[#This Row],[Holiday Hours]]="",Table1[[#This Row],[Holiday Hours]]=0),Table1[[#This Row],[Regular Hourly Wage]],Table1[[#This Row],[Holiday Wages]]/Table1[[#This Row],[Holiday Hours]])</f>
        <v>0</v>
      </c>
      <c r="X699" s="41" t="str">
        <f>IF(Table1[[#This Row],[Regular Hourly Wage]]&lt;14.05,"$14.75",IF(Table1[[#This Row],[Regular Hourly Wage]]&lt;30,"5%","None"))</f>
        <v>$14.75</v>
      </c>
      <c r="Y699" s="41">
        <f>IF(Table1[[#This Row],[Wage Category]]="5%",Table1[[#This Row],[Regular Hourly Wage]]*1.05,IF(Table1[[#This Row],[Wage Category]]="$14.75",14.75,Table1[[#This Row],[Regular Hourly Wage]]))</f>
        <v>14.75</v>
      </c>
      <c r="Z699" s="41">
        <f>(1+IF(Table1[[#This Row],[Regular Hourly Wage]]=0,0.5,(Table1[[#This Row],[Overtime Hourly Wage]]-Table1[[#This Row],[Regular Hourly Wage]])/Table1[[#This Row],[Regular Hourly Wage]]))*Table1[[#This Row],[Regular Wage Cap]]</f>
        <v>22.125</v>
      </c>
      <c r="AA699" s="41">
        <f>(1+IF(Table1[[#This Row],[Regular Hourly Wage]]=0,0,(Table1[[#This Row],[Holiday Hourly Wage]]-Table1[[#This Row],[Regular Hourly Wage]])/Table1[[#This Row],[Regular Hourly Wage]]))*Table1[[#This Row],[Regular Wage Cap]]</f>
        <v>14.75</v>
      </c>
      <c r="AB699" s="41">
        <f>Table1[[#This Row],[Regular Hours3]]*Table1[[#This Row],[Regular Hourly Wage]]</f>
        <v>0</v>
      </c>
      <c r="AC699" s="41">
        <f>Table1[[#This Row],[OvertimeHours5]]*Table1[[#This Row],[Overtime Hourly Wage]]</f>
        <v>0</v>
      </c>
      <c r="AD699" s="41">
        <f>Table1[[#This Row],[Holiday Hours7]]*Table1[[#This Row],[Holiday Hourly Wage]]</f>
        <v>0</v>
      </c>
      <c r="AE699" s="41">
        <f>SUM(Table1[[#This Row],[Regular10]:[Holiday12]])</f>
        <v>0</v>
      </c>
      <c r="AF699" s="41">
        <f>Table1[[#This Row],[Regular Hours3]]*Table1[[#This Row],[Regular Wage Cap]]</f>
        <v>0</v>
      </c>
      <c r="AG699" s="41">
        <f>Table1[[#This Row],[OvertimeHours5]]*Table1[[#This Row],[Overtime Wage Cap]]</f>
        <v>0</v>
      </c>
      <c r="AH699" s="41">
        <f>Table1[[#This Row],[Holiday Hours7]]*Table1[[#This Row],[Holiday Wage Cap]]</f>
        <v>0</v>
      </c>
      <c r="AI699" s="41">
        <f>SUM(Table1[[#This Row],[Regular]:[Holiday]])</f>
        <v>0</v>
      </c>
      <c r="AJ699" s="41">
        <f>IF(Table1[[#This Row],[Total]]=0,0,Table1[[#This Row],[Total2]]-Table1[[#This Row],[Total]])</f>
        <v>0</v>
      </c>
      <c r="AK699" s="41">
        <f>Table1[[#This Row],[Difference]]*Table1[[#This Row],[DDS Funding Percent]]</f>
        <v>0</v>
      </c>
      <c r="AL699" s="41">
        <f>IF(Table1[[#This Row],[Regular Hourly Wage]]&lt;&gt;0,Table1[[#This Row],[Regular Wage Cap]]-Table1[[#This Row],[Regular Hourly Wage]],0)</f>
        <v>0</v>
      </c>
      <c r="AM699" s="38"/>
      <c r="AN699" s="41">
        <f>Table1[[#This Row],[Wage Difference]]*Table1[[#This Row],[Post Wage Increase Time Off Accruals (Hours)]]</f>
        <v>0</v>
      </c>
      <c r="AO699" s="41">
        <f>Table1[[#This Row],[Min Wage Time Off Accrual Expense]]*Table1[[#This Row],[DDS Funding Percent]]</f>
        <v>0</v>
      </c>
      <c r="AP699" s="1"/>
      <c r="AQ699" s="18"/>
    </row>
    <row r="700" spans="3:43" x14ac:dyDescent="0.25">
      <c r="C700" s="58"/>
      <c r="D700" s="57"/>
      <c r="K700" s="41">
        <f>SUM(Table1[[#This Row],[Regular Wages]],Table1[[#This Row],[OvertimeWages]],Table1[[#This Row],[Holiday Wages]],Table1[[#This Row],[Incentive Payments]])</f>
        <v>0</v>
      </c>
      <c r="L700" s="38"/>
      <c r="M700" s="38"/>
      <c r="N700" s="38"/>
      <c r="O700" s="38"/>
      <c r="P700" s="38"/>
      <c r="Q700" s="38"/>
      <c r="R700" s="38"/>
      <c r="S700" s="41">
        <f>SUM(Table1[[#This Row],[Regular Wages2]],Table1[[#This Row],[OvertimeWages4]],Table1[[#This Row],[Holiday Wages6]],Table1[[#This Row],[Incentive Payments8]])</f>
        <v>0</v>
      </c>
      <c r="T700" s="41">
        <f>SUM(Table1[[#This Row],[Total Pre Min Wage Wages]],Table1[[#This Row],[Total After Min Wage Wages]])</f>
        <v>0</v>
      </c>
      <c r="U700" s="41">
        <f>IFERROR(IF(OR(Table1[[#This Row],[Regular Hours]]=0,Table1[[#This Row],[Regular Hours]]=""),VLOOKUP(Table1[[#This Row],[Position Title]],startingWages!$A$2:$D$200,2, FALSE),Table1[[#This Row],[Regular Wages]]/Table1[[#This Row],[Regular Hours]]),0)</f>
        <v>0</v>
      </c>
      <c r="V700" s="41">
        <f>IF(OR(Table1[[#This Row],[OvertimeHours]]="",Table1[[#This Row],[OvertimeHours]]=0),Table1[[#This Row],[Regular Hourly Wage]]*1.5,Table1[[#This Row],[OvertimeWages]]/Table1[[#This Row],[OvertimeHours]])</f>
        <v>0</v>
      </c>
      <c r="W700" s="41">
        <f>IF(OR(Table1[[#This Row],[Holiday Hours]]="",Table1[[#This Row],[Holiday Hours]]=0),Table1[[#This Row],[Regular Hourly Wage]],Table1[[#This Row],[Holiday Wages]]/Table1[[#This Row],[Holiday Hours]])</f>
        <v>0</v>
      </c>
      <c r="X700" s="41" t="str">
        <f>IF(Table1[[#This Row],[Regular Hourly Wage]]&lt;14.05,"$14.75",IF(Table1[[#This Row],[Regular Hourly Wage]]&lt;30,"5%","None"))</f>
        <v>$14.75</v>
      </c>
      <c r="Y700" s="41">
        <f>IF(Table1[[#This Row],[Wage Category]]="5%",Table1[[#This Row],[Regular Hourly Wage]]*1.05,IF(Table1[[#This Row],[Wage Category]]="$14.75",14.75,Table1[[#This Row],[Regular Hourly Wage]]))</f>
        <v>14.75</v>
      </c>
      <c r="Z700" s="41">
        <f>(1+IF(Table1[[#This Row],[Regular Hourly Wage]]=0,0.5,(Table1[[#This Row],[Overtime Hourly Wage]]-Table1[[#This Row],[Regular Hourly Wage]])/Table1[[#This Row],[Regular Hourly Wage]]))*Table1[[#This Row],[Regular Wage Cap]]</f>
        <v>22.125</v>
      </c>
      <c r="AA700" s="41">
        <f>(1+IF(Table1[[#This Row],[Regular Hourly Wage]]=0,0,(Table1[[#This Row],[Holiday Hourly Wage]]-Table1[[#This Row],[Regular Hourly Wage]])/Table1[[#This Row],[Regular Hourly Wage]]))*Table1[[#This Row],[Regular Wage Cap]]</f>
        <v>14.75</v>
      </c>
      <c r="AB700" s="41">
        <f>Table1[[#This Row],[Regular Hours3]]*Table1[[#This Row],[Regular Hourly Wage]]</f>
        <v>0</v>
      </c>
      <c r="AC700" s="41">
        <f>Table1[[#This Row],[OvertimeHours5]]*Table1[[#This Row],[Overtime Hourly Wage]]</f>
        <v>0</v>
      </c>
      <c r="AD700" s="41">
        <f>Table1[[#This Row],[Holiday Hours7]]*Table1[[#This Row],[Holiday Hourly Wage]]</f>
        <v>0</v>
      </c>
      <c r="AE700" s="41">
        <f>SUM(Table1[[#This Row],[Regular10]:[Holiday12]])</f>
        <v>0</v>
      </c>
      <c r="AF700" s="41">
        <f>Table1[[#This Row],[Regular Hours3]]*Table1[[#This Row],[Regular Wage Cap]]</f>
        <v>0</v>
      </c>
      <c r="AG700" s="41">
        <f>Table1[[#This Row],[OvertimeHours5]]*Table1[[#This Row],[Overtime Wage Cap]]</f>
        <v>0</v>
      </c>
      <c r="AH700" s="41">
        <f>Table1[[#This Row],[Holiday Hours7]]*Table1[[#This Row],[Holiday Wage Cap]]</f>
        <v>0</v>
      </c>
      <c r="AI700" s="41">
        <f>SUM(Table1[[#This Row],[Regular]:[Holiday]])</f>
        <v>0</v>
      </c>
      <c r="AJ700" s="41">
        <f>IF(Table1[[#This Row],[Total]]=0,0,Table1[[#This Row],[Total2]]-Table1[[#This Row],[Total]])</f>
        <v>0</v>
      </c>
      <c r="AK700" s="41">
        <f>Table1[[#This Row],[Difference]]*Table1[[#This Row],[DDS Funding Percent]]</f>
        <v>0</v>
      </c>
      <c r="AL700" s="41">
        <f>IF(Table1[[#This Row],[Regular Hourly Wage]]&lt;&gt;0,Table1[[#This Row],[Regular Wage Cap]]-Table1[[#This Row],[Regular Hourly Wage]],0)</f>
        <v>0</v>
      </c>
      <c r="AM700" s="38"/>
      <c r="AN700" s="41">
        <f>Table1[[#This Row],[Wage Difference]]*Table1[[#This Row],[Post Wage Increase Time Off Accruals (Hours)]]</f>
        <v>0</v>
      </c>
      <c r="AO700" s="41">
        <f>Table1[[#This Row],[Min Wage Time Off Accrual Expense]]*Table1[[#This Row],[DDS Funding Percent]]</f>
        <v>0</v>
      </c>
      <c r="AP700" s="1"/>
      <c r="AQ700" s="18"/>
    </row>
    <row r="701" spans="3:43" x14ac:dyDescent="0.25">
      <c r="C701" s="58"/>
      <c r="D701" s="57"/>
      <c r="K701" s="41">
        <f>SUM(Table1[[#This Row],[Regular Wages]],Table1[[#This Row],[OvertimeWages]],Table1[[#This Row],[Holiday Wages]],Table1[[#This Row],[Incentive Payments]])</f>
        <v>0</v>
      </c>
      <c r="L701" s="38"/>
      <c r="M701" s="38"/>
      <c r="N701" s="38"/>
      <c r="O701" s="38"/>
      <c r="P701" s="38"/>
      <c r="Q701" s="38"/>
      <c r="R701" s="38"/>
      <c r="S701" s="41">
        <f>SUM(Table1[[#This Row],[Regular Wages2]],Table1[[#This Row],[OvertimeWages4]],Table1[[#This Row],[Holiday Wages6]],Table1[[#This Row],[Incentive Payments8]])</f>
        <v>0</v>
      </c>
      <c r="T701" s="41">
        <f>SUM(Table1[[#This Row],[Total Pre Min Wage Wages]],Table1[[#This Row],[Total After Min Wage Wages]])</f>
        <v>0</v>
      </c>
      <c r="U701" s="41">
        <f>IFERROR(IF(OR(Table1[[#This Row],[Regular Hours]]=0,Table1[[#This Row],[Regular Hours]]=""),VLOOKUP(Table1[[#This Row],[Position Title]],startingWages!$A$2:$D$200,2, FALSE),Table1[[#This Row],[Regular Wages]]/Table1[[#This Row],[Regular Hours]]),0)</f>
        <v>0</v>
      </c>
      <c r="V701" s="41">
        <f>IF(OR(Table1[[#This Row],[OvertimeHours]]="",Table1[[#This Row],[OvertimeHours]]=0),Table1[[#This Row],[Regular Hourly Wage]]*1.5,Table1[[#This Row],[OvertimeWages]]/Table1[[#This Row],[OvertimeHours]])</f>
        <v>0</v>
      </c>
      <c r="W701" s="41">
        <f>IF(OR(Table1[[#This Row],[Holiday Hours]]="",Table1[[#This Row],[Holiday Hours]]=0),Table1[[#This Row],[Regular Hourly Wage]],Table1[[#This Row],[Holiday Wages]]/Table1[[#This Row],[Holiday Hours]])</f>
        <v>0</v>
      </c>
      <c r="X701" s="41" t="str">
        <f>IF(Table1[[#This Row],[Regular Hourly Wage]]&lt;14.05,"$14.75",IF(Table1[[#This Row],[Regular Hourly Wage]]&lt;30,"5%","None"))</f>
        <v>$14.75</v>
      </c>
      <c r="Y701" s="41">
        <f>IF(Table1[[#This Row],[Wage Category]]="5%",Table1[[#This Row],[Regular Hourly Wage]]*1.05,IF(Table1[[#This Row],[Wage Category]]="$14.75",14.75,Table1[[#This Row],[Regular Hourly Wage]]))</f>
        <v>14.75</v>
      </c>
      <c r="Z701" s="41">
        <f>(1+IF(Table1[[#This Row],[Regular Hourly Wage]]=0,0.5,(Table1[[#This Row],[Overtime Hourly Wage]]-Table1[[#This Row],[Regular Hourly Wage]])/Table1[[#This Row],[Regular Hourly Wage]]))*Table1[[#This Row],[Regular Wage Cap]]</f>
        <v>22.125</v>
      </c>
      <c r="AA701" s="41">
        <f>(1+IF(Table1[[#This Row],[Regular Hourly Wage]]=0,0,(Table1[[#This Row],[Holiday Hourly Wage]]-Table1[[#This Row],[Regular Hourly Wage]])/Table1[[#This Row],[Regular Hourly Wage]]))*Table1[[#This Row],[Regular Wage Cap]]</f>
        <v>14.75</v>
      </c>
      <c r="AB701" s="41">
        <f>Table1[[#This Row],[Regular Hours3]]*Table1[[#This Row],[Regular Hourly Wage]]</f>
        <v>0</v>
      </c>
      <c r="AC701" s="41">
        <f>Table1[[#This Row],[OvertimeHours5]]*Table1[[#This Row],[Overtime Hourly Wage]]</f>
        <v>0</v>
      </c>
      <c r="AD701" s="41">
        <f>Table1[[#This Row],[Holiday Hours7]]*Table1[[#This Row],[Holiday Hourly Wage]]</f>
        <v>0</v>
      </c>
      <c r="AE701" s="41">
        <f>SUM(Table1[[#This Row],[Regular10]:[Holiday12]])</f>
        <v>0</v>
      </c>
      <c r="AF701" s="41">
        <f>Table1[[#This Row],[Regular Hours3]]*Table1[[#This Row],[Regular Wage Cap]]</f>
        <v>0</v>
      </c>
      <c r="AG701" s="41">
        <f>Table1[[#This Row],[OvertimeHours5]]*Table1[[#This Row],[Overtime Wage Cap]]</f>
        <v>0</v>
      </c>
      <c r="AH701" s="41">
        <f>Table1[[#This Row],[Holiday Hours7]]*Table1[[#This Row],[Holiday Wage Cap]]</f>
        <v>0</v>
      </c>
      <c r="AI701" s="41">
        <f>SUM(Table1[[#This Row],[Regular]:[Holiday]])</f>
        <v>0</v>
      </c>
      <c r="AJ701" s="41">
        <f>IF(Table1[[#This Row],[Total]]=0,0,Table1[[#This Row],[Total2]]-Table1[[#This Row],[Total]])</f>
        <v>0</v>
      </c>
      <c r="AK701" s="41">
        <f>Table1[[#This Row],[Difference]]*Table1[[#This Row],[DDS Funding Percent]]</f>
        <v>0</v>
      </c>
      <c r="AL701" s="41">
        <f>IF(Table1[[#This Row],[Regular Hourly Wage]]&lt;&gt;0,Table1[[#This Row],[Regular Wage Cap]]-Table1[[#This Row],[Regular Hourly Wage]],0)</f>
        <v>0</v>
      </c>
      <c r="AM701" s="38"/>
      <c r="AN701" s="41">
        <f>Table1[[#This Row],[Wage Difference]]*Table1[[#This Row],[Post Wage Increase Time Off Accruals (Hours)]]</f>
        <v>0</v>
      </c>
      <c r="AO701" s="41">
        <f>Table1[[#This Row],[Min Wage Time Off Accrual Expense]]*Table1[[#This Row],[DDS Funding Percent]]</f>
        <v>0</v>
      </c>
      <c r="AP701" s="1"/>
      <c r="AQ701" s="18"/>
    </row>
    <row r="702" spans="3:43" x14ac:dyDescent="0.25">
      <c r="C702" s="58"/>
      <c r="D702" s="57"/>
      <c r="K702" s="41">
        <f>SUM(Table1[[#This Row],[Regular Wages]],Table1[[#This Row],[OvertimeWages]],Table1[[#This Row],[Holiday Wages]],Table1[[#This Row],[Incentive Payments]])</f>
        <v>0</v>
      </c>
      <c r="L702" s="38"/>
      <c r="M702" s="38"/>
      <c r="N702" s="38"/>
      <c r="O702" s="38"/>
      <c r="P702" s="38"/>
      <c r="Q702" s="38"/>
      <c r="R702" s="38"/>
      <c r="S702" s="41">
        <f>SUM(Table1[[#This Row],[Regular Wages2]],Table1[[#This Row],[OvertimeWages4]],Table1[[#This Row],[Holiday Wages6]],Table1[[#This Row],[Incentive Payments8]])</f>
        <v>0</v>
      </c>
      <c r="T702" s="41">
        <f>SUM(Table1[[#This Row],[Total Pre Min Wage Wages]],Table1[[#This Row],[Total After Min Wage Wages]])</f>
        <v>0</v>
      </c>
      <c r="U702" s="41">
        <f>IFERROR(IF(OR(Table1[[#This Row],[Regular Hours]]=0,Table1[[#This Row],[Regular Hours]]=""),VLOOKUP(Table1[[#This Row],[Position Title]],startingWages!$A$2:$D$200,2, FALSE),Table1[[#This Row],[Regular Wages]]/Table1[[#This Row],[Regular Hours]]),0)</f>
        <v>0</v>
      </c>
      <c r="V702" s="41">
        <f>IF(OR(Table1[[#This Row],[OvertimeHours]]="",Table1[[#This Row],[OvertimeHours]]=0),Table1[[#This Row],[Regular Hourly Wage]]*1.5,Table1[[#This Row],[OvertimeWages]]/Table1[[#This Row],[OvertimeHours]])</f>
        <v>0</v>
      </c>
      <c r="W702" s="41">
        <f>IF(OR(Table1[[#This Row],[Holiday Hours]]="",Table1[[#This Row],[Holiday Hours]]=0),Table1[[#This Row],[Regular Hourly Wage]],Table1[[#This Row],[Holiday Wages]]/Table1[[#This Row],[Holiday Hours]])</f>
        <v>0</v>
      </c>
      <c r="X702" s="41" t="str">
        <f>IF(Table1[[#This Row],[Regular Hourly Wage]]&lt;14.05,"$14.75",IF(Table1[[#This Row],[Regular Hourly Wage]]&lt;30,"5%","None"))</f>
        <v>$14.75</v>
      </c>
      <c r="Y702" s="41">
        <f>IF(Table1[[#This Row],[Wage Category]]="5%",Table1[[#This Row],[Regular Hourly Wage]]*1.05,IF(Table1[[#This Row],[Wage Category]]="$14.75",14.75,Table1[[#This Row],[Regular Hourly Wage]]))</f>
        <v>14.75</v>
      </c>
      <c r="Z702" s="41">
        <f>(1+IF(Table1[[#This Row],[Regular Hourly Wage]]=0,0.5,(Table1[[#This Row],[Overtime Hourly Wage]]-Table1[[#This Row],[Regular Hourly Wage]])/Table1[[#This Row],[Regular Hourly Wage]]))*Table1[[#This Row],[Regular Wage Cap]]</f>
        <v>22.125</v>
      </c>
      <c r="AA702" s="41">
        <f>(1+IF(Table1[[#This Row],[Regular Hourly Wage]]=0,0,(Table1[[#This Row],[Holiday Hourly Wage]]-Table1[[#This Row],[Regular Hourly Wage]])/Table1[[#This Row],[Regular Hourly Wage]]))*Table1[[#This Row],[Regular Wage Cap]]</f>
        <v>14.75</v>
      </c>
      <c r="AB702" s="41">
        <f>Table1[[#This Row],[Regular Hours3]]*Table1[[#This Row],[Regular Hourly Wage]]</f>
        <v>0</v>
      </c>
      <c r="AC702" s="41">
        <f>Table1[[#This Row],[OvertimeHours5]]*Table1[[#This Row],[Overtime Hourly Wage]]</f>
        <v>0</v>
      </c>
      <c r="AD702" s="41">
        <f>Table1[[#This Row],[Holiday Hours7]]*Table1[[#This Row],[Holiday Hourly Wage]]</f>
        <v>0</v>
      </c>
      <c r="AE702" s="41">
        <f>SUM(Table1[[#This Row],[Regular10]:[Holiday12]])</f>
        <v>0</v>
      </c>
      <c r="AF702" s="41">
        <f>Table1[[#This Row],[Regular Hours3]]*Table1[[#This Row],[Regular Wage Cap]]</f>
        <v>0</v>
      </c>
      <c r="AG702" s="41">
        <f>Table1[[#This Row],[OvertimeHours5]]*Table1[[#This Row],[Overtime Wage Cap]]</f>
        <v>0</v>
      </c>
      <c r="AH702" s="41">
        <f>Table1[[#This Row],[Holiday Hours7]]*Table1[[#This Row],[Holiday Wage Cap]]</f>
        <v>0</v>
      </c>
      <c r="AI702" s="41">
        <f>SUM(Table1[[#This Row],[Regular]:[Holiday]])</f>
        <v>0</v>
      </c>
      <c r="AJ702" s="41">
        <f>IF(Table1[[#This Row],[Total]]=0,0,Table1[[#This Row],[Total2]]-Table1[[#This Row],[Total]])</f>
        <v>0</v>
      </c>
      <c r="AK702" s="41">
        <f>Table1[[#This Row],[Difference]]*Table1[[#This Row],[DDS Funding Percent]]</f>
        <v>0</v>
      </c>
      <c r="AL702" s="41">
        <f>IF(Table1[[#This Row],[Regular Hourly Wage]]&lt;&gt;0,Table1[[#This Row],[Regular Wage Cap]]-Table1[[#This Row],[Regular Hourly Wage]],0)</f>
        <v>0</v>
      </c>
      <c r="AM702" s="38"/>
      <c r="AN702" s="41">
        <f>Table1[[#This Row],[Wage Difference]]*Table1[[#This Row],[Post Wage Increase Time Off Accruals (Hours)]]</f>
        <v>0</v>
      </c>
      <c r="AO702" s="41">
        <f>Table1[[#This Row],[Min Wage Time Off Accrual Expense]]*Table1[[#This Row],[DDS Funding Percent]]</f>
        <v>0</v>
      </c>
      <c r="AP702" s="1"/>
      <c r="AQ702" s="18"/>
    </row>
    <row r="703" spans="3:43" x14ac:dyDescent="0.25">
      <c r="C703" s="58"/>
      <c r="D703" s="57"/>
      <c r="K703" s="41">
        <f>SUM(Table1[[#This Row],[Regular Wages]],Table1[[#This Row],[OvertimeWages]],Table1[[#This Row],[Holiday Wages]],Table1[[#This Row],[Incentive Payments]])</f>
        <v>0</v>
      </c>
      <c r="L703" s="38"/>
      <c r="M703" s="38"/>
      <c r="N703" s="38"/>
      <c r="O703" s="38"/>
      <c r="P703" s="38"/>
      <c r="Q703" s="38"/>
      <c r="R703" s="38"/>
      <c r="S703" s="41">
        <f>SUM(Table1[[#This Row],[Regular Wages2]],Table1[[#This Row],[OvertimeWages4]],Table1[[#This Row],[Holiday Wages6]],Table1[[#This Row],[Incentive Payments8]])</f>
        <v>0</v>
      </c>
      <c r="T703" s="41">
        <f>SUM(Table1[[#This Row],[Total Pre Min Wage Wages]],Table1[[#This Row],[Total After Min Wage Wages]])</f>
        <v>0</v>
      </c>
      <c r="U703" s="41">
        <f>IFERROR(IF(OR(Table1[[#This Row],[Regular Hours]]=0,Table1[[#This Row],[Regular Hours]]=""),VLOOKUP(Table1[[#This Row],[Position Title]],startingWages!$A$2:$D$200,2, FALSE),Table1[[#This Row],[Regular Wages]]/Table1[[#This Row],[Regular Hours]]),0)</f>
        <v>0</v>
      </c>
      <c r="V703" s="41">
        <f>IF(OR(Table1[[#This Row],[OvertimeHours]]="",Table1[[#This Row],[OvertimeHours]]=0),Table1[[#This Row],[Regular Hourly Wage]]*1.5,Table1[[#This Row],[OvertimeWages]]/Table1[[#This Row],[OvertimeHours]])</f>
        <v>0</v>
      </c>
      <c r="W703" s="41">
        <f>IF(OR(Table1[[#This Row],[Holiday Hours]]="",Table1[[#This Row],[Holiday Hours]]=0),Table1[[#This Row],[Regular Hourly Wage]],Table1[[#This Row],[Holiday Wages]]/Table1[[#This Row],[Holiday Hours]])</f>
        <v>0</v>
      </c>
      <c r="X703" s="41" t="str">
        <f>IF(Table1[[#This Row],[Regular Hourly Wage]]&lt;14.05,"$14.75",IF(Table1[[#This Row],[Regular Hourly Wage]]&lt;30,"5%","None"))</f>
        <v>$14.75</v>
      </c>
      <c r="Y703" s="41">
        <f>IF(Table1[[#This Row],[Wage Category]]="5%",Table1[[#This Row],[Regular Hourly Wage]]*1.05,IF(Table1[[#This Row],[Wage Category]]="$14.75",14.75,Table1[[#This Row],[Regular Hourly Wage]]))</f>
        <v>14.75</v>
      </c>
      <c r="Z703" s="41">
        <f>(1+IF(Table1[[#This Row],[Regular Hourly Wage]]=0,0.5,(Table1[[#This Row],[Overtime Hourly Wage]]-Table1[[#This Row],[Regular Hourly Wage]])/Table1[[#This Row],[Regular Hourly Wage]]))*Table1[[#This Row],[Regular Wage Cap]]</f>
        <v>22.125</v>
      </c>
      <c r="AA703" s="41">
        <f>(1+IF(Table1[[#This Row],[Regular Hourly Wage]]=0,0,(Table1[[#This Row],[Holiday Hourly Wage]]-Table1[[#This Row],[Regular Hourly Wage]])/Table1[[#This Row],[Regular Hourly Wage]]))*Table1[[#This Row],[Regular Wage Cap]]</f>
        <v>14.75</v>
      </c>
      <c r="AB703" s="41">
        <f>Table1[[#This Row],[Regular Hours3]]*Table1[[#This Row],[Regular Hourly Wage]]</f>
        <v>0</v>
      </c>
      <c r="AC703" s="41">
        <f>Table1[[#This Row],[OvertimeHours5]]*Table1[[#This Row],[Overtime Hourly Wage]]</f>
        <v>0</v>
      </c>
      <c r="AD703" s="41">
        <f>Table1[[#This Row],[Holiday Hours7]]*Table1[[#This Row],[Holiday Hourly Wage]]</f>
        <v>0</v>
      </c>
      <c r="AE703" s="41">
        <f>SUM(Table1[[#This Row],[Regular10]:[Holiday12]])</f>
        <v>0</v>
      </c>
      <c r="AF703" s="41">
        <f>Table1[[#This Row],[Regular Hours3]]*Table1[[#This Row],[Regular Wage Cap]]</f>
        <v>0</v>
      </c>
      <c r="AG703" s="41">
        <f>Table1[[#This Row],[OvertimeHours5]]*Table1[[#This Row],[Overtime Wage Cap]]</f>
        <v>0</v>
      </c>
      <c r="AH703" s="41">
        <f>Table1[[#This Row],[Holiday Hours7]]*Table1[[#This Row],[Holiday Wage Cap]]</f>
        <v>0</v>
      </c>
      <c r="AI703" s="41">
        <f>SUM(Table1[[#This Row],[Regular]:[Holiday]])</f>
        <v>0</v>
      </c>
      <c r="AJ703" s="41">
        <f>IF(Table1[[#This Row],[Total]]=0,0,Table1[[#This Row],[Total2]]-Table1[[#This Row],[Total]])</f>
        <v>0</v>
      </c>
      <c r="AK703" s="41">
        <f>Table1[[#This Row],[Difference]]*Table1[[#This Row],[DDS Funding Percent]]</f>
        <v>0</v>
      </c>
      <c r="AL703" s="41">
        <f>IF(Table1[[#This Row],[Regular Hourly Wage]]&lt;&gt;0,Table1[[#This Row],[Regular Wage Cap]]-Table1[[#This Row],[Regular Hourly Wage]],0)</f>
        <v>0</v>
      </c>
      <c r="AM703" s="38"/>
      <c r="AN703" s="41">
        <f>Table1[[#This Row],[Wage Difference]]*Table1[[#This Row],[Post Wage Increase Time Off Accruals (Hours)]]</f>
        <v>0</v>
      </c>
      <c r="AO703" s="41">
        <f>Table1[[#This Row],[Min Wage Time Off Accrual Expense]]*Table1[[#This Row],[DDS Funding Percent]]</f>
        <v>0</v>
      </c>
      <c r="AP703" s="1"/>
      <c r="AQ703" s="18"/>
    </row>
    <row r="704" spans="3:43" x14ac:dyDescent="0.25">
      <c r="C704" s="58"/>
      <c r="D704" s="57"/>
      <c r="K704" s="41">
        <f>SUM(Table1[[#This Row],[Regular Wages]],Table1[[#This Row],[OvertimeWages]],Table1[[#This Row],[Holiday Wages]],Table1[[#This Row],[Incentive Payments]])</f>
        <v>0</v>
      </c>
      <c r="L704" s="38"/>
      <c r="M704" s="38"/>
      <c r="N704" s="38"/>
      <c r="O704" s="38"/>
      <c r="P704" s="38"/>
      <c r="Q704" s="38"/>
      <c r="R704" s="38"/>
      <c r="S704" s="41">
        <f>SUM(Table1[[#This Row],[Regular Wages2]],Table1[[#This Row],[OvertimeWages4]],Table1[[#This Row],[Holiday Wages6]],Table1[[#This Row],[Incentive Payments8]])</f>
        <v>0</v>
      </c>
      <c r="T704" s="41">
        <f>SUM(Table1[[#This Row],[Total Pre Min Wage Wages]],Table1[[#This Row],[Total After Min Wage Wages]])</f>
        <v>0</v>
      </c>
      <c r="U704" s="41">
        <f>IFERROR(IF(OR(Table1[[#This Row],[Regular Hours]]=0,Table1[[#This Row],[Regular Hours]]=""),VLOOKUP(Table1[[#This Row],[Position Title]],startingWages!$A$2:$D$200,2, FALSE),Table1[[#This Row],[Regular Wages]]/Table1[[#This Row],[Regular Hours]]),0)</f>
        <v>0</v>
      </c>
      <c r="V704" s="41">
        <f>IF(OR(Table1[[#This Row],[OvertimeHours]]="",Table1[[#This Row],[OvertimeHours]]=0),Table1[[#This Row],[Regular Hourly Wage]]*1.5,Table1[[#This Row],[OvertimeWages]]/Table1[[#This Row],[OvertimeHours]])</f>
        <v>0</v>
      </c>
      <c r="W704" s="41">
        <f>IF(OR(Table1[[#This Row],[Holiday Hours]]="",Table1[[#This Row],[Holiday Hours]]=0),Table1[[#This Row],[Regular Hourly Wage]],Table1[[#This Row],[Holiday Wages]]/Table1[[#This Row],[Holiday Hours]])</f>
        <v>0</v>
      </c>
      <c r="X704" s="41" t="str">
        <f>IF(Table1[[#This Row],[Regular Hourly Wage]]&lt;14.05,"$14.75",IF(Table1[[#This Row],[Regular Hourly Wage]]&lt;30,"5%","None"))</f>
        <v>$14.75</v>
      </c>
      <c r="Y704" s="41">
        <f>IF(Table1[[#This Row],[Wage Category]]="5%",Table1[[#This Row],[Regular Hourly Wage]]*1.05,IF(Table1[[#This Row],[Wage Category]]="$14.75",14.75,Table1[[#This Row],[Regular Hourly Wage]]))</f>
        <v>14.75</v>
      </c>
      <c r="Z704" s="41">
        <f>(1+IF(Table1[[#This Row],[Regular Hourly Wage]]=0,0.5,(Table1[[#This Row],[Overtime Hourly Wage]]-Table1[[#This Row],[Regular Hourly Wage]])/Table1[[#This Row],[Regular Hourly Wage]]))*Table1[[#This Row],[Regular Wage Cap]]</f>
        <v>22.125</v>
      </c>
      <c r="AA704" s="41">
        <f>(1+IF(Table1[[#This Row],[Regular Hourly Wage]]=0,0,(Table1[[#This Row],[Holiday Hourly Wage]]-Table1[[#This Row],[Regular Hourly Wage]])/Table1[[#This Row],[Regular Hourly Wage]]))*Table1[[#This Row],[Regular Wage Cap]]</f>
        <v>14.75</v>
      </c>
      <c r="AB704" s="41">
        <f>Table1[[#This Row],[Regular Hours3]]*Table1[[#This Row],[Regular Hourly Wage]]</f>
        <v>0</v>
      </c>
      <c r="AC704" s="41">
        <f>Table1[[#This Row],[OvertimeHours5]]*Table1[[#This Row],[Overtime Hourly Wage]]</f>
        <v>0</v>
      </c>
      <c r="AD704" s="41">
        <f>Table1[[#This Row],[Holiday Hours7]]*Table1[[#This Row],[Holiday Hourly Wage]]</f>
        <v>0</v>
      </c>
      <c r="AE704" s="41">
        <f>SUM(Table1[[#This Row],[Regular10]:[Holiday12]])</f>
        <v>0</v>
      </c>
      <c r="AF704" s="41">
        <f>Table1[[#This Row],[Regular Hours3]]*Table1[[#This Row],[Regular Wage Cap]]</f>
        <v>0</v>
      </c>
      <c r="AG704" s="41">
        <f>Table1[[#This Row],[OvertimeHours5]]*Table1[[#This Row],[Overtime Wage Cap]]</f>
        <v>0</v>
      </c>
      <c r="AH704" s="41">
        <f>Table1[[#This Row],[Holiday Hours7]]*Table1[[#This Row],[Holiday Wage Cap]]</f>
        <v>0</v>
      </c>
      <c r="AI704" s="41">
        <f>SUM(Table1[[#This Row],[Regular]:[Holiday]])</f>
        <v>0</v>
      </c>
      <c r="AJ704" s="41">
        <f>IF(Table1[[#This Row],[Total]]=0,0,Table1[[#This Row],[Total2]]-Table1[[#This Row],[Total]])</f>
        <v>0</v>
      </c>
      <c r="AK704" s="41">
        <f>Table1[[#This Row],[Difference]]*Table1[[#This Row],[DDS Funding Percent]]</f>
        <v>0</v>
      </c>
      <c r="AL704" s="41">
        <f>IF(Table1[[#This Row],[Regular Hourly Wage]]&lt;&gt;0,Table1[[#This Row],[Regular Wage Cap]]-Table1[[#This Row],[Regular Hourly Wage]],0)</f>
        <v>0</v>
      </c>
      <c r="AM704" s="38"/>
      <c r="AN704" s="41">
        <f>Table1[[#This Row],[Wage Difference]]*Table1[[#This Row],[Post Wage Increase Time Off Accruals (Hours)]]</f>
        <v>0</v>
      </c>
      <c r="AO704" s="41">
        <f>Table1[[#This Row],[Min Wage Time Off Accrual Expense]]*Table1[[#This Row],[DDS Funding Percent]]</f>
        <v>0</v>
      </c>
      <c r="AP704" s="1"/>
      <c r="AQ704" s="18"/>
    </row>
    <row r="705" spans="3:43" x14ac:dyDescent="0.25">
      <c r="C705" s="58"/>
      <c r="D705" s="57"/>
      <c r="K705" s="41">
        <f>SUM(Table1[[#This Row],[Regular Wages]],Table1[[#This Row],[OvertimeWages]],Table1[[#This Row],[Holiday Wages]],Table1[[#This Row],[Incentive Payments]])</f>
        <v>0</v>
      </c>
      <c r="L705" s="38"/>
      <c r="M705" s="38"/>
      <c r="N705" s="38"/>
      <c r="O705" s="38"/>
      <c r="P705" s="38"/>
      <c r="Q705" s="38"/>
      <c r="R705" s="38"/>
      <c r="S705" s="41">
        <f>SUM(Table1[[#This Row],[Regular Wages2]],Table1[[#This Row],[OvertimeWages4]],Table1[[#This Row],[Holiday Wages6]],Table1[[#This Row],[Incentive Payments8]])</f>
        <v>0</v>
      </c>
      <c r="T705" s="41">
        <f>SUM(Table1[[#This Row],[Total Pre Min Wage Wages]],Table1[[#This Row],[Total After Min Wage Wages]])</f>
        <v>0</v>
      </c>
      <c r="U705" s="41">
        <f>IFERROR(IF(OR(Table1[[#This Row],[Regular Hours]]=0,Table1[[#This Row],[Regular Hours]]=""),VLOOKUP(Table1[[#This Row],[Position Title]],startingWages!$A$2:$D$200,2, FALSE),Table1[[#This Row],[Regular Wages]]/Table1[[#This Row],[Regular Hours]]),0)</f>
        <v>0</v>
      </c>
      <c r="V705" s="41">
        <f>IF(OR(Table1[[#This Row],[OvertimeHours]]="",Table1[[#This Row],[OvertimeHours]]=0),Table1[[#This Row],[Regular Hourly Wage]]*1.5,Table1[[#This Row],[OvertimeWages]]/Table1[[#This Row],[OvertimeHours]])</f>
        <v>0</v>
      </c>
      <c r="W705" s="41">
        <f>IF(OR(Table1[[#This Row],[Holiday Hours]]="",Table1[[#This Row],[Holiday Hours]]=0),Table1[[#This Row],[Regular Hourly Wage]],Table1[[#This Row],[Holiday Wages]]/Table1[[#This Row],[Holiday Hours]])</f>
        <v>0</v>
      </c>
      <c r="X705" s="41" t="str">
        <f>IF(Table1[[#This Row],[Regular Hourly Wage]]&lt;14.05,"$14.75",IF(Table1[[#This Row],[Regular Hourly Wage]]&lt;30,"5%","None"))</f>
        <v>$14.75</v>
      </c>
      <c r="Y705" s="41">
        <f>IF(Table1[[#This Row],[Wage Category]]="5%",Table1[[#This Row],[Regular Hourly Wage]]*1.05,IF(Table1[[#This Row],[Wage Category]]="$14.75",14.75,Table1[[#This Row],[Regular Hourly Wage]]))</f>
        <v>14.75</v>
      </c>
      <c r="Z705" s="41">
        <f>(1+IF(Table1[[#This Row],[Regular Hourly Wage]]=0,0.5,(Table1[[#This Row],[Overtime Hourly Wage]]-Table1[[#This Row],[Regular Hourly Wage]])/Table1[[#This Row],[Regular Hourly Wage]]))*Table1[[#This Row],[Regular Wage Cap]]</f>
        <v>22.125</v>
      </c>
      <c r="AA705" s="41">
        <f>(1+IF(Table1[[#This Row],[Regular Hourly Wage]]=0,0,(Table1[[#This Row],[Holiday Hourly Wage]]-Table1[[#This Row],[Regular Hourly Wage]])/Table1[[#This Row],[Regular Hourly Wage]]))*Table1[[#This Row],[Regular Wage Cap]]</f>
        <v>14.75</v>
      </c>
      <c r="AB705" s="41">
        <f>Table1[[#This Row],[Regular Hours3]]*Table1[[#This Row],[Regular Hourly Wage]]</f>
        <v>0</v>
      </c>
      <c r="AC705" s="41">
        <f>Table1[[#This Row],[OvertimeHours5]]*Table1[[#This Row],[Overtime Hourly Wage]]</f>
        <v>0</v>
      </c>
      <c r="AD705" s="41">
        <f>Table1[[#This Row],[Holiday Hours7]]*Table1[[#This Row],[Holiday Hourly Wage]]</f>
        <v>0</v>
      </c>
      <c r="AE705" s="41">
        <f>SUM(Table1[[#This Row],[Regular10]:[Holiday12]])</f>
        <v>0</v>
      </c>
      <c r="AF705" s="41">
        <f>Table1[[#This Row],[Regular Hours3]]*Table1[[#This Row],[Regular Wage Cap]]</f>
        <v>0</v>
      </c>
      <c r="AG705" s="41">
        <f>Table1[[#This Row],[OvertimeHours5]]*Table1[[#This Row],[Overtime Wage Cap]]</f>
        <v>0</v>
      </c>
      <c r="AH705" s="41">
        <f>Table1[[#This Row],[Holiday Hours7]]*Table1[[#This Row],[Holiday Wage Cap]]</f>
        <v>0</v>
      </c>
      <c r="AI705" s="41">
        <f>SUM(Table1[[#This Row],[Regular]:[Holiday]])</f>
        <v>0</v>
      </c>
      <c r="AJ705" s="41">
        <f>IF(Table1[[#This Row],[Total]]=0,0,Table1[[#This Row],[Total2]]-Table1[[#This Row],[Total]])</f>
        <v>0</v>
      </c>
      <c r="AK705" s="41">
        <f>Table1[[#This Row],[Difference]]*Table1[[#This Row],[DDS Funding Percent]]</f>
        <v>0</v>
      </c>
      <c r="AL705" s="41">
        <f>IF(Table1[[#This Row],[Regular Hourly Wage]]&lt;&gt;0,Table1[[#This Row],[Regular Wage Cap]]-Table1[[#This Row],[Regular Hourly Wage]],0)</f>
        <v>0</v>
      </c>
      <c r="AM705" s="38"/>
      <c r="AN705" s="41">
        <f>Table1[[#This Row],[Wage Difference]]*Table1[[#This Row],[Post Wage Increase Time Off Accruals (Hours)]]</f>
        <v>0</v>
      </c>
      <c r="AO705" s="41">
        <f>Table1[[#This Row],[Min Wage Time Off Accrual Expense]]*Table1[[#This Row],[DDS Funding Percent]]</f>
        <v>0</v>
      </c>
      <c r="AP705" s="1"/>
      <c r="AQ705" s="18"/>
    </row>
    <row r="706" spans="3:43" x14ac:dyDescent="0.25">
      <c r="C706" s="58"/>
      <c r="D706" s="57"/>
      <c r="K706" s="41">
        <f>SUM(Table1[[#This Row],[Regular Wages]],Table1[[#This Row],[OvertimeWages]],Table1[[#This Row],[Holiday Wages]],Table1[[#This Row],[Incentive Payments]])</f>
        <v>0</v>
      </c>
      <c r="L706" s="38"/>
      <c r="M706" s="38"/>
      <c r="N706" s="38"/>
      <c r="O706" s="38"/>
      <c r="P706" s="38"/>
      <c r="Q706" s="38"/>
      <c r="R706" s="38"/>
      <c r="S706" s="41">
        <f>SUM(Table1[[#This Row],[Regular Wages2]],Table1[[#This Row],[OvertimeWages4]],Table1[[#This Row],[Holiday Wages6]],Table1[[#This Row],[Incentive Payments8]])</f>
        <v>0</v>
      </c>
      <c r="T706" s="41">
        <f>SUM(Table1[[#This Row],[Total Pre Min Wage Wages]],Table1[[#This Row],[Total After Min Wage Wages]])</f>
        <v>0</v>
      </c>
      <c r="U706" s="41">
        <f>IFERROR(IF(OR(Table1[[#This Row],[Regular Hours]]=0,Table1[[#This Row],[Regular Hours]]=""),VLOOKUP(Table1[[#This Row],[Position Title]],startingWages!$A$2:$D$200,2, FALSE),Table1[[#This Row],[Regular Wages]]/Table1[[#This Row],[Regular Hours]]),0)</f>
        <v>0</v>
      </c>
      <c r="V706" s="41">
        <f>IF(OR(Table1[[#This Row],[OvertimeHours]]="",Table1[[#This Row],[OvertimeHours]]=0),Table1[[#This Row],[Regular Hourly Wage]]*1.5,Table1[[#This Row],[OvertimeWages]]/Table1[[#This Row],[OvertimeHours]])</f>
        <v>0</v>
      </c>
      <c r="W706" s="41">
        <f>IF(OR(Table1[[#This Row],[Holiday Hours]]="",Table1[[#This Row],[Holiday Hours]]=0),Table1[[#This Row],[Regular Hourly Wage]],Table1[[#This Row],[Holiday Wages]]/Table1[[#This Row],[Holiday Hours]])</f>
        <v>0</v>
      </c>
      <c r="X706" s="41" t="str">
        <f>IF(Table1[[#This Row],[Regular Hourly Wage]]&lt;14.05,"$14.75",IF(Table1[[#This Row],[Regular Hourly Wage]]&lt;30,"5%","None"))</f>
        <v>$14.75</v>
      </c>
      <c r="Y706" s="41">
        <f>IF(Table1[[#This Row],[Wage Category]]="5%",Table1[[#This Row],[Regular Hourly Wage]]*1.05,IF(Table1[[#This Row],[Wage Category]]="$14.75",14.75,Table1[[#This Row],[Regular Hourly Wage]]))</f>
        <v>14.75</v>
      </c>
      <c r="Z706" s="41">
        <f>(1+IF(Table1[[#This Row],[Regular Hourly Wage]]=0,0.5,(Table1[[#This Row],[Overtime Hourly Wage]]-Table1[[#This Row],[Regular Hourly Wage]])/Table1[[#This Row],[Regular Hourly Wage]]))*Table1[[#This Row],[Regular Wage Cap]]</f>
        <v>22.125</v>
      </c>
      <c r="AA706" s="41">
        <f>(1+IF(Table1[[#This Row],[Regular Hourly Wage]]=0,0,(Table1[[#This Row],[Holiday Hourly Wage]]-Table1[[#This Row],[Regular Hourly Wage]])/Table1[[#This Row],[Regular Hourly Wage]]))*Table1[[#This Row],[Regular Wage Cap]]</f>
        <v>14.75</v>
      </c>
      <c r="AB706" s="41">
        <f>Table1[[#This Row],[Regular Hours3]]*Table1[[#This Row],[Regular Hourly Wage]]</f>
        <v>0</v>
      </c>
      <c r="AC706" s="41">
        <f>Table1[[#This Row],[OvertimeHours5]]*Table1[[#This Row],[Overtime Hourly Wage]]</f>
        <v>0</v>
      </c>
      <c r="AD706" s="41">
        <f>Table1[[#This Row],[Holiday Hours7]]*Table1[[#This Row],[Holiday Hourly Wage]]</f>
        <v>0</v>
      </c>
      <c r="AE706" s="41">
        <f>SUM(Table1[[#This Row],[Regular10]:[Holiday12]])</f>
        <v>0</v>
      </c>
      <c r="AF706" s="41">
        <f>Table1[[#This Row],[Regular Hours3]]*Table1[[#This Row],[Regular Wage Cap]]</f>
        <v>0</v>
      </c>
      <c r="AG706" s="41">
        <f>Table1[[#This Row],[OvertimeHours5]]*Table1[[#This Row],[Overtime Wage Cap]]</f>
        <v>0</v>
      </c>
      <c r="AH706" s="41">
        <f>Table1[[#This Row],[Holiday Hours7]]*Table1[[#This Row],[Holiday Wage Cap]]</f>
        <v>0</v>
      </c>
      <c r="AI706" s="41">
        <f>SUM(Table1[[#This Row],[Regular]:[Holiday]])</f>
        <v>0</v>
      </c>
      <c r="AJ706" s="41">
        <f>IF(Table1[[#This Row],[Total]]=0,0,Table1[[#This Row],[Total2]]-Table1[[#This Row],[Total]])</f>
        <v>0</v>
      </c>
      <c r="AK706" s="41">
        <f>Table1[[#This Row],[Difference]]*Table1[[#This Row],[DDS Funding Percent]]</f>
        <v>0</v>
      </c>
      <c r="AL706" s="41">
        <f>IF(Table1[[#This Row],[Regular Hourly Wage]]&lt;&gt;0,Table1[[#This Row],[Regular Wage Cap]]-Table1[[#This Row],[Regular Hourly Wage]],0)</f>
        <v>0</v>
      </c>
      <c r="AM706" s="38"/>
      <c r="AN706" s="41">
        <f>Table1[[#This Row],[Wage Difference]]*Table1[[#This Row],[Post Wage Increase Time Off Accruals (Hours)]]</f>
        <v>0</v>
      </c>
      <c r="AO706" s="41">
        <f>Table1[[#This Row],[Min Wage Time Off Accrual Expense]]*Table1[[#This Row],[DDS Funding Percent]]</f>
        <v>0</v>
      </c>
      <c r="AP706" s="1"/>
      <c r="AQ706" s="18"/>
    </row>
    <row r="707" spans="3:43" x14ac:dyDescent="0.25">
      <c r="C707" s="58"/>
      <c r="D707" s="57"/>
      <c r="K707" s="41">
        <f>SUM(Table1[[#This Row],[Regular Wages]],Table1[[#This Row],[OvertimeWages]],Table1[[#This Row],[Holiday Wages]],Table1[[#This Row],[Incentive Payments]])</f>
        <v>0</v>
      </c>
      <c r="L707" s="38"/>
      <c r="M707" s="38"/>
      <c r="N707" s="38"/>
      <c r="O707" s="38"/>
      <c r="P707" s="38"/>
      <c r="Q707" s="38"/>
      <c r="R707" s="38"/>
      <c r="S707" s="41">
        <f>SUM(Table1[[#This Row],[Regular Wages2]],Table1[[#This Row],[OvertimeWages4]],Table1[[#This Row],[Holiday Wages6]],Table1[[#This Row],[Incentive Payments8]])</f>
        <v>0</v>
      </c>
      <c r="T707" s="41">
        <f>SUM(Table1[[#This Row],[Total Pre Min Wage Wages]],Table1[[#This Row],[Total After Min Wage Wages]])</f>
        <v>0</v>
      </c>
      <c r="U707" s="41">
        <f>IFERROR(IF(OR(Table1[[#This Row],[Regular Hours]]=0,Table1[[#This Row],[Regular Hours]]=""),VLOOKUP(Table1[[#This Row],[Position Title]],startingWages!$A$2:$D$200,2, FALSE),Table1[[#This Row],[Regular Wages]]/Table1[[#This Row],[Regular Hours]]),0)</f>
        <v>0</v>
      </c>
      <c r="V707" s="41">
        <f>IF(OR(Table1[[#This Row],[OvertimeHours]]="",Table1[[#This Row],[OvertimeHours]]=0),Table1[[#This Row],[Regular Hourly Wage]]*1.5,Table1[[#This Row],[OvertimeWages]]/Table1[[#This Row],[OvertimeHours]])</f>
        <v>0</v>
      </c>
      <c r="W707" s="41">
        <f>IF(OR(Table1[[#This Row],[Holiday Hours]]="",Table1[[#This Row],[Holiday Hours]]=0),Table1[[#This Row],[Regular Hourly Wage]],Table1[[#This Row],[Holiday Wages]]/Table1[[#This Row],[Holiday Hours]])</f>
        <v>0</v>
      </c>
      <c r="X707" s="41" t="str">
        <f>IF(Table1[[#This Row],[Regular Hourly Wage]]&lt;14.05,"$14.75",IF(Table1[[#This Row],[Regular Hourly Wage]]&lt;30,"5%","None"))</f>
        <v>$14.75</v>
      </c>
      <c r="Y707" s="41">
        <f>IF(Table1[[#This Row],[Wage Category]]="5%",Table1[[#This Row],[Regular Hourly Wage]]*1.05,IF(Table1[[#This Row],[Wage Category]]="$14.75",14.75,Table1[[#This Row],[Regular Hourly Wage]]))</f>
        <v>14.75</v>
      </c>
      <c r="Z707" s="41">
        <f>(1+IF(Table1[[#This Row],[Regular Hourly Wage]]=0,0.5,(Table1[[#This Row],[Overtime Hourly Wage]]-Table1[[#This Row],[Regular Hourly Wage]])/Table1[[#This Row],[Regular Hourly Wage]]))*Table1[[#This Row],[Regular Wage Cap]]</f>
        <v>22.125</v>
      </c>
      <c r="AA707" s="41">
        <f>(1+IF(Table1[[#This Row],[Regular Hourly Wage]]=0,0,(Table1[[#This Row],[Holiday Hourly Wage]]-Table1[[#This Row],[Regular Hourly Wage]])/Table1[[#This Row],[Regular Hourly Wage]]))*Table1[[#This Row],[Regular Wage Cap]]</f>
        <v>14.75</v>
      </c>
      <c r="AB707" s="41">
        <f>Table1[[#This Row],[Regular Hours3]]*Table1[[#This Row],[Regular Hourly Wage]]</f>
        <v>0</v>
      </c>
      <c r="AC707" s="41">
        <f>Table1[[#This Row],[OvertimeHours5]]*Table1[[#This Row],[Overtime Hourly Wage]]</f>
        <v>0</v>
      </c>
      <c r="AD707" s="41">
        <f>Table1[[#This Row],[Holiday Hours7]]*Table1[[#This Row],[Holiday Hourly Wage]]</f>
        <v>0</v>
      </c>
      <c r="AE707" s="41">
        <f>SUM(Table1[[#This Row],[Regular10]:[Holiday12]])</f>
        <v>0</v>
      </c>
      <c r="AF707" s="41">
        <f>Table1[[#This Row],[Regular Hours3]]*Table1[[#This Row],[Regular Wage Cap]]</f>
        <v>0</v>
      </c>
      <c r="AG707" s="41">
        <f>Table1[[#This Row],[OvertimeHours5]]*Table1[[#This Row],[Overtime Wage Cap]]</f>
        <v>0</v>
      </c>
      <c r="AH707" s="41">
        <f>Table1[[#This Row],[Holiday Hours7]]*Table1[[#This Row],[Holiday Wage Cap]]</f>
        <v>0</v>
      </c>
      <c r="AI707" s="41">
        <f>SUM(Table1[[#This Row],[Regular]:[Holiday]])</f>
        <v>0</v>
      </c>
      <c r="AJ707" s="41">
        <f>IF(Table1[[#This Row],[Total]]=0,0,Table1[[#This Row],[Total2]]-Table1[[#This Row],[Total]])</f>
        <v>0</v>
      </c>
      <c r="AK707" s="41">
        <f>Table1[[#This Row],[Difference]]*Table1[[#This Row],[DDS Funding Percent]]</f>
        <v>0</v>
      </c>
      <c r="AL707" s="41">
        <f>IF(Table1[[#This Row],[Regular Hourly Wage]]&lt;&gt;0,Table1[[#This Row],[Regular Wage Cap]]-Table1[[#This Row],[Regular Hourly Wage]],0)</f>
        <v>0</v>
      </c>
      <c r="AM707" s="38"/>
      <c r="AN707" s="41">
        <f>Table1[[#This Row],[Wage Difference]]*Table1[[#This Row],[Post Wage Increase Time Off Accruals (Hours)]]</f>
        <v>0</v>
      </c>
      <c r="AO707" s="41">
        <f>Table1[[#This Row],[Min Wage Time Off Accrual Expense]]*Table1[[#This Row],[DDS Funding Percent]]</f>
        <v>0</v>
      </c>
      <c r="AP707" s="1"/>
      <c r="AQ707" s="18"/>
    </row>
    <row r="708" spans="3:43" x14ac:dyDescent="0.25">
      <c r="C708" s="58"/>
      <c r="D708" s="57"/>
      <c r="K708" s="41">
        <f>SUM(Table1[[#This Row],[Regular Wages]],Table1[[#This Row],[OvertimeWages]],Table1[[#This Row],[Holiday Wages]],Table1[[#This Row],[Incentive Payments]])</f>
        <v>0</v>
      </c>
      <c r="L708" s="38"/>
      <c r="M708" s="38"/>
      <c r="N708" s="38"/>
      <c r="O708" s="38"/>
      <c r="P708" s="38"/>
      <c r="Q708" s="38"/>
      <c r="R708" s="38"/>
      <c r="S708" s="41">
        <f>SUM(Table1[[#This Row],[Regular Wages2]],Table1[[#This Row],[OvertimeWages4]],Table1[[#This Row],[Holiday Wages6]],Table1[[#This Row],[Incentive Payments8]])</f>
        <v>0</v>
      </c>
      <c r="T708" s="41">
        <f>SUM(Table1[[#This Row],[Total Pre Min Wage Wages]],Table1[[#This Row],[Total After Min Wage Wages]])</f>
        <v>0</v>
      </c>
      <c r="U708" s="41">
        <f>IFERROR(IF(OR(Table1[[#This Row],[Regular Hours]]=0,Table1[[#This Row],[Regular Hours]]=""),VLOOKUP(Table1[[#This Row],[Position Title]],startingWages!$A$2:$D$200,2, FALSE),Table1[[#This Row],[Regular Wages]]/Table1[[#This Row],[Regular Hours]]),0)</f>
        <v>0</v>
      </c>
      <c r="V708" s="41">
        <f>IF(OR(Table1[[#This Row],[OvertimeHours]]="",Table1[[#This Row],[OvertimeHours]]=0),Table1[[#This Row],[Regular Hourly Wage]]*1.5,Table1[[#This Row],[OvertimeWages]]/Table1[[#This Row],[OvertimeHours]])</f>
        <v>0</v>
      </c>
      <c r="W708" s="41">
        <f>IF(OR(Table1[[#This Row],[Holiday Hours]]="",Table1[[#This Row],[Holiday Hours]]=0),Table1[[#This Row],[Regular Hourly Wage]],Table1[[#This Row],[Holiday Wages]]/Table1[[#This Row],[Holiday Hours]])</f>
        <v>0</v>
      </c>
      <c r="X708" s="41" t="str">
        <f>IF(Table1[[#This Row],[Regular Hourly Wage]]&lt;14.05,"$14.75",IF(Table1[[#This Row],[Regular Hourly Wage]]&lt;30,"5%","None"))</f>
        <v>$14.75</v>
      </c>
      <c r="Y708" s="41">
        <f>IF(Table1[[#This Row],[Wage Category]]="5%",Table1[[#This Row],[Regular Hourly Wage]]*1.05,IF(Table1[[#This Row],[Wage Category]]="$14.75",14.75,Table1[[#This Row],[Regular Hourly Wage]]))</f>
        <v>14.75</v>
      </c>
      <c r="Z708" s="41">
        <f>(1+IF(Table1[[#This Row],[Regular Hourly Wage]]=0,0.5,(Table1[[#This Row],[Overtime Hourly Wage]]-Table1[[#This Row],[Regular Hourly Wage]])/Table1[[#This Row],[Regular Hourly Wage]]))*Table1[[#This Row],[Regular Wage Cap]]</f>
        <v>22.125</v>
      </c>
      <c r="AA708" s="41">
        <f>(1+IF(Table1[[#This Row],[Regular Hourly Wage]]=0,0,(Table1[[#This Row],[Holiday Hourly Wage]]-Table1[[#This Row],[Regular Hourly Wage]])/Table1[[#This Row],[Regular Hourly Wage]]))*Table1[[#This Row],[Regular Wage Cap]]</f>
        <v>14.75</v>
      </c>
      <c r="AB708" s="41">
        <f>Table1[[#This Row],[Regular Hours3]]*Table1[[#This Row],[Regular Hourly Wage]]</f>
        <v>0</v>
      </c>
      <c r="AC708" s="41">
        <f>Table1[[#This Row],[OvertimeHours5]]*Table1[[#This Row],[Overtime Hourly Wage]]</f>
        <v>0</v>
      </c>
      <c r="AD708" s="41">
        <f>Table1[[#This Row],[Holiday Hours7]]*Table1[[#This Row],[Holiday Hourly Wage]]</f>
        <v>0</v>
      </c>
      <c r="AE708" s="41">
        <f>SUM(Table1[[#This Row],[Regular10]:[Holiday12]])</f>
        <v>0</v>
      </c>
      <c r="AF708" s="41">
        <f>Table1[[#This Row],[Regular Hours3]]*Table1[[#This Row],[Regular Wage Cap]]</f>
        <v>0</v>
      </c>
      <c r="AG708" s="41">
        <f>Table1[[#This Row],[OvertimeHours5]]*Table1[[#This Row],[Overtime Wage Cap]]</f>
        <v>0</v>
      </c>
      <c r="AH708" s="41">
        <f>Table1[[#This Row],[Holiday Hours7]]*Table1[[#This Row],[Holiday Wage Cap]]</f>
        <v>0</v>
      </c>
      <c r="AI708" s="41">
        <f>SUM(Table1[[#This Row],[Regular]:[Holiday]])</f>
        <v>0</v>
      </c>
      <c r="AJ708" s="41">
        <f>IF(Table1[[#This Row],[Total]]=0,0,Table1[[#This Row],[Total2]]-Table1[[#This Row],[Total]])</f>
        <v>0</v>
      </c>
      <c r="AK708" s="41">
        <f>Table1[[#This Row],[Difference]]*Table1[[#This Row],[DDS Funding Percent]]</f>
        <v>0</v>
      </c>
      <c r="AL708" s="41">
        <f>IF(Table1[[#This Row],[Regular Hourly Wage]]&lt;&gt;0,Table1[[#This Row],[Regular Wage Cap]]-Table1[[#This Row],[Regular Hourly Wage]],0)</f>
        <v>0</v>
      </c>
      <c r="AM708" s="38"/>
      <c r="AN708" s="41">
        <f>Table1[[#This Row],[Wage Difference]]*Table1[[#This Row],[Post Wage Increase Time Off Accruals (Hours)]]</f>
        <v>0</v>
      </c>
      <c r="AO708" s="41">
        <f>Table1[[#This Row],[Min Wage Time Off Accrual Expense]]*Table1[[#This Row],[DDS Funding Percent]]</f>
        <v>0</v>
      </c>
      <c r="AP708" s="1"/>
      <c r="AQ708" s="18"/>
    </row>
    <row r="709" spans="3:43" x14ac:dyDescent="0.25">
      <c r="C709" s="58"/>
      <c r="D709" s="57"/>
      <c r="K709" s="41">
        <f>SUM(Table1[[#This Row],[Regular Wages]],Table1[[#This Row],[OvertimeWages]],Table1[[#This Row],[Holiday Wages]],Table1[[#This Row],[Incentive Payments]])</f>
        <v>0</v>
      </c>
      <c r="L709" s="38"/>
      <c r="M709" s="38"/>
      <c r="N709" s="38"/>
      <c r="O709" s="38"/>
      <c r="P709" s="38"/>
      <c r="Q709" s="38"/>
      <c r="R709" s="38"/>
      <c r="S709" s="41">
        <f>SUM(Table1[[#This Row],[Regular Wages2]],Table1[[#This Row],[OvertimeWages4]],Table1[[#This Row],[Holiday Wages6]],Table1[[#This Row],[Incentive Payments8]])</f>
        <v>0</v>
      </c>
      <c r="T709" s="41">
        <f>SUM(Table1[[#This Row],[Total Pre Min Wage Wages]],Table1[[#This Row],[Total After Min Wage Wages]])</f>
        <v>0</v>
      </c>
      <c r="U709" s="41">
        <f>IFERROR(IF(OR(Table1[[#This Row],[Regular Hours]]=0,Table1[[#This Row],[Regular Hours]]=""),VLOOKUP(Table1[[#This Row],[Position Title]],startingWages!$A$2:$D$200,2, FALSE),Table1[[#This Row],[Regular Wages]]/Table1[[#This Row],[Regular Hours]]),0)</f>
        <v>0</v>
      </c>
      <c r="V709" s="41">
        <f>IF(OR(Table1[[#This Row],[OvertimeHours]]="",Table1[[#This Row],[OvertimeHours]]=0),Table1[[#This Row],[Regular Hourly Wage]]*1.5,Table1[[#This Row],[OvertimeWages]]/Table1[[#This Row],[OvertimeHours]])</f>
        <v>0</v>
      </c>
      <c r="W709" s="41">
        <f>IF(OR(Table1[[#This Row],[Holiday Hours]]="",Table1[[#This Row],[Holiday Hours]]=0),Table1[[#This Row],[Regular Hourly Wage]],Table1[[#This Row],[Holiday Wages]]/Table1[[#This Row],[Holiday Hours]])</f>
        <v>0</v>
      </c>
      <c r="X709" s="41" t="str">
        <f>IF(Table1[[#This Row],[Regular Hourly Wage]]&lt;14.05,"$14.75",IF(Table1[[#This Row],[Regular Hourly Wage]]&lt;30,"5%","None"))</f>
        <v>$14.75</v>
      </c>
      <c r="Y709" s="41">
        <f>IF(Table1[[#This Row],[Wage Category]]="5%",Table1[[#This Row],[Regular Hourly Wage]]*1.05,IF(Table1[[#This Row],[Wage Category]]="$14.75",14.75,Table1[[#This Row],[Regular Hourly Wage]]))</f>
        <v>14.75</v>
      </c>
      <c r="Z709" s="41">
        <f>(1+IF(Table1[[#This Row],[Regular Hourly Wage]]=0,0.5,(Table1[[#This Row],[Overtime Hourly Wage]]-Table1[[#This Row],[Regular Hourly Wage]])/Table1[[#This Row],[Regular Hourly Wage]]))*Table1[[#This Row],[Regular Wage Cap]]</f>
        <v>22.125</v>
      </c>
      <c r="AA709" s="41">
        <f>(1+IF(Table1[[#This Row],[Regular Hourly Wage]]=0,0,(Table1[[#This Row],[Holiday Hourly Wage]]-Table1[[#This Row],[Regular Hourly Wage]])/Table1[[#This Row],[Regular Hourly Wage]]))*Table1[[#This Row],[Regular Wage Cap]]</f>
        <v>14.75</v>
      </c>
      <c r="AB709" s="41">
        <f>Table1[[#This Row],[Regular Hours3]]*Table1[[#This Row],[Regular Hourly Wage]]</f>
        <v>0</v>
      </c>
      <c r="AC709" s="41">
        <f>Table1[[#This Row],[OvertimeHours5]]*Table1[[#This Row],[Overtime Hourly Wage]]</f>
        <v>0</v>
      </c>
      <c r="AD709" s="41">
        <f>Table1[[#This Row],[Holiday Hours7]]*Table1[[#This Row],[Holiday Hourly Wage]]</f>
        <v>0</v>
      </c>
      <c r="AE709" s="41">
        <f>SUM(Table1[[#This Row],[Regular10]:[Holiday12]])</f>
        <v>0</v>
      </c>
      <c r="AF709" s="41">
        <f>Table1[[#This Row],[Regular Hours3]]*Table1[[#This Row],[Regular Wage Cap]]</f>
        <v>0</v>
      </c>
      <c r="AG709" s="41">
        <f>Table1[[#This Row],[OvertimeHours5]]*Table1[[#This Row],[Overtime Wage Cap]]</f>
        <v>0</v>
      </c>
      <c r="AH709" s="41">
        <f>Table1[[#This Row],[Holiday Hours7]]*Table1[[#This Row],[Holiday Wage Cap]]</f>
        <v>0</v>
      </c>
      <c r="AI709" s="41">
        <f>SUM(Table1[[#This Row],[Regular]:[Holiday]])</f>
        <v>0</v>
      </c>
      <c r="AJ709" s="41">
        <f>IF(Table1[[#This Row],[Total]]=0,0,Table1[[#This Row],[Total2]]-Table1[[#This Row],[Total]])</f>
        <v>0</v>
      </c>
      <c r="AK709" s="41">
        <f>Table1[[#This Row],[Difference]]*Table1[[#This Row],[DDS Funding Percent]]</f>
        <v>0</v>
      </c>
      <c r="AL709" s="41">
        <f>IF(Table1[[#This Row],[Regular Hourly Wage]]&lt;&gt;0,Table1[[#This Row],[Regular Wage Cap]]-Table1[[#This Row],[Regular Hourly Wage]],0)</f>
        <v>0</v>
      </c>
      <c r="AM709" s="38"/>
      <c r="AN709" s="41">
        <f>Table1[[#This Row],[Wage Difference]]*Table1[[#This Row],[Post Wage Increase Time Off Accruals (Hours)]]</f>
        <v>0</v>
      </c>
      <c r="AO709" s="41">
        <f>Table1[[#This Row],[Min Wage Time Off Accrual Expense]]*Table1[[#This Row],[DDS Funding Percent]]</f>
        <v>0</v>
      </c>
      <c r="AP709" s="1"/>
      <c r="AQ709" s="18"/>
    </row>
    <row r="710" spans="3:43" x14ac:dyDescent="0.25">
      <c r="C710" s="58"/>
      <c r="D710" s="57"/>
      <c r="K710" s="41">
        <f>SUM(Table1[[#This Row],[Regular Wages]],Table1[[#This Row],[OvertimeWages]],Table1[[#This Row],[Holiday Wages]],Table1[[#This Row],[Incentive Payments]])</f>
        <v>0</v>
      </c>
      <c r="L710" s="38"/>
      <c r="M710" s="38"/>
      <c r="N710" s="38"/>
      <c r="O710" s="38"/>
      <c r="P710" s="38"/>
      <c r="Q710" s="38"/>
      <c r="R710" s="38"/>
      <c r="S710" s="41">
        <f>SUM(Table1[[#This Row],[Regular Wages2]],Table1[[#This Row],[OvertimeWages4]],Table1[[#This Row],[Holiday Wages6]],Table1[[#This Row],[Incentive Payments8]])</f>
        <v>0</v>
      </c>
      <c r="T710" s="41">
        <f>SUM(Table1[[#This Row],[Total Pre Min Wage Wages]],Table1[[#This Row],[Total After Min Wage Wages]])</f>
        <v>0</v>
      </c>
      <c r="U710" s="41">
        <f>IFERROR(IF(OR(Table1[[#This Row],[Regular Hours]]=0,Table1[[#This Row],[Regular Hours]]=""),VLOOKUP(Table1[[#This Row],[Position Title]],startingWages!$A$2:$D$200,2, FALSE),Table1[[#This Row],[Regular Wages]]/Table1[[#This Row],[Regular Hours]]),0)</f>
        <v>0</v>
      </c>
      <c r="V710" s="41">
        <f>IF(OR(Table1[[#This Row],[OvertimeHours]]="",Table1[[#This Row],[OvertimeHours]]=0),Table1[[#This Row],[Regular Hourly Wage]]*1.5,Table1[[#This Row],[OvertimeWages]]/Table1[[#This Row],[OvertimeHours]])</f>
        <v>0</v>
      </c>
      <c r="W710" s="41">
        <f>IF(OR(Table1[[#This Row],[Holiday Hours]]="",Table1[[#This Row],[Holiday Hours]]=0),Table1[[#This Row],[Regular Hourly Wage]],Table1[[#This Row],[Holiday Wages]]/Table1[[#This Row],[Holiday Hours]])</f>
        <v>0</v>
      </c>
      <c r="X710" s="41" t="str">
        <f>IF(Table1[[#This Row],[Regular Hourly Wage]]&lt;14.05,"$14.75",IF(Table1[[#This Row],[Regular Hourly Wage]]&lt;30,"5%","None"))</f>
        <v>$14.75</v>
      </c>
      <c r="Y710" s="41">
        <f>IF(Table1[[#This Row],[Wage Category]]="5%",Table1[[#This Row],[Regular Hourly Wage]]*1.05,IF(Table1[[#This Row],[Wage Category]]="$14.75",14.75,Table1[[#This Row],[Regular Hourly Wage]]))</f>
        <v>14.75</v>
      </c>
      <c r="Z710" s="41">
        <f>(1+IF(Table1[[#This Row],[Regular Hourly Wage]]=0,0.5,(Table1[[#This Row],[Overtime Hourly Wage]]-Table1[[#This Row],[Regular Hourly Wage]])/Table1[[#This Row],[Regular Hourly Wage]]))*Table1[[#This Row],[Regular Wage Cap]]</f>
        <v>22.125</v>
      </c>
      <c r="AA710" s="41">
        <f>(1+IF(Table1[[#This Row],[Regular Hourly Wage]]=0,0,(Table1[[#This Row],[Holiday Hourly Wage]]-Table1[[#This Row],[Regular Hourly Wage]])/Table1[[#This Row],[Regular Hourly Wage]]))*Table1[[#This Row],[Regular Wage Cap]]</f>
        <v>14.75</v>
      </c>
      <c r="AB710" s="41">
        <f>Table1[[#This Row],[Regular Hours3]]*Table1[[#This Row],[Regular Hourly Wage]]</f>
        <v>0</v>
      </c>
      <c r="AC710" s="41">
        <f>Table1[[#This Row],[OvertimeHours5]]*Table1[[#This Row],[Overtime Hourly Wage]]</f>
        <v>0</v>
      </c>
      <c r="AD710" s="41">
        <f>Table1[[#This Row],[Holiday Hours7]]*Table1[[#This Row],[Holiday Hourly Wage]]</f>
        <v>0</v>
      </c>
      <c r="AE710" s="41">
        <f>SUM(Table1[[#This Row],[Regular10]:[Holiday12]])</f>
        <v>0</v>
      </c>
      <c r="AF710" s="41">
        <f>Table1[[#This Row],[Regular Hours3]]*Table1[[#This Row],[Regular Wage Cap]]</f>
        <v>0</v>
      </c>
      <c r="AG710" s="41">
        <f>Table1[[#This Row],[OvertimeHours5]]*Table1[[#This Row],[Overtime Wage Cap]]</f>
        <v>0</v>
      </c>
      <c r="AH710" s="41">
        <f>Table1[[#This Row],[Holiday Hours7]]*Table1[[#This Row],[Holiday Wage Cap]]</f>
        <v>0</v>
      </c>
      <c r="AI710" s="41">
        <f>SUM(Table1[[#This Row],[Regular]:[Holiday]])</f>
        <v>0</v>
      </c>
      <c r="AJ710" s="41">
        <f>IF(Table1[[#This Row],[Total]]=0,0,Table1[[#This Row],[Total2]]-Table1[[#This Row],[Total]])</f>
        <v>0</v>
      </c>
      <c r="AK710" s="41">
        <f>Table1[[#This Row],[Difference]]*Table1[[#This Row],[DDS Funding Percent]]</f>
        <v>0</v>
      </c>
      <c r="AL710" s="41">
        <f>IF(Table1[[#This Row],[Regular Hourly Wage]]&lt;&gt;0,Table1[[#This Row],[Regular Wage Cap]]-Table1[[#This Row],[Regular Hourly Wage]],0)</f>
        <v>0</v>
      </c>
      <c r="AM710" s="38"/>
      <c r="AN710" s="41">
        <f>Table1[[#This Row],[Wage Difference]]*Table1[[#This Row],[Post Wage Increase Time Off Accruals (Hours)]]</f>
        <v>0</v>
      </c>
      <c r="AO710" s="41">
        <f>Table1[[#This Row],[Min Wage Time Off Accrual Expense]]*Table1[[#This Row],[DDS Funding Percent]]</f>
        <v>0</v>
      </c>
      <c r="AP710" s="1"/>
      <c r="AQ710" s="18"/>
    </row>
    <row r="711" spans="3:43" x14ac:dyDescent="0.25">
      <c r="C711" s="58"/>
      <c r="D711" s="57"/>
      <c r="K711" s="41">
        <f>SUM(Table1[[#This Row],[Regular Wages]],Table1[[#This Row],[OvertimeWages]],Table1[[#This Row],[Holiday Wages]],Table1[[#This Row],[Incentive Payments]])</f>
        <v>0</v>
      </c>
      <c r="L711" s="38"/>
      <c r="M711" s="38"/>
      <c r="N711" s="38"/>
      <c r="O711" s="38"/>
      <c r="P711" s="38"/>
      <c r="Q711" s="38"/>
      <c r="R711" s="38"/>
      <c r="S711" s="41">
        <f>SUM(Table1[[#This Row],[Regular Wages2]],Table1[[#This Row],[OvertimeWages4]],Table1[[#This Row],[Holiday Wages6]],Table1[[#This Row],[Incentive Payments8]])</f>
        <v>0</v>
      </c>
      <c r="T711" s="41">
        <f>SUM(Table1[[#This Row],[Total Pre Min Wage Wages]],Table1[[#This Row],[Total After Min Wage Wages]])</f>
        <v>0</v>
      </c>
      <c r="U711" s="41">
        <f>IFERROR(IF(OR(Table1[[#This Row],[Regular Hours]]=0,Table1[[#This Row],[Regular Hours]]=""),VLOOKUP(Table1[[#This Row],[Position Title]],startingWages!$A$2:$D$200,2, FALSE),Table1[[#This Row],[Regular Wages]]/Table1[[#This Row],[Regular Hours]]),0)</f>
        <v>0</v>
      </c>
      <c r="V711" s="41">
        <f>IF(OR(Table1[[#This Row],[OvertimeHours]]="",Table1[[#This Row],[OvertimeHours]]=0),Table1[[#This Row],[Regular Hourly Wage]]*1.5,Table1[[#This Row],[OvertimeWages]]/Table1[[#This Row],[OvertimeHours]])</f>
        <v>0</v>
      </c>
      <c r="W711" s="41">
        <f>IF(OR(Table1[[#This Row],[Holiday Hours]]="",Table1[[#This Row],[Holiday Hours]]=0),Table1[[#This Row],[Regular Hourly Wage]],Table1[[#This Row],[Holiday Wages]]/Table1[[#This Row],[Holiday Hours]])</f>
        <v>0</v>
      </c>
      <c r="X711" s="41" t="str">
        <f>IF(Table1[[#This Row],[Regular Hourly Wage]]&lt;14.05,"$14.75",IF(Table1[[#This Row],[Regular Hourly Wage]]&lt;30,"5%","None"))</f>
        <v>$14.75</v>
      </c>
      <c r="Y711" s="41">
        <f>IF(Table1[[#This Row],[Wage Category]]="5%",Table1[[#This Row],[Regular Hourly Wage]]*1.05,IF(Table1[[#This Row],[Wage Category]]="$14.75",14.75,Table1[[#This Row],[Regular Hourly Wage]]))</f>
        <v>14.75</v>
      </c>
      <c r="Z711" s="41">
        <f>(1+IF(Table1[[#This Row],[Regular Hourly Wage]]=0,0.5,(Table1[[#This Row],[Overtime Hourly Wage]]-Table1[[#This Row],[Regular Hourly Wage]])/Table1[[#This Row],[Regular Hourly Wage]]))*Table1[[#This Row],[Regular Wage Cap]]</f>
        <v>22.125</v>
      </c>
      <c r="AA711" s="41">
        <f>(1+IF(Table1[[#This Row],[Regular Hourly Wage]]=0,0,(Table1[[#This Row],[Holiday Hourly Wage]]-Table1[[#This Row],[Regular Hourly Wage]])/Table1[[#This Row],[Regular Hourly Wage]]))*Table1[[#This Row],[Regular Wage Cap]]</f>
        <v>14.75</v>
      </c>
      <c r="AB711" s="41">
        <f>Table1[[#This Row],[Regular Hours3]]*Table1[[#This Row],[Regular Hourly Wage]]</f>
        <v>0</v>
      </c>
      <c r="AC711" s="41">
        <f>Table1[[#This Row],[OvertimeHours5]]*Table1[[#This Row],[Overtime Hourly Wage]]</f>
        <v>0</v>
      </c>
      <c r="AD711" s="41">
        <f>Table1[[#This Row],[Holiday Hours7]]*Table1[[#This Row],[Holiday Hourly Wage]]</f>
        <v>0</v>
      </c>
      <c r="AE711" s="41">
        <f>SUM(Table1[[#This Row],[Regular10]:[Holiday12]])</f>
        <v>0</v>
      </c>
      <c r="AF711" s="41">
        <f>Table1[[#This Row],[Regular Hours3]]*Table1[[#This Row],[Regular Wage Cap]]</f>
        <v>0</v>
      </c>
      <c r="AG711" s="41">
        <f>Table1[[#This Row],[OvertimeHours5]]*Table1[[#This Row],[Overtime Wage Cap]]</f>
        <v>0</v>
      </c>
      <c r="AH711" s="41">
        <f>Table1[[#This Row],[Holiday Hours7]]*Table1[[#This Row],[Holiday Wage Cap]]</f>
        <v>0</v>
      </c>
      <c r="AI711" s="41">
        <f>SUM(Table1[[#This Row],[Regular]:[Holiday]])</f>
        <v>0</v>
      </c>
      <c r="AJ711" s="41">
        <f>IF(Table1[[#This Row],[Total]]=0,0,Table1[[#This Row],[Total2]]-Table1[[#This Row],[Total]])</f>
        <v>0</v>
      </c>
      <c r="AK711" s="41">
        <f>Table1[[#This Row],[Difference]]*Table1[[#This Row],[DDS Funding Percent]]</f>
        <v>0</v>
      </c>
      <c r="AL711" s="41">
        <f>IF(Table1[[#This Row],[Regular Hourly Wage]]&lt;&gt;0,Table1[[#This Row],[Regular Wage Cap]]-Table1[[#This Row],[Regular Hourly Wage]],0)</f>
        <v>0</v>
      </c>
      <c r="AM711" s="38"/>
      <c r="AN711" s="41">
        <f>Table1[[#This Row],[Wage Difference]]*Table1[[#This Row],[Post Wage Increase Time Off Accruals (Hours)]]</f>
        <v>0</v>
      </c>
      <c r="AO711" s="41">
        <f>Table1[[#This Row],[Min Wage Time Off Accrual Expense]]*Table1[[#This Row],[DDS Funding Percent]]</f>
        <v>0</v>
      </c>
      <c r="AP711" s="1"/>
      <c r="AQ711" s="18"/>
    </row>
    <row r="712" spans="3:43" x14ac:dyDescent="0.25">
      <c r="C712" s="58"/>
      <c r="D712" s="57"/>
      <c r="K712" s="41">
        <f>SUM(Table1[[#This Row],[Regular Wages]],Table1[[#This Row],[OvertimeWages]],Table1[[#This Row],[Holiday Wages]],Table1[[#This Row],[Incentive Payments]])</f>
        <v>0</v>
      </c>
      <c r="L712" s="38"/>
      <c r="M712" s="38"/>
      <c r="N712" s="38"/>
      <c r="O712" s="38"/>
      <c r="P712" s="38"/>
      <c r="Q712" s="38"/>
      <c r="R712" s="38"/>
      <c r="S712" s="41">
        <f>SUM(Table1[[#This Row],[Regular Wages2]],Table1[[#This Row],[OvertimeWages4]],Table1[[#This Row],[Holiday Wages6]],Table1[[#This Row],[Incentive Payments8]])</f>
        <v>0</v>
      </c>
      <c r="T712" s="41">
        <f>SUM(Table1[[#This Row],[Total Pre Min Wage Wages]],Table1[[#This Row],[Total After Min Wage Wages]])</f>
        <v>0</v>
      </c>
      <c r="U712" s="41">
        <f>IFERROR(IF(OR(Table1[[#This Row],[Regular Hours]]=0,Table1[[#This Row],[Regular Hours]]=""),VLOOKUP(Table1[[#This Row],[Position Title]],startingWages!$A$2:$D$200,2, FALSE),Table1[[#This Row],[Regular Wages]]/Table1[[#This Row],[Regular Hours]]),0)</f>
        <v>0</v>
      </c>
      <c r="V712" s="41">
        <f>IF(OR(Table1[[#This Row],[OvertimeHours]]="",Table1[[#This Row],[OvertimeHours]]=0),Table1[[#This Row],[Regular Hourly Wage]]*1.5,Table1[[#This Row],[OvertimeWages]]/Table1[[#This Row],[OvertimeHours]])</f>
        <v>0</v>
      </c>
      <c r="W712" s="41">
        <f>IF(OR(Table1[[#This Row],[Holiday Hours]]="",Table1[[#This Row],[Holiday Hours]]=0),Table1[[#This Row],[Regular Hourly Wage]],Table1[[#This Row],[Holiday Wages]]/Table1[[#This Row],[Holiday Hours]])</f>
        <v>0</v>
      </c>
      <c r="X712" s="41" t="str">
        <f>IF(Table1[[#This Row],[Regular Hourly Wage]]&lt;14.05,"$14.75",IF(Table1[[#This Row],[Regular Hourly Wage]]&lt;30,"5%","None"))</f>
        <v>$14.75</v>
      </c>
      <c r="Y712" s="41">
        <f>IF(Table1[[#This Row],[Wage Category]]="5%",Table1[[#This Row],[Regular Hourly Wage]]*1.05,IF(Table1[[#This Row],[Wage Category]]="$14.75",14.75,Table1[[#This Row],[Regular Hourly Wage]]))</f>
        <v>14.75</v>
      </c>
      <c r="Z712" s="41">
        <f>(1+IF(Table1[[#This Row],[Regular Hourly Wage]]=0,0.5,(Table1[[#This Row],[Overtime Hourly Wage]]-Table1[[#This Row],[Regular Hourly Wage]])/Table1[[#This Row],[Regular Hourly Wage]]))*Table1[[#This Row],[Regular Wage Cap]]</f>
        <v>22.125</v>
      </c>
      <c r="AA712" s="41">
        <f>(1+IF(Table1[[#This Row],[Regular Hourly Wage]]=0,0,(Table1[[#This Row],[Holiday Hourly Wage]]-Table1[[#This Row],[Regular Hourly Wage]])/Table1[[#This Row],[Regular Hourly Wage]]))*Table1[[#This Row],[Regular Wage Cap]]</f>
        <v>14.75</v>
      </c>
      <c r="AB712" s="41">
        <f>Table1[[#This Row],[Regular Hours3]]*Table1[[#This Row],[Regular Hourly Wage]]</f>
        <v>0</v>
      </c>
      <c r="AC712" s="41">
        <f>Table1[[#This Row],[OvertimeHours5]]*Table1[[#This Row],[Overtime Hourly Wage]]</f>
        <v>0</v>
      </c>
      <c r="AD712" s="41">
        <f>Table1[[#This Row],[Holiday Hours7]]*Table1[[#This Row],[Holiday Hourly Wage]]</f>
        <v>0</v>
      </c>
      <c r="AE712" s="41">
        <f>SUM(Table1[[#This Row],[Regular10]:[Holiday12]])</f>
        <v>0</v>
      </c>
      <c r="AF712" s="41">
        <f>Table1[[#This Row],[Regular Hours3]]*Table1[[#This Row],[Regular Wage Cap]]</f>
        <v>0</v>
      </c>
      <c r="AG712" s="41">
        <f>Table1[[#This Row],[OvertimeHours5]]*Table1[[#This Row],[Overtime Wage Cap]]</f>
        <v>0</v>
      </c>
      <c r="AH712" s="41">
        <f>Table1[[#This Row],[Holiday Hours7]]*Table1[[#This Row],[Holiday Wage Cap]]</f>
        <v>0</v>
      </c>
      <c r="AI712" s="41">
        <f>SUM(Table1[[#This Row],[Regular]:[Holiday]])</f>
        <v>0</v>
      </c>
      <c r="AJ712" s="41">
        <f>IF(Table1[[#This Row],[Total]]=0,0,Table1[[#This Row],[Total2]]-Table1[[#This Row],[Total]])</f>
        <v>0</v>
      </c>
      <c r="AK712" s="41">
        <f>Table1[[#This Row],[Difference]]*Table1[[#This Row],[DDS Funding Percent]]</f>
        <v>0</v>
      </c>
      <c r="AL712" s="41">
        <f>IF(Table1[[#This Row],[Regular Hourly Wage]]&lt;&gt;0,Table1[[#This Row],[Regular Wage Cap]]-Table1[[#This Row],[Regular Hourly Wage]],0)</f>
        <v>0</v>
      </c>
      <c r="AM712" s="38"/>
      <c r="AN712" s="41">
        <f>Table1[[#This Row],[Wage Difference]]*Table1[[#This Row],[Post Wage Increase Time Off Accruals (Hours)]]</f>
        <v>0</v>
      </c>
      <c r="AO712" s="41">
        <f>Table1[[#This Row],[Min Wage Time Off Accrual Expense]]*Table1[[#This Row],[DDS Funding Percent]]</f>
        <v>0</v>
      </c>
      <c r="AP712" s="1"/>
      <c r="AQ712" s="18"/>
    </row>
    <row r="713" spans="3:43" x14ac:dyDescent="0.25">
      <c r="C713" s="58"/>
      <c r="D713" s="57"/>
      <c r="K713" s="41">
        <f>SUM(Table1[[#This Row],[Regular Wages]],Table1[[#This Row],[OvertimeWages]],Table1[[#This Row],[Holiday Wages]],Table1[[#This Row],[Incentive Payments]])</f>
        <v>0</v>
      </c>
      <c r="L713" s="38"/>
      <c r="M713" s="38"/>
      <c r="N713" s="38"/>
      <c r="O713" s="38"/>
      <c r="P713" s="38"/>
      <c r="Q713" s="38"/>
      <c r="R713" s="38"/>
      <c r="S713" s="41">
        <f>SUM(Table1[[#This Row],[Regular Wages2]],Table1[[#This Row],[OvertimeWages4]],Table1[[#This Row],[Holiday Wages6]],Table1[[#This Row],[Incentive Payments8]])</f>
        <v>0</v>
      </c>
      <c r="T713" s="41">
        <f>SUM(Table1[[#This Row],[Total Pre Min Wage Wages]],Table1[[#This Row],[Total After Min Wage Wages]])</f>
        <v>0</v>
      </c>
      <c r="U713" s="41">
        <f>IFERROR(IF(OR(Table1[[#This Row],[Regular Hours]]=0,Table1[[#This Row],[Regular Hours]]=""),VLOOKUP(Table1[[#This Row],[Position Title]],startingWages!$A$2:$D$200,2, FALSE),Table1[[#This Row],[Regular Wages]]/Table1[[#This Row],[Regular Hours]]),0)</f>
        <v>0</v>
      </c>
      <c r="V713" s="41">
        <f>IF(OR(Table1[[#This Row],[OvertimeHours]]="",Table1[[#This Row],[OvertimeHours]]=0),Table1[[#This Row],[Regular Hourly Wage]]*1.5,Table1[[#This Row],[OvertimeWages]]/Table1[[#This Row],[OvertimeHours]])</f>
        <v>0</v>
      </c>
      <c r="W713" s="41">
        <f>IF(OR(Table1[[#This Row],[Holiday Hours]]="",Table1[[#This Row],[Holiday Hours]]=0),Table1[[#This Row],[Regular Hourly Wage]],Table1[[#This Row],[Holiday Wages]]/Table1[[#This Row],[Holiday Hours]])</f>
        <v>0</v>
      </c>
      <c r="X713" s="41" t="str">
        <f>IF(Table1[[#This Row],[Regular Hourly Wage]]&lt;14.05,"$14.75",IF(Table1[[#This Row],[Regular Hourly Wage]]&lt;30,"5%","None"))</f>
        <v>$14.75</v>
      </c>
      <c r="Y713" s="41">
        <f>IF(Table1[[#This Row],[Wage Category]]="5%",Table1[[#This Row],[Regular Hourly Wage]]*1.05,IF(Table1[[#This Row],[Wage Category]]="$14.75",14.75,Table1[[#This Row],[Regular Hourly Wage]]))</f>
        <v>14.75</v>
      </c>
      <c r="Z713" s="41">
        <f>(1+IF(Table1[[#This Row],[Regular Hourly Wage]]=0,0.5,(Table1[[#This Row],[Overtime Hourly Wage]]-Table1[[#This Row],[Regular Hourly Wage]])/Table1[[#This Row],[Regular Hourly Wage]]))*Table1[[#This Row],[Regular Wage Cap]]</f>
        <v>22.125</v>
      </c>
      <c r="AA713" s="41">
        <f>(1+IF(Table1[[#This Row],[Regular Hourly Wage]]=0,0,(Table1[[#This Row],[Holiday Hourly Wage]]-Table1[[#This Row],[Regular Hourly Wage]])/Table1[[#This Row],[Regular Hourly Wage]]))*Table1[[#This Row],[Regular Wage Cap]]</f>
        <v>14.75</v>
      </c>
      <c r="AB713" s="41">
        <f>Table1[[#This Row],[Regular Hours3]]*Table1[[#This Row],[Regular Hourly Wage]]</f>
        <v>0</v>
      </c>
      <c r="AC713" s="41">
        <f>Table1[[#This Row],[OvertimeHours5]]*Table1[[#This Row],[Overtime Hourly Wage]]</f>
        <v>0</v>
      </c>
      <c r="AD713" s="41">
        <f>Table1[[#This Row],[Holiday Hours7]]*Table1[[#This Row],[Holiday Hourly Wage]]</f>
        <v>0</v>
      </c>
      <c r="AE713" s="41">
        <f>SUM(Table1[[#This Row],[Regular10]:[Holiday12]])</f>
        <v>0</v>
      </c>
      <c r="AF713" s="41">
        <f>Table1[[#This Row],[Regular Hours3]]*Table1[[#This Row],[Regular Wage Cap]]</f>
        <v>0</v>
      </c>
      <c r="AG713" s="41">
        <f>Table1[[#This Row],[OvertimeHours5]]*Table1[[#This Row],[Overtime Wage Cap]]</f>
        <v>0</v>
      </c>
      <c r="AH713" s="41">
        <f>Table1[[#This Row],[Holiday Hours7]]*Table1[[#This Row],[Holiday Wage Cap]]</f>
        <v>0</v>
      </c>
      <c r="AI713" s="41">
        <f>SUM(Table1[[#This Row],[Regular]:[Holiday]])</f>
        <v>0</v>
      </c>
      <c r="AJ713" s="41">
        <f>IF(Table1[[#This Row],[Total]]=0,0,Table1[[#This Row],[Total2]]-Table1[[#This Row],[Total]])</f>
        <v>0</v>
      </c>
      <c r="AK713" s="41">
        <f>Table1[[#This Row],[Difference]]*Table1[[#This Row],[DDS Funding Percent]]</f>
        <v>0</v>
      </c>
      <c r="AL713" s="41">
        <f>IF(Table1[[#This Row],[Regular Hourly Wage]]&lt;&gt;0,Table1[[#This Row],[Regular Wage Cap]]-Table1[[#This Row],[Regular Hourly Wage]],0)</f>
        <v>0</v>
      </c>
      <c r="AM713" s="38"/>
      <c r="AN713" s="41">
        <f>Table1[[#This Row],[Wage Difference]]*Table1[[#This Row],[Post Wage Increase Time Off Accruals (Hours)]]</f>
        <v>0</v>
      </c>
      <c r="AO713" s="41">
        <f>Table1[[#This Row],[Min Wage Time Off Accrual Expense]]*Table1[[#This Row],[DDS Funding Percent]]</f>
        <v>0</v>
      </c>
      <c r="AP713" s="1"/>
      <c r="AQ713" s="18"/>
    </row>
    <row r="714" spans="3:43" x14ac:dyDescent="0.25">
      <c r="C714" s="58"/>
      <c r="D714" s="57"/>
      <c r="K714" s="41">
        <f>SUM(Table1[[#This Row],[Regular Wages]],Table1[[#This Row],[OvertimeWages]],Table1[[#This Row],[Holiday Wages]],Table1[[#This Row],[Incentive Payments]])</f>
        <v>0</v>
      </c>
      <c r="L714" s="38"/>
      <c r="M714" s="38"/>
      <c r="N714" s="38"/>
      <c r="O714" s="38"/>
      <c r="P714" s="38"/>
      <c r="Q714" s="38"/>
      <c r="R714" s="38"/>
      <c r="S714" s="41">
        <f>SUM(Table1[[#This Row],[Regular Wages2]],Table1[[#This Row],[OvertimeWages4]],Table1[[#This Row],[Holiday Wages6]],Table1[[#This Row],[Incentive Payments8]])</f>
        <v>0</v>
      </c>
      <c r="T714" s="41">
        <f>SUM(Table1[[#This Row],[Total Pre Min Wage Wages]],Table1[[#This Row],[Total After Min Wage Wages]])</f>
        <v>0</v>
      </c>
      <c r="U714" s="41">
        <f>IFERROR(IF(OR(Table1[[#This Row],[Regular Hours]]=0,Table1[[#This Row],[Regular Hours]]=""),VLOOKUP(Table1[[#This Row],[Position Title]],startingWages!$A$2:$D$200,2, FALSE),Table1[[#This Row],[Regular Wages]]/Table1[[#This Row],[Regular Hours]]),0)</f>
        <v>0</v>
      </c>
      <c r="V714" s="41">
        <f>IF(OR(Table1[[#This Row],[OvertimeHours]]="",Table1[[#This Row],[OvertimeHours]]=0),Table1[[#This Row],[Regular Hourly Wage]]*1.5,Table1[[#This Row],[OvertimeWages]]/Table1[[#This Row],[OvertimeHours]])</f>
        <v>0</v>
      </c>
      <c r="W714" s="41">
        <f>IF(OR(Table1[[#This Row],[Holiday Hours]]="",Table1[[#This Row],[Holiday Hours]]=0),Table1[[#This Row],[Regular Hourly Wage]],Table1[[#This Row],[Holiday Wages]]/Table1[[#This Row],[Holiday Hours]])</f>
        <v>0</v>
      </c>
      <c r="X714" s="41" t="str">
        <f>IF(Table1[[#This Row],[Regular Hourly Wage]]&lt;14.05,"$14.75",IF(Table1[[#This Row],[Regular Hourly Wage]]&lt;30,"5%","None"))</f>
        <v>$14.75</v>
      </c>
      <c r="Y714" s="41">
        <f>IF(Table1[[#This Row],[Wage Category]]="5%",Table1[[#This Row],[Regular Hourly Wage]]*1.05,IF(Table1[[#This Row],[Wage Category]]="$14.75",14.75,Table1[[#This Row],[Regular Hourly Wage]]))</f>
        <v>14.75</v>
      </c>
      <c r="Z714" s="41">
        <f>(1+IF(Table1[[#This Row],[Regular Hourly Wage]]=0,0.5,(Table1[[#This Row],[Overtime Hourly Wage]]-Table1[[#This Row],[Regular Hourly Wage]])/Table1[[#This Row],[Regular Hourly Wage]]))*Table1[[#This Row],[Regular Wage Cap]]</f>
        <v>22.125</v>
      </c>
      <c r="AA714" s="41">
        <f>(1+IF(Table1[[#This Row],[Regular Hourly Wage]]=0,0,(Table1[[#This Row],[Holiday Hourly Wage]]-Table1[[#This Row],[Regular Hourly Wage]])/Table1[[#This Row],[Regular Hourly Wage]]))*Table1[[#This Row],[Regular Wage Cap]]</f>
        <v>14.75</v>
      </c>
      <c r="AB714" s="41">
        <f>Table1[[#This Row],[Regular Hours3]]*Table1[[#This Row],[Regular Hourly Wage]]</f>
        <v>0</v>
      </c>
      <c r="AC714" s="41">
        <f>Table1[[#This Row],[OvertimeHours5]]*Table1[[#This Row],[Overtime Hourly Wage]]</f>
        <v>0</v>
      </c>
      <c r="AD714" s="41">
        <f>Table1[[#This Row],[Holiday Hours7]]*Table1[[#This Row],[Holiday Hourly Wage]]</f>
        <v>0</v>
      </c>
      <c r="AE714" s="41">
        <f>SUM(Table1[[#This Row],[Regular10]:[Holiday12]])</f>
        <v>0</v>
      </c>
      <c r="AF714" s="41">
        <f>Table1[[#This Row],[Regular Hours3]]*Table1[[#This Row],[Regular Wage Cap]]</f>
        <v>0</v>
      </c>
      <c r="AG714" s="41">
        <f>Table1[[#This Row],[OvertimeHours5]]*Table1[[#This Row],[Overtime Wage Cap]]</f>
        <v>0</v>
      </c>
      <c r="AH714" s="41">
        <f>Table1[[#This Row],[Holiday Hours7]]*Table1[[#This Row],[Holiday Wage Cap]]</f>
        <v>0</v>
      </c>
      <c r="AI714" s="41">
        <f>SUM(Table1[[#This Row],[Regular]:[Holiday]])</f>
        <v>0</v>
      </c>
      <c r="AJ714" s="41">
        <f>IF(Table1[[#This Row],[Total]]=0,0,Table1[[#This Row],[Total2]]-Table1[[#This Row],[Total]])</f>
        <v>0</v>
      </c>
      <c r="AK714" s="41">
        <f>Table1[[#This Row],[Difference]]*Table1[[#This Row],[DDS Funding Percent]]</f>
        <v>0</v>
      </c>
      <c r="AL714" s="41">
        <f>IF(Table1[[#This Row],[Regular Hourly Wage]]&lt;&gt;0,Table1[[#This Row],[Regular Wage Cap]]-Table1[[#This Row],[Regular Hourly Wage]],0)</f>
        <v>0</v>
      </c>
      <c r="AM714" s="38"/>
      <c r="AN714" s="41">
        <f>Table1[[#This Row],[Wage Difference]]*Table1[[#This Row],[Post Wage Increase Time Off Accruals (Hours)]]</f>
        <v>0</v>
      </c>
      <c r="AO714" s="41">
        <f>Table1[[#This Row],[Min Wage Time Off Accrual Expense]]*Table1[[#This Row],[DDS Funding Percent]]</f>
        <v>0</v>
      </c>
      <c r="AP714" s="1"/>
      <c r="AQ714" s="18"/>
    </row>
    <row r="715" spans="3:43" x14ac:dyDescent="0.25">
      <c r="C715" s="58"/>
      <c r="D715" s="57"/>
      <c r="K715" s="41">
        <f>SUM(Table1[[#This Row],[Regular Wages]],Table1[[#This Row],[OvertimeWages]],Table1[[#This Row],[Holiday Wages]],Table1[[#This Row],[Incentive Payments]])</f>
        <v>0</v>
      </c>
      <c r="L715" s="38"/>
      <c r="M715" s="38"/>
      <c r="N715" s="38"/>
      <c r="O715" s="38"/>
      <c r="P715" s="38"/>
      <c r="Q715" s="38"/>
      <c r="R715" s="38"/>
      <c r="S715" s="41">
        <f>SUM(Table1[[#This Row],[Regular Wages2]],Table1[[#This Row],[OvertimeWages4]],Table1[[#This Row],[Holiday Wages6]],Table1[[#This Row],[Incentive Payments8]])</f>
        <v>0</v>
      </c>
      <c r="T715" s="41">
        <f>SUM(Table1[[#This Row],[Total Pre Min Wage Wages]],Table1[[#This Row],[Total After Min Wage Wages]])</f>
        <v>0</v>
      </c>
      <c r="U715" s="41">
        <f>IFERROR(IF(OR(Table1[[#This Row],[Regular Hours]]=0,Table1[[#This Row],[Regular Hours]]=""),VLOOKUP(Table1[[#This Row],[Position Title]],startingWages!$A$2:$D$200,2, FALSE),Table1[[#This Row],[Regular Wages]]/Table1[[#This Row],[Regular Hours]]),0)</f>
        <v>0</v>
      </c>
      <c r="V715" s="41">
        <f>IF(OR(Table1[[#This Row],[OvertimeHours]]="",Table1[[#This Row],[OvertimeHours]]=0),Table1[[#This Row],[Regular Hourly Wage]]*1.5,Table1[[#This Row],[OvertimeWages]]/Table1[[#This Row],[OvertimeHours]])</f>
        <v>0</v>
      </c>
      <c r="W715" s="41">
        <f>IF(OR(Table1[[#This Row],[Holiday Hours]]="",Table1[[#This Row],[Holiday Hours]]=0),Table1[[#This Row],[Regular Hourly Wage]],Table1[[#This Row],[Holiday Wages]]/Table1[[#This Row],[Holiday Hours]])</f>
        <v>0</v>
      </c>
      <c r="X715" s="41" t="str">
        <f>IF(Table1[[#This Row],[Regular Hourly Wage]]&lt;14.05,"$14.75",IF(Table1[[#This Row],[Regular Hourly Wage]]&lt;30,"5%","None"))</f>
        <v>$14.75</v>
      </c>
      <c r="Y715" s="41">
        <f>IF(Table1[[#This Row],[Wage Category]]="5%",Table1[[#This Row],[Regular Hourly Wage]]*1.05,IF(Table1[[#This Row],[Wage Category]]="$14.75",14.75,Table1[[#This Row],[Regular Hourly Wage]]))</f>
        <v>14.75</v>
      </c>
      <c r="Z715" s="41">
        <f>(1+IF(Table1[[#This Row],[Regular Hourly Wage]]=0,0.5,(Table1[[#This Row],[Overtime Hourly Wage]]-Table1[[#This Row],[Regular Hourly Wage]])/Table1[[#This Row],[Regular Hourly Wage]]))*Table1[[#This Row],[Regular Wage Cap]]</f>
        <v>22.125</v>
      </c>
      <c r="AA715" s="41">
        <f>(1+IF(Table1[[#This Row],[Regular Hourly Wage]]=0,0,(Table1[[#This Row],[Holiday Hourly Wage]]-Table1[[#This Row],[Regular Hourly Wage]])/Table1[[#This Row],[Regular Hourly Wage]]))*Table1[[#This Row],[Regular Wage Cap]]</f>
        <v>14.75</v>
      </c>
      <c r="AB715" s="41">
        <f>Table1[[#This Row],[Regular Hours3]]*Table1[[#This Row],[Regular Hourly Wage]]</f>
        <v>0</v>
      </c>
      <c r="AC715" s="41">
        <f>Table1[[#This Row],[OvertimeHours5]]*Table1[[#This Row],[Overtime Hourly Wage]]</f>
        <v>0</v>
      </c>
      <c r="AD715" s="41">
        <f>Table1[[#This Row],[Holiday Hours7]]*Table1[[#This Row],[Holiday Hourly Wage]]</f>
        <v>0</v>
      </c>
      <c r="AE715" s="41">
        <f>SUM(Table1[[#This Row],[Regular10]:[Holiday12]])</f>
        <v>0</v>
      </c>
      <c r="AF715" s="41">
        <f>Table1[[#This Row],[Regular Hours3]]*Table1[[#This Row],[Regular Wage Cap]]</f>
        <v>0</v>
      </c>
      <c r="AG715" s="41">
        <f>Table1[[#This Row],[OvertimeHours5]]*Table1[[#This Row],[Overtime Wage Cap]]</f>
        <v>0</v>
      </c>
      <c r="AH715" s="41">
        <f>Table1[[#This Row],[Holiday Hours7]]*Table1[[#This Row],[Holiday Wage Cap]]</f>
        <v>0</v>
      </c>
      <c r="AI715" s="41">
        <f>SUM(Table1[[#This Row],[Regular]:[Holiday]])</f>
        <v>0</v>
      </c>
      <c r="AJ715" s="41">
        <f>IF(Table1[[#This Row],[Total]]=0,0,Table1[[#This Row],[Total2]]-Table1[[#This Row],[Total]])</f>
        <v>0</v>
      </c>
      <c r="AK715" s="41">
        <f>Table1[[#This Row],[Difference]]*Table1[[#This Row],[DDS Funding Percent]]</f>
        <v>0</v>
      </c>
      <c r="AL715" s="41">
        <f>IF(Table1[[#This Row],[Regular Hourly Wage]]&lt;&gt;0,Table1[[#This Row],[Regular Wage Cap]]-Table1[[#This Row],[Regular Hourly Wage]],0)</f>
        <v>0</v>
      </c>
      <c r="AM715" s="38"/>
      <c r="AN715" s="41">
        <f>Table1[[#This Row],[Wage Difference]]*Table1[[#This Row],[Post Wage Increase Time Off Accruals (Hours)]]</f>
        <v>0</v>
      </c>
      <c r="AO715" s="41">
        <f>Table1[[#This Row],[Min Wage Time Off Accrual Expense]]*Table1[[#This Row],[DDS Funding Percent]]</f>
        <v>0</v>
      </c>
      <c r="AP715" s="1"/>
      <c r="AQ715" s="18"/>
    </row>
    <row r="716" spans="3:43" x14ac:dyDescent="0.25">
      <c r="C716" s="58"/>
      <c r="D716" s="57"/>
      <c r="K716" s="41">
        <f>SUM(Table1[[#This Row],[Regular Wages]],Table1[[#This Row],[OvertimeWages]],Table1[[#This Row],[Holiday Wages]],Table1[[#This Row],[Incentive Payments]])</f>
        <v>0</v>
      </c>
      <c r="L716" s="38"/>
      <c r="M716" s="38"/>
      <c r="N716" s="38"/>
      <c r="O716" s="38"/>
      <c r="P716" s="38"/>
      <c r="Q716" s="38"/>
      <c r="R716" s="38"/>
      <c r="S716" s="41">
        <f>SUM(Table1[[#This Row],[Regular Wages2]],Table1[[#This Row],[OvertimeWages4]],Table1[[#This Row],[Holiday Wages6]],Table1[[#This Row],[Incentive Payments8]])</f>
        <v>0</v>
      </c>
      <c r="T716" s="41">
        <f>SUM(Table1[[#This Row],[Total Pre Min Wage Wages]],Table1[[#This Row],[Total After Min Wage Wages]])</f>
        <v>0</v>
      </c>
      <c r="U716" s="41">
        <f>IFERROR(IF(OR(Table1[[#This Row],[Regular Hours]]=0,Table1[[#This Row],[Regular Hours]]=""),VLOOKUP(Table1[[#This Row],[Position Title]],startingWages!$A$2:$D$200,2, FALSE),Table1[[#This Row],[Regular Wages]]/Table1[[#This Row],[Regular Hours]]),0)</f>
        <v>0</v>
      </c>
      <c r="V716" s="41">
        <f>IF(OR(Table1[[#This Row],[OvertimeHours]]="",Table1[[#This Row],[OvertimeHours]]=0),Table1[[#This Row],[Regular Hourly Wage]]*1.5,Table1[[#This Row],[OvertimeWages]]/Table1[[#This Row],[OvertimeHours]])</f>
        <v>0</v>
      </c>
      <c r="W716" s="41">
        <f>IF(OR(Table1[[#This Row],[Holiday Hours]]="",Table1[[#This Row],[Holiday Hours]]=0),Table1[[#This Row],[Regular Hourly Wage]],Table1[[#This Row],[Holiday Wages]]/Table1[[#This Row],[Holiday Hours]])</f>
        <v>0</v>
      </c>
      <c r="X716" s="41" t="str">
        <f>IF(Table1[[#This Row],[Regular Hourly Wage]]&lt;14.05,"$14.75",IF(Table1[[#This Row],[Regular Hourly Wage]]&lt;30,"5%","None"))</f>
        <v>$14.75</v>
      </c>
      <c r="Y716" s="41">
        <f>IF(Table1[[#This Row],[Wage Category]]="5%",Table1[[#This Row],[Regular Hourly Wage]]*1.05,IF(Table1[[#This Row],[Wage Category]]="$14.75",14.75,Table1[[#This Row],[Regular Hourly Wage]]))</f>
        <v>14.75</v>
      </c>
      <c r="Z716" s="41">
        <f>(1+IF(Table1[[#This Row],[Regular Hourly Wage]]=0,0.5,(Table1[[#This Row],[Overtime Hourly Wage]]-Table1[[#This Row],[Regular Hourly Wage]])/Table1[[#This Row],[Regular Hourly Wage]]))*Table1[[#This Row],[Regular Wage Cap]]</f>
        <v>22.125</v>
      </c>
      <c r="AA716" s="41">
        <f>(1+IF(Table1[[#This Row],[Regular Hourly Wage]]=0,0,(Table1[[#This Row],[Holiday Hourly Wage]]-Table1[[#This Row],[Regular Hourly Wage]])/Table1[[#This Row],[Regular Hourly Wage]]))*Table1[[#This Row],[Regular Wage Cap]]</f>
        <v>14.75</v>
      </c>
      <c r="AB716" s="41">
        <f>Table1[[#This Row],[Regular Hours3]]*Table1[[#This Row],[Regular Hourly Wage]]</f>
        <v>0</v>
      </c>
      <c r="AC716" s="41">
        <f>Table1[[#This Row],[OvertimeHours5]]*Table1[[#This Row],[Overtime Hourly Wage]]</f>
        <v>0</v>
      </c>
      <c r="AD716" s="41">
        <f>Table1[[#This Row],[Holiday Hours7]]*Table1[[#This Row],[Holiday Hourly Wage]]</f>
        <v>0</v>
      </c>
      <c r="AE716" s="41">
        <f>SUM(Table1[[#This Row],[Regular10]:[Holiday12]])</f>
        <v>0</v>
      </c>
      <c r="AF716" s="41">
        <f>Table1[[#This Row],[Regular Hours3]]*Table1[[#This Row],[Regular Wage Cap]]</f>
        <v>0</v>
      </c>
      <c r="AG716" s="41">
        <f>Table1[[#This Row],[OvertimeHours5]]*Table1[[#This Row],[Overtime Wage Cap]]</f>
        <v>0</v>
      </c>
      <c r="AH716" s="41">
        <f>Table1[[#This Row],[Holiday Hours7]]*Table1[[#This Row],[Holiday Wage Cap]]</f>
        <v>0</v>
      </c>
      <c r="AI716" s="41">
        <f>SUM(Table1[[#This Row],[Regular]:[Holiday]])</f>
        <v>0</v>
      </c>
      <c r="AJ716" s="41">
        <f>IF(Table1[[#This Row],[Total]]=0,0,Table1[[#This Row],[Total2]]-Table1[[#This Row],[Total]])</f>
        <v>0</v>
      </c>
      <c r="AK716" s="41">
        <f>Table1[[#This Row],[Difference]]*Table1[[#This Row],[DDS Funding Percent]]</f>
        <v>0</v>
      </c>
      <c r="AL716" s="41">
        <f>IF(Table1[[#This Row],[Regular Hourly Wage]]&lt;&gt;0,Table1[[#This Row],[Regular Wage Cap]]-Table1[[#This Row],[Regular Hourly Wage]],0)</f>
        <v>0</v>
      </c>
      <c r="AM716" s="38"/>
      <c r="AN716" s="41">
        <f>Table1[[#This Row],[Wage Difference]]*Table1[[#This Row],[Post Wage Increase Time Off Accruals (Hours)]]</f>
        <v>0</v>
      </c>
      <c r="AO716" s="41">
        <f>Table1[[#This Row],[Min Wage Time Off Accrual Expense]]*Table1[[#This Row],[DDS Funding Percent]]</f>
        <v>0</v>
      </c>
      <c r="AP716" s="1"/>
      <c r="AQ716" s="18"/>
    </row>
    <row r="717" spans="3:43" x14ac:dyDescent="0.25">
      <c r="C717" s="58"/>
      <c r="D717" s="57"/>
      <c r="K717" s="41">
        <f>SUM(Table1[[#This Row],[Regular Wages]],Table1[[#This Row],[OvertimeWages]],Table1[[#This Row],[Holiday Wages]],Table1[[#This Row],[Incentive Payments]])</f>
        <v>0</v>
      </c>
      <c r="L717" s="38"/>
      <c r="M717" s="38"/>
      <c r="N717" s="38"/>
      <c r="O717" s="38"/>
      <c r="P717" s="38"/>
      <c r="Q717" s="38"/>
      <c r="R717" s="38"/>
      <c r="S717" s="41">
        <f>SUM(Table1[[#This Row],[Regular Wages2]],Table1[[#This Row],[OvertimeWages4]],Table1[[#This Row],[Holiday Wages6]],Table1[[#This Row],[Incentive Payments8]])</f>
        <v>0</v>
      </c>
      <c r="T717" s="41">
        <f>SUM(Table1[[#This Row],[Total Pre Min Wage Wages]],Table1[[#This Row],[Total After Min Wage Wages]])</f>
        <v>0</v>
      </c>
      <c r="U717" s="41">
        <f>IFERROR(IF(OR(Table1[[#This Row],[Regular Hours]]=0,Table1[[#This Row],[Regular Hours]]=""),VLOOKUP(Table1[[#This Row],[Position Title]],startingWages!$A$2:$D$200,2, FALSE),Table1[[#This Row],[Regular Wages]]/Table1[[#This Row],[Regular Hours]]),0)</f>
        <v>0</v>
      </c>
      <c r="V717" s="41">
        <f>IF(OR(Table1[[#This Row],[OvertimeHours]]="",Table1[[#This Row],[OvertimeHours]]=0),Table1[[#This Row],[Regular Hourly Wage]]*1.5,Table1[[#This Row],[OvertimeWages]]/Table1[[#This Row],[OvertimeHours]])</f>
        <v>0</v>
      </c>
      <c r="W717" s="41">
        <f>IF(OR(Table1[[#This Row],[Holiday Hours]]="",Table1[[#This Row],[Holiday Hours]]=0),Table1[[#This Row],[Regular Hourly Wage]],Table1[[#This Row],[Holiday Wages]]/Table1[[#This Row],[Holiday Hours]])</f>
        <v>0</v>
      </c>
      <c r="X717" s="41" t="str">
        <f>IF(Table1[[#This Row],[Regular Hourly Wage]]&lt;14.05,"$14.75",IF(Table1[[#This Row],[Regular Hourly Wage]]&lt;30,"5%","None"))</f>
        <v>$14.75</v>
      </c>
      <c r="Y717" s="41">
        <f>IF(Table1[[#This Row],[Wage Category]]="5%",Table1[[#This Row],[Regular Hourly Wage]]*1.05,IF(Table1[[#This Row],[Wage Category]]="$14.75",14.75,Table1[[#This Row],[Regular Hourly Wage]]))</f>
        <v>14.75</v>
      </c>
      <c r="Z717" s="41">
        <f>(1+IF(Table1[[#This Row],[Regular Hourly Wage]]=0,0.5,(Table1[[#This Row],[Overtime Hourly Wage]]-Table1[[#This Row],[Regular Hourly Wage]])/Table1[[#This Row],[Regular Hourly Wage]]))*Table1[[#This Row],[Regular Wage Cap]]</f>
        <v>22.125</v>
      </c>
      <c r="AA717" s="41">
        <f>(1+IF(Table1[[#This Row],[Regular Hourly Wage]]=0,0,(Table1[[#This Row],[Holiday Hourly Wage]]-Table1[[#This Row],[Regular Hourly Wage]])/Table1[[#This Row],[Regular Hourly Wage]]))*Table1[[#This Row],[Regular Wage Cap]]</f>
        <v>14.75</v>
      </c>
      <c r="AB717" s="41">
        <f>Table1[[#This Row],[Regular Hours3]]*Table1[[#This Row],[Regular Hourly Wage]]</f>
        <v>0</v>
      </c>
      <c r="AC717" s="41">
        <f>Table1[[#This Row],[OvertimeHours5]]*Table1[[#This Row],[Overtime Hourly Wage]]</f>
        <v>0</v>
      </c>
      <c r="AD717" s="41">
        <f>Table1[[#This Row],[Holiday Hours7]]*Table1[[#This Row],[Holiday Hourly Wage]]</f>
        <v>0</v>
      </c>
      <c r="AE717" s="41">
        <f>SUM(Table1[[#This Row],[Regular10]:[Holiday12]])</f>
        <v>0</v>
      </c>
      <c r="AF717" s="41">
        <f>Table1[[#This Row],[Regular Hours3]]*Table1[[#This Row],[Regular Wage Cap]]</f>
        <v>0</v>
      </c>
      <c r="AG717" s="41">
        <f>Table1[[#This Row],[OvertimeHours5]]*Table1[[#This Row],[Overtime Wage Cap]]</f>
        <v>0</v>
      </c>
      <c r="AH717" s="41">
        <f>Table1[[#This Row],[Holiday Hours7]]*Table1[[#This Row],[Holiday Wage Cap]]</f>
        <v>0</v>
      </c>
      <c r="AI717" s="41">
        <f>SUM(Table1[[#This Row],[Regular]:[Holiday]])</f>
        <v>0</v>
      </c>
      <c r="AJ717" s="41">
        <f>IF(Table1[[#This Row],[Total]]=0,0,Table1[[#This Row],[Total2]]-Table1[[#This Row],[Total]])</f>
        <v>0</v>
      </c>
      <c r="AK717" s="41">
        <f>Table1[[#This Row],[Difference]]*Table1[[#This Row],[DDS Funding Percent]]</f>
        <v>0</v>
      </c>
      <c r="AL717" s="41">
        <f>IF(Table1[[#This Row],[Regular Hourly Wage]]&lt;&gt;0,Table1[[#This Row],[Regular Wage Cap]]-Table1[[#This Row],[Regular Hourly Wage]],0)</f>
        <v>0</v>
      </c>
      <c r="AM717" s="38"/>
      <c r="AN717" s="41">
        <f>Table1[[#This Row],[Wage Difference]]*Table1[[#This Row],[Post Wage Increase Time Off Accruals (Hours)]]</f>
        <v>0</v>
      </c>
      <c r="AO717" s="41">
        <f>Table1[[#This Row],[Min Wage Time Off Accrual Expense]]*Table1[[#This Row],[DDS Funding Percent]]</f>
        <v>0</v>
      </c>
      <c r="AP717" s="1"/>
      <c r="AQ717" s="18"/>
    </row>
    <row r="718" spans="3:43" x14ac:dyDescent="0.25">
      <c r="C718" s="58"/>
      <c r="D718" s="57"/>
      <c r="K718" s="41">
        <f>SUM(Table1[[#This Row],[Regular Wages]],Table1[[#This Row],[OvertimeWages]],Table1[[#This Row],[Holiday Wages]],Table1[[#This Row],[Incentive Payments]])</f>
        <v>0</v>
      </c>
      <c r="L718" s="38"/>
      <c r="M718" s="38"/>
      <c r="N718" s="38"/>
      <c r="O718" s="38"/>
      <c r="P718" s="38"/>
      <c r="Q718" s="38"/>
      <c r="R718" s="38"/>
      <c r="S718" s="41">
        <f>SUM(Table1[[#This Row],[Regular Wages2]],Table1[[#This Row],[OvertimeWages4]],Table1[[#This Row],[Holiday Wages6]],Table1[[#This Row],[Incentive Payments8]])</f>
        <v>0</v>
      </c>
      <c r="T718" s="41">
        <f>SUM(Table1[[#This Row],[Total Pre Min Wage Wages]],Table1[[#This Row],[Total After Min Wage Wages]])</f>
        <v>0</v>
      </c>
      <c r="U718" s="41">
        <f>IFERROR(IF(OR(Table1[[#This Row],[Regular Hours]]=0,Table1[[#This Row],[Regular Hours]]=""),VLOOKUP(Table1[[#This Row],[Position Title]],startingWages!$A$2:$D$200,2, FALSE),Table1[[#This Row],[Regular Wages]]/Table1[[#This Row],[Regular Hours]]),0)</f>
        <v>0</v>
      </c>
      <c r="V718" s="41">
        <f>IF(OR(Table1[[#This Row],[OvertimeHours]]="",Table1[[#This Row],[OvertimeHours]]=0),Table1[[#This Row],[Regular Hourly Wage]]*1.5,Table1[[#This Row],[OvertimeWages]]/Table1[[#This Row],[OvertimeHours]])</f>
        <v>0</v>
      </c>
      <c r="W718" s="41">
        <f>IF(OR(Table1[[#This Row],[Holiday Hours]]="",Table1[[#This Row],[Holiday Hours]]=0),Table1[[#This Row],[Regular Hourly Wage]],Table1[[#This Row],[Holiday Wages]]/Table1[[#This Row],[Holiday Hours]])</f>
        <v>0</v>
      </c>
      <c r="X718" s="41" t="str">
        <f>IF(Table1[[#This Row],[Regular Hourly Wage]]&lt;14.05,"$14.75",IF(Table1[[#This Row],[Regular Hourly Wage]]&lt;30,"5%","None"))</f>
        <v>$14.75</v>
      </c>
      <c r="Y718" s="41">
        <f>IF(Table1[[#This Row],[Wage Category]]="5%",Table1[[#This Row],[Regular Hourly Wage]]*1.05,IF(Table1[[#This Row],[Wage Category]]="$14.75",14.75,Table1[[#This Row],[Regular Hourly Wage]]))</f>
        <v>14.75</v>
      </c>
      <c r="Z718" s="41">
        <f>(1+IF(Table1[[#This Row],[Regular Hourly Wage]]=0,0.5,(Table1[[#This Row],[Overtime Hourly Wage]]-Table1[[#This Row],[Regular Hourly Wage]])/Table1[[#This Row],[Regular Hourly Wage]]))*Table1[[#This Row],[Regular Wage Cap]]</f>
        <v>22.125</v>
      </c>
      <c r="AA718" s="41">
        <f>(1+IF(Table1[[#This Row],[Regular Hourly Wage]]=0,0,(Table1[[#This Row],[Holiday Hourly Wage]]-Table1[[#This Row],[Regular Hourly Wage]])/Table1[[#This Row],[Regular Hourly Wage]]))*Table1[[#This Row],[Regular Wage Cap]]</f>
        <v>14.75</v>
      </c>
      <c r="AB718" s="41">
        <f>Table1[[#This Row],[Regular Hours3]]*Table1[[#This Row],[Regular Hourly Wage]]</f>
        <v>0</v>
      </c>
      <c r="AC718" s="41">
        <f>Table1[[#This Row],[OvertimeHours5]]*Table1[[#This Row],[Overtime Hourly Wage]]</f>
        <v>0</v>
      </c>
      <c r="AD718" s="41">
        <f>Table1[[#This Row],[Holiday Hours7]]*Table1[[#This Row],[Holiday Hourly Wage]]</f>
        <v>0</v>
      </c>
      <c r="AE718" s="41">
        <f>SUM(Table1[[#This Row],[Regular10]:[Holiday12]])</f>
        <v>0</v>
      </c>
      <c r="AF718" s="41">
        <f>Table1[[#This Row],[Regular Hours3]]*Table1[[#This Row],[Regular Wage Cap]]</f>
        <v>0</v>
      </c>
      <c r="AG718" s="41">
        <f>Table1[[#This Row],[OvertimeHours5]]*Table1[[#This Row],[Overtime Wage Cap]]</f>
        <v>0</v>
      </c>
      <c r="AH718" s="41">
        <f>Table1[[#This Row],[Holiday Hours7]]*Table1[[#This Row],[Holiday Wage Cap]]</f>
        <v>0</v>
      </c>
      <c r="AI718" s="41">
        <f>SUM(Table1[[#This Row],[Regular]:[Holiday]])</f>
        <v>0</v>
      </c>
      <c r="AJ718" s="41">
        <f>IF(Table1[[#This Row],[Total]]=0,0,Table1[[#This Row],[Total2]]-Table1[[#This Row],[Total]])</f>
        <v>0</v>
      </c>
      <c r="AK718" s="41">
        <f>Table1[[#This Row],[Difference]]*Table1[[#This Row],[DDS Funding Percent]]</f>
        <v>0</v>
      </c>
      <c r="AL718" s="41">
        <f>IF(Table1[[#This Row],[Regular Hourly Wage]]&lt;&gt;0,Table1[[#This Row],[Regular Wage Cap]]-Table1[[#This Row],[Regular Hourly Wage]],0)</f>
        <v>0</v>
      </c>
      <c r="AM718" s="38"/>
      <c r="AN718" s="41">
        <f>Table1[[#This Row],[Wage Difference]]*Table1[[#This Row],[Post Wage Increase Time Off Accruals (Hours)]]</f>
        <v>0</v>
      </c>
      <c r="AO718" s="41">
        <f>Table1[[#This Row],[Min Wage Time Off Accrual Expense]]*Table1[[#This Row],[DDS Funding Percent]]</f>
        <v>0</v>
      </c>
      <c r="AP718" s="1"/>
      <c r="AQ718" s="18"/>
    </row>
    <row r="719" spans="3:43" x14ac:dyDescent="0.25">
      <c r="C719" s="58"/>
      <c r="D719" s="57"/>
      <c r="K719" s="41">
        <f>SUM(Table1[[#This Row],[Regular Wages]],Table1[[#This Row],[OvertimeWages]],Table1[[#This Row],[Holiday Wages]],Table1[[#This Row],[Incentive Payments]])</f>
        <v>0</v>
      </c>
      <c r="L719" s="38"/>
      <c r="M719" s="38"/>
      <c r="N719" s="38"/>
      <c r="O719" s="38"/>
      <c r="P719" s="38"/>
      <c r="Q719" s="38"/>
      <c r="R719" s="38"/>
      <c r="S719" s="41">
        <f>SUM(Table1[[#This Row],[Regular Wages2]],Table1[[#This Row],[OvertimeWages4]],Table1[[#This Row],[Holiday Wages6]],Table1[[#This Row],[Incentive Payments8]])</f>
        <v>0</v>
      </c>
      <c r="T719" s="41">
        <f>SUM(Table1[[#This Row],[Total Pre Min Wage Wages]],Table1[[#This Row],[Total After Min Wage Wages]])</f>
        <v>0</v>
      </c>
      <c r="U719" s="41">
        <f>IFERROR(IF(OR(Table1[[#This Row],[Regular Hours]]=0,Table1[[#This Row],[Regular Hours]]=""),VLOOKUP(Table1[[#This Row],[Position Title]],startingWages!$A$2:$D$200,2, FALSE),Table1[[#This Row],[Regular Wages]]/Table1[[#This Row],[Regular Hours]]),0)</f>
        <v>0</v>
      </c>
      <c r="V719" s="41">
        <f>IF(OR(Table1[[#This Row],[OvertimeHours]]="",Table1[[#This Row],[OvertimeHours]]=0),Table1[[#This Row],[Regular Hourly Wage]]*1.5,Table1[[#This Row],[OvertimeWages]]/Table1[[#This Row],[OvertimeHours]])</f>
        <v>0</v>
      </c>
      <c r="W719" s="41">
        <f>IF(OR(Table1[[#This Row],[Holiday Hours]]="",Table1[[#This Row],[Holiday Hours]]=0),Table1[[#This Row],[Regular Hourly Wage]],Table1[[#This Row],[Holiday Wages]]/Table1[[#This Row],[Holiday Hours]])</f>
        <v>0</v>
      </c>
      <c r="X719" s="41" t="str">
        <f>IF(Table1[[#This Row],[Regular Hourly Wage]]&lt;14.05,"$14.75",IF(Table1[[#This Row],[Regular Hourly Wage]]&lt;30,"5%","None"))</f>
        <v>$14.75</v>
      </c>
      <c r="Y719" s="41">
        <f>IF(Table1[[#This Row],[Wage Category]]="5%",Table1[[#This Row],[Regular Hourly Wage]]*1.05,IF(Table1[[#This Row],[Wage Category]]="$14.75",14.75,Table1[[#This Row],[Regular Hourly Wage]]))</f>
        <v>14.75</v>
      </c>
      <c r="Z719" s="41">
        <f>(1+IF(Table1[[#This Row],[Regular Hourly Wage]]=0,0.5,(Table1[[#This Row],[Overtime Hourly Wage]]-Table1[[#This Row],[Regular Hourly Wage]])/Table1[[#This Row],[Regular Hourly Wage]]))*Table1[[#This Row],[Regular Wage Cap]]</f>
        <v>22.125</v>
      </c>
      <c r="AA719" s="41">
        <f>(1+IF(Table1[[#This Row],[Regular Hourly Wage]]=0,0,(Table1[[#This Row],[Holiday Hourly Wage]]-Table1[[#This Row],[Regular Hourly Wage]])/Table1[[#This Row],[Regular Hourly Wage]]))*Table1[[#This Row],[Regular Wage Cap]]</f>
        <v>14.75</v>
      </c>
      <c r="AB719" s="41">
        <f>Table1[[#This Row],[Regular Hours3]]*Table1[[#This Row],[Regular Hourly Wage]]</f>
        <v>0</v>
      </c>
      <c r="AC719" s="41">
        <f>Table1[[#This Row],[OvertimeHours5]]*Table1[[#This Row],[Overtime Hourly Wage]]</f>
        <v>0</v>
      </c>
      <c r="AD719" s="41">
        <f>Table1[[#This Row],[Holiday Hours7]]*Table1[[#This Row],[Holiday Hourly Wage]]</f>
        <v>0</v>
      </c>
      <c r="AE719" s="41">
        <f>SUM(Table1[[#This Row],[Regular10]:[Holiday12]])</f>
        <v>0</v>
      </c>
      <c r="AF719" s="41">
        <f>Table1[[#This Row],[Regular Hours3]]*Table1[[#This Row],[Regular Wage Cap]]</f>
        <v>0</v>
      </c>
      <c r="AG719" s="41">
        <f>Table1[[#This Row],[OvertimeHours5]]*Table1[[#This Row],[Overtime Wage Cap]]</f>
        <v>0</v>
      </c>
      <c r="AH719" s="41">
        <f>Table1[[#This Row],[Holiday Hours7]]*Table1[[#This Row],[Holiday Wage Cap]]</f>
        <v>0</v>
      </c>
      <c r="AI719" s="41">
        <f>SUM(Table1[[#This Row],[Regular]:[Holiday]])</f>
        <v>0</v>
      </c>
      <c r="AJ719" s="41">
        <f>IF(Table1[[#This Row],[Total]]=0,0,Table1[[#This Row],[Total2]]-Table1[[#This Row],[Total]])</f>
        <v>0</v>
      </c>
      <c r="AK719" s="41">
        <f>Table1[[#This Row],[Difference]]*Table1[[#This Row],[DDS Funding Percent]]</f>
        <v>0</v>
      </c>
      <c r="AL719" s="41">
        <f>IF(Table1[[#This Row],[Regular Hourly Wage]]&lt;&gt;0,Table1[[#This Row],[Regular Wage Cap]]-Table1[[#This Row],[Regular Hourly Wage]],0)</f>
        <v>0</v>
      </c>
      <c r="AM719" s="38"/>
      <c r="AN719" s="41">
        <f>Table1[[#This Row],[Wage Difference]]*Table1[[#This Row],[Post Wage Increase Time Off Accruals (Hours)]]</f>
        <v>0</v>
      </c>
      <c r="AO719" s="41">
        <f>Table1[[#This Row],[Min Wage Time Off Accrual Expense]]*Table1[[#This Row],[DDS Funding Percent]]</f>
        <v>0</v>
      </c>
      <c r="AP719" s="1"/>
      <c r="AQ719" s="18"/>
    </row>
    <row r="720" spans="3:43" x14ac:dyDescent="0.25">
      <c r="C720" s="58"/>
      <c r="D720" s="57"/>
      <c r="K720" s="41">
        <f>SUM(Table1[[#This Row],[Regular Wages]],Table1[[#This Row],[OvertimeWages]],Table1[[#This Row],[Holiday Wages]],Table1[[#This Row],[Incentive Payments]])</f>
        <v>0</v>
      </c>
      <c r="L720" s="38"/>
      <c r="M720" s="38"/>
      <c r="N720" s="38"/>
      <c r="O720" s="38"/>
      <c r="P720" s="38"/>
      <c r="Q720" s="38"/>
      <c r="R720" s="38"/>
      <c r="S720" s="41">
        <f>SUM(Table1[[#This Row],[Regular Wages2]],Table1[[#This Row],[OvertimeWages4]],Table1[[#This Row],[Holiday Wages6]],Table1[[#This Row],[Incentive Payments8]])</f>
        <v>0</v>
      </c>
      <c r="T720" s="41">
        <f>SUM(Table1[[#This Row],[Total Pre Min Wage Wages]],Table1[[#This Row],[Total After Min Wage Wages]])</f>
        <v>0</v>
      </c>
      <c r="U720" s="41">
        <f>IFERROR(IF(OR(Table1[[#This Row],[Regular Hours]]=0,Table1[[#This Row],[Regular Hours]]=""),VLOOKUP(Table1[[#This Row],[Position Title]],startingWages!$A$2:$D$200,2, FALSE),Table1[[#This Row],[Regular Wages]]/Table1[[#This Row],[Regular Hours]]),0)</f>
        <v>0</v>
      </c>
      <c r="V720" s="41">
        <f>IF(OR(Table1[[#This Row],[OvertimeHours]]="",Table1[[#This Row],[OvertimeHours]]=0),Table1[[#This Row],[Regular Hourly Wage]]*1.5,Table1[[#This Row],[OvertimeWages]]/Table1[[#This Row],[OvertimeHours]])</f>
        <v>0</v>
      </c>
      <c r="W720" s="41">
        <f>IF(OR(Table1[[#This Row],[Holiday Hours]]="",Table1[[#This Row],[Holiday Hours]]=0),Table1[[#This Row],[Regular Hourly Wage]],Table1[[#This Row],[Holiday Wages]]/Table1[[#This Row],[Holiday Hours]])</f>
        <v>0</v>
      </c>
      <c r="X720" s="41" t="str">
        <f>IF(Table1[[#This Row],[Regular Hourly Wage]]&lt;14.05,"$14.75",IF(Table1[[#This Row],[Regular Hourly Wage]]&lt;30,"5%","None"))</f>
        <v>$14.75</v>
      </c>
      <c r="Y720" s="41">
        <f>IF(Table1[[#This Row],[Wage Category]]="5%",Table1[[#This Row],[Regular Hourly Wage]]*1.05,IF(Table1[[#This Row],[Wage Category]]="$14.75",14.75,Table1[[#This Row],[Regular Hourly Wage]]))</f>
        <v>14.75</v>
      </c>
      <c r="Z720" s="41">
        <f>(1+IF(Table1[[#This Row],[Regular Hourly Wage]]=0,0.5,(Table1[[#This Row],[Overtime Hourly Wage]]-Table1[[#This Row],[Regular Hourly Wage]])/Table1[[#This Row],[Regular Hourly Wage]]))*Table1[[#This Row],[Regular Wage Cap]]</f>
        <v>22.125</v>
      </c>
      <c r="AA720" s="41">
        <f>(1+IF(Table1[[#This Row],[Regular Hourly Wage]]=0,0,(Table1[[#This Row],[Holiday Hourly Wage]]-Table1[[#This Row],[Regular Hourly Wage]])/Table1[[#This Row],[Regular Hourly Wage]]))*Table1[[#This Row],[Regular Wage Cap]]</f>
        <v>14.75</v>
      </c>
      <c r="AB720" s="41">
        <f>Table1[[#This Row],[Regular Hours3]]*Table1[[#This Row],[Regular Hourly Wage]]</f>
        <v>0</v>
      </c>
      <c r="AC720" s="41">
        <f>Table1[[#This Row],[OvertimeHours5]]*Table1[[#This Row],[Overtime Hourly Wage]]</f>
        <v>0</v>
      </c>
      <c r="AD720" s="41">
        <f>Table1[[#This Row],[Holiday Hours7]]*Table1[[#This Row],[Holiday Hourly Wage]]</f>
        <v>0</v>
      </c>
      <c r="AE720" s="41">
        <f>SUM(Table1[[#This Row],[Regular10]:[Holiday12]])</f>
        <v>0</v>
      </c>
      <c r="AF720" s="41">
        <f>Table1[[#This Row],[Regular Hours3]]*Table1[[#This Row],[Regular Wage Cap]]</f>
        <v>0</v>
      </c>
      <c r="AG720" s="41">
        <f>Table1[[#This Row],[OvertimeHours5]]*Table1[[#This Row],[Overtime Wage Cap]]</f>
        <v>0</v>
      </c>
      <c r="AH720" s="41">
        <f>Table1[[#This Row],[Holiday Hours7]]*Table1[[#This Row],[Holiday Wage Cap]]</f>
        <v>0</v>
      </c>
      <c r="AI720" s="41">
        <f>SUM(Table1[[#This Row],[Regular]:[Holiday]])</f>
        <v>0</v>
      </c>
      <c r="AJ720" s="41">
        <f>IF(Table1[[#This Row],[Total]]=0,0,Table1[[#This Row],[Total2]]-Table1[[#This Row],[Total]])</f>
        <v>0</v>
      </c>
      <c r="AK720" s="41">
        <f>Table1[[#This Row],[Difference]]*Table1[[#This Row],[DDS Funding Percent]]</f>
        <v>0</v>
      </c>
      <c r="AL720" s="41">
        <f>IF(Table1[[#This Row],[Regular Hourly Wage]]&lt;&gt;0,Table1[[#This Row],[Regular Wage Cap]]-Table1[[#This Row],[Regular Hourly Wage]],0)</f>
        <v>0</v>
      </c>
      <c r="AM720" s="38"/>
      <c r="AN720" s="41">
        <f>Table1[[#This Row],[Wage Difference]]*Table1[[#This Row],[Post Wage Increase Time Off Accruals (Hours)]]</f>
        <v>0</v>
      </c>
      <c r="AO720" s="41">
        <f>Table1[[#This Row],[Min Wage Time Off Accrual Expense]]*Table1[[#This Row],[DDS Funding Percent]]</f>
        <v>0</v>
      </c>
      <c r="AP720" s="1"/>
      <c r="AQ720" s="18"/>
    </row>
    <row r="721" spans="3:43" x14ac:dyDescent="0.25">
      <c r="C721" s="58"/>
      <c r="D721" s="57"/>
      <c r="K721" s="41">
        <f>SUM(Table1[[#This Row],[Regular Wages]],Table1[[#This Row],[OvertimeWages]],Table1[[#This Row],[Holiday Wages]],Table1[[#This Row],[Incentive Payments]])</f>
        <v>0</v>
      </c>
      <c r="L721" s="38"/>
      <c r="M721" s="38"/>
      <c r="N721" s="38"/>
      <c r="O721" s="38"/>
      <c r="P721" s="38"/>
      <c r="Q721" s="38"/>
      <c r="R721" s="38"/>
      <c r="S721" s="41">
        <f>SUM(Table1[[#This Row],[Regular Wages2]],Table1[[#This Row],[OvertimeWages4]],Table1[[#This Row],[Holiday Wages6]],Table1[[#This Row],[Incentive Payments8]])</f>
        <v>0</v>
      </c>
      <c r="T721" s="41">
        <f>SUM(Table1[[#This Row],[Total Pre Min Wage Wages]],Table1[[#This Row],[Total After Min Wage Wages]])</f>
        <v>0</v>
      </c>
      <c r="U721" s="41">
        <f>IFERROR(IF(OR(Table1[[#This Row],[Regular Hours]]=0,Table1[[#This Row],[Regular Hours]]=""),VLOOKUP(Table1[[#This Row],[Position Title]],startingWages!$A$2:$D$200,2, FALSE),Table1[[#This Row],[Regular Wages]]/Table1[[#This Row],[Regular Hours]]),0)</f>
        <v>0</v>
      </c>
      <c r="V721" s="41">
        <f>IF(OR(Table1[[#This Row],[OvertimeHours]]="",Table1[[#This Row],[OvertimeHours]]=0),Table1[[#This Row],[Regular Hourly Wage]]*1.5,Table1[[#This Row],[OvertimeWages]]/Table1[[#This Row],[OvertimeHours]])</f>
        <v>0</v>
      </c>
      <c r="W721" s="41">
        <f>IF(OR(Table1[[#This Row],[Holiday Hours]]="",Table1[[#This Row],[Holiday Hours]]=0),Table1[[#This Row],[Regular Hourly Wage]],Table1[[#This Row],[Holiday Wages]]/Table1[[#This Row],[Holiday Hours]])</f>
        <v>0</v>
      </c>
      <c r="X721" s="41" t="str">
        <f>IF(Table1[[#This Row],[Regular Hourly Wage]]&lt;14.05,"$14.75",IF(Table1[[#This Row],[Regular Hourly Wage]]&lt;30,"5%","None"))</f>
        <v>$14.75</v>
      </c>
      <c r="Y721" s="41">
        <f>IF(Table1[[#This Row],[Wage Category]]="5%",Table1[[#This Row],[Regular Hourly Wage]]*1.05,IF(Table1[[#This Row],[Wage Category]]="$14.75",14.75,Table1[[#This Row],[Regular Hourly Wage]]))</f>
        <v>14.75</v>
      </c>
      <c r="Z721" s="41">
        <f>(1+IF(Table1[[#This Row],[Regular Hourly Wage]]=0,0.5,(Table1[[#This Row],[Overtime Hourly Wage]]-Table1[[#This Row],[Regular Hourly Wage]])/Table1[[#This Row],[Regular Hourly Wage]]))*Table1[[#This Row],[Regular Wage Cap]]</f>
        <v>22.125</v>
      </c>
      <c r="AA721" s="41">
        <f>(1+IF(Table1[[#This Row],[Regular Hourly Wage]]=0,0,(Table1[[#This Row],[Holiday Hourly Wage]]-Table1[[#This Row],[Regular Hourly Wage]])/Table1[[#This Row],[Regular Hourly Wage]]))*Table1[[#This Row],[Regular Wage Cap]]</f>
        <v>14.75</v>
      </c>
      <c r="AB721" s="41">
        <f>Table1[[#This Row],[Regular Hours3]]*Table1[[#This Row],[Regular Hourly Wage]]</f>
        <v>0</v>
      </c>
      <c r="AC721" s="41">
        <f>Table1[[#This Row],[OvertimeHours5]]*Table1[[#This Row],[Overtime Hourly Wage]]</f>
        <v>0</v>
      </c>
      <c r="AD721" s="41">
        <f>Table1[[#This Row],[Holiday Hours7]]*Table1[[#This Row],[Holiday Hourly Wage]]</f>
        <v>0</v>
      </c>
      <c r="AE721" s="41">
        <f>SUM(Table1[[#This Row],[Regular10]:[Holiday12]])</f>
        <v>0</v>
      </c>
      <c r="AF721" s="41">
        <f>Table1[[#This Row],[Regular Hours3]]*Table1[[#This Row],[Regular Wage Cap]]</f>
        <v>0</v>
      </c>
      <c r="AG721" s="41">
        <f>Table1[[#This Row],[OvertimeHours5]]*Table1[[#This Row],[Overtime Wage Cap]]</f>
        <v>0</v>
      </c>
      <c r="AH721" s="41">
        <f>Table1[[#This Row],[Holiday Hours7]]*Table1[[#This Row],[Holiday Wage Cap]]</f>
        <v>0</v>
      </c>
      <c r="AI721" s="41">
        <f>SUM(Table1[[#This Row],[Regular]:[Holiday]])</f>
        <v>0</v>
      </c>
      <c r="AJ721" s="41">
        <f>IF(Table1[[#This Row],[Total]]=0,0,Table1[[#This Row],[Total2]]-Table1[[#This Row],[Total]])</f>
        <v>0</v>
      </c>
      <c r="AK721" s="41">
        <f>Table1[[#This Row],[Difference]]*Table1[[#This Row],[DDS Funding Percent]]</f>
        <v>0</v>
      </c>
      <c r="AL721" s="41">
        <f>IF(Table1[[#This Row],[Regular Hourly Wage]]&lt;&gt;0,Table1[[#This Row],[Regular Wage Cap]]-Table1[[#This Row],[Regular Hourly Wage]],0)</f>
        <v>0</v>
      </c>
      <c r="AM721" s="38"/>
      <c r="AN721" s="41">
        <f>Table1[[#This Row],[Wage Difference]]*Table1[[#This Row],[Post Wage Increase Time Off Accruals (Hours)]]</f>
        <v>0</v>
      </c>
      <c r="AO721" s="41">
        <f>Table1[[#This Row],[Min Wage Time Off Accrual Expense]]*Table1[[#This Row],[DDS Funding Percent]]</f>
        <v>0</v>
      </c>
      <c r="AP721" s="1"/>
      <c r="AQ721" s="18"/>
    </row>
    <row r="722" spans="3:43" x14ac:dyDescent="0.25">
      <c r="C722" s="58"/>
      <c r="D722" s="57"/>
      <c r="K722" s="41">
        <f>SUM(Table1[[#This Row],[Regular Wages]],Table1[[#This Row],[OvertimeWages]],Table1[[#This Row],[Holiday Wages]],Table1[[#This Row],[Incentive Payments]])</f>
        <v>0</v>
      </c>
      <c r="L722" s="38"/>
      <c r="M722" s="38"/>
      <c r="N722" s="38"/>
      <c r="O722" s="38"/>
      <c r="P722" s="38"/>
      <c r="Q722" s="38"/>
      <c r="R722" s="38"/>
      <c r="S722" s="41">
        <f>SUM(Table1[[#This Row],[Regular Wages2]],Table1[[#This Row],[OvertimeWages4]],Table1[[#This Row],[Holiday Wages6]],Table1[[#This Row],[Incentive Payments8]])</f>
        <v>0</v>
      </c>
      <c r="T722" s="41">
        <f>SUM(Table1[[#This Row],[Total Pre Min Wage Wages]],Table1[[#This Row],[Total After Min Wage Wages]])</f>
        <v>0</v>
      </c>
      <c r="U722" s="41">
        <f>IFERROR(IF(OR(Table1[[#This Row],[Regular Hours]]=0,Table1[[#This Row],[Regular Hours]]=""),VLOOKUP(Table1[[#This Row],[Position Title]],startingWages!$A$2:$D$200,2, FALSE),Table1[[#This Row],[Regular Wages]]/Table1[[#This Row],[Regular Hours]]),0)</f>
        <v>0</v>
      </c>
      <c r="V722" s="41">
        <f>IF(OR(Table1[[#This Row],[OvertimeHours]]="",Table1[[#This Row],[OvertimeHours]]=0),Table1[[#This Row],[Regular Hourly Wage]]*1.5,Table1[[#This Row],[OvertimeWages]]/Table1[[#This Row],[OvertimeHours]])</f>
        <v>0</v>
      </c>
      <c r="W722" s="41">
        <f>IF(OR(Table1[[#This Row],[Holiday Hours]]="",Table1[[#This Row],[Holiday Hours]]=0),Table1[[#This Row],[Regular Hourly Wage]],Table1[[#This Row],[Holiday Wages]]/Table1[[#This Row],[Holiday Hours]])</f>
        <v>0</v>
      </c>
      <c r="X722" s="41" t="str">
        <f>IF(Table1[[#This Row],[Regular Hourly Wage]]&lt;14.05,"$14.75",IF(Table1[[#This Row],[Regular Hourly Wage]]&lt;30,"5%","None"))</f>
        <v>$14.75</v>
      </c>
      <c r="Y722" s="41">
        <f>IF(Table1[[#This Row],[Wage Category]]="5%",Table1[[#This Row],[Regular Hourly Wage]]*1.05,IF(Table1[[#This Row],[Wage Category]]="$14.75",14.75,Table1[[#This Row],[Regular Hourly Wage]]))</f>
        <v>14.75</v>
      </c>
      <c r="Z722" s="41">
        <f>(1+IF(Table1[[#This Row],[Regular Hourly Wage]]=0,0.5,(Table1[[#This Row],[Overtime Hourly Wage]]-Table1[[#This Row],[Regular Hourly Wage]])/Table1[[#This Row],[Regular Hourly Wage]]))*Table1[[#This Row],[Regular Wage Cap]]</f>
        <v>22.125</v>
      </c>
      <c r="AA722" s="41">
        <f>(1+IF(Table1[[#This Row],[Regular Hourly Wage]]=0,0,(Table1[[#This Row],[Holiday Hourly Wage]]-Table1[[#This Row],[Regular Hourly Wage]])/Table1[[#This Row],[Regular Hourly Wage]]))*Table1[[#This Row],[Regular Wage Cap]]</f>
        <v>14.75</v>
      </c>
      <c r="AB722" s="41">
        <f>Table1[[#This Row],[Regular Hours3]]*Table1[[#This Row],[Regular Hourly Wage]]</f>
        <v>0</v>
      </c>
      <c r="AC722" s="41">
        <f>Table1[[#This Row],[OvertimeHours5]]*Table1[[#This Row],[Overtime Hourly Wage]]</f>
        <v>0</v>
      </c>
      <c r="AD722" s="41">
        <f>Table1[[#This Row],[Holiday Hours7]]*Table1[[#This Row],[Holiday Hourly Wage]]</f>
        <v>0</v>
      </c>
      <c r="AE722" s="41">
        <f>SUM(Table1[[#This Row],[Regular10]:[Holiday12]])</f>
        <v>0</v>
      </c>
      <c r="AF722" s="41">
        <f>Table1[[#This Row],[Regular Hours3]]*Table1[[#This Row],[Regular Wage Cap]]</f>
        <v>0</v>
      </c>
      <c r="AG722" s="41">
        <f>Table1[[#This Row],[OvertimeHours5]]*Table1[[#This Row],[Overtime Wage Cap]]</f>
        <v>0</v>
      </c>
      <c r="AH722" s="41">
        <f>Table1[[#This Row],[Holiday Hours7]]*Table1[[#This Row],[Holiday Wage Cap]]</f>
        <v>0</v>
      </c>
      <c r="AI722" s="41">
        <f>SUM(Table1[[#This Row],[Regular]:[Holiday]])</f>
        <v>0</v>
      </c>
      <c r="AJ722" s="41">
        <f>IF(Table1[[#This Row],[Total]]=0,0,Table1[[#This Row],[Total2]]-Table1[[#This Row],[Total]])</f>
        <v>0</v>
      </c>
      <c r="AK722" s="41">
        <f>Table1[[#This Row],[Difference]]*Table1[[#This Row],[DDS Funding Percent]]</f>
        <v>0</v>
      </c>
      <c r="AL722" s="41">
        <f>IF(Table1[[#This Row],[Regular Hourly Wage]]&lt;&gt;0,Table1[[#This Row],[Regular Wage Cap]]-Table1[[#This Row],[Regular Hourly Wage]],0)</f>
        <v>0</v>
      </c>
      <c r="AM722" s="38"/>
      <c r="AN722" s="41">
        <f>Table1[[#This Row],[Wage Difference]]*Table1[[#This Row],[Post Wage Increase Time Off Accruals (Hours)]]</f>
        <v>0</v>
      </c>
      <c r="AO722" s="41">
        <f>Table1[[#This Row],[Min Wage Time Off Accrual Expense]]*Table1[[#This Row],[DDS Funding Percent]]</f>
        <v>0</v>
      </c>
      <c r="AP722" s="1"/>
      <c r="AQ722" s="18"/>
    </row>
    <row r="723" spans="3:43" x14ac:dyDescent="0.25">
      <c r="C723" s="58"/>
      <c r="D723" s="57"/>
      <c r="K723" s="41">
        <f>SUM(Table1[[#This Row],[Regular Wages]],Table1[[#This Row],[OvertimeWages]],Table1[[#This Row],[Holiday Wages]],Table1[[#This Row],[Incentive Payments]])</f>
        <v>0</v>
      </c>
      <c r="L723" s="38"/>
      <c r="M723" s="38"/>
      <c r="N723" s="38"/>
      <c r="O723" s="38"/>
      <c r="P723" s="38"/>
      <c r="Q723" s="38"/>
      <c r="R723" s="38"/>
      <c r="S723" s="41">
        <f>SUM(Table1[[#This Row],[Regular Wages2]],Table1[[#This Row],[OvertimeWages4]],Table1[[#This Row],[Holiday Wages6]],Table1[[#This Row],[Incentive Payments8]])</f>
        <v>0</v>
      </c>
      <c r="T723" s="41">
        <f>SUM(Table1[[#This Row],[Total Pre Min Wage Wages]],Table1[[#This Row],[Total After Min Wage Wages]])</f>
        <v>0</v>
      </c>
      <c r="U723" s="41">
        <f>IFERROR(IF(OR(Table1[[#This Row],[Regular Hours]]=0,Table1[[#This Row],[Regular Hours]]=""),VLOOKUP(Table1[[#This Row],[Position Title]],startingWages!$A$2:$D$200,2, FALSE),Table1[[#This Row],[Regular Wages]]/Table1[[#This Row],[Regular Hours]]),0)</f>
        <v>0</v>
      </c>
      <c r="V723" s="41">
        <f>IF(OR(Table1[[#This Row],[OvertimeHours]]="",Table1[[#This Row],[OvertimeHours]]=0),Table1[[#This Row],[Regular Hourly Wage]]*1.5,Table1[[#This Row],[OvertimeWages]]/Table1[[#This Row],[OvertimeHours]])</f>
        <v>0</v>
      </c>
      <c r="W723" s="41">
        <f>IF(OR(Table1[[#This Row],[Holiday Hours]]="",Table1[[#This Row],[Holiday Hours]]=0),Table1[[#This Row],[Regular Hourly Wage]],Table1[[#This Row],[Holiday Wages]]/Table1[[#This Row],[Holiday Hours]])</f>
        <v>0</v>
      </c>
      <c r="X723" s="41" t="str">
        <f>IF(Table1[[#This Row],[Regular Hourly Wage]]&lt;14.05,"$14.75",IF(Table1[[#This Row],[Regular Hourly Wage]]&lt;30,"5%","None"))</f>
        <v>$14.75</v>
      </c>
      <c r="Y723" s="41">
        <f>IF(Table1[[#This Row],[Wage Category]]="5%",Table1[[#This Row],[Regular Hourly Wage]]*1.05,IF(Table1[[#This Row],[Wage Category]]="$14.75",14.75,Table1[[#This Row],[Regular Hourly Wage]]))</f>
        <v>14.75</v>
      </c>
      <c r="Z723" s="41">
        <f>(1+IF(Table1[[#This Row],[Regular Hourly Wage]]=0,0.5,(Table1[[#This Row],[Overtime Hourly Wage]]-Table1[[#This Row],[Regular Hourly Wage]])/Table1[[#This Row],[Regular Hourly Wage]]))*Table1[[#This Row],[Regular Wage Cap]]</f>
        <v>22.125</v>
      </c>
      <c r="AA723" s="41">
        <f>(1+IF(Table1[[#This Row],[Regular Hourly Wage]]=0,0,(Table1[[#This Row],[Holiday Hourly Wage]]-Table1[[#This Row],[Regular Hourly Wage]])/Table1[[#This Row],[Regular Hourly Wage]]))*Table1[[#This Row],[Regular Wage Cap]]</f>
        <v>14.75</v>
      </c>
      <c r="AB723" s="41">
        <f>Table1[[#This Row],[Regular Hours3]]*Table1[[#This Row],[Regular Hourly Wage]]</f>
        <v>0</v>
      </c>
      <c r="AC723" s="41">
        <f>Table1[[#This Row],[OvertimeHours5]]*Table1[[#This Row],[Overtime Hourly Wage]]</f>
        <v>0</v>
      </c>
      <c r="AD723" s="41">
        <f>Table1[[#This Row],[Holiday Hours7]]*Table1[[#This Row],[Holiday Hourly Wage]]</f>
        <v>0</v>
      </c>
      <c r="AE723" s="41">
        <f>SUM(Table1[[#This Row],[Regular10]:[Holiday12]])</f>
        <v>0</v>
      </c>
      <c r="AF723" s="41">
        <f>Table1[[#This Row],[Regular Hours3]]*Table1[[#This Row],[Regular Wage Cap]]</f>
        <v>0</v>
      </c>
      <c r="AG723" s="41">
        <f>Table1[[#This Row],[OvertimeHours5]]*Table1[[#This Row],[Overtime Wage Cap]]</f>
        <v>0</v>
      </c>
      <c r="AH723" s="41">
        <f>Table1[[#This Row],[Holiday Hours7]]*Table1[[#This Row],[Holiday Wage Cap]]</f>
        <v>0</v>
      </c>
      <c r="AI723" s="41">
        <f>SUM(Table1[[#This Row],[Regular]:[Holiday]])</f>
        <v>0</v>
      </c>
      <c r="AJ723" s="41">
        <f>IF(Table1[[#This Row],[Total]]=0,0,Table1[[#This Row],[Total2]]-Table1[[#This Row],[Total]])</f>
        <v>0</v>
      </c>
      <c r="AK723" s="41">
        <f>Table1[[#This Row],[Difference]]*Table1[[#This Row],[DDS Funding Percent]]</f>
        <v>0</v>
      </c>
      <c r="AL723" s="41">
        <f>IF(Table1[[#This Row],[Regular Hourly Wage]]&lt;&gt;0,Table1[[#This Row],[Regular Wage Cap]]-Table1[[#This Row],[Regular Hourly Wage]],0)</f>
        <v>0</v>
      </c>
      <c r="AM723" s="38"/>
      <c r="AN723" s="41">
        <f>Table1[[#This Row],[Wage Difference]]*Table1[[#This Row],[Post Wage Increase Time Off Accruals (Hours)]]</f>
        <v>0</v>
      </c>
      <c r="AO723" s="41">
        <f>Table1[[#This Row],[Min Wage Time Off Accrual Expense]]*Table1[[#This Row],[DDS Funding Percent]]</f>
        <v>0</v>
      </c>
      <c r="AP723" s="1"/>
      <c r="AQ723" s="18"/>
    </row>
    <row r="724" spans="3:43" x14ac:dyDescent="0.25">
      <c r="C724" s="58"/>
      <c r="D724" s="57"/>
      <c r="K724" s="41">
        <f>SUM(Table1[[#This Row],[Regular Wages]],Table1[[#This Row],[OvertimeWages]],Table1[[#This Row],[Holiday Wages]],Table1[[#This Row],[Incentive Payments]])</f>
        <v>0</v>
      </c>
      <c r="L724" s="38"/>
      <c r="M724" s="38"/>
      <c r="N724" s="38"/>
      <c r="O724" s="38"/>
      <c r="P724" s="38"/>
      <c r="Q724" s="38"/>
      <c r="R724" s="38"/>
      <c r="S724" s="41">
        <f>SUM(Table1[[#This Row],[Regular Wages2]],Table1[[#This Row],[OvertimeWages4]],Table1[[#This Row],[Holiday Wages6]],Table1[[#This Row],[Incentive Payments8]])</f>
        <v>0</v>
      </c>
      <c r="T724" s="41">
        <f>SUM(Table1[[#This Row],[Total Pre Min Wage Wages]],Table1[[#This Row],[Total After Min Wage Wages]])</f>
        <v>0</v>
      </c>
      <c r="U724" s="41">
        <f>IFERROR(IF(OR(Table1[[#This Row],[Regular Hours]]=0,Table1[[#This Row],[Regular Hours]]=""),VLOOKUP(Table1[[#This Row],[Position Title]],startingWages!$A$2:$D$200,2, FALSE),Table1[[#This Row],[Regular Wages]]/Table1[[#This Row],[Regular Hours]]),0)</f>
        <v>0</v>
      </c>
      <c r="V724" s="41">
        <f>IF(OR(Table1[[#This Row],[OvertimeHours]]="",Table1[[#This Row],[OvertimeHours]]=0),Table1[[#This Row],[Regular Hourly Wage]]*1.5,Table1[[#This Row],[OvertimeWages]]/Table1[[#This Row],[OvertimeHours]])</f>
        <v>0</v>
      </c>
      <c r="W724" s="41">
        <f>IF(OR(Table1[[#This Row],[Holiday Hours]]="",Table1[[#This Row],[Holiday Hours]]=0),Table1[[#This Row],[Regular Hourly Wage]],Table1[[#This Row],[Holiday Wages]]/Table1[[#This Row],[Holiday Hours]])</f>
        <v>0</v>
      </c>
      <c r="X724" s="41" t="str">
        <f>IF(Table1[[#This Row],[Regular Hourly Wage]]&lt;14.05,"$14.75",IF(Table1[[#This Row],[Regular Hourly Wage]]&lt;30,"5%","None"))</f>
        <v>$14.75</v>
      </c>
      <c r="Y724" s="41">
        <f>IF(Table1[[#This Row],[Wage Category]]="5%",Table1[[#This Row],[Regular Hourly Wage]]*1.05,IF(Table1[[#This Row],[Wage Category]]="$14.75",14.75,Table1[[#This Row],[Regular Hourly Wage]]))</f>
        <v>14.75</v>
      </c>
      <c r="Z724" s="41">
        <f>(1+IF(Table1[[#This Row],[Regular Hourly Wage]]=0,0.5,(Table1[[#This Row],[Overtime Hourly Wage]]-Table1[[#This Row],[Regular Hourly Wage]])/Table1[[#This Row],[Regular Hourly Wage]]))*Table1[[#This Row],[Regular Wage Cap]]</f>
        <v>22.125</v>
      </c>
      <c r="AA724" s="41">
        <f>(1+IF(Table1[[#This Row],[Regular Hourly Wage]]=0,0,(Table1[[#This Row],[Holiday Hourly Wage]]-Table1[[#This Row],[Regular Hourly Wage]])/Table1[[#This Row],[Regular Hourly Wage]]))*Table1[[#This Row],[Regular Wage Cap]]</f>
        <v>14.75</v>
      </c>
      <c r="AB724" s="41">
        <f>Table1[[#This Row],[Regular Hours3]]*Table1[[#This Row],[Regular Hourly Wage]]</f>
        <v>0</v>
      </c>
      <c r="AC724" s="41">
        <f>Table1[[#This Row],[OvertimeHours5]]*Table1[[#This Row],[Overtime Hourly Wage]]</f>
        <v>0</v>
      </c>
      <c r="AD724" s="41">
        <f>Table1[[#This Row],[Holiday Hours7]]*Table1[[#This Row],[Holiday Hourly Wage]]</f>
        <v>0</v>
      </c>
      <c r="AE724" s="41">
        <f>SUM(Table1[[#This Row],[Regular10]:[Holiday12]])</f>
        <v>0</v>
      </c>
      <c r="AF724" s="41">
        <f>Table1[[#This Row],[Regular Hours3]]*Table1[[#This Row],[Regular Wage Cap]]</f>
        <v>0</v>
      </c>
      <c r="AG724" s="41">
        <f>Table1[[#This Row],[OvertimeHours5]]*Table1[[#This Row],[Overtime Wage Cap]]</f>
        <v>0</v>
      </c>
      <c r="AH724" s="41">
        <f>Table1[[#This Row],[Holiday Hours7]]*Table1[[#This Row],[Holiday Wage Cap]]</f>
        <v>0</v>
      </c>
      <c r="AI724" s="41">
        <f>SUM(Table1[[#This Row],[Regular]:[Holiday]])</f>
        <v>0</v>
      </c>
      <c r="AJ724" s="41">
        <f>IF(Table1[[#This Row],[Total]]=0,0,Table1[[#This Row],[Total2]]-Table1[[#This Row],[Total]])</f>
        <v>0</v>
      </c>
      <c r="AK724" s="41">
        <f>Table1[[#This Row],[Difference]]*Table1[[#This Row],[DDS Funding Percent]]</f>
        <v>0</v>
      </c>
      <c r="AL724" s="41">
        <f>IF(Table1[[#This Row],[Regular Hourly Wage]]&lt;&gt;0,Table1[[#This Row],[Regular Wage Cap]]-Table1[[#This Row],[Regular Hourly Wage]],0)</f>
        <v>0</v>
      </c>
      <c r="AM724" s="38"/>
      <c r="AN724" s="41">
        <f>Table1[[#This Row],[Wage Difference]]*Table1[[#This Row],[Post Wage Increase Time Off Accruals (Hours)]]</f>
        <v>0</v>
      </c>
      <c r="AO724" s="41">
        <f>Table1[[#This Row],[Min Wage Time Off Accrual Expense]]*Table1[[#This Row],[DDS Funding Percent]]</f>
        <v>0</v>
      </c>
      <c r="AP724" s="1"/>
      <c r="AQ724" s="18"/>
    </row>
    <row r="725" spans="3:43" x14ac:dyDescent="0.25">
      <c r="C725" s="58"/>
      <c r="D725" s="57"/>
      <c r="K725" s="41">
        <f>SUM(Table1[[#This Row],[Regular Wages]],Table1[[#This Row],[OvertimeWages]],Table1[[#This Row],[Holiday Wages]],Table1[[#This Row],[Incentive Payments]])</f>
        <v>0</v>
      </c>
      <c r="L725" s="38"/>
      <c r="M725" s="38"/>
      <c r="N725" s="38"/>
      <c r="O725" s="38"/>
      <c r="P725" s="38"/>
      <c r="Q725" s="38"/>
      <c r="R725" s="38"/>
      <c r="S725" s="41">
        <f>SUM(Table1[[#This Row],[Regular Wages2]],Table1[[#This Row],[OvertimeWages4]],Table1[[#This Row],[Holiday Wages6]],Table1[[#This Row],[Incentive Payments8]])</f>
        <v>0</v>
      </c>
      <c r="T725" s="41">
        <f>SUM(Table1[[#This Row],[Total Pre Min Wage Wages]],Table1[[#This Row],[Total After Min Wage Wages]])</f>
        <v>0</v>
      </c>
      <c r="U725" s="41">
        <f>IFERROR(IF(OR(Table1[[#This Row],[Regular Hours]]=0,Table1[[#This Row],[Regular Hours]]=""),VLOOKUP(Table1[[#This Row],[Position Title]],startingWages!$A$2:$D$200,2, FALSE),Table1[[#This Row],[Regular Wages]]/Table1[[#This Row],[Regular Hours]]),0)</f>
        <v>0</v>
      </c>
      <c r="V725" s="41">
        <f>IF(OR(Table1[[#This Row],[OvertimeHours]]="",Table1[[#This Row],[OvertimeHours]]=0),Table1[[#This Row],[Regular Hourly Wage]]*1.5,Table1[[#This Row],[OvertimeWages]]/Table1[[#This Row],[OvertimeHours]])</f>
        <v>0</v>
      </c>
      <c r="W725" s="41">
        <f>IF(OR(Table1[[#This Row],[Holiday Hours]]="",Table1[[#This Row],[Holiday Hours]]=0),Table1[[#This Row],[Regular Hourly Wage]],Table1[[#This Row],[Holiday Wages]]/Table1[[#This Row],[Holiday Hours]])</f>
        <v>0</v>
      </c>
      <c r="X725" s="41" t="str">
        <f>IF(Table1[[#This Row],[Regular Hourly Wage]]&lt;14.05,"$14.75",IF(Table1[[#This Row],[Regular Hourly Wage]]&lt;30,"5%","None"))</f>
        <v>$14.75</v>
      </c>
      <c r="Y725" s="41">
        <f>IF(Table1[[#This Row],[Wage Category]]="5%",Table1[[#This Row],[Regular Hourly Wage]]*1.05,IF(Table1[[#This Row],[Wage Category]]="$14.75",14.75,Table1[[#This Row],[Regular Hourly Wage]]))</f>
        <v>14.75</v>
      </c>
      <c r="Z725" s="41">
        <f>(1+IF(Table1[[#This Row],[Regular Hourly Wage]]=0,0.5,(Table1[[#This Row],[Overtime Hourly Wage]]-Table1[[#This Row],[Regular Hourly Wage]])/Table1[[#This Row],[Regular Hourly Wage]]))*Table1[[#This Row],[Regular Wage Cap]]</f>
        <v>22.125</v>
      </c>
      <c r="AA725" s="41">
        <f>(1+IF(Table1[[#This Row],[Regular Hourly Wage]]=0,0,(Table1[[#This Row],[Holiday Hourly Wage]]-Table1[[#This Row],[Regular Hourly Wage]])/Table1[[#This Row],[Regular Hourly Wage]]))*Table1[[#This Row],[Regular Wage Cap]]</f>
        <v>14.75</v>
      </c>
      <c r="AB725" s="41">
        <f>Table1[[#This Row],[Regular Hours3]]*Table1[[#This Row],[Regular Hourly Wage]]</f>
        <v>0</v>
      </c>
      <c r="AC725" s="41">
        <f>Table1[[#This Row],[OvertimeHours5]]*Table1[[#This Row],[Overtime Hourly Wage]]</f>
        <v>0</v>
      </c>
      <c r="AD725" s="41">
        <f>Table1[[#This Row],[Holiday Hours7]]*Table1[[#This Row],[Holiday Hourly Wage]]</f>
        <v>0</v>
      </c>
      <c r="AE725" s="41">
        <f>SUM(Table1[[#This Row],[Regular10]:[Holiday12]])</f>
        <v>0</v>
      </c>
      <c r="AF725" s="41">
        <f>Table1[[#This Row],[Regular Hours3]]*Table1[[#This Row],[Regular Wage Cap]]</f>
        <v>0</v>
      </c>
      <c r="AG725" s="41">
        <f>Table1[[#This Row],[OvertimeHours5]]*Table1[[#This Row],[Overtime Wage Cap]]</f>
        <v>0</v>
      </c>
      <c r="AH725" s="41">
        <f>Table1[[#This Row],[Holiday Hours7]]*Table1[[#This Row],[Holiday Wage Cap]]</f>
        <v>0</v>
      </c>
      <c r="AI725" s="41">
        <f>SUM(Table1[[#This Row],[Regular]:[Holiday]])</f>
        <v>0</v>
      </c>
      <c r="AJ725" s="41">
        <f>IF(Table1[[#This Row],[Total]]=0,0,Table1[[#This Row],[Total2]]-Table1[[#This Row],[Total]])</f>
        <v>0</v>
      </c>
      <c r="AK725" s="41">
        <f>Table1[[#This Row],[Difference]]*Table1[[#This Row],[DDS Funding Percent]]</f>
        <v>0</v>
      </c>
      <c r="AL725" s="41">
        <f>IF(Table1[[#This Row],[Regular Hourly Wage]]&lt;&gt;0,Table1[[#This Row],[Regular Wage Cap]]-Table1[[#This Row],[Regular Hourly Wage]],0)</f>
        <v>0</v>
      </c>
      <c r="AM725" s="38"/>
      <c r="AN725" s="41">
        <f>Table1[[#This Row],[Wage Difference]]*Table1[[#This Row],[Post Wage Increase Time Off Accruals (Hours)]]</f>
        <v>0</v>
      </c>
      <c r="AO725" s="41">
        <f>Table1[[#This Row],[Min Wage Time Off Accrual Expense]]*Table1[[#This Row],[DDS Funding Percent]]</f>
        <v>0</v>
      </c>
      <c r="AP725" s="1"/>
      <c r="AQ725" s="18"/>
    </row>
    <row r="726" spans="3:43" x14ac:dyDescent="0.25">
      <c r="C726" s="58"/>
      <c r="D726" s="57"/>
      <c r="K726" s="41">
        <f>SUM(Table1[[#This Row],[Regular Wages]],Table1[[#This Row],[OvertimeWages]],Table1[[#This Row],[Holiday Wages]],Table1[[#This Row],[Incentive Payments]])</f>
        <v>0</v>
      </c>
      <c r="L726" s="38"/>
      <c r="M726" s="38"/>
      <c r="N726" s="38"/>
      <c r="O726" s="38"/>
      <c r="P726" s="38"/>
      <c r="Q726" s="38"/>
      <c r="R726" s="38"/>
      <c r="S726" s="41">
        <f>SUM(Table1[[#This Row],[Regular Wages2]],Table1[[#This Row],[OvertimeWages4]],Table1[[#This Row],[Holiday Wages6]],Table1[[#This Row],[Incentive Payments8]])</f>
        <v>0</v>
      </c>
      <c r="T726" s="41">
        <f>SUM(Table1[[#This Row],[Total Pre Min Wage Wages]],Table1[[#This Row],[Total After Min Wage Wages]])</f>
        <v>0</v>
      </c>
      <c r="U726" s="41">
        <f>IFERROR(IF(OR(Table1[[#This Row],[Regular Hours]]=0,Table1[[#This Row],[Regular Hours]]=""),VLOOKUP(Table1[[#This Row],[Position Title]],startingWages!$A$2:$D$200,2, FALSE),Table1[[#This Row],[Regular Wages]]/Table1[[#This Row],[Regular Hours]]),0)</f>
        <v>0</v>
      </c>
      <c r="V726" s="41">
        <f>IF(OR(Table1[[#This Row],[OvertimeHours]]="",Table1[[#This Row],[OvertimeHours]]=0),Table1[[#This Row],[Regular Hourly Wage]]*1.5,Table1[[#This Row],[OvertimeWages]]/Table1[[#This Row],[OvertimeHours]])</f>
        <v>0</v>
      </c>
      <c r="W726" s="41">
        <f>IF(OR(Table1[[#This Row],[Holiday Hours]]="",Table1[[#This Row],[Holiday Hours]]=0),Table1[[#This Row],[Regular Hourly Wage]],Table1[[#This Row],[Holiday Wages]]/Table1[[#This Row],[Holiday Hours]])</f>
        <v>0</v>
      </c>
      <c r="X726" s="41" t="str">
        <f>IF(Table1[[#This Row],[Regular Hourly Wage]]&lt;14.05,"$14.75",IF(Table1[[#This Row],[Regular Hourly Wage]]&lt;30,"5%","None"))</f>
        <v>$14.75</v>
      </c>
      <c r="Y726" s="41">
        <f>IF(Table1[[#This Row],[Wage Category]]="5%",Table1[[#This Row],[Regular Hourly Wage]]*1.05,IF(Table1[[#This Row],[Wage Category]]="$14.75",14.75,Table1[[#This Row],[Regular Hourly Wage]]))</f>
        <v>14.75</v>
      </c>
      <c r="Z726" s="41">
        <f>(1+IF(Table1[[#This Row],[Regular Hourly Wage]]=0,0.5,(Table1[[#This Row],[Overtime Hourly Wage]]-Table1[[#This Row],[Regular Hourly Wage]])/Table1[[#This Row],[Regular Hourly Wage]]))*Table1[[#This Row],[Regular Wage Cap]]</f>
        <v>22.125</v>
      </c>
      <c r="AA726" s="41">
        <f>(1+IF(Table1[[#This Row],[Regular Hourly Wage]]=0,0,(Table1[[#This Row],[Holiday Hourly Wage]]-Table1[[#This Row],[Regular Hourly Wage]])/Table1[[#This Row],[Regular Hourly Wage]]))*Table1[[#This Row],[Regular Wage Cap]]</f>
        <v>14.75</v>
      </c>
      <c r="AB726" s="41">
        <f>Table1[[#This Row],[Regular Hours3]]*Table1[[#This Row],[Regular Hourly Wage]]</f>
        <v>0</v>
      </c>
      <c r="AC726" s="41">
        <f>Table1[[#This Row],[OvertimeHours5]]*Table1[[#This Row],[Overtime Hourly Wage]]</f>
        <v>0</v>
      </c>
      <c r="AD726" s="41">
        <f>Table1[[#This Row],[Holiday Hours7]]*Table1[[#This Row],[Holiday Hourly Wage]]</f>
        <v>0</v>
      </c>
      <c r="AE726" s="41">
        <f>SUM(Table1[[#This Row],[Regular10]:[Holiday12]])</f>
        <v>0</v>
      </c>
      <c r="AF726" s="41">
        <f>Table1[[#This Row],[Regular Hours3]]*Table1[[#This Row],[Regular Wage Cap]]</f>
        <v>0</v>
      </c>
      <c r="AG726" s="41">
        <f>Table1[[#This Row],[OvertimeHours5]]*Table1[[#This Row],[Overtime Wage Cap]]</f>
        <v>0</v>
      </c>
      <c r="AH726" s="41">
        <f>Table1[[#This Row],[Holiday Hours7]]*Table1[[#This Row],[Holiday Wage Cap]]</f>
        <v>0</v>
      </c>
      <c r="AI726" s="41">
        <f>SUM(Table1[[#This Row],[Regular]:[Holiday]])</f>
        <v>0</v>
      </c>
      <c r="AJ726" s="41">
        <f>IF(Table1[[#This Row],[Total]]=0,0,Table1[[#This Row],[Total2]]-Table1[[#This Row],[Total]])</f>
        <v>0</v>
      </c>
      <c r="AK726" s="41">
        <f>Table1[[#This Row],[Difference]]*Table1[[#This Row],[DDS Funding Percent]]</f>
        <v>0</v>
      </c>
      <c r="AL726" s="41">
        <f>IF(Table1[[#This Row],[Regular Hourly Wage]]&lt;&gt;0,Table1[[#This Row],[Regular Wage Cap]]-Table1[[#This Row],[Regular Hourly Wage]],0)</f>
        <v>0</v>
      </c>
      <c r="AM726" s="38"/>
      <c r="AN726" s="41">
        <f>Table1[[#This Row],[Wage Difference]]*Table1[[#This Row],[Post Wage Increase Time Off Accruals (Hours)]]</f>
        <v>0</v>
      </c>
      <c r="AO726" s="41">
        <f>Table1[[#This Row],[Min Wage Time Off Accrual Expense]]*Table1[[#This Row],[DDS Funding Percent]]</f>
        <v>0</v>
      </c>
      <c r="AP726" s="1"/>
      <c r="AQ726" s="18"/>
    </row>
    <row r="727" spans="3:43" x14ac:dyDescent="0.25">
      <c r="C727" s="58"/>
      <c r="D727" s="57"/>
      <c r="K727" s="41">
        <f>SUM(Table1[[#This Row],[Regular Wages]],Table1[[#This Row],[OvertimeWages]],Table1[[#This Row],[Holiday Wages]],Table1[[#This Row],[Incentive Payments]])</f>
        <v>0</v>
      </c>
      <c r="L727" s="38"/>
      <c r="M727" s="38"/>
      <c r="N727" s="38"/>
      <c r="O727" s="38"/>
      <c r="P727" s="38"/>
      <c r="Q727" s="38"/>
      <c r="R727" s="38"/>
      <c r="S727" s="41">
        <f>SUM(Table1[[#This Row],[Regular Wages2]],Table1[[#This Row],[OvertimeWages4]],Table1[[#This Row],[Holiday Wages6]],Table1[[#This Row],[Incentive Payments8]])</f>
        <v>0</v>
      </c>
      <c r="T727" s="41">
        <f>SUM(Table1[[#This Row],[Total Pre Min Wage Wages]],Table1[[#This Row],[Total After Min Wage Wages]])</f>
        <v>0</v>
      </c>
      <c r="U727" s="41">
        <f>IFERROR(IF(OR(Table1[[#This Row],[Regular Hours]]=0,Table1[[#This Row],[Regular Hours]]=""),VLOOKUP(Table1[[#This Row],[Position Title]],startingWages!$A$2:$D$200,2, FALSE),Table1[[#This Row],[Regular Wages]]/Table1[[#This Row],[Regular Hours]]),0)</f>
        <v>0</v>
      </c>
      <c r="V727" s="41">
        <f>IF(OR(Table1[[#This Row],[OvertimeHours]]="",Table1[[#This Row],[OvertimeHours]]=0),Table1[[#This Row],[Regular Hourly Wage]]*1.5,Table1[[#This Row],[OvertimeWages]]/Table1[[#This Row],[OvertimeHours]])</f>
        <v>0</v>
      </c>
      <c r="W727" s="41">
        <f>IF(OR(Table1[[#This Row],[Holiday Hours]]="",Table1[[#This Row],[Holiday Hours]]=0),Table1[[#This Row],[Regular Hourly Wage]],Table1[[#This Row],[Holiday Wages]]/Table1[[#This Row],[Holiday Hours]])</f>
        <v>0</v>
      </c>
      <c r="X727" s="41" t="str">
        <f>IF(Table1[[#This Row],[Regular Hourly Wage]]&lt;14.05,"$14.75",IF(Table1[[#This Row],[Regular Hourly Wage]]&lt;30,"5%","None"))</f>
        <v>$14.75</v>
      </c>
      <c r="Y727" s="41">
        <f>IF(Table1[[#This Row],[Wage Category]]="5%",Table1[[#This Row],[Regular Hourly Wage]]*1.05,IF(Table1[[#This Row],[Wage Category]]="$14.75",14.75,Table1[[#This Row],[Regular Hourly Wage]]))</f>
        <v>14.75</v>
      </c>
      <c r="Z727" s="41">
        <f>(1+IF(Table1[[#This Row],[Regular Hourly Wage]]=0,0.5,(Table1[[#This Row],[Overtime Hourly Wage]]-Table1[[#This Row],[Regular Hourly Wage]])/Table1[[#This Row],[Regular Hourly Wage]]))*Table1[[#This Row],[Regular Wage Cap]]</f>
        <v>22.125</v>
      </c>
      <c r="AA727" s="41">
        <f>(1+IF(Table1[[#This Row],[Regular Hourly Wage]]=0,0,(Table1[[#This Row],[Holiday Hourly Wage]]-Table1[[#This Row],[Regular Hourly Wage]])/Table1[[#This Row],[Regular Hourly Wage]]))*Table1[[#This Row],[Regular Wage Cap]]</f>
        <v>14.75</v>
      </c>
      <c r="AB727" s="41">
        <f>Table1[[#This Row],[Regular Hours3]]*Table1[[#This Row],[Regular Hourly Wage]]</f>
        <v>0</v>
      </c>
      <c r="AC727" s="41">
        <f>Table1[[#This Row],[OvertimeHours5]]*Table1[[#This Row],[Overtime Hourly Wage]]</f>
        <v>0</v>
      </c>
      <c r="AD727" s="41">
        <f>Table1[[#This Row],[Holiday Hours7]]*Table1[[#This Row],[Holiday Hourly Wage]]</f>
        <v>0</v>
      </c>
      <c r="AE727" s="41">
        <f>SUM(Table1[[#This Row],[Regular10]:[Holiday12]])</f>
        <v>0</v>
      </c>
      <c r="AF727" s="41">
        <f>Table1[[#This Row],[Regular Hours3]]*Table1[[#This Row],[Regular Wage Cap]]</f>
        <v>0</v>
      </c>
      <c r="AG727" s="41">
        <f>Table1[[#This Row],[OvertimeHours5]]*Table1[[#This Row],[Overtime Wage Cap]]</f>
        <v>0</v>
      </c>
      <c r="AH727" s="41">
        <f>Table1[[#This Row],[Holiday Hours7]]*Table1[[#This Row],[Holiday Wage Cap]]</f>
        <v>0</v>
      </c>
      <c r="AI727" s="41">
        <f>SUM(Table1[[#This Row],[Regular]:[Holiday]])</f>
        <v>0</v>
      </c>
      <c r="AJ727" s="41">
        <f>IF(Table1[[#This Row],[Total]]=0,0,Table1[[#This Row],[Total2]]-Table1[[#This Row],[Total]])</f>
        <v>0</v>
      </c>
      <c r="AK727" s="41">
        <f>Table1[[#This Row],[Difference]]*Table1[[#This Row],[DDS Funding Percent]]</f>
        <v>0</v>
      </c>
      <c r="AL727" s="41">
        <f>IF(Table1[[#This Row],[Regular Hourly Wage]]&lt;&gt;0,Table1[[#This Row],[Regular Wage Cap]]-Table1[[#This Row],[Regular Hourly Wage]],0)</f>
        <v>0</v>
      </c>
      <c r="AM727" s="38"/>
      <c r="AN727" s="41">
        <f>Table1[[#This Row],[Wage Difference]]*Table1[[#This Row],[Post Wage Increase Time Off Accruals (Hours)]]</f>
        <v>0</v>
      </c>
      <c r="AO727" s="41">
        <f>Table1[[#This Row],[Min Wage Time Off Accrual Expense]]*Table1[[#This Row],[DDS Funding Percent]]</f>
        <v>0</v>
      </c>
      <c r="AP727" s="1"/>
      <c r="AQ727" s="18"/>
    </row>
    <row r="728" spans="3:43" x14ac:dyDescent="0.25">
      <c r="C728" s="58"/>
      <c r="D728" s="57"/>
      <c r="K728" s="41">
        <f>SUM(Table1[[#This Row],[Regular Wages]],Table1[[#This Row],[OvertimeWages]],Table1[[#This Row],[Holiday Wages]],Table1[[#This Row],[Incentive Payments]])</f>
        <v>0</v>
      </c>
      <c r="L728" s="38"/>
      <c r="M728" s="38"/>
      <c r="N728" s="38"/>
      <c r="O728" s="38"/>
      <c r="P728" s="38"/>
      <c r="Q728" s="38"/>
      <c r="R728" s="38"/>
      <c r="S728" s="41">
        <f>SUM(Table1[[#This Row],[Regular Wages2]],Table1[[#This Row],[OvertimeWages4]],Table1[[#This Row],[Holiday Wages6]],Table1[[#This Row],[Incentive Payments8]])</f>
        <v>0</v>
      </c>
      <c r="T728" s="41">
        <f>SUM(Table1[[#This Row],[Total Pre Min Wage Wages]],Table1[[#This Row],[Total After Min Wage Wages]])</f>
        <v>0</v>
      </c>
      <c r="U728" s="41">
        <f>IFERROR(IF(OR(Table1[[#This Row],[Regular Hours]]=0,Table1[[#This Row],[Regular Hours]]=""),VLOOKUP(Table1[[#This Row],[Position Title]],startingWages!$A$2:$D$200,2, FALSE),Table1[[#This Row],[Regular Wages]]/Table1[[#This Row],[Regular Hours]]),0)</f>
        <v>0</v>
      </c>
      <c r="V728" s="41">
        <f>IF(OR(Table1[[#This Row],[OvertimeHours]]="",Table1[[#This Row],[OvertimeHours]]=0),Table1[[#This Row],[Regular Hourly Wage]]*1.5,Table1[[#This Row],[OvertimeWages]]/Table1[[#This Row],[OvertimeHours]])</f>
        <v>0</v>
      </c>
      <c r="W728" s="41">
        <f>IF(OR(Table1[[#This Row],[Holiday Hours]]="",Table1[[#This Row],[Holiday Hours]]=0),Table1[[#This Row],[Regular Hourly Wage]],Table1[[#This Row],[Holiday Wages]]/Table1[[#This Row],[Holiday Hours]])</f>
        <v>0</v>
      </c>
      <c r="X728" s="41" t="str">
        <f>IF(Table1[[#This Row],[Regular Hourly Wage]]&lt;14.05,"$14.75",IF(Table1[[#This Row],[Regular Hourly Wage]]&lt;30,"5%","None"))</f>
        <v>$14.75</v>
      </c>
      <c r="Y728" s="41">
        <f>IF(Table1[[#This Row],[Wage Category]]="5%",Table1[[#This Row],[Regular Hourly Wage]]*1.05,IF(Table1[[#This Row],[Wage Category]]="$14.75",14.75,Table1[[#This Row],[Regular Hourly Wage]]))</f>
        <v>14.75</v>
      </c>
      <c r="Z728" s="41">
        <f>(1+IF(Table1[[#This Row],[Regular Hourly Wage]]=0,0.5,(Table1[[#This Row],[Overtime Hourly Wage]]-Table1[[#This Row],[Regular Hourly Wage]])/Table1[[#This Row],[Regular Hourly Wage]]))*Table1[[#This Row],[Regular Wage Cap]]</f>
        <v>22.125</v>
      </c>
      <c r="AA728" s="41">
        <f>(1+IF(Table1[[#This Row],[Regular Hourly Wage]]=0,0,(Table1[[#This Row],[Holiday Hourly Wage]]-Table1[[#This Row],[Regular Hourly Wage]])/Table1[[#This Row],[Regular Hourly Wage]]))*Table1[[#This Row],[Regular Wage Cap]]</f>
        <v>14.75</v>
      </c>
      <c r="AB728" s="41">
        <f>Table1[[#This Row],[Regular Hours3]]*Table1[[#This Row],[Regular Hourly Wage]]</f>
        <v>0</v>
      </c>
      <c r="AC728" s="41">
        <f>Table1[[#This Row],[OvertimeHours5]]*Table1[[#This Row],[Overtime Hourly Wage]]</f>
        <v>0</v>
      </c>
      <c r="AD728" s="41">
        <f>Table1[[#This Row],[Holiday Hours7]]*Table1[[#This Row],[Holiday Hourly Wage]]</f>
        <v>0</v>
      </c>
      <c r="AE728" s="41">
        <f>SUM(Table1[[#This Row],[Regular10]:[Holiday12]])</f>
        <v>0</v>
      </c>
      <c r="AF728" s="41">
        <f>Table1[[#This Row],[Regular Hours3]]*Table1[[#This Row],[Regular Wage Cap]]</f>
        <v>0</v>
      </c>
      <c r="AG728" s="41">
        <f>Table1[[#This Row],[OvertimeHours5]]*Table1[[#This Row],[Overtime Wage Cap]]</f>
        <v>0</v>
      </c>
      <c r="AH728" s="41">
        <f>Table1[[#This Row],[Holiday Hours7]]*Table1[[#This Row],[Holiday Wage Cap]]</f>
        <v>0</v>
      </c>
      <c r="AI728" s="41">
        <f>SUM(Table1[[#This Row],[Regular]:[Holiday]])</f>
        <v>0</v>
      </c>
      <c r="AJ728" s="41">
        <f>IF(Table1[[#This Row],[Total]]=0,0,Table1[[#This Row],[Total2]]-Table1[[#This Row],[Total]])</f>
        <v>0</v>
      </c>
      <c r="AK728" s="41">
        <f>Table1[[#This Row],[Difference]]*Table1[[#This Row],[DDS Funding Percent]]</f>
        <v>0</v>
      </c>
      <c r="AL728" s="41">
        <f>IF(Table1[[#This Row],[Regular Hourly Wage]]&lt;&gt;0,Table1[[#This Row],[Regular Wage Cap]]-Table1[[#This Row],[Regular Hourly Wage]],0)</f>
        <v>0</v>
      </c>
      <c r="AM728" s="38"/>
      <c r="AN728" s="41">
        <f>Table1[[#This Row],[Wage Difference]]*Table1[[#This Row],[Post Wage Increase Time Off Accruals (Hours)]]</f>
        <v>0</v>
      </c>
      <c r="AO728" s="41">
        <f>Table1[[#This Row],[Min Wage Time Off Accrual Expense]]*Table1[[#This Row],[DDS Funding Percent]]</f>
        <v>0</v>
      </c>
      <c r="AP728" s="1"/>
      <c r="AQ728" s="18"/>
    </row>
    <row r="729" spans="3:43" x14ac:dyDescent="0.25">
      <c r="C729" s="58"/>
      <c r="D729" s="57"/>
      <c r="K729" s="41">
        <f>SUM(Table1[[#This Row],[Regular Wages]],Table1[[#This Row],[OvertimeWages]],Table1[[#This Row],[Holiday Wages]],Table1[[#This Row],[Incentive Payments]])</f>
        <v>0</v>
      </c>
      <c r="L729" s="38"/>
      <c r="M729" s="38"/>
      <c r="N729" s="38"/>
      <c r="O729" s="38"/>
      <c r="P729" s="38"/>
      <c r="Q729" s="38"/>
      <c r="R729" s="38"/>
      <c r="S729" s="41">
        <f>SUM(Table1[[#This Row],[Regular Wages2]],Table1[[#This Row],[OvertimeWages4]],Table1[[#This Row],[Holiday Wages6]],Table1[[#This Row],[Incentive Payments8]])</f>
        <v>0</v>
      </c>
      <c r="T729" s="41">
        <f>SUM(Table1[[#This Row],[Total Pre Min Wage Wages]],Table1[[#This Row],[Total After Min Wage Wages]])</f>
        <v>0</v>
      </c>
      <c r="U729" s="41">
        <f>IFERROR(IF(OR(Table1[[#This Row],[Regular Hours]]=0,Table1[[#This Row],[Regular Hours]]=""),VLOOKUP(Table1[[#This Row],[Position Title]],startingWages!$A$2:$D$200,2, FALSE),Table1[[#This Row],[Regular Wages]]/Table1[[#This Row],[Regular Hours]]),0)</f>
        <v>0</v>
      </c>
      <c r="V729" s="41">
        <f>IF(OR(Table1[[#This Row],[OvertimeHours]]="",Table1[[#This Row],[OvertimeHours]]=0),Table1[[#This Row],[Regular Hourly Wage]]*1.5,Table1[[#This Row],[OvertimeWages]]/Table1[[#This Row],[OvertimeHours]])</f>
        <v>0</v>
      </c>
      <c r="W729" s="41">
        <f>IF(OR(Table1[[#This Row],[Holiday Hours]]="",Table1[[#This Row],[Holiday Hours]]=0),Table1[[#This Row],[Regular Hourly Wage]],Table1[[#This Row],[Holiday Wages]]/Table1[[#This Row],[Holiday Hours]])</f>
        <v>0</v>
      </c>
      <c r="X729" s="41" t="str">
        <f>IF(Table1[[#This Row],[Regular Hourly Wage]]&lt;14.05,"$14.75",IF(Table1[[#This Row],[Regular Hourly Wage]]&lt;30,"5%","None"))</f>
        <v>$14.75</v>
      </c>
      <c r="Y729" s="41">
        <f>IF(Table1[[#This Row],[Wage Category]]="5%",Table1[[#This Row],[Regular Hourly Wage]]*1.05,IF(Table1[[#This Row],[Wage Category]]="$14.75",14.75,Table1[[#This Row],[Regular Hourly Wage]]))</f>
        <v>14.75</v>
      </c>
      <c r="Z729" s="41">
        <f>(1+IF(Table1[[#This Row],[Regular Hourly Wage]]=0,0.5,(Table1[[#This Row],[Overtime Hourly Wage]]-Table1[[#This Row],[Regular Hourly Wage]])/Table1[[#This Row],[Regular Hourly Wage]]))*Table1[[#This Row],[Regular Wage Cap]]</f>
        <v>22.125</v>
      </c>
      <c r="AA729" s="41">
        <f>(1+IF(Table1[[#This Row],[Regular Hourly Wage]]=0,0,(Table1[[#This Row],[Holiday Hourly Wage]]-Table1[[#This Row],[Regular Hourly Wage]])/Table1[[#This Row],[Regular Hourly Wage]]))*Table1[[#This Row],[Regular Wage Cap]]</f>
        <v>14.75</v>
      </c>
      <c r="AB729" s="41">
        <f>Table1[[#This Row],[Regular Hours3]]*Table1[[#This Row],[Regular Hourly Wage]]</f>
        <v>0</v>
      </c>
      <c r="AC729" s="41">
        <f>Table1[[#This Row],[OvertimeHours5]]*Table1[[#This Row],[Overtime Hourly Wage]]</f>
        <v>0</v>
      </c>
      <c r="AD729" s="41">
        <f>Table1[[#This Row],[Holiday Hours7]]*Table1[[#This Row],[Holiday Hourly Wage]]</f>
        <v>0</v>
      </c>
      <c r="AE729" s="41">
        <f>SUM(Table1[[#This Row],[Regular10]:[Holiday12]])</f>
        <v>0</v>
      </c>
      <c r="AF729" s="41">
        <f>Table1[[#This Row],[Regular Hours3]]*Table1[[#This Row],[Regular Wage Cap]]</f>
        <v>0</v>
      </c>
      <c r="AG729" s="41">
        <f>Table1[[#This Row],[OvertimeHours5]]*Table1[[#This Row],[Overtime Wage Cap]]</f>
        <v>0</v>
      </c>
      <c r="AH729" s="41">
        <f>Table1[[#This Row],[Holiday Hours7]]*Table1[[#This Row],[Holiday Wage Cap]]</f>
        <v>0</v>
      </c>
      <c r="AI729" s="41">
        <f>SUM(Table1[[#This Row],[Regular]:[Holiday]])</f>
        <v>0</v>
      </c>
      <c r="AJ729" s="41">
        <f>IF(Table1[[#This Row],[Total]]=0,0,Table1[[#This Row],[Total2]]-Table1[[#This Row],[Total]])</f>
        <v>0</v>
      </c>
      <c r="AK729" s="41">
        <f>Table1[[#This Row],[Difference]]*Table1[[#This Row],[DDS Funding Percent]]</f>
        <v>0</v>
      </c>
      <c r="AL729" s="41">
        <f>IF(Table1[[#This Row],[Regular Hourly Wage]]&lt;&gt;0,Table1[[#This Row],[Regular Wage Cap]]-Table1[[#This Row],[Regular Hourly Wage]],0)</f>
        <v>0</v>
      </c>
      <c r="AM729" s="38"/>
      <c r="AN729" s="41">
        <f>Table1[[#This Row],[Wage Difference]]*Table1[[#This Row],[Post Wage Increase Time Off Accruals (Hours)]]</f>
        <v>0</v>
      </c>
      <c r="AO729" s="41">
        <f>Table1[[#This Row],[Min Wage Time Off Accrual Expense]]*Table1[[#This Row],[DDS Funding Percent]]</f>
        <v>0</v>
      </c>
      <c r="AP729" s="1"/>
      <c r="AQ729" s="18"/>
    </row>
    <row r="730" spans="3:43" x14ac:dyDescent="0.25">
      <c r="C730" s="58"/>
      <c r="D730" s="57"/>
      <c r="K730" s="41">
        <f>SUM(Table1[[#This Row],[Regular Wages]],Table1[[#This Row],[OvertimeWages]],Table1[[#This Row],[Holiday Wages]],Table1[[#This Row],[Incentive Payments]])</f>
        <v>0</v>
      </c>
      <c r="L730" s="38"/>
      <c r="M730" s="38"/>
      <c r="N730" s="38"/>
      <c r="O730" s="38"/>
      <c r="P730" s="38"/>
      <c r="Q730" s="38"/>
      <c r="R730" s="38"/>
      <c r="S730" s="41">
        <f>SUM(Table1[[#This Row],[Regular Wages2]],Table1[[#This Row],[OvertimeWages4]],Table1[[#This Row],[Holiday Wages6]],Table1[[#This Row],[Incentive Payments8]])</f>
        <v>0</v>
      </c>
      <c r="T730" s="41">
        <f>SUM(Table1[[#This Row],[Total Pre Min Wage Wages]],Table1[[#This Row],[Total After Min Wage Wages]])</f>
        <v>0</v>
      </c>
      <c r="U730" s="41">
        <f>IFERROR(IF(OR(Table1[[#This Row],[Regular Hours]]=0,Table1[[#This Row],[Regular Hours]]=""),VLOOKUP(Table1[[#This Row],[Position Title]],startingWages!$A$2:$D$200,2, FALSE),Table1[[#This Row],[Regular Wages]]/Table1[[#This Row],[Regular Hours]]),0)</f>
        <v>0</v>
      </c>
      <c r="V730" s="41">
        <f>IF(OR(Table1[[#This Row],[OvertimeHours]]="",Table1[[#This Row],[OvertimeHours]]=0),Table1[[#This Row],[Regular Hourly Wage]]*1.5,Table1[[#This Row],[OvertimeWages]]/Table1[[#This Row],[OvertimeHours]])</f>
        <v>0</v>
      </c>
      <c r="W730" s="41">
        <f>IF(OR(Table1[[#This Row],[Holiday Hours]]="",Table1[[#This Row],[Holiday Hours]]=0),Table1[[#This Row],[Regular Hourly Wage]],Table1[[#This Row],[Holiday Wages]]/Table1[[#This Row],[Holiday Hours]])</f>
        <v>0</v>
      </c>
      <c r="X730" s="41" t="str">
        <f>IF(Table1[[#This Row],[Regular Hourly Wage]]&lt;14.05,"$14.75",IF(Table1[[#This Row],[Regular Hourly Wage]]&lt;30,"5%","None"))</f>
        <v>$14.75</v>
      </c>
      <c r="Y730" s="41">
        <f>IF(Table1[[#This Row],[Wage Category]]="5%",Table1[[#This Row],[Regular Hourly Wage]]*1.05,IF(Table1[[#This Row],[Wage Category]]="$14.75",14.75,Table1[[#This Row],[Regular Hourly Wage]]))</f>
        <v>14.75</v>
      </c>
      <c r="Z730" s="41">
        <f>(1+IF(Table1[[#This Row],[Regular Hourly Wage]]=0,0.5,(Table1[[#This Row],[Overtime Hourly Wage]]-Table1[[#This Row],[Regular Hourly Wage]])/Table1[[#This Row],[Regular Hourly Wage]]))*Table1[[#This Row],[Regular Wage Cap]]</f>
        <v>22.125</v>
      </c>
      <c r="AA730" s="41">
        <f>(1+IF(Table1[[#This Row],[Regular Hourly Wage]]=0,0,(Table1[[#This Row],[Holiday Hourly Wage]]-Table1[[#This Row],[Regular Hourly Wage]])/Table1[[#This Row],[Regular Hourly Wage]]))*Table1[[#This Row],[Regular Wage Cap]]</f>
        <v>14.75</v>
      </c>
      <c r="AB730" s="41">
        <f>Table1[[#This Row],[Regular Hours3]]*Table1[[#This Row],[Regular Hourly Wage]]</f>
        <v>0</v>
      </c>
      <c r="AC730" s="41">
        <f>Table1[[#This Row],[OvertimeHours5]]*Table1[[#This Row],[Overtime Hourly Wage]]</f>
        <v>0</v>
      </c>
      <c r="AD730" s="41">
        <f>Table1[[#This Row],[Holiday Hours7]]*Table1[[#This Row],[Holiday Hourly Wage]]</f>
        <v>0</v>
      </c>
      <c r="AE730" s="41">
        <f>SUM(Table1[[#This Row],[Regular10]:[Holiday12]])</f>
        <v>0</v>
      </c>
      <c r="AF730" s="41">
        <f>Table1[[#This Row],[Regular Hours3]]*Table1[[#This Row],[Regular Wage Cap]]</f>
        <v>0</v>
      </c>
      <c r="AG730" s="41">
        <f>Table1[[#This Row],[OvertimeHours5]]*Table1[[#This Row],[Overtime Wage Cap]]</f>
        <v>0</v>
      </c>
      <c r="AH730" s="41">
        <f>Table1[[#This Row],[Holiday Hours7]]*Table1[[#This Row],[Holiday Wage Cap]]</f>
        <v>0</v>
      </c>
      <c r="AI730" s="41">
        <f>SUM(Table1[[#This Row],[Regular]:[Holiday]])</f>
        <v>0</v>
      </c>
      <c r="AJ730" s="41">
        <f>IF(Table1[[#This Row],[Total]]=0,0,Table1[[#This Row],[Total2]]-Table1[[#This Row],[Total]])</f>
        <v>0</v>
      </c>
      <c r="AK730" s="41">
        <f>Table1[[#This Row],[Difference]]*Table1[[#This Row],[DDS Funding Percent]]</f>
        <v>0</v>
      </c>
      <c r="AL730" s="41">
        <f>IF(Table1[[#This Row],[Regular Hourly Wage]]&lt;&gt;0,Table1[[#This Row],[Regular Wage Cap]]-Table1[[#This Row],[Regular Hourly Wage]],0)</f>
        <v>0</v>
      </c>
      <c r="AM730" s="38"/>
      <c r="AN730" s="41">
        <f>Table1[[#This Row],[Wage Difference]]*Table1[[#This Row],[Post Wage Increase Time Off Accruals (Hours)]]</f>
        <v>0</v>
      </c>
      <c r="AO730" s="41">
        <f>Table1[[#This Row],[Min Wage Time Off Accrual Expense]]*Table1[[#This Row],[DDS Funding Percent]]</f>
        <v>0</v>
      </c>
      <c r="AP730" s="1"/>
      <c r="AQ730" s="18"/>
    </row>
    <row r="731" spans="3:43" x14ac:dyDescent="0.25">
      <c r="C731" s="58"/>
      <c r="D731" s="57"/>
      <c r="K731" s="41">
        <f>SUM(Table1[[#This Row],[Regular Wages]],Table1[[#This Row],[OvertimeWages]],Table1[[#This Row],[Holiday Wages]],Table1[[#This Row],[Incentive Payments]])</f>
        <v>0</v>
      </c>
      <c r="L731" s="38"/>
      <c r="M731" s="38"/>
      <c r="N731" s="38"/>
      <c r="O731" s="38"/>
      <c r="P731" s="38"/>
      <c r="Q731" s="38"/>
      <c r="R731" s="38"/>
      <c r="S731" s="41">
        <f>SUM(Table1[[#This Row],[Regular Wages2]],Table1[[#This Row],[OvertimeWages4]],Table1[[#This Row],[Holiday Wages6]],Table1[[#This Row],[Incentive Payments8]])</f>
        <v>0</v>
      </c>
      <c r="T731" s="41">
        <f>SUM(Table1[[#This Row],[Total Pre Min Wage Wages]],Table1[[#This Row],[Total After Min Wage Wages]])</f>
        <v>0</v>
      </c>
      <c r="U731" s="41">
        <f>IFERROR(IF(OR(Table1[[#This Row],[Regular Hours]]=0,Table1[[#This Row],[Regular Hours]]=""),VLOOKUP(Table1[[#This Row],[Position Title]],startingWages!$A$2:$D$200,2, FALSE),Table1[[#This Row],[Regular Wages]]/Table1[[#This Row],[Regular Hours]]),0)</f>
        <v>0</v>
      </c>
      <c r="V731" s="41">
        <f>IF(OR(Table1[[#This Row],[OvertimeHours]]="",Table1[[#This Row],[OvertimeHours]]=0),Table1[[#This Row],[Regular Hourly Wage]]*1.5,Table1[[#This Row],[OvertimeWages]]/Table1[[#This Row],[OvertimeHours]])</f>
        <v>0</v>
      </c>
      <c r="W731" s="41">
        <f>IF(OR(Table1[[#This Row],[Holiday Hours]]="",Table1[[#This Row],[Holiday Hours]]=0),Table1[[#This Row],[Regular Hourly Wage]],Table1[[#This Row],[Holiday Wages]]/Table1[[#This Row],[Holiday Hours]])</f>
        <v>0</v>
      </c>
      <c r="X731" s="41" t="str">
        <f>IF(Table1[[#This Row],[Regular Hourly Wage]]&lt;14.05,"$14.75",IF(Table1[[#This Row],[Regular Hourly Wage]]&lt;30,"5%","None"))</f>
        <v>$14.75</v>
      </c>
      <c r="Y731" s="41">
        <f>IF(Table1[[#This Row],[Wage Category]]="5%",Table1[[#This Row],[Regular Hourly Wage]]*1.05,IF(Table1[[#This Row],[Wage Category]]="$14.75",14.75,Table1[[#This Row],[Regular Hourly Wage]]))</f>
        <v>14.75</v>
      </c>
      <c r="Z731" s="41">
        <f>(1+IF(Table1[[#This Row],[Regular Hourly Wage]]=0,0.5,(Table1[[#This Row],[Overtime Hourly Wage]]-Table1[[#This Row],[Regular Hourly Wage]])/Table1[[#This Row],[Regular Hourly Wage]]))*Table1[[#This Row],[Regular Wage Cap]]</f>
        <v>22.125</v>
      </c>
      <c r="AA731" s="41">
        <f>(1+IF(Table1[[#This Row],[Regular Hourly Wage]]=0,0,(Table1[[#This Row],[Holiday Hourly Wage]]-Table1[[#This Row],[Regular Hourly Wage]])/Table1[[#This Row],[Regular Hourly Wage]]))*Table1[[#This Row],[Regular Wage Cap]]</f>
        <v>14.75</v>
      </c>
      <c r="AB731" s="41">
        <f>Table1[[#This Row],[Regular Hours3]]*Table1[[#This Row],[Regular Hourly Wage]]</f>
        <v>0</v>
      </c>
      <c r="AC731" s="41">
        <f>Table1[[#This Row],[OvertimeHours5]]*Table1[[#This Row],[Overtime Hourly Wage]]</f>
        <v>0</v>
      </c>
      <c r="AD731" s="41">
        <f>Table1[[#This Row],[Holiday Hours7]]*Table1[[#This Row],[Holiday Hourly Wage]]</f>
        <v>0</v>
      </c>
      <c r="AE731" s="41">
        <f>SUM(Table1[[#This Row],[Regular10]:[Holiday12]])</f>
        <v>0</v>
      </c>
      <c r="AF731" s="41">
        <f>Table1[[#This Row],[Regular Hours3]]*Table1[[#This Row],[Regular Wage Cap]]</f>
        <v>0</v>
      </c>
      <c r="AG731" s="41">
        <f>Table1[[#This Row],[OvertimeHours5]]*Table1[[#This Row],[Overtime Wage Cap]]</f>
        <v>0</v>
      </c>
      <c r="AH731" s="41">
        <f>Table1[[#This Row],[Holiday Hours7]]*Table1[[#This Row],[Holiday Wage Cap]]</f>
        <v>0</v>
      </c>
      <c r="AI731" s="41">
        <f>SUM(Table1[[#This Row],[Regular]:[Holiday]])</f>
        <v>0</v>
      </c>
      <c r="AJ731" s="41">
        <f>IF(Table1[[#This Row],[Total]]=0,0,Table1[[#This Row],[Total2]]-Table1[[#This Row],[Total]])</f>
        <v>0</v>
      </c>
      <c r="AK731" s="41">
        <f>Table1[[#This Row],[Difference]]*Table1[[#This Row],[DDS Funding Percent]]</f>
        <v>0</v>
      </c>
      <c r="AL731" s="41">
        <f>IF(Table1[[#This Row],[Regular Hourly Wage]]&lt;&gt;0,Table1[[#This Row],[Regular Wage Cap]]-Table1[[#This Row],[Regular Hourly Wage]],0)</f>
        <v>0</v>
      </c>
      <c r="AM731" s="38"/>
      <c r="AN731" s="41">
        <f>Table1[[#This Row],[Wage Difference]]*Table1[[#This Row],[Post Wage Increase Time Off Accruals (Hours)]]</f>
        <v>0</v>
      </c>
      <c r="AO731" s="41">
        <f>Table1[[#This Row],[Min Wage Time Off Accrual Expense]]*Table1[[#This Row],[DDS Funding Percent]]</f>
        <v>0</v>
      </c>
      <c r="AP731" s="1"/>
      <c r="AQ731" s="18"/>
    </row>
    <row r="732" spans="3:43" x14ac:dyDescent="0.25">
      <c r="C732" s="58"/>
      <c r="D732" s="57"/>
      <c r="K732" s="41">
        <f>SUM(Table1[[#This Row],[Regular Wages]],Table1[[#This Row],[OvertimeWages]],Table1[[#This Row],[Holiday Wages]],Table1[[#This Row],[Incentive Payments]])</f>
        <v>0</v>
      </c>
      <c r="L732" s="38"/>
      <c r="M732" s="38"/>
      <c r="N732" s="38"/>
      <c r="O732" s="38"/>
      <c r="P732" s="38"/>
      <c r="Q732" s="38"/>
      <c r="R732" s="38"/>
      <c r="S732" s="41">
        <f>SUM(Table1[[#This Row],[Regular Wages2]],Table1[[#This Row],[OvertimeWages4]],Table1[[#This Row],[Holiday Wages6]],Table1[[#This Row],[Incentive Payments8]])</f>
        <v>0</v>
      </c>
      <c r="T732" s="41">
        <f>SUM(Table1[[#This Row],[Total Pre Min Wage Wages]],Table1[[#This Row],[Total After Min Wage Wages]])</f>
        <v>0</v>
      </c>
      <c r="U732" s="41">
        <f>IFERROR(IF(OR(Table1[[#This Row],[Regular Hours]]=0,Table1[[#This Row],[Regular Hours]]=""),VLOOKUP(Table1[[#This Row],[Position Title]],startingWages!$A$2:$D$200,2, FALSE),Table1[[#This Row],[Regular Wages]]/Table1[[#This Row],[Regular Hours]]),0)</f>
        <v>0</v>
      </c>
      <c r="V732" s="41">
        <f>IF(OR(Table1[[#This Row],[OvertimeHours]]="",Table1[[#This Row],[OvertimeHours]]=0),Table1[[#This Row],[Regular Hourly Wage]]*1.5,Table1[[#This Row],[OvertimeWages]]/Table1[[#This Row],[OvertimeHours]])</f>
        <v>0</v>
      </c>
      <c r="W732" s="41">
        <f>IF(OR(Table1[[#This Row],[Holiday Hours]]="",Table1[[#This Row],[Holiday Hours]]=0),Table1[[#This Row],[Regular Hourly Wage]],Table1[[#This Row],[Holiday Wages]]/Table1[[#This Row],[Holiday Hours]])</f>
        <v>0</v>
      </c>
      <c r="X732" s="41" t="str">
        <f>IF(Table1[[#This Row],[Regular Hourly Wage]]&lt;14.05,"$14.75",IF(Table1[[#This Row],[Regular Hourly Wage]]&lt;30,"5%","None"))</f>
        <v>$14.75</v>
      </c>
      <c r="Y732" s="41">
        <f>IF(Table1[[#This Row],[Wage Category]]="5%",Table1[[#This Row],[Regular Hourly Wage]]*1.05,IF(Table1[[#This Row],[Wage Category]]="$14.75",14.75,Table1[[#This Row],[Regular Hourly Wage]]))</f>
        <v>14.75</v>
      </c>
      <c r="Z732" s="41">
        <f>(1+IF(Table1[[#This Row],[Regular Hourly Wage]]=0,0.5,(Table1[[#This Row],[Overtime Hourly Wage]]-Table1[[#This Row],[Regular Hourly Wage]])/Table1[[#This Row],[Regular Hourly Wage]]))*Table1[[#This Row],[Regular Wage Cap]]</f>
        <v>22.125</v>
      </c>
      <c r="AA732" s="41">
        <f>(1+IF(Table1[[#This Row],[Regular Hourly Wage]]=0,0,(Table1[[#This Row],[Holiday Hourly Wage]]-Table1[[#This Row],[Regular Hourly Wage]])/Table1[[#This Row],[Regular Hourly Wage]]))*Table1[[#This Row],[Regular Wage Cap]]</f>
        <v>14.75</v>
      </c>
      <c r="AB732" s="41">
        <f>Table1[[#This Row],[Regular Hours3]]*Table1[[#This Row],[Regular Hourly Wage]]</f>
        <v>0</v>
      </c>
      <c r="AC732" s="41">
        <f>Table1[[#This Row],[OvertimeHours5]]*Table1[[#This Row],[Overtime Hourly Wage]]</f>
        <v>0</v>
      </c>
      <c r="AD732" s="41">
        <f>Table1[[#This Row],[Holiday Hours7]]*Table1[[#This Row],[Holiday Hourly Wage]]</f>
        <v>0</v>
      </c>
      <c r="AE732" s="41">
        <f>SUM(Table1[[#This Row],[Regular10]:[Holiday12]])</f>
        <v>0</v>
      </c>
      <c r="AF732" s="41">
        <f>Table1[[#This Row],[Regular Hours3]]*Table1[[#This Row],[Regular Wage Cap]]</f>
        <v>0</v>
      </c>
      <c r="AG732" s="41">
        <f>Table1[[#This Row],[OvertimeHours5]]*Table1[[#This Row],[Overtime Wage Cap]]</f>
        <v>0</v>
      </c>
      <c r="AH732" s="41">
        <f>Table1[[#This Row],[Holiday Hours7]]*Table1[[#This Row],[Holiday Wage Cap]]</f>
        <v>0</v>
      </c>
      <c r="AI732" s="41">
        <f>SUM(Table1[[#This Row],[Regular]:[Holiday]])</f>
        <v>0</v>
      </c>
      <c r="AJ732" s="41">
        <f>IF(Table1[[#This Row],[Total]]=0,0,Table1[[#This Row],[Total2]]-Table1[[#This Row],[Total]])</f>
        <v>0</v>
      </c>
      <c r="AK732" s="41">
        <f>Table1[[#This Row],[Difference]]*Table1[[#This Row],[DDS Funding Percent]]</f>
        <v>0</v>
      </c>
      <c r="AL732" s="41">
        <f>IF(Table1[[#This Row],[Regular Hourly Wage]]&lt;&gt;0,Table1[[#This Row],[Regular Wage Cap]]-Table1[[#This Row],[Regular Hourly Wage]],0)</f>
        <v>0</v>
      </c>
      <c r="AM732" s="38"/>
      <c r="AN732" s="41">
        <f>Table1[[#This Row],[Wage Difference]]*Table1[[#This Row],[Post Wage Increase Time Off Accruals (Hours)]]</f>
        <v>0</v>
      </c>
      <c r="AO732" s="41">
        <f>Table1[[#This Row],[Min Wage Time Off Accrual Expense]]*Table1[[#This Row],[DDS Funding Percent]]</f>
        <v>0</v>
      </c>
      <c r="AP732" s="1"/>
      <c r="AQ732" s="18"/>
    </row>
    <row r="733" spans="3:43" x14ac:dyDescent="0.25">
      <c r="C733" s="58"/>
      <c r="D733" s="57"/>
      <c r="K733" s="41">
        <f>SUM(Table1[[#This Row],[Regular Wages]],Table1[[#This Row],[OvertimeWages]],Table1[[#This Row],[Holiday Wages]],Table1[[#This Row],[Incentive Payments]])</f>
        <v>0</v>
      </c>
      <c r="L733" s="38"/>
      <c r="M733" s="38"/>
      <c r="N733" s="38"/>
      <c r="O733" s="38"/>
      <c r="P733" s="38"/>
      <c r="Q733" s="38"/>
      <c r="R733" s="38"/>
      <c r="S733" s="41">
        <f>SUM(Table1[[#This Row],[Regular Wages2]],Table1[[#This Row],[OvertimeWages4]],Table1[[#This Row],[Holiday Wages6]],Table1[[#This Row],[Incentive Payments8]])</f>
        <v>0</v>
      </c>
      <c r="T733" s="41">
        <f>SUM(Table1[[#This Row],[Total Pre Min Wage Wages]],Table1[[#This Row],[Total After Min Wage Wages]])</f>
        <v>0</v>
      </c>
      <c r="U733" s="41">
        <f>IFERROR(IF(OR(Table1[[#This Row],[Regular Hours]]=0,Table1[[#This Row],[Regular Hours]]=""),VLOOKUP(Table1[[#This Row],[Position Title]],startingWages!$A$2:$D$200,2, FALSE),Table1[[#This Row],[Regular Wages]]/Table1[[#This Row],[Regular Hours]]),0)</f>
        <v>0</v>
      </c>
      <c r="V733" s="41">
        <f>IF(OR(Table1[[#This Row],[OvertimeHours]]="",Table1[[#This Row],[OvertimeHours]]=0),Table1[[#This Row],[Regular Hourly Wage]]*1.5,Table1[[#This Row],[OvertimeWages]]/Table1[[#This Row],[OvertimeHours]])</f>
        <v>0</v>
      </c>
      <c r="W733" s="41">
        <f>IF(OR(Table1[[#This Row],[Holiday Hours]]="",Table1[[#This Row],[Holiday Hours]]=0),Table1[[#This Row],[Regular Hourly Wage]],Table1[[#This Row],[Holiday Wages]]/Table1[[#This Row],[Holiday Hours]])</f>
        <v>0</v>
      </c>
      <c r="X733" s="41" t="str">
        <f>IF(Table1[[#This Row],[Regular Hourly Wage]]&lt;14.05,"$14.75",IF(Table1[[#This Row],[Regular Hourly Wage]]&lt;30,"5%","None"))</f>
        <v>$14.75</v>
      </c>
      <c r="Y733" s="41">
        <f>IF(Table1[[#This Row],[Wage Category]]="5%",Table1[[#This Row],[Regular Hourly Wage]]*1.05,IF(Table1[[#This Row],[Wage Category]]="$14.75",14.75,Table1[[#This Row],[Regular Hourly Wage]]))</f>
        <v>14.75</v>
      </c>
      <c r="Z733" s="41">
        <f>(1+IF(Table1[[#This Row],[Regular Hourly Wage]]=0,0.5,(Table1[[#This Row],[Overtime Hourly Wage]]-Table1[[#This Row],[Regular Hourly Wage]])/Table1[[#This Row],[Regular Hourly Wage]]))*Table1[[#This Row],[Regular Wage Cap]]</f>
        <v>22.125</v>
      </c>
      <c r="AA733" s="41">
        <f>(1+IF(Table1[[#This Row],[Regular Hourly Wage]]=0,0,(Table1[[#This Row],[Holiday Hourly Wage]]-Table1[[#This Row],[Regular Hourly Wage]])/Table1[[#This Row],[Regular Hourly Wage]]))*Table1[[#This Row],[Regular Wage Cap]]</f>
        <v>14.75</v>
      </c>
      <c r="AB733" s="41">
        <f>Table1[[#This Row],[Regular Hours3]]*Table1[[#This Row],[Regular Hourly Wage]]</f>
        <v>0</v>
      </c>
      <c r="AC733" s="41">
        <f>Table1[[#This Row],[OvertimeHours5]]*Table1[[#This Row],[Overtime Hourly Wage]]</f>
        <v>0</v>
      </c>
      <c r="AD733" s="41">
        <f>Table1[[#This Row],[Holiday Hours7]]*Table1[[#This Row],[Holiday Hourly Wage]]</f>
        <v>0</v>
      </c>
      <c r="AE733" s="41">
        <f>SUM(Table1[[#This Row],[Regular10]:[Holiday12]])</f>
        <v>0</v>
      </c>
      <c r="AF733" s="41">
        <f>Table1[[#This Row],[Regular Hours3]]*Table1[[#This Row],[Regular Wage Cap]]</f>
        <v>0</v>
      </c>
      <c r="AG733" s="41">
        <f>Table1[[#This Row],[OvertimeHours5]]*Table1[[#This Row],[Overtime Wage Cap]]</f>
        <v>0</v>
      </c>
      <c r="AH733" s="41">
        <f>Table1[[#This Row],[Holiday Hours7]]*Table1[[#This Row],[Holiday Wage Cap]]</f>
        <v>0</v>
      </c>
      <c r="AI733" s="41">
        <f>SUM(Table1[[#This Row],[Regular]:[Holiday]])</f>
        <v>0</v>
      </c>
      <c r="AJ733" s="41">
        <f>IF(Table1[[#This Row],[Total]]=0,0,Table1[[#This Row],[Total2]]-Table1[[#This Row],[Total]])</f>
        <v>0</v>
      </c>
      <c r="AK733" s="41">
        <f>Table1[[#This Row],[Difference]]*Table1[[#This Row],[DDS Funding Percent]]</f>
        <v>0</v>
      </c>
      <c r="AL733" s="41">
        <f>IF(Table1[[#This Row],[Regular Hourly Wage]]&lt;&gt;0,Table1[[#This Row],[Regular Wage Cap]]-Table1[[#This Row],[Regular Hourly Wage]],0)</f>
        <v>0</v>
      </c>
      <c r="AM733" s="38"/>
      <c r="AN733" s="41">
        <f>Table1[[#This Row],[Wage Difference]]*Table1[[#This Row],[Post Wage Increase Time Off Accruals (Hours)]]</f>
        <v>0</v>
      </c>
      <c r="AO733" s="41">
        <f>Table1[[#This Row],[Min Wage Time Off Accrual Expense]]*Table1[[#This Row],[DDS Funding Percent]]</f>
        <v>0</v>
      </c>
      <c r="AP733" s="1"/>
      <c r="AQ733" s="18"/>
    </row>
    <row r="734" spans="3:43" x14ac:dyDescent="0.25">
      <c r="C734" s="58"/>
      <c r="D734" s="57"/>
      <c r="K734" s="41">
        <f>SUM(Table1[[#This Row],[Regular Wages]],Table1[[#This Row],[OvertimeWages]],Table1[[#This Row],[Holiday Wages]],Table1[[#This Row],[Incentive Payments]])</f>
        <v>0</v>
      </c>
      <c r="L734" s="38"/>
      <c r="M734" s="38"/>
      <c r="N734" s="38"/>
      <c r="O734" s="38"/>
      <c r="P734" s="38"/>
      <c r="Q734" s="38"/>
      <c r="R734" s="38"/>
      <c r="S734" s="41">
        <f>SUM(Table1[[#This Row],[Regular Wages2]],Table1[[#This Row],[OvertimeWages4]],Table1[[#This Row],[Holiday Wages6]],Table1[[#This Row],[Incentive Payments8]])</f>
        <v>0</v>
      </c>
      <c r="T734" s="41">
        <f>SUM(Table1[[#This Row],[Total Pre Min Wage Wages]],Table1[[#This Row],[Total After Min Wage Wages]])</f>
        <v>0</v>
      </c>
      <c r="U734" s="41">
        <f>IFERROR(IF(OR(Table1[[#This Row],[Regular Hours]]=0,Table1[[#This Row],[Regular Hours]]=""),VLOOKUP(Table1[[#This Row],[Position Title]],startingWages!$A$2:$D$200,2, FALSE),Table1[[#This Row],[Regular Wages]]/Table1[[#This Row],[Regular Hours]]),0)</f>
        <v>0</v>
      </c>
      <c r="V734" s="41">
        <f>IF(OR(Table1[[#This Row],[OvertimeHours]]="",Table1[[#This Row],[OvertimeHours]]=0),Table1[[#This Row],[Regular Hourly Wage]]*1.5,Table1[[#This Row],[OvertimeWages]]/Table1[[#This Row],[OvertimeHours]])</f>
        <v>0</v>
      </c>
      <c r="W734" s="41">
        <f>IF(OR(Table1[[#This Row],[Holiday Hours]]="",Table1[[#This Row],[Holiday Hours]]=0),Table1[[#This Row],[Regular Hourly Wage]],Table1[[#This Row],[Holiday Wages]]/Table1[[#This Row],[Holiday Hours]])</f>
        <v>0</v>
      </c>
      <c r="X734" s="41" t="str">
        <f>IF(Table1[[#This Row],[Regular Hourly Wage]]&lt;14.05,"$14.75",IF(Table1[[#This Row],[Regular Hourly Wage]]&lt;30,"5%","None"))</f>
        <v>$14.75</v>
      </c>
      <c r="Y734" s="41">
        <f>IF(Table1[[#This Row],[Wage Category]]="5%",Table1[[#This Row],[Regular Hourly Wage]]*1.05,IF(Table1[[#This Row],[Wage Category]]="$14.75",14.75,Table1[[#This Row],[Regular Hourly Wage]]))</f>
        <v>14.75</v>
      </c>
      <c r="Z734" s="41">
        <f>(1+IF(Table1[[#This Row],[Regular Hourly Wage]]=0,0.5,(Table1[[#This Row],[Overtime Hourly Wage]]-Table1[[#This Row],[Regular Hourly Wage]])/Table1[[#This Row],[Regular Hourly Wage]]))*Table1[[#This Row],[Regular Wage Cap]]</f>
        <v>22.125</v>
      </c>
      <c r="AA734" s="41">
        <f>(1+IF(Table1[[#This Row],[Regular Hourly Wage]]=0,0,(Table1[[#This Row],[Holiday Hourly Wage]]-Table1[[#This Row],[Regular Hourly Wage]])/Table1[[#This Row],[Regular Hourly Wage]]))*Table1[[#This Row],[Regular Wage Cap]]</f>
        <v>14.75</v>
      </c>
      <c r="AB734" s="41">
        <f>Table1[[#This Row],[Regular Hours3]]*Table1[[#This Row],[Regular Hourly Wage]]</f>
        <v>0</v>
      </c>
      <c r="AC734" s="41">
        <f>Table1[[#This Row],[OvertimeHours5]]*Table1[[#This Row],[Overtime Hourly Wage]]</f>
        <v>0</v>
      </c>
      <c r="AD734" s="41">
        <f>Table1[[#This Row],[Holiday Hours7]]*Table1[[#This Row],[Holiday Hourly Wage]]</f>
        <v>0</v>
      </c>
      <c r="AE734" s="41">
        <f>SUM(Table1[[#This Row],[Regular10]:[Holiday12]])</f>
        <v>0</v>
      </c>
      <c r="AF734" s="41">
        <f>Table1[[#This Row],[Regular Hours3]]*Table1[[#This Row],[Regular Wage Cap]]</f>
        <v>0</v>
      </c>
      <c r="AG734" s="41">
        <f>Table1[[#This Row],[OvertimeHours5]]*Table1[[#This Row],[Overtime Wage Cap]]</f>
        <v>0</v>
      </c>
      <c r="AH734" s="41">
        <f>Table1[[#This Row],[Holiday Hours7]]*Table1[[#This Row],[Holiday Wage Cap]]</f>
        <v>0</v>
      </c>
      <c r="AI734" s="41">
        <f>SUM(Table1[[#This Row],[Regular]:[Holiday]])</f>
        <v>0</v>
      </c>
      <c r="AJ734" s="41">
        <f>IF(Table1[[#This Row],[Total]]=0,0,Table1[[#This Row],[Total2]]-Table1[[#This Row],[Total]])</f>
        <v>0</v>
      </c>
      <c r="AK734" s="41">
        <f>Table1[[#This Row],[Difference]]*Table1[[#This Row],[DDS Funding Percent]]</f>
        <v>0</v>
      </c>
      <c r="AL734" s="41">
        <f>IF(Table1[[#This Row],[Regular Hourly Wage]]&lt;&gt;0,Table1[[#This Row],[Regular Wage Cap]]-Table1[[#This Row],[Regular Hourly Wage]],0)</f>
        <v>0</v>
      </c>
      <c r="AM734" s="38"/>
      <c r="AN734" s="41">
        <f>Table1[[#This Row],[Wage Difference]]*Table1[[#This Row],[Post Wage Increase Time Off Accruals (Hours)]]</f>
        <v>0</v>
      </c>
      <c r="AO734" s="41">
        <f>Table1[[#This Row],[Min Wage Time Off Accrual Expense]]*Table1[[#This Row],[DDS Funding Percent]]</f>
        <v>0</v>
      </c>
      <c r="AP734" s="1"/>
      <c r="AQ734" s="18"/>
    </row>
    <row r="735" spans="3:43" x14ac:dyDescent="0.25">
      <c r="C735" s="58"/>
      <c r="D735" s="57"/>
      <c r="K735" s="41">
        <f>SUM(Table1[[#This Row],[Regular Wages]],Table1[[#This Row],[OvertimeWages]],Table1[[#This Row],[Holiday Wages]],Table1[[#This Row],[Incentive Payments]])</f>
        <v>0</v>
      </c>
      <c r="L735" s="38"/>
      <c r="M735" s="38"/>
      <c r="N735" s="38"/>
      <c r="O735" s="38"/>
      <c r="P735" s="38"/>
      <c r="Q735" s="38"/>
      <c r="R735" s="38"/>
      <c r="S735" s="41">
        <f>SUM(Table1[[#This Row],[Regular Wages2]],Table1[[#This Row],[OvertimeWages4]],Table1[[#This Row],[Holiday Wages6]],Table1[[#This Row],[Incentive Payments8]])</f>
        <v>0</v>
      </c>
      <c r="T735" s="41">
        <f>SUM(Table1[[#This Row],[Total Pre Min Wage Wages]],Table1[[#This Row],[Total After Min Wage Wages]])</f>
        <v>0</v>
      </c>
      <c r="U735" s="41">
        <f>IFERROR(IF(OR(Table1[[#This Row],[Regular Hours]]=0,Table1[[#This Row],[Regular Hours]]=""),VLOOKUP(Table1[[#This Row],[Position Title]],startingWages!$A$2:$D$200,2, FALSE),Table1[[#This Row],[Regular Wages]]/Table1[[#This Row],[Regular Hours]]),0)</f>
        <v>0</v>
      </c>
      <c r="V735" s="41">
        <f>IF(OR(Table1[[#This Row],[OvertimeHours]]="",Table1[[#This Row],[OvertimeHours]]=0),Table1[[#This Row],[Regular Hourly Wage]]*1.5,Table1[[#This Row],[OvertimeWages]]/Table1[[#This Row],[OvertimeHours]])</f>
        <v>0</v>
      </c>
      <c r="W735" s="41">
        <f>IF(OR(Table1[[#This Row],[Holiday Hours]]="",Table1[[#This Row],[Holiday Hours]]=0),Table1[[#This Row],[Regular Hourly Wage]],Table1[[#This Row],[Holiday Wages]]/Table1[[#This Row],[Holiday Hours]])</f>
        <v>0</v>
      </c>
      <c r="X735" s="41" t="str">
        <f>IF(Table1[[#This Row],[Regular Hourly Wage]]&lt;14.05,"$14.75",IF(Table1[[#This Row],[Regular Hourly Wage]]&lt;30,"5%","None"))</f>
        <v>$14.75</v>
      </c>
      <c r="Y735" s="41">
        <f>IF(Table1[[#This Row],[Wage Category]]="5%",Table1[[#This Row],[Regular Hourly Wage]]*1.05,IF(Table1[[#This Row],[Wage Category]]="$14.75",14.75,Table1[[#This Row],[Regular Hourly Wage]]))</f>
        <v>14.75</v>
      </c>
      <c r="Z735" s="41">
        <f>(1+IF(Table1[[#This Row],[Regular Hourly Wage]]=0,0.5,(Table1[[#This Row],[Overtime Hourly Wage]]-Table1[[#This Row],[Regular Hourly Wage]])/Table1[[#This Row],[Regular Hourly Wage]]))*Table1[[#This Row],[Regular Wage Cap]]</f>
        <v>22.125</v>
      </c>
      <c r="AA735" s="41">
        <f>(1+IF(Table1[[#This Row],[Regular Hourly Wage]]=0,0,(Table1[[#This Row],[Holiday Hourly Wage]]-Table1[[#This Row],[Regular Hourly Wage]])/Table1[[#This Row],[Regular Hourly Wage]]))*Table1[[#This Row],[Regular Wage Cap]]</f>
        <v>14.75</v>
      </c>
      <c r="AB735" s="41">
        <f>Table1[[#This Row],[Regular Hours3]]*Table1[[#This Row],[Regular Hourly Wage]]</f>
        <v>0</v>
      </c>
      <c r="AC735" s="41">
        <f>Table1[[#This Row],[OvertimeHours5]]*Table1[[#This Row],[Overtime Hourly Wage]]</f>
        <v>0</v>
      </c>
      <c r="AD735" s="41">
        <f>Table1[[#This Row],[Holiday Hours7]]*Table1[[#This Row],[Holiday Hourly Wage]]</f>
        <v>0</v>
      </c>
      <c r="AE735" s="41">
        <f>SUM(Table1[[#This Row],[Regular10]:[Holiday12]])</f>
        <v>0</v>
      </c>
      <c r="AF735" s="41">
        <f>Table1[[#This Row],[Regular Hours3]]*Table1[[#This Row],[Regular Wage Cap]]</f>
        <v>0</v>
      </c>
      <c r="AG735" s="41">
        <f>Table1[[#This Row],[OvertimeHours5]]*Table1[[#This Row],[Overtime Wage Cap]]</f>
        <v>0</v>
      </c>
      <c r="AH735" s="41">
        <f>Table1[[#This Row],[Holiday Hours7]]*Table1[[#This Row],[Holiday Wage Cap]]</f>
        <v>0</v>
      </c>
      <c r="AI735" s="41">
        <f>SUM(Table1[[#This Row],[Regular]:[Holiday]])</f>
        <v>0</v>
      </c>
      <c r="AJ735" s="41">
        <f>IF(Table1[[#This Row],[Total]]=0,0,Table1[[#This Row],[Total2]]-Table1[[#This Row],[Total]])</f>
        <v>0</v>
      </c>
      <c r="AK735" s="41">
        <f>Table1[[#This Row],[Difference]]*Table1[[#This Row],[DDS Funding Percent]]</f>
        <v>0</v>
      </c>
      <c r="AL735" s="41">
        <f>IF(Table1[[#This Row],[Regular Hourly Wage]]&lt;&gt;0,Table1[[#This Row],[Regular Wage Cap]]-Table1[[#This Row],[Regular Hourly Wage]],0)</f>
        <v>0</v>
      </c>
      <c r="AM735" s="38"/>
      <c r="AN735" s="41">
        <f>Table1[[#This Row],[Wage Difference]]*Table1[[#This Row],[Post Wage Increase Time Off Accruals (Hours)]]</f>
        <v>0</v>
      </c>
      <c r="AO735" s="41">
        <f>Table1[[#This Row],[Min Wage Time Off Accrual Expense]]*Table1[[#This Row],[DDS Funding Percent]]</f>
        <v>0</v>
      </c>
      <c r="AP735" s="1"/>
      <c r="AQ735" s="18"/>
    </row>
    <row r="736" spans="3:43" x14ac:dyDescent="0.25">
      <c r="C736" s="58"/>
      <c r="D736" s="57"/>
      <c r="K736" s="41">
        <f>SUM(Table1[[#This Row],[Regular Wages]],Table1[[#This Row],[OvertimeWages]],Table1[[#This Row],[Holiday Wages]],Table1[[#This Row],[Incentive Payments]])</f>
        <v>0</v>
      </c>
      <c r="L736" s="38"/>
      <c r="M736" s="38"/>
      <c r="N736" s="38"/>
      <c r="O736" s="38"/>
      <c r="P736" s="38"/>
      <c r="Q736" s="38"/>
      <c r="R736" s="38"/>
      <c r="S736" s="41">
        <f>SUM(Table1[[#This Row],[Regular Wages2]],Table1[[#This Row],[OvertimeWages4]],Table1[[#This Row],[Holiday Wages6]],Table1[[#This Row],[Incentive Payments8]])</f>
        <v>0</v>
      </c>
      <c r="T736" s="41">
        <f>SUM(Table1[[#This Row],[Total Pre Min Wage Wages]],Table1[[#This Row],[Total After Min Wage Wages]])</f>
        <v>0</v>
      </c>
      <c r="U736" s="41">
        <f>IFERROR(IF(OR(Table1[[#This Row],[Regular Hours]]=0,Table1[[#This Row],[Regular Hours]]=""),VLOOKUP(Table1[[#This Row],[Position Title]],startingWages!$A$2:$D$200,2, FALSE),Table1[[#This Row],[Regular Wages]]/Table1[[#This Row],[Regular Hours]]),0)</f>
        <v>0</v>
      </c>
      <c r="V736" s="41">
        <f>IF(OR(Table1[[#This Row],[OvertimeHours]]="",Table1[[#This Row],[OvertimeHours]]=0),Table1[[#This Row],[Regular Hourly Wage]]*1.5,Table1[[#This Row],[OvertimeWages]]/Table1[[#This Row],[OvertimeHours]])</f>
        <v>0</v>
      </c>
      <c r="W736" s="41">
        <f>IF(OR(Table1[[#This Row],[Holiday Hours]]="",Table1[[#This Row],[Holiday Hours]]=0),Table1[[#This Row],[Regular Hourly Wage]],Table1[[#This Row],[Holiday Wages]]/Table1[[#This Row],[Holiday Hours]])</f>
        <v>0</v>
      </c>
      <c r="X736" s="41" t="str">
        <f>IF(Table1[[#This Row],[Regular Hourly Wage]]&lt;14.05,"$14.75",IF(Table1[[#This Row],[Regular Hourly Wage]]&lt;30,"5%","None"))</f>
        <v>$14.75</v>
      </c>
      <c r="Y736" s="41">
        <f>IF(Table1[[#This Row],[Wage Category]]="5%",Table1[[#This Row],[Regular Hourly Wage]]*1.05,IF(Table1[[#This Row],[Wage Category]]="$14.75",14.75,Table1[[#This Row],[Regular Hourly Wage]]))</f>
        <v>14.75</v>
      </c>
      <c r="Z736" s="41">
        <f>(1+IF(Table1[[#This Row],[Regular Hourly Wage]]=0,0.5,(Table1[[#This Row],[Overtime Hourly Wage]]-Table1[[#This Row],[Regular Hourly Wage]])/Table1[[#This Row],[Regular Hourly Wage]]))*Table1[[#This Row],[Regular Wage Cap]]</f>
        <v>22.125</v>
      </c>
      <c r="AA736" s="41">
        <f>(1+IF(Table1[[#This Row],[Regular Hourly Wage]]=0,0,(Table1[[#This Row],[Holiday Hourly Wage]]-Table1[[#This Row],[Regular Hourly Wage]])/Table1[[#This Row],[Regular Hourly Wage]]))*Table1[[#This Row],[Regular Wage Cap]]</f>
        <v>14.75</v>
      </c>
      <c r="AB736" s="41">
        <f>Table1[[#This Row],[Regular Hours3]]*Table1[[#This Row],[Regular Hourly Wage]]</f>
        <v>0</v>
      </c>
      <c r="AC736" s="41">
        <f>Table1[[#This Row],[OvertimeHours5]]*Table1[[#This Row],[Overtime Hourly Wage]]</f>
        <v>0</v>
      </c>
      <c r="AD736" s="41">
        <f>Table1[[#This Row],[Holiday Hours7]]*Table1[[#This Row],[Holiday Hourly Wage]]</f>
        <v>0</v>
      </c>
      <c r="AE736" s="41">
        <f>SUM(Table1[[#This Row],[Regular10]:[Holiday12]])</f>
        <v>0</v>
      </c>
      <c r="AF736" s="41">
        <f>Table1[[#This Row],[Regular Hours3]]*Table1[[#This Row],[Regular Wage Cap]]</f>
        <v>0</v>
      </c>
      <c r="AG736" s="41">
        <f>Table1[[#This Row],[OvertimeHours5]]*Table1[[#This Row],[Overtime Wage Cap]]</f>
        <v>0</v>
      </c>
      <c r="AH736" s="41">
        <f>Table1[[#This Row],[Holiday Hours7]]*Table1[[#This Row],[Holiday Wage Cap]]</f>
        <v>0</v>
      </c>
      <c r="AI736" s="41">
        <f>SUM(Table1[[#This Row],[Regular]:[Holiday]])</f>
        <v>0</v>
      </c>
      <c r="AJ736" s="41">
        <f>IF(Table1[[#This Row],[Total]]=0,0,Table1[[#This Row],[Total2]]-Table1[[#This Row],[Total]])</f>
        <v>0</v>
      </c>
      <c r="AK736" s="41">
        <f>Table1[[#This Row],[Difference]]*Table1[[#This Row],[DDS Funding Percent]]</f>
        <v>0</v>
      </c>
      <c r="AL736" s="41">
        <f>IF(Table1[[#This Row],[Regular Hourly Wage]]&lt;&gt;0,Table1[[#This Row],[Regular Wage Cap]]-Table1[[#This Row],[Regular Hourly Wage]],0)</f>
        <v>0</v>
      </c>
      <c r="AM736" s="38"/>
      <c r="AN736" s="41">
        <f>Table1[[#This Row],[Wage Difference]]*Table1[[#This Row],[Post Wage Increase Time Off Accruals (Hours)]]</f>
        <v>0</v>
      </c>
      <c r="AO736" s="41">
        <f>Table1[[#This Row],[Min Wage Time Off Accrual Expense]]*Table1[[#This Row],[DDS Funding Percent]]</f>
        <v>0</v>
      </c>
      <c r="AP736" s="1"/>
      <c r="AQ736" s="18"/>
    </row>
    <row r="737" spans="3:43" x14ac:dyDescent="0.25">
      <c r="C737" s="58"/>
      <c r="D737" s="57"/>
      <c r="K737" s="41">
        <f>SUM(Table1[[#This Row],[Regular Wages]],Table1[[#This Row],[OvertimeWages]],Table1[[#This Row],[Holiday Wages]],Table1[[#This Row],[Incentive Payments]])</f>
        <v>0</v>
      </c>
      <c r="L737" s="38"/>
      <c r="M737" s="38"/>
      <c r="N737" s="38"/>
      <c r="O737" s="38"/>
      <c r="P737" s="38"/>
      <c r="Q737" s="38"/>
      <c r="R737" s="38"/>
      <c r="S737" s="41">
        <f>SUM(Table1[[#This Row],[Regular Wages2]],Table1[[#This Row],[OvertimeWages4]],Table1[[#This Row],[Holiday Wages6]],Table1[[#This Row],[Incentive Payments8]])</f>
        <v>0</v>
      </c>
      <c r="T737" s="41">
        <f>SUM(Table1[[#This Row],[Total Pre Min Wage Wages]],Table1[[#This Row],[Total After Min Wage Wages]])</f>
        <v>0</v>
      </c>
      <c r="U737" s="41">
        <f>IFERROR(IF(OR(Table1[[#This Row],[Regular Hours]]=0,Table1[[#This Row],[Regular Hours]]=""),VLOOKUP(Table1[[#This Row],[Position Title]],startingWages!$A$2:$D$200,2, FALSE),Table1[[#This Row],[Regular Wages]]/Table1[[#This Row],[Regular Hours]]),0)</f>
        <v>0</v>
      </c>
      <c r="V737" s="41">
        <f>IF(OR(Table1[[#This Row],[OvertimeHours]]="",Table1[[#This Row],[OvertimeHours]]=0),Table1[[#This Row],[Regular Hourly Wage]]*1.5,Table1[[#This Row],[OvertimeWages]]/Table1[[#This Row],[OvertimeHours]])</f>
        <v>0</v>
      </c>
      <c r="W737" s="41">
        <f>IF(OR(Table1[[#This Row],[Holiday Hours]]="",Table1[[#This Row],[Holiday Hours]]=0),Table1[[#This Row],[Regular Hourly Wage]],Table1[[#This Row],[Holiday Wages]]/Table1[[#This Row],[Holiday Hours]])</f>
        <v>0</v>
      </c>
      <c r="X737" s="41" t="str">
        <f>IF(Table1[[#This Row],[Regular Hourly Wage]]&lt;14.05,"$14.75",IF(Table1[[#This Row],[Regular Hourly Wage]]&lt;30,"5%","None"))</f>
        <v>$14.75</v>
      </c>
      <c r="Y737" s="41">
        <f>IF(Table1[[#This Row],[Wage Category]]="5%",Table1[[#This Row],[Regular Hourly Wage]]*1.05,IF(Table1[[#This Row],[Wage Category]]="$14.75",14.75,Table1[[#This Row],[Regular Hourly Wage]]))</f>
        <v>14.75</v>
      </c>
      <c r="Z737" s="41">
        <f>(1+IF(Table1[[#This Row],[Regular Hourly Wage]]=0,0.5,(Table1[[#This Row],[Overtime Hourly Wage]]-Table1[[#This Row],[Regular Hourly Wage]])/Table1[[#This Row],[Regular Hourly Wage]]))*Table1[[#This Row],[Regular Wage Cap]]</f>
        <v>22.125</v>
      </c>
      <c r="AA737" s="41">
        <f>(1+IF(Table1[[#This Row],[Regular Hourly Wage]]=0,0,(Table1[[#This Row],[Holiday Hourly Wage]]-Table1[[#This Row],[Regular Hourly Wage]])/Table1[[#This Row],[Regular Hourly Wage]]))*Table1[[#This Row],[Regular Wage Cap]]</f>
        <v>14.75</v>
      </c>
      <c r="AB737" s="41">
        <f>Table1[[#This Row],[Regular Hours3]]*Table1[[#This Row],[Regular Hourly Wage]]</f>
        <v>0</v>
      </c>
      <c r="AC737" s="41">
        <f>Table1[[#This Row],[OvertimeHours5]]*Table1[[#This Row],[Overtime Hourly Wage]]</f>
        <v>0</v>
      </c>
      <c r="AD737" s="41">
        <f>Table1[[#This Row],[Holiday Hours7]]*Table1[[#This Row],[Holiday Hourly Wage]]</f>
        <v>0</v>
      </c>
      <c r="AE737" s="41">
        <f>SUM(Table1[[#This Row],[Regular10]:[Holiday12]])</f>
        <v>0</v>
      </c>
      <c r="AF737" s="41">
        <f>Table1[[#This Row],[Regular Hours3]]*Table1[[#This Row],[Regular Wage Cap]]</f>
        <v>0</v>
      </c>
      <c r="AG737" s="41">
        <f>Table1[[#This Row],[OvertimeHours5]]*Table1[[#This Row],[Overtime Wage Cap]]</f>
        <v>0</v>
      </c>
      <c r="AH737" s="41">
        <f>Table1[[#This Row],[Holiday Hours7]]*Table1[[#This Row],[Holiday Wage Cap]]</f>
        <v>0</v>
      </c>
      <c r="AI737" s="41">
        <f>SUM(Table1[[#This Row],[Regular]:[Holiday]])</f>
        <v>0</v>
      </c>
      <c r="AJ737" s="41">
        <f>IF(Table1[[#This Row],[Total]]=0,0,Table1[[#This Row],[Total2]]-Table1[[#This Row],[Total]])</f>
        <v>0</v>
      </c>
      <c r="AK737" s="41">
        <f>Table1[[#This Row],[Difference]]*Table1[[#This Row],[DDS Funding Percent]]</f>
        <v>0</v>
      </c>
      <c r="AL737" s="41">
        <f>IF(Table1[[#This Row],[Regular Hourly Wage]]&lt;&gt;0,Table1[[#This Row],[Regular Wage Cap]]-Table1[[#This Row],[Regular Hourly Wage]],0)</f>
        <v>0</v>
      </c>
      <c r="AM737" s="38"/>
      <c r="AN737" s="41">
        <f>Table1[[#This Row],[Wage Difference]]*Table1[[#This Row],[Post Wage Increase Time Off Accruals (Hours)]]</f>
        <v>0</v>
      </c>
      <c r="AO737" s="41">
        <f>Table1[[#This Row],[Min Wage Time Off Accrual Expense]]*Table1[[#This Row],[DDS Funding Percent]]</f>
        <v>0</v>
      </c>
      <c r="AP737" s="1"/>
      <c r="AQ737" s="18"/>
    </row>
    <row r="738" spans="3:43" x14ac:dyDescent="0.25">
      <c r="C738" s="58"/>
      <c r="D738" s="57"/>
      <c r="K738" s="41">
        <f>SUM(Table1[[#This Row],[Regular Wages]],Table1[[#This Row],[OvertimeWages]],Table1[[#This Row],[Holiday Wages]],Table1[[#This Row],[Incentive Payments]])</f>
        <v>0</v>
      </c>
      <c r="L738" s="38"/>
      <c r="M738" s="38"/>
      <c r="N738" s="38"/>
      <c r="O738" s="38"/>
      <c r="P738" s="38"/>
      <c r="Q738" s="38"/>
      <c r="R738" s="38"/>
      <c r="S738" s="41">
        <f>SUM(Table1[[#This Row],[Regular Wages2]],Table1[[#This Row],[OvertimeWages4]],Table1[[#This Row],[Holiday Wages6]],Table1[[#This Row],[Incentive Payments8]])</f>
        <v>0</v>
      </c>
      <c r="T738" s="41">
        <f>SUM(Table1[[#This Row],[Total Pre Min Wage Wages]],Table1[[#This Row],[Total After Min Wage Wages]])</f>
        <v>0</v>
      </c>
      <c r="U738" s="41">
        <f>IFERROR(IF(OR(Table1[[#This Row],[Regular Hours]]=0,Table1[[#This Row],[Regular Hours]]=""),VLOOKUP(Table1[[#This Row],[Position Title]],startingWages!$A$2:$D$200,2, FALSE),Table1[[#This Row],[Regular Wages]]/Table1[[#This Row],[Regular Hours]]),0)</f>
        <v>0</v>
      </c>
      <c r="V738" s="41">
        <f>IF(OR(Table1[[#This Row],[OvertimeHours]]="",Table1[[#This Row],[OvertimeHours]]=0),Table1[[#This Row],[Regular Hourly Wage]]*1.5,Table1[[#This Row],[OvertimeWages]]/Table1[[#This Row],[OvertimeHours]])</f>
        <v>0</v>
      </c>
      <c r="W738" s="41">
        <f>IF(OR(Table1[[#This Row],[Holiday Hours]]="",Table1[[#This Row],[Holiday Hours]]=0),Table1[[#This Row],[Regular Hourly Wage]],Table1[[#This Row],[Holiday Wages]]/Table1[[#This Row],[Holiday Hours]])</f>
        <v>0</v>
      </c>
      <c r="X738" s="41" t="str">
        <f>IF(Table1[[#This Row],[Regular Hourly Wage]]&lt;14.05,"$14.75",IF(Table1[[#This Row],[Regular Hourly Wage]]&lt;30,"5%","None"))</f>
        <v>$14.75</v>
      </c>
      <c r="Y738" s="41">
        <f>IF(Table1[[#This Row],[Wage Category]]="5%",Table1[[#This Row],[Regular Hourly Wage]]*1.05,IF(Table1[[#This Row],[Wage Category]]="$14.75",14.75,Table1[[#This Row],[Regular Hourly Wage]]))</f>
        <v>14.75</v>
      </c>
      <c r="Z738" s="41">
        <f>(1+IF(Table1[[#This Row],[Regular Hourly Wage]]=0,0.5,(Table1[[#This Row],[Overtime Hourly Wage]]-Table1[[#This Row],[Regular Hourly Wage]])/Table1[[#This Row],[Regular Hourly Wage]]))*Table1[[#This Row],[Regular Wage Cap]]</f>
        <v>22.125</v>
      </c>
      <c r="AA738" s="41">
        <f>(1+IF(Table1[[#This Row],[Regular Hourly Wage]]=0,0,(Table1[[#This Row],[Holiday Hourly Wage]]-Table1[[#This Row],[Regular Hourly Wage]])/Table1[[#This Row],[Regular Hourly Wage]]))*Table1[[#This Row],[Regular Wage Cap]]</f>
        <v>14.75</v>
      </c>
      <c r="AB738" s="41">
        <f>Table1[[#This Row],[Regular Hours3]]*Table1[[#This Row],[Regular Hourly Wage]]</f>
        <v>0</v>
      </c>
      <c r="AC738" s="41">
        <f>Table1[[#This Row],[OvertimeHours5]]*Table1[[#This Row],[Overtime Hourly Wage]]</f>
        <v>0</v>
      </c>
      <c r="AD738" s="41">
        <f>Table1[[#This Row],[Holiday Hours7]]*Table1[[#This Row],[Holiday Hourly Wage]]</f>
        <v>0</v>
      </c>
      <c r="AE738" s="41">
        <f>SUM(Table1[[#This Row],[Regular10]:[Holiday12]])</f>
        <v>0</v>
      </c>
      <c r="AF738" s="41">
        <f>Table1[[#This Row],[Regular Hours3]]*Table1[[#This Row],[Regular Wage Cap]]</f>
        <v>0</v>
      </c>
      <c r="AG738" s="41">
        <f>Table1[[#This Row],[OvertimeHours5]]*Table1[[#This Row],[Overtime Wage Cap]]</f>
        <v>0</v>
      </c>
      <c r="AH738" s="41">
        <f>Table1[[#This Row],[Holiday Hours7]]*Table1[[#This Row],[Holiday Wage Cap]]</f>
        <v>0</v>
      </c>
      <c r="AI738" s="41">
        <f>SUM(Table1[[#This Row],[Regular]:[Holiday]])</f>
        <v>0</v>
      </c>
      <c r="AJ738" s="41">
        <f>IF(Table1[[#This Row],[Total]]=0,0,Table1[[#This Row],[Total2]]-Table1[[#This Row],[Total]])</f>
        <v>0</v>
      </c>
      <c r="AK738" s="41">
        <f>Table1[[#This Row],[Difference]]*Table1[[#This Row],[DDS Funding Percent]]</f>
        <v>0</v>
      </c>
      <c r="AL738" s="41">
        <f>IF(Table1[[#This Row],[Regular Hourly Wage]]&lt;&gt;0,Table1[[#This Row],[Regular Wage Cap]]-Table1[[#This Row],[Regular Hourly Wage]],0)</f>
        <v>0</v>
      </c>
      <c r="AM738" s="38"/>
      <c r="AN738" s="41">
        <f>Table1[[#This Row],[Wage Difference]]*Table1[[#This Row],[Post Wage Increase Time Off Accruals (Hours)]]</f>
        <v>0</v>
      </c>
      <c r="AO738" s="41">
        <f>Table1[[#This Row],[Min Wage Time Off Accrual Expense]]*Table1[[#This Row],[DDS Funding Percent]]</f>
        <v>0</v>
      </c>
      <c r="AP738" s="1"/>
      <c r="AQ738" s="18"/>
    </row>
    <row r="739" spans="3:43" x14ac:dyDescent="0.25">
      <c r="C739" s="58"/>
      <c r="D739" s="57"/>
      <c r="K739" s="41">
        <f>SUM(Table1[[#This Row],[Regular Wages]],Table1[[#This Row],[OvertimeWages]],Table1[[#This Row],[Holiday Wages]],Table1[[#This Row],[Incentive Payments]])</f>
        <v>0</v>
      </c>
      <c r="L739" s="38"/>
      <c r="M739" s="38"/>
      <c r="N739" s="38"/>
      <c r="O739" s="38"/>
      <c r="P739" s="38"/>
      <c r="Q739" s="38"/>
      <c r="R739" s="38"/>
      <c r="S739" s="41">
        <f>SUM(Table1[[#This Row],[Regular Wages2]],Table1[[#This Row],[OvertimeWages4]],Table1[[#This Row],[Holiday Wages6]],Table1[[#This Row],[Incentive Payments8]])</f>
        <v>0</v>
      </c>
      <c r="T739" s="41">
        <f>SUM(Table1[[#This Row],[Total Pre Min Wage Wages]],Table1[[#This Row],[Total After Min Wage Wages]])</f>
        <v>0</v>
      </c>
      <c r="U739" s="41">
        <f>IFERROR(IF(OR(Table1[[#This Row],[Regular Hours]]=0,Table1[[#This Row],[Regular Hours]]=""),VLOOKUP(Table1[[#This Row],[Position Title]],startingWages!$A$2:$D$200,2, FALSE),Table1[[#This Row],[Regular Wages]]/Table1[[#This Row],[Regular Hours]]),0)</f>
        <v>0</v>
      </c>
      <c r="V739" s="41">
        <f>IF(OR(Table1[[#This Row],[OvertimeHours]]="",Table1[[#This Row],[OvertimeHours]]=0),Table1[[#This Row],[Regular Hourly Wage]]*1.5,Table1[[#This Row],[OvertimeWages]]/Table1[[#This Row],[OvertimeHours]])</f>
        <v>0</v>
      </c>
      <c r="W739" s="41">
        <f>IF(OR(Table1[[#This Row],[Holiday Hours]]="",Table1[[#This Row],[Holiday Hours]]=0),Table1[[#This Row],[Regular Hourly Wage]],Table1[[#This Row],[Holiday Wages]]/Table1[[#This Row],[Holiday Hours]])</f>
        <v>0</v>
      </c>
      <c r="X739" s="41" t="str">
        <f>IF(Table1[[#This Row],[Regular Hourly Wage]]&lt;14.05,"$14.75",IF(Table1[[#This Row],[Regular Hourly Wage]]&lt;30,"5%","None"))</f>
        <v>$14.75</v>
      </c>
      <c r="Y739" s="41">
        <f>IF(Table1[[#This Row],[Wage Category]]="5%",Table1[[#This Row],[Regular Hourly Wage]]*1.05,IF(Table1[[#This Row],[Wage Category]]="$14.75",14.75,Table1[[#This Row],[Regular Hourly Wage]]))</f>
        <v>14.75</v>
      </c>
      <c r="Z739" s="41">
        <f>(1+IF(Table1[[#This Row],[Regular Hourly Wage]]=0,0.5,(Table1[[#This Row],[Overtime Hourly Wage]]-Table1[[#This Row],[Regular Hourly Wage]])/Table1[[#This Row],[Regular Hourly Wage]]))*Table1[[#This Row],[Regular Wage Cap]]</f>
        <v>22.125</v>
      </c>
      <c r="AA739" s="41">
        <f>(1+IF(Table1[[#This Row],[Regular Hourly Wage]]=0,0,(Table1[[#This Row],[Holiday Hourly Wage]]-Table1[[#This Row],[Regular Hourly Wage]])/Table1[[#This Row],[Regular Hourly Wage]]))*Table1[[#This Row],[Regular Wage Cap]]</f>
        <v>14.75</v>
      </c>
      <c r="AB739" s="41">
        <f>Table1[[#This Row],[Regular Hours3]]*Table1[[#This Row],[Regular Hourly Wage]]</f>
        <v>0</v>
      </c>
      <c r="AC739" s="41">
        <f>Table1[[#This Row],[OvertimeHours5]]*Table1[[#This Row],[Overtime Hourly Wage]]</f>
        <v>0</v>
      </c>
      <c r="AD739" s="41">
        <f>Table1[[#This Row],[Holiday Hours7]]*Table1[[#This Row],[Holiday Hourly Wage]]</f>
        <v>0</v>
      </c>
      <c r="AE739" s="41">
        <f>SUM(Table1[[#This Row],[Regular10]:[Holiday12]])</f>
        <v>0</v>
      </c>
      <c r="AF739" s="41">
        <f>Table1[[#This Row],[Regular Hours3]]*Table1[[#This Row],[Regular Wage Cap]]</f>
        <v>0</v>
      </c>
      <c r="AG739" s="41">
        <f>Table1[[#This Row],[OvertimeHours5]]*Table1[[#This Row],[Overtime Wage Cap]]</f>
        <v>0</v>
      </c>
      <c r="AH739" s="41">
        <f>Table1[[#This Row],[Holiday Hours7]]*Table1[[#This Row],[Holiday Wage Cap]]</f>
        <v>0</v>
      </c>
      <c r="AI739" s="41">
        <f>SUM(Table1[[#This Row],[Regular]:[Holiday]])</f>
        <v>0</v>
      </c>
      <c r="AJ739" s="41">
        <f>IF(Table1[[#This Row],[Total]]=0,0,Table1[[#This Row],[Total2]]-Table1[[#This Row],[Total]])</f>
        <v>0</v>
      </c>
      <c r="AK739" s="41">
        <f>Table1[[#This Row],[Difference]]*Table1[[#This Row],[DDS Funding Percent]]</f>
        <v>0</v>
      </c>
      <c r="AL739" s="41">
        <f>IF(Table1[[#This Row],[Regular Hourly Wage]]&lt;&gt;0,Table1[[#This Row],[Regular Wage Cap]]-Table1[[#This Row],[Regular Hourly Wage]],0)</f>
        <v>0</v>
      </c>
      <c r="AM739" s="38"/>
      <c r="AN739" s="41">
        <f>Table1[[#This Row],[Wage Difference]]*Table1[[#This Row],[Post Wage Increase Time Off Accruals (Hours)]]</f>
        <v>0</v>
      </c>
      <c r="AO739" s="41">
        <f>Table1[[#This Row],[Min Wage Time Off Accrual Expense]]*Table1[[#This Row],[DDS Funding Percent]]</f>
        <v>0</v>
      </c>
      <c r="AP739" s="1"/>
      <c r="AQ739" s="18"/>
    </row>
    <row r="740" spans="3:43" x14ac:dyDescent="0.25">
      <c r="C740" s="58"/>
      <c r="D740" s="57"/>
      <c r="K740" s="41">
        <f>SUM(Table1[[#This Row],[Regular Wages]],Table1[[#This Row],[OvertimeWages]],Table1[[#This Row],[Holiday Wages]],Table1[[#This Row],[Incentive Payments]])</f>
        <v>0</v>
      </c>
      <c r="L740" s="38"/>
      <c r="M740" s="38"/>
      <c r="N740" s="38"/>
      <c r="O740" s="38"/>
      <c r="P740" s="38"/>
      <c r="Q740" s="38"/>
      <c r="R740" s="38"/>
      <c r="S740" s="41">
        <f>SUM(Table1[[#This Row],[Regular Wages2]],Table1[[#This Row],[OvertimeWages4]],Table1[[#This Row],[Holiday Wages6]],Table1[[#This Row],[Incentive Payments8]])</f>
        <v>0</v>
      </c>
      <c r="T740" s="41">
        <f>SUM(Table1[[#This Row],[Total Pre Min Wage Wages]],Table1[[#This Row],[Total After Min Wage Wages]])</f>
        <v>0</v>
      </c>
      <c r="U740" s="41">
        <f>IFERROR(IF(OR(Table1[[#This Row],[Regular Hours]]=0,Table1[[#This Row],[Regular Hours]]=""),VLOOKUP(Table1[[#This Row],[Position Title]],startingWages!$A$2:$D$200,2, FALSE),Table1[[#This Row],[Regular Wages]]/Table1[[#This Row],[Regular Hours]]),0)</f>
        <v>0</v>
      </c>
      <c r="V740" s="41">
        <f>IF(OR(Table1[[#This Row],[OvertimeHours]]="",Table1[[#This Row],[OvertimeHours]]=0),Table1[[#This Row],[Regular Hourly Wage]]*1.5,Table1[[#This Row],[OvertimeWages]]/Table1[[#This Row],[OvertimeHours]])</f>
        <v>0</v>
      </c>
      <c r="W740" s="41">
        <f>IF(OR(Table1[[#This Row],[Holiday Hours]]="",Table1[[#This Row],[Holiday Hours]]=0),Table1[[#This Row],[Regular Hourly Wage]],Table1[[#This Row],[Holiday Wages]]/Table1[[#This Row],[Holiday Hours]])</f>
        <v>0</v>
      </c>
      <c r="X740" s="41" t="str">
        <f>IF(Table1[[#This Row],[Regular Hourly Wage]]&lt;14.05,"$14.75",IF(Table1[[#This Row],[Regular Hourly Wage]]&lt;30,"5%","None"))</f>
        <v>$14.75</v>
      </c>
      <c r="Y740" s="41">
        <f>IF(Table1[[#This Row],[Wage Category]]="5%",Table1[[#This Row],[Regular Hourly Wage]]*1.05,IF(Table1[[#This Row],[Wage Category]]="$14.75",14.75,Table1[[#This Row],[Regular Hourly Wage]]))</f>
        <v>14.75</v>
      </c>
      <c r="Z740" s="41">
        <f>(1+IF(Table1[[#This Row],[Regular Hourly Wage]]=0,0.5,(Table1[[#This Row],[Overtime Hourly Wage]]-Table1[[#This Row],[Regular Hourly Wage]])/Table1[[#This Row],[Regular Hourly Wage]]))*Table1[[#This Row],[Regular Wage Cap]]</f>
        <v>22.125</v>
      </c>
      <c r="AA740" s="41">
        <f>(1+IF(Table1[[#This Row],[Regular Hourly Wage]]=0,0,(Table1[[#This Row],[Holiday Hourly Wage]]-Table1[[#This Row],[Regular Hourly Wage]])/Table1[[#This Row],[Regular Hourly Wage]]))*Table1[[#This Row],[Regular Wage Cap]]</f>
        <v>14.75</v>
      </c>
      <c r="AB740" s="41">
        <f>Table1[[#This Row],[Regular Hours3]]*Table1[[#This Row],[Regular Hourly Wage]]</f>
        <v>0</v>
      </c>
      <c r="AC740" s="41">
        <f>Table1[[#This Row],[OvertimeHours5]]*Table1[[#This Row],[Overtime Hourly Wage]]</f>
        <v>0</v>
      </c>
      <c r="AD740" s="41">
        <f>Table1[[#This Row],[Holiday Hours7]]*Table1[[#This Row],[Holiday Hourly Wage]]</f>
        <v>0</v>
      </c>
      <c r="AE740" s="41">
        <f>SUM(Table1[[#This Row],[Regular10]:[Holiday12]])</f>
        <v>0</v>
      </c>
      <c r="AF740" s="41">
        <f>Table1[[#This Row],[Regular Hours3]]*Table1[[#This Row],[Regular Wage Cap]]</f>
        <v>0</v>
      </c>
      <c r="AG740" s="41">
        <f>Table1[[#This Row],[OvertimeHours5]]*Table1[[#This Row],[Overtime Wage Cap]]</f>
        <v>0</v>
      </c>
      <c r="AH740" s="41">
        <f>Table1[[#This Row],[Holiday Hours7]]*Table1[[#This Row],[Holiday Wage Cap]]</f>
        <v>0</v>
      </c>
      <c r="AI740" s="41">
        <f>SUM(Table1[[#This Row],[Regular]:[Holiday]])</f>
        <v>0</v>
      </c>
      <c r="AJ740" s="41">
        <f>IF(Table1[[#This Row],[Total]]=0,0,Table1[[#This Row],[Total2]]-Table1[[#This Row],[Total]])</f>
        <v>0</v>
      </c>
      <c r="AK740" s="41">
        <f>Table1[[#This Row],[Difference]]*Table1[[#This Row],[DDS Funding Percent]]</f>
        <v>0</v>
      </c>
      <c r="AL740" s="41">
        <f>IF(Table1[[#This Row],[Regular Hourly Wage]]&lt;&gt;0,Table1[[#This Row],[Regular Wage Cap]]-Table1[[#This Row],[Regular Hourly Wage]],0)</f>
        <v>0</v>
      </c>
      <c r="AM740" s="38"/>
      <c r="AN740" s="41">
        <f>Table1[[#This Row],[Wage Difference]]*Table1[[#This Row],[Post Wage Increase Time Off Accruals (Hours)]]</f>
        <v>0</v>
      </c>
      <c r="AO740" s="41">
        <f>Table1[[#This Row],[Min Wage Time Off Accrual Expense]]*Table1[[#This Row],[DDS Funding Percent]]</f>
        <v>0</v>
      </c>
      <c r="AP740" s="1"/>
      <c r="AQ740" s="18"/>
    </row>
    <row r="741" spans="3:43" x14ac:dyDescent="0.25">
      <c r="C741" s="58"/>
      <c r="D741" s="57"/>
      <c r="K741" s="41">
        <f>SUM(Table1[[#This Row],[Regular Wages]],Table1[[#This Row],[OvertimeWages]],Table1[[#This Row],[Holiday Wages]],Table1[[#This Row],[Incentive Payments]])</f>
        <v>0</v>
      </c>
      <c r="L741" s="38"/>
      <c r="M741" s="38"/>
      <c r="N741" s="38"/>
      <c r="O741" s="38"/>
      <c r="P741" s="38"/>
      <c r="Q741" s="38"/>
      <c r="R741" s="38"/>
      <c r="S741" s="41">
        <f>SUM(Table1[[#This Row],[Regular Wages2]],Table1[[#This Row],[OvertimeWages4]],Table1[[#This Row],[Holiday Wages6]],Table1[[#This Row],[Incentive Payments8]])</f>
        <v>0</v>
      </c>
      <c r="T741" s="41">
        <f>SUM(Table1[[#This Row],[Total Pre Min Wage Wages]],Table1[[#This Row],[Total After Min Wage Wages]])</f>
        <v>0</v>
      </c>
      <c r="U741" s="41">
        <f>IFERROR(IF(OR(Table1[[#This Row],[Regular Hours]]=0,Table1[[#This Row],[Regular Hours]]=""),VLOOKUP(Table1[[#This Row],[Position Title]],startingWages!$A$2:$D$200,2, FALSE),Table1[[#This Row],[Regular Wages]]/Table1[[#This Row],[Regular Hours]]),0)</f>
        <v>0</v>
      </c>
      <c r="V741" s="41">
        <f>IF(OR(Table1[[#This Row],[OvertimeHours]]="",Table1[[#This Row],[OvertimeHours]]=0),Table1[[#This Row],[Regular Hourly Wage]]*1.5,Table1[[#This Row],[OvertimeWages]]/Table1[[#This Row],[OvertimeHours]])</f>
        <v>0</v>
      </c>
      <c r="W741" s="41">
        <f>IF(OR(Table1[[#This Row],[Holiday Hours]]="",Table1[[#This Row],[Holiday Hours]]=0),Table1[[#This Row],[Regular Hourly Wage]],Table1[[#This Row],[Holiday Wages]]/Table1[[#This Row],[Holiday Hours]])</f>
        <v>0</v>
      </c>
      <c r="X741" s="41" t="str">
        <f>IF(Table1[[#This Row],[Regular Hourly Wage]]&lt;14.05,"$14.75",IF(Table1[[#This Row],[Regular Hourly Wage]]&lt;30,"5%","None"))</f>
        <v>$14.75</v>
      </c>
      <c r="Y741" s="41">
        <f>IF(Table1[[#This Row],[Wage Category]]="5%",Table1[[#This Row],[Regular Hourly Wage]]*1.05,IF(Table1[[#This Row],[Wage Category]]="$14.75",14.75,Table1[[#This Row],[Regular Hourly Wage]]))</f>
        <v>14.75</v>
      </c>
      <c r="Z741" s="41">
        <f>(1+IF(Table1[[#This Row],[Regular Hourly Wage]]=0,0.5,(Table1[[#This Row],[Overtime Hourly Wage]]-Table1[[#This Row],[Regular Hourly Wage]])/Table1[[#This Row],[Regular Hourly Wage]]))*Table1[[#This Row],[Regular Wage Cap]]</f>
        <v>22.125</v>
      </c>
      <c r="AA741" s="41">
        <f>(1+IF(Table1[[#This Row],[Regular Hourly Wage]]=0,0,(Table1[[#This Row],[Holiday Hourly Wage]]-Table1[[#This Row],[Regular Hourly Wage]])/Table1[[#This Row],[Regular Hourly Wage]]))*Table1[[#This Row],[Regular Wage Cap]]</f>
        <v>14.75</v>
      </c>
      <c r="AB741" s="41">
        <f>Table1[[#This Row],[Regular Hours3]]*Table1[[#This Row],[Regular Hourly Wage]]</f>
        <v>0</v>
      </c>
      <c r="AC741" s="41">
        <f>Table1[[#This Row],[OvertimeHours5]]*Table1[[#This Row],[Overtime Hourly Wage]]</f>
        <v>0</v>
      </c>
      <c r="AD741" s="41">
        <f>Table1[[#This Row],[Holiday Hours7]]*Table1[[#This Row],[Holiday Hourly Wage]]</f>
        <v>0</v>
      </c>
      <c r="AE741" s="41">
        <f>SUM(Table1[[#This Row],[Regular10]:[Holiday12]])</f>
        <v>0</v>
      </c>
      <c r="AF741" s="41">
        <f>Table1[[#This Row],[Regular Hours3]]*Table1[[#This Row],[Regular Wage Cap]]</f>
        <v>0</v>
      </c>
      <c r="AG741" s="41">
        <f>Table1[[#This Row],[OvertimeHours5]]*Table1[[#This Row],[Overtime Wage Cap]]</f>
        <v>0</v>
      </c>
      <c r="AH741" s="41">
        <f>Table1[[#This Row],[Holiday Hours7]]*Table1[[#This Row],[Holiday Wage Cap]]</f>
        <v>0</v>
      </c>
      <c r="AI741" s="41">
        <f>SUM(Table1[[#This Row],[Regular]:[Holiday]])</f>
        <v>0</v>
      </c>
      <c r="AJ741" s="41">
        <f>IF(Table1[[#This Row],[Total]]=0,0,Table1[[#This Row],[Total2]]-Table1[[#This Row],[Total]])</f>
        <v>0</v>
      </c>
      <c r="AK741" s="41">
        <f>Table1[[#This Row],[Difference]]*Table1[[#This Row],[DDS Funding Percent]]</f>
        <v>0</v>
      </c>
      <c r="AL741" s="41">
        <f>IF(Table1[[#This Row],[Regular Hourly Wage]]&lt;&gt;0,Table1[[#This Row],[Regular Wage Cap]]-Table1[[#This Row],[Regular Hourly Wage]],0)</f>
        <v>0</v>
      </c>
      <c r="AM741" s="38"/>
      <c r="AN741" s="41">
        <f>Table1[[#This Row],[Wage Difference]]*Table1[[#This Row],[Post Wage Increase Time Off Accruals (Hours)]]</f>
        <v>0</v>
      </c>
      <c r="AO741" s="41">
        <f>Table1[[#This Row],[Min Wage Time Off Accrual Expense]]*Table1[[#This Row],[DDS Funding Percent]]</f>
        <v>0</v>
      </c>
      <c r="AP741" s="1"/>
      <c r="AQ741" s="18"/>
    </row>
    <row r="742" spans="3:43" x14ac:dyDescent="0.25">
      <c r="C742" s="58"/>
      <c r="D742" s="57"/>
      <c r="K742" s="41">
        <f>SUM(Table1[[#This Row],[Regular Wages]],Table1[[#This Row],[OvertimeWages]],Table1[[#This Row],[Holiday Wages]],Table1[[#This Row],[Incentive Payments]])</f>
        <v>0</v>
      </c>
      <c r="L742" s="38"/>
      <c r="M742" s="38"/>
      <c r="N742" s="38"/>
      <c r="O742" s="38"/>
      <c r="P742" s="38"/>
      <c r="Q742" s="38"/>
      <c r="R742" s="38"/>
      <c r="S742" s="41">
        <f>SUM(Table1[[#This Row],[Regular Wages2]],Table1[[#This Row],[OvertimeWages4]],Table1[[#This Row],[Holiday Wages6]],Table1[[#This Row],[Incentive Payments8]])</f>
        <v>0</v>
      </c>
      <c r="T742" s="41">
        <f>SUM(Table1[[#This Row],[Total Pre Min Wage Wages]],Table1[[#This Row],[Total After Min Wage Wages]])</f>
        <v>0</v>
      </c>
      <c r="U742" s="41">
        <f>IFERROR(IF(OR(Table1[[#This Row],[Regular Hours]]=0,Table1[[#This Row],[Regular Hours]]=""),VLOOKUP(Table1[[#This Row],[Position Title]],startingWages!$A$2:$D$200,2, FALSE),Table1[[#This Row],[Regular Wages]]/Table1[[#This Row],[Regular Hours]]),0)</f>
        <v>0</v>
      </c>
      <c r="V742" s="41">
        <f>IF(OR(Table1[[#This Row],[OvertimeHours]]="",Table1[[#This Row],[OvertimeHours]]=0),Table1[[#This Row],[Regular Hourly Wage]]*1.5,Table1[[#This Row],[OvertimeWages]]/Table1[[#This Row],[OvertimeHours]])</f>
        <v>0</v>
      </c>
      <c r="W742" s="41">
        <f>IF(OR(Table1[[#This Row],[Holiday Hours]]="",Table1[[#This Row],[Holiday Hours]]=0),Table1[[#This Row],[Regular Hourly Wage]],Table1[[#This Row],[Holiday Wages]]/Table1[[#This Row],[Holiday Hours]])</f>
        <v>0</v>
      </c>
      <c r="X742" s="41" t="str">
        <f>IF(Table1[[#This Row],[Regular Hourly Wage]]&lt;14.05,"$14.75",IF(Table1[[#This Row],[Regular Hourly Wage]]&lt;30,"5%","None"))</f>
        <v>$14.75</v>
      </c>
      <c r="Y742" s="41">
        <f>IF(Table1[[#This Row],[Wage Category]]="5%",Table1[[#This Row],[Regular Hourly Wage]]*1.05,IF(Table1[[#This Row],[Wage Category]]="$14.75",14.75,Table1[[#This Row],[Regular Hourly Wage]]))</f>
        <v>14.75</v>
      </c>
      <c r="Z742" s="41">
        <f>(1+IF(Table1[[#This Row],[Regular Hourly Wage]]=0,0.5,(Table1[[#This Row],[Overtime Hourly Wage]]-Table1[[#This Row],[Regular Hourly Wage]])/Table1[[#This Row],[Regular Hourly Wage]]))*Table1[[#This Row],[Regular Wage Cap]]</f>
        <v>22.125</v>
      </c>
      <c r="AA742" s="41">
        <f>(1+IF(Table1[[#This Row],[Regular Hourly Wage]]=0,0,(Table1[[#This Row],[Holiday Hourly Wage]]-Table1[[#This Row],[Regular Hourly Wage]])/Table1[[#This Row],[Regular Hourly Wage]]))*Table1[[#This Row],[Regular Wage Cap]]</f>
        <v>14.75</v>
      </c>
      <c r="AB742" s="41">
        <f>Table1[[#This Row],[Regular Hours3]]*Table1[[#This Row],[Regular Hourly Wage]]</f>
        <v>0</v>
      </c>
      <c r="AC742" s="41">
        <f>Table1[[#This Row],[OvertimeHours5]]*Table1[[#This Row],[Overtime Hourly Wage]]</f>
        <v>0</v>
      </c>
      <c r="AD742" s="41">
        <f>Table1[[#This Row],[Holiday Hours7]]*Table1[[#This Row],[Holiday Hourly Wage]]</f>
        <v>0</v>
      </c>
      <c r="AE742" s="41">
        <f>SUM(Table1[[#This Row],[Regular10]:[Holiday12]])</f>
        <v>0</v>
      </c>
      <c r="AF742" s="41">
        <f>Table1[[#This Row],[Regular Hours3]]*Table1[[#This Row],[Regular Wage Cap]]</f>
        <v>0</v>
      </c>
      <c r="AG742" s="41">
        <f>Table1[[#This Row],[OvertimeHours5]]*Table1[[#This Row],[Overtime Wage Cap]]</f>
        <v>0</v>
      </c>
      <c r="AH742" s="41">
        <f>Table1[[#This Row],[Holiday Hours7]]*Table1[[#This Row],[Holiday Wage Cap]]</f>
        <v>0</v>
      </c>
      <c r="AI742" s="41">
        <f>SUM(Table1[[#This Row],[Regular]:[Holiday]])</f>
        <v>0</v>
      </c>
      <c r="AJ742" s="41">
        <f>IF(Table1[[#This Row],[Total]]=0,0,Table1[[#This Row],[Total2]]-Table1[[#This Row],[Total]])</f>
        <v>0</v>
      </c>
      <c r="AK742" s="41">
        <f>Table1[[#This Row],[Difference]]*Table1[[#This Row],[DDS Funding Percent]]</f>
        <v>0</v>
      </c>
      <c r="AL742" s="41">
        <f>IF(Table1[[#This Row],[Regular Hourly Wage]]&lt;&gt;0,Table1[[#This Row],[Regular Wage Cap]]-Table1[[#This Row],[Regular Hourly Wage]],0)</f>
        <v>0</v>
      </c>
      <c r="AM742" s="38"/>
      <c r="AN742" s="41">
        <f>Table1[[#This Row],[Wage Difference]]*Table1[[#This Row],[Post Wage Increase Time Off Accruals (Hours)]]</f>
        <v>0</v>
      </c>
      <c r="AO742" s="41">
        <f>Table1[[#This Row],[Min Wage Time Off Accrual Expense]]*Table1[[#This Row],[DDS Funding Percent]]</f>
        <v>0</v>
      </c>
      <c r="AP742" s="1"/>
      <c r="AQ742" s="18"/>
    </row>
    <row r="743" spans="3:43" x14ac:dyDescent="0.25">
      <c r="C743" s="58"/>
      <c r="D743" s="57"/>
      <c r="K743" s="41">
        <f>SUM(Table1[[#This Row],[Regular Wages]],Table1[[#This Row],[OvertimeWages]],Table1[[#This Row],[Holiday Wages]],Table1[[#This Row],[Incentive Payments]])</f>
        <v>0</v>
      </c>
      <c r="L743" s="38"/>
      <c r="M743" s="38"/>
      <c r="N743" s="38"/>
      <c r="O743" s="38"/>
      <c r="P743" s="38"/>
      <c r="Q743" s="38"/>
      <c r="R743" s="38"/>
      <c r="S743" s="41">
        <f>SUM(Table1[[#This Row],[Regular Wages2]],Table1[[#This Row],[OvertimeWages4]],Table1[[#This Row],[Holiday Wages6]],Table1[[#This Row],[Incentive Payments8]])</f>
        <v>0</v>
      </c>
      <c r="T743" s="41">
        <f>SUM(Table1[[#This Row],[Total Pre Min Wage Wages]],Table1[[#This Row],[Total After Min Wage Wages]])</f>
        <v>0</v>
      </c>
      <c r="U743" s="41">
        <f>IFERROR(IF(OR(Table1[[#This Row],[Regular Hours]]=0,Table1[[#This Row],[Regular Hours]]=""),VLOOKUP(Table1[[#This Row],[Position Title]],startingWages!$A$2:$D$200,2, FALSE),Table1[[#This Row],[Regular Wages]]/Table1[[#This Row],[Regular Hours]]),0)</f>
        <v>0</v>
      </c>
      <c r="V743" s="41">
        <f>IF(OR(Table1[[#This Row],[OvertimeHours]]="",Table1[[#This Row],[OvertimeHours]]=0),Table1[[#This Row],[Regular Hourly Wage]]*1.5,Table1[[#This Row],[OvertimeWages]]/Table1[[#This Row],[OvertimeHours]])</f>
        <v>0</v>
      </c>
      <c r="W743" s="41">
        <f>IF(OR(Table1[[#This Row],[Holiday Hours]]="",Table1[[#This Row],[Holiday Hours]]=0),Table1[[#This Row],[Regular Hourly Wage]],Table1[[#This Row],[Holiday Wages]]/Table1[[#This Row],[Holiday Hours]])</f>
        <v>0</v>
      </c>
      <c r="X743" s="41" t="str">
        <f>IF(Table1[[#This Row],[Regular Hourly Wage]]&lt;14.05,"$14.75",IF(Table1[[#This Row],[Regular Hourly Wage]]&lt;30,"5%","None"))</f>
        <v>$14.75</v>
      </c>
      <c r="Y743" s="41">
        <f>IF(Table1[[#This Row],[Wage Category]]="5%",Table1[[#This Row],[Regular Hourly Wage]]*1.05,IF(Table1[[#This Row],[Wage Category]]="$14.75",14.75,Table1[[#This Row],[Regular Hourly Wage]]))</f>
        <v>14.75</v>
      </c>
      <c r="Z743" s="41">
        <f>(1+IF(Table1[[#This Row],[Regular Hourly Wage]]=0,0.5,(Table1[[#This Row],[Overtime Hourly Wage]]-Table1[[#This Row],[Regular Hourly Wage]])/Table1[[#This Row],[Regular Hourly Wage]]))*Table1[[#This Row],[Regular Wage Cap]]</f>
        <v>22.125</v>
      </c>
      <c r="AA743" s="41">
        <f>(1+IF(Table1[[#This Row],[Regular Hourly Wage]]=0,0,(Table1[[#This Row],[Holiday Hourly Wage]]-Table1[[#This Row],[Regular Hourly Wage]])/Table1[[#This Row],[Regular Hourly Wage]]))*Table1[[#This Row],[Regular Wage Cap]]</f>
        <v>14.75</v>
      </c>
      <c r="AB743" s="41">
        <f>Table1[[#This Row],[Regular Hours3]]*Table1[[#This Row],[Regular Hourly Wage]]</f>
        <v>0</v>
      </c>
      <c r="AC743" s="41">
        <f>Table1[[#This Row],[OvertimeHours5]]*Table1[[#This Row],[Overtime Hourly Wage]]</f>
        <v>0</v>
      </c>
      <c r="AD743" s="41">
        <f>Table1[[#This Row],[Holiday Hours7]]*Table1[[#This Row],[Holiday Hourly Wage]]</f>
        <v>0</v>
      </c>
      <c r="AE743" s="41">
        <f>SUM(Table1[[#This Row],[Regular10]:[Holiday12]])</f>
        <v>0</v>
      </c>
      <c r="AF743" s="41">
        <f>Table1[[#This Row],[Regular Hours3]]*Table1[[#This Row],[Regular Wage Cap]]</f>
        <v>0</v>
      </c>
      <c r="AG743" s="41">
        <f>Table1[[#This Row],[OvertimeHours5]]*Table1[[#This Row],[Overtime Wage Cap]]</f>
        <v>0</v>
      </c>
      <c r="AH743" s="41">
        <f>Table1[[#This Row],[Holiday Hours7]]*Table1[[#This Row],[Holiday Wage Cap]]</f>
        <v>0</v>
      </c>
      <c r="AI743" s="41">
        <f>SUM(Table1[[#This Row],[Regular]:[Holiday]])</f>
        <v>0</v>
      </c>
      <c r="AJ743" s="41">
        <f>IF(Table1[[#This Row],[Total]]=0,0,Table1[[#This Row],[Total2]]-Table1[[#This Row],[Total]])</f>
        <v>0</v>
      </c>
      <c r="AK743" s="41">
        <f>Table1[[#This Row],[Difference]]*Table1[[#This Row],[DDS Funding Percent]]</f>
        <v>0</v>
      </c>
      <c r="AL743" s="41">
        <f>IF(Table1[[#This Row],[Regular Hourly Wage]]&lt;&gt;0,Table1[[#This Row],[Regular Wage Cap]]-Table1[[#This Row],[Regular Hourly Wage]],0)</f>
        <v>0</v>
      </c>
      <c r="AM743" s="38"/>
      <c r="AN743" s="41">
        <f>Table1[[#This Row],[Wage Difference]]*Table1[[#This Row],[Post Wage Increase Time Off Accruals (Hours)]]</f>
        <v>0</v>
      </c>
      <c r="AO743" s="41">
        <f>Table1[[#This Row],[Min Wage Time Off Accrual Expense]]*Table1[[#This Row],[DDS Funding Percent]]</f>
        <v>0</v>
      </c>
      <c r="AP743" s="1"/>
      <c r="AQ743" s="18"/>
    </row>
    <row r="744" spans="3:43" x14ac:dyDescent="0.25">
      <c r="C744" s="58"/>
      <c r="D744" s="57"/>
      <c r="K744" s="41">
        <f>SUM(Table1[[#This Row],[Regular Wages]],Table1[[#This Row],[OvertimeWages]],Table1[[#This Row],[Holiday Wages]],Table1[[#This Row],[Incentive Payments]])</f>
        <v>0</v>
      </c>
      <c r="L744" s="38"/>
      <c r="M744" s="38"/>
      <c r="N744" s="38"/>
      <c r="O744" s="38"/>
      <c r="P744" s="38"/>
      <c r="Q744" s="38"/>
      <c r="R744" s="38"/>
      <c r="S744" s="41">
        <f>SUM(Table1[[#This Row],[Regular Wages2]],Table1[[#This Row],[OvertimeWages4]],Table1[[#This Row],[Holiday Wages6]],Table1[[#This Row],[Incentive Payments8]])</f>
        <v>0</v>
      </c>
      <c r="T744" s="41">
        <f>SUM(Table1[[#This Row],[Total Pre Min Wage Wages]],Table1[[#This Row],[Total After Min Wage Wages]])</f>
        <v>0</v>
      </c>
      <c r="U744" s="41">
        <f>IFERROR(IF(OR(Table1[[#This Row],[Regular Hours]]=0,Table1[[#This Row],[Regular Hours]]=""),VLOOKUP(Table1[[#This Row],[Position Title]],startingWages!$A$2:$D$200,2, FALSE),Table1[[#This Row],[Regular Wages]]/Table1[[#This Row],[Regular Hours]]),0)</f>
        <v>0</v>
      </c>
      <c r="V744" s="41">
        <f>IF(OR(Table1[[#This Row],[OvertimeHours]]="",Table1[[#This Row],[OvertimeHours]]=0),Table1[[#This Row],[Regular Hourly Wage]]*1.5,Table1[[#This Row],[OvertimeWages]]/Table1[[#This Row],[OvertimeHours]])</f>
        <v>0</v>
      </c>
      <c r="W744" s="41">
        <f>IF(OR(Table1[[#This Row],[Holiday Hours]]="",Table1[[#This Row],[Holiday Hours]]=0),Table1[[#This Row],[Regular Hourly Wage]],Table1[[#This Row],[Holiday Wages]]/Table1[[#This Row],[Holiday Hours]])</f>
        <v>0</v>
      </c>
      <c r="X744" s="41" t="str">
        <f>IF(Table1[[#This Row],[Regular Hourly Wage]]&lt;14.05,"$14.75",IF(Table1[[#This Row],[Regular Hourly Wage]]&lt;30,"5%","None"))</f>
        <v>$14.75</v>
      </c>
      <c r="Y744" s="41">
        <f>IF(Table1[[#This Row],[Wage Category]]="5%",Table1[[#This Row],[Regular Hourly Wage]]*1.05,IF(Table1[[#This Row],[Wage Category]]="$14.75",14.75,Table1[[#This Row],[Regular Hourly Wage]]))</f>
        <v>14.75</v>
      </c>
      <c r="Z744" s="41">
        <f>(1+IF(Table1[[#This Row],[Regular Hourly Wage]]=0,0.5,(Table1[[#This Row],[Overtime Hourly Wage]]-Table1[[#This Row],[Regular Hourly Wage]])/Table1[[#This Row],[Regular Hourly Wage]]))*Table1[[#This Row],[Regular Wage Cap]]</f>
        <v>22.125</v>
      </c>
      <c r="AA744" s="41">
        <f>(1+IF(Table1[[#This Row],[Regular Hourly Wage]]=0,0,(Table1[[#This Row],[Holiday Hourly Wage]]-Table1[[#This Row],[Regular Hourly Wage]])/Table1[[#This Row],[Regular Hourly Wage]]))*Table1[[#This Row],[Regular Wage Cap]]</f>
        <v>14.75</v>
      </c>
      <c r="AB744" s="41">
        <f>Table1[[#This Row],[Regular Hours3]]*Table1[[#This Row],[Regular Hourly Wage]]</f>
        <v>0</v>
      </c>
      <c r="AC744" s="41">
        <f>Table1[[#This Row],[OvertimeHours5]]*Table1[[#This Row],[Overtime Hourly Wage]]</f>
        <v>0</v>
      </c>
      <c r="AD744" s="41">
        <f>Table1[[#This Row],[Holiday Hours7]]*Table1[[#This Row],[Holiday Hourly Wage]]</f>
        <v>0</v>
      </c>
      <c r="AE744" s="41">
        <f>SUM(Table1[[#This Row],[Regular10]:[Holiday12]])</f>
        <v>0</v>
      </c>
      <c r="AF744" s="41">
        <f>Table1[[#This Row],[Regular Hours3]]*Table1[[#This Row],[Regular Wage Cap]]</f>
        <v>0</v>
      </c>
      <c r="AG744" s="41">
        <f>Table1[[#This Row],[OvertimeHours5]]*Table1[[#This Row],[Overtime Wage Cap]]</f>
        <v>0</v>
      </c>
      <c r="AH744" s="41">
        <f>Table1[[#This Row],[Holiday Hours7]]*Table1[[#This Row],[Holiday Wage Cap]]</f>
        <v>0</v>
      </c>
      <c r="AI744" s="41">
        <f>SUM(Table1[[#This Row],[Regular]:[Holiday]])</f>
        <v>0</v>
      </c>
      <c r="AJ744" s="41">
        <f>IF(Table1[[#This Row],[Total]]=0,0,Table1[[#This Row],[Total2]]-Table1[[#This Row],[Total]])</f>
        <v>0</v>
      </c>
      <c r="AK744" s="41">
        <f>Table1[[#This Row],[Difference]]*Table1[[#This Row],[DDS Funding Percent]]</f>
        <v>0</v>
      </c>
      <c r="AL744" s="41">
        <f>IF(Table1[[#This Row],[Regular Hourly Wage]]&lt;&gt;0,Table1[[#This Row],[Regular Wage Cap]]-Table1[[#This Row],[Regular Hourly Wage]],0)</f>
        <v>0</v>
      </c>
      <c r="AM744" s="38"/>
      <c r="AN744" s="41">
        <f>Table1[[#This Row],[Wage Difference]]*Table1[[#This Row],[Post Wage Increase Time Off Accruals (Hours)]]</f>
        <v>0</v>
      </c>
      <c r="AO744" s="41">
        <f>Table1[[#This Row],[Min Wage Time Off Accrual Expense]]*Table1[[#This Row],[DDS Funding Percent]]</f>
        <v>0</v>
      </c>
      <c r="AP744" s="1"/>
      <c r="AQ744" s="18"/>
    </row>
    <row r="745" spans="3:43" x14ac:dyDescent="0.25">
      <c r="C745" s="58"/>
      <c r="D745" s="57"/>
      <c r="K745" s="41">
        <f>SUM(Table1[[#This Row],[Regular Wages]],Table1[[#This Row],[OvertimeWages]],Table1[[#This Row],[Holiday Wages]],Table1[[#This Row],[Incentive Payments]])</f>
        <v>0</v>
      </c>
      <c r="L745" s="38"/>
      <c r="M745" s="38"/>
      <c r="N745" s="38"/>
      <c r="O745" s="38"/>
      <c r="P745" s="38"/>
      <c r="Q745" s="38"/>
      <c r="R745" s="38"/>
      <c r="S745" s="41">
        <f>SUM(Table1[[#This Row],[Regular Wages2]],Table1[[#This Row],[OvertimeWages4]],Table1[[#This Row],[Holiday Wages6]],Table1[[#This Row],[Incentive Payments8]])</f>
        <v>0</v>
      </c>
      <c r="T745" s="41">
        <f>SUM(Table1[[#This Row],[Total Pre Min Wage Wages]],Table1[[#This Row],[Total After Min Wage Wages]])</f>
        <v>0</v>
      </c>
      <c r="U745" s="41">
        <f>IFERROR(IF(OR(Table1[[#This Row],[Regular Hours]]=0,Table1[[#This Row],[Regular Hours]]=""),VLOOKUP(Table1[[#This Row],[Position Title]],startingWages!$A$2:$D$200,2, FALSE),Table1[[#This Row],[Regular Wages]]/Table1[[#This Row],[Regular Hours]]),0)</f>
        <v>0</v>
      </c>
      <c r="V745" s="41">
        <f>IF(OR(Table1[[#This Row],[OvertimeHours]]="",Table1[[#This Row],[OvertimeHours]]=0),Table1[[#This Row],[Regular Hourly Wage]]*1.5,Table1[[#This Row],[OvertimeWages]]/Table1[[#This Row],[OvertimeHours]])</f>
        <v>0</v>
      </c>
      <c r="W745" s="41">
        <f>IF(OR(Table1[[#This Row],[Holiday Hours]]="",Table1[[#This Row],[Holiday Hours]]=0),Table1[[#This Row],[Regular Hourly Wage]],Table1[[#This Row],[Holiday Wages]]/Table1[[#This Row],[Holiday Hours]])</f>
        <v>0</v>
      </c>
      <c r="X745" s="41" t="str">
        <f>IF(Table1[[#This Row],[Regular Hourly Wage]]&lt;14.05,"$14.75",IF(Table1[[#This Row],[Regular Hourly Wage]]&lt;30,"5%","None"))</f>
        <v>$14.75</v>
      </c>
      <c r="Y745" s="41">
        <f>IF(Table1[[#This Row],[Wage Category]]="5%",Table1[[#This Row],[Regular Hourly Wage]]*1.05,IF(Table1[[#This Row],[Wage Category]]="$14.75",14.75,Table1[[#This Row],[Regular Hourly Wage]]))</f>
        <v>14.75</v>
      </c>
      <c r="Z745" s="41">
        <f>(1+IF(Table1[[#This Row],[Regular Hourly Wage]]=0,0.5,(Table1[[#This Row],[Overtime Hourly Wage]]-Table1[[#This Row],[Regular Hourly Wage]])/Table1[[#This Row],[Regular Hourly Wage]]))*Table1[[#This Row],[Regular Wage Cap]]</f>
        <v>22.125</v>
      </c>
      <c r="AA745" s="41">
        <f>(1+IF(Table1[[#This Row],[Regular Hourly Wage]]=0,0,(Table1[[#This Row],[Holiday Hourly Wage]]-Table1[[#This Row],[Regular Hourly Wage]])/Table1[[#This Row],[Regular Hourly Wage]]))*Table1[[#This Row],[Regular Wage Cap]]</f>
        <v>14.75</v>
      </c>
      <c r="AB745" s="41">
        <f>Table1[[#This Row],[Regular Hours3]]*Table1[[#This Row],[Regular Hourly Wage]]</f>
        <v>0</v>
      </c>
      <c r="AC745" s="41">
        <f>Table1[[#This Row],[OvertimeHours5]]*Table1[[#This Row],[Overtime Hourly Wage]]</f>
        <v>0</v>
      </c>
      <c r="AD745" s="41">
        <f>Table1[[#This Row],[Holiday Hours7]]*Table1[[#This Row],[Holiday Hourly Wage]]</f>
        <v>0</v>
      </c>
      <c r="AE745" s="41">
        <f>SUM(Table1[[#This Row],[Regular10]:[Holiday12]])</f>
        <v>0</v>
      </c>
      <c r="AF745" s="41">
        <f>Table1[[#This Row],[Regular Hours3]]*Table1[[#This Row],[Regular Wage Cap]]</f>
        <v>0</v>
      </c>
      <c r="AG745" s="41">
        <f>Table1[[#This Row],[OvertimeHours5]]*Table1[[#This Row],[Overtime Wage Cap]]</f>
        <v>0</v>
      </c>
      <c r="AH745" s="41">
        <f>Table1[[#This Row],[Holiday Hours7]]*Table1[[#This Row],[Holiday Wage Cap]]</f>
        <v>0</v>
      </c>
      <c r="AI745" s="41">
        <f>SUM(Table1[[#This Row],[Regular]:[Holiday]])</f>
        <v>0</v>
      </c>
      <c r="AJ745" s="41">
        <f>IF(Table1[[#This Row],[Total]]=0,0,Table1[[#This Row],[Total2]]-Table1[[#This Row],[Total]])</f>
        <v>0</v>
      </c>
      <c r="AK745" s="41">
        <f>Table1[[#This Row],[Difference]]*Table1[[#This Row],[DDS Funding Percent]]</f>
        <v>0</v>
      </c>
      <c r="AL745" s="41">
        <f>IF(Table1[[#This Row],[Regular Hourly Wage]]&lt;&gt;0,Table1[[#This Row],[Regular Wage Cap]]-Table1[[#This Row],[Regular Hourly Wage]],0)</f>
        <v>0</v>
      </c>
      <c r="AM745" s="38"/>
      <c r="AN745" s="41">
        <f>Table1[[#This Row],[Wage Difference]]*Table1[[#This Row],[Post Wage Increase Time Off Accruals (Hours)]]</f>
        <v>0</v>
      </c>
      <c r="AO745" s="41">
        <f>Table1[[#This Row],[Min Wage Time Off Accrual Expense]]*Table1[[#This Row],[DDS Funding Percent]]</f>
        <v>0</v>
      </c>
      <c r="AP745" s="1"/>
      <c r="AQ745" s="18"/>
    </row>
    <row r="746" spans="3:43" x14ac:dyDescent="0.25">
      <c r="C746" s="58"/>
      <c r="D746" s="57"/>
      <c r="K746" s="41">
        <f>SUM(Table1[[#This Row],[Regular Wages]],Table1[[#This Row],[OvertimeWages]],Table1[[#This Row],[Holiday Wages]],Table1[[#This Row],[Incentive Payments]])</f>
        <v>0</v>
      </c>
      <c r="L746" s="38"/>
      <c r="M746" s="38"/>
      <c r="N746" s="38"/>
      <c r="O746" s="38"/>
      <c r="P746" s="38"/>
      <c r="Q746" s="38"/>
      <c r="R746" s="38"/>
      <c r="S746" s="41">
        <f>SUM(Table1[[#This Row],[Regular Wages2]],Table1[[#This Row],[OvertimeWages4]],Table1[[#This Row],[Holiday Wages6]],Table1[[#This Row],[Incentive Payments8]])</f>
        <v>0</v>
      </c>
      <c r="T746" s="41">
        <f>SUM(Table1[[#This Row],[Total Pre Min Wage Wages]],Table1[[#This Row],[Total After Min Wage Wages]])</f>
        <v>0</v>
      </c>
      <c r="U746" s="41">
        <f>IFERROR(IF(OR(Table1[[#This Row],[Regular Hours]]=0,Table1[[#This Row],[Regular Hours]]=""),VLOOKUP(Table1[[#This Row],[Position Title]],startingWages!$A$2:$D$200,2, FALSE),Table1[[#This Row],[Regular Wages]]/Table1[[#This Row],[Regular Hours]]),0)</f>
        <v>0</v>
      </c>
      <c r="V746" s="41">
        <f>IF(OR(Table1[[#This Row],[OvertimeHours]]="",Table1[[#This Row],[OvertimeHours]]=0),Table1[[#This Row],[Regular Hourly Wage]]*1.5,Table1[[#This Row],[OvertimeWages]]/Table1[[#This Row],[OvertimeHours]])</f>
        <v>0</v>
      </c>
      <c r="W746" s="41">
        <f>IF(OR(Table1[[#This Row],[Holiday Hours]]="",Table1[[#This Row],[Holiday Hours]]=0),Table1[[#This Row],[Regular Hourly Wage]],Table1[[#This Row],[Holiday Wages]]/Table1[[#This Row],[Holiday Hours]])</f>
        <v>0</v>
      </c>
      <c r="X746" s="41" t="str">
        <f>IF(Table1[[#This Row],[Regular Hourly Wage]]&lt;14.05,"$14.75",IF(Table1[[#This Row],[Regular Hourly Wage]]&lt;30,"5%","None"))</f>
        <v>$14.75</v>
      </c>
      <c r="Y746" s="41">
        <f>IF(Table1[[#This Row],[Wage Category]]="5%",Table1[[#This Row],[Regular Hourly Wage]]*1.05,IF(Table1[[#This Row],[Wage Category]]="$14.75",14.75,Table1[[#This Row],[Regular Hourly Wage]]))</f>
        <v>14.75</v>
      </c>
      <c r="Z746" s="41">
        <f>(1+IF(Table1[[#This Row],[Regular Hourly Wage]]=0,0.5,(Table1[[#This Row],[Overtime Hourly Wage]]-Table1[[#This Row],[Regular Hourly Wage]])/Table1[[#This Row],[Regular Hourly Wage]]))*Table1[[#This Row],[Regular Wage Cap]]</f>
        <v>22.125</v>
      </c>
      <c r="AA746" s="41">
        <f>(1+IF(Table1[[#This Row],[Regular Hourly Wage]]=0,0,(Table1[[#This Row],[Holiday Hourly Wage]]-Table1[[#This Row],[Regular Hourly Wage]])/Table1[[#This Row],[Regular Hourly Wage]]))*Table1[[#This Row],[Regular Wage Cap]]</f>
        <v>14.75</v>
      </c>
      <c r="AB746" s="41">
        <f>Table1[[#This Row],[Regular Hours3]]*Table1[[#This Row],[Regular Hourly Wage]]</f>
        <v>0</v>
      </c>
      <c r="AC746" s="41">
        <f>Table1[[#This Row],[OvertimeHours5]]*Table1[[#This Row],[Overtime Hourly Wage]]</f>
        <v>0</v>
      </c>
      <c r="AD746" s="41">
        <f>Table1[[#This Row],[Holiday Hours7]]*Table1[[#This Row],[Holiday Hourly Wage]]</f>
        <v>0</v>
      </c>
      <c r="AE746" s="41">
        <f>SUM(Table1[[#This Row],[Regular10]:[Holiday12]])</f>
        <v>0</v>
      </c>
      <c r="AF746" s="41">
        <f>Table1[[#This Row],[Regular Hours3]]*Table1[[#This Row],[Regular Wage Cap]]</f>
        <v>0</v>
      </c>
      <c r="AG746" s="41">
        <f>Table1[[#This Row],[OvertimeHours5]]*Table1[[#This Row],[Overtime Wage Cap]]</f>
        <v>0</v>
      </c>
      <c r="AH746" s="41">
        <f>Table1[[#This Row],[Holiday Hours7]]*Table1[[#This Row],[Holiday Wage Cap]]</f>
        <v>0</v>
      </c>
      <c r="AI746" s="41">
        <f>SUM(Table1[[#This Row],[Regular]:[Holiday]])</f>
        <v>0</v>
      </c>
      <c r="AJ746" s="41">
        <f>IF(Table1[[#This Row],[Total]]=0,0,Table1[[#This Row],[Total2]]-Table1[[#This Row],[Total]])</f>
        <v>0</v>
      </c>
      <c r="AK746" s="41">
        <f>Table1[[#This Row],[Difference]]*Table1[[#This Row],[DDS Funding Percent]]</f>
        <v>0</v>
      </c>
      <c r="AL746" s="41">
        <f>IF(Table1[[#This Row],[Regular Hourly Wage]]&lt;&gt;0,Table1[[#This Row],[Regular Wage Cap]]-Table1[[#This Row],[Regular Hourly Wage]],0)</f>
        <v>0</v>
      </c>
      <c r="AM746" s="38"/>
      <c r="AN746" s="41">
        <f>Table1[[#This Row],[Wage Difference]]*Table1[[#This Row],[Post Wage Increase Time Off Accruals (Hours)]]</f>
        <v>0</v>
      </c>
      <c r="AO746" s="41">
        <f>Table1[[#This Row],[Min Wage Time Off Accrual Expense]]*Table1[[#This Row],[DDS Funding Percent]]</f>
        <v>0</v>
      </c>
      <c r="AP746" s="1"/>
      <c r="AQ746" s="18"/>
    </row>
    <row r="747" spans="3:43" x14ac:dyDescent="0.25">
      <c r="C747" s="58"/>
      <c r="D747" s="57"/>
      <c r="K747" s="41">
        <f>SUM(Table1[[#This Row],[Regular Wages]],Table1[[#This Row],[OvertimeWages]],Table1[[#This Row],[Holiday Wages]],Table1[[#This Row],[Incentive Payments]])</f>
        <v>0</v>
      </c>
      <c r="L747" s="38"/>
      <c r="M747" s="38"/>
      <c r="N747" s="38"/>
      <c r="O747" s="38"/>
      <c r="P747" s="38"/>
      <c r="Q747" s="38"/>
      <c r="R747" s="38"/>
      <c r="S747" s="41">
        <f>SUM(Table1[[#This Row],[Regular Wages2]],Table1[[#This Row],[OvertimeWages4]],Table1[[#This Row],[Holiday Wages6]],Table1[[#This Row],[Incentive Payments8]])</f>
        <v>0</v>
      </c>
      <c r="T747" s="41">
        <f>SUM(Table1[[#This Row],[Total Pre Min Wage Wages]],Table1[[#This Row],[Total After Min Wage Wages]])</f>
        <v>0</v>
      </c>
      <c r="U747" s="41">
        <f>IFERROR(IF(OR(Table1[[#This Row],[Regular Hours]]=0,Table1[[#This Row],[Regular Hours]]=""),VLOOKUP(Table1[[#This Row],[Position Title]],startingWages!$A$2:$D$200,2, FALSE),Table1[[#This Row],[Regular Wages]]/Table1[[#This Row],[Regular Hours]]),0)</f>
        <v>0</v>
      </c>
      <c r="V747" s="41">
        <f>IF(OR(Table1[[#This Row],[OvertimeHours]]="",Table1[[#This Row],[OvertimeHours]]=0),Table1[[#This Row],[Regular Hourly Wage]]*1.5,Table1[[#This Row],[OvertimeWages]]/Table1[[#This Row],[OvertimeHours]])</f>
        <v>0</v>
      </c>
      <c r="W747" s="41">
        <f>IF(OR(Table1[[#This Row],[Holiday Hours]]="",Table1[[#This Row],[Holiday Hours]]=0),Table1[[#This Row],[Regular Hourly Wage]],Table1[[#This Row],[Holiday Wages]]/Table1[[#This Row],[Holiday Hours]])</f>
        <v>0</v>
      </c>
      <c r="X747" s="41" t="str">
        <f>IF(Table1[[#This Row],[Regular Hourly Wage]]&lt;14.05,"$14.75",IF(Table1[[#This Row],[Regular Hourly Wage]]&lt;30,"5%","None"))</f>
        <v>$14.75</v>
      </c>
      <c r="Y747" s="41">
        <f>IF(Table1[[#This Row],[Wage Category]]="5%",Table1[[#This Row],[Regular Hourly Wage]]*1.05,IF(Table1[[#This Row],[Wage Category]]="$14.75",14.75,Table1[[#This Row],[Regular Hourly Wage]]))</f>
        <v>14.75</v>
      </c>
      <c r="Z747" s="41">
        <f>(1+IF(Table1[[#This Row],[Regular Hourly Wage]]=0,0.5,(Table1[[#This Row],[Overtime Hourly Wage]]-Table1[[#This Row],[Regular Hourly Wage]])/Table1[[#This Row],[Regular Hourly Wage]]))*Table1[[#This Row],[Regular Wage Cap]]</f>
        <v>22.125</v>
      </c>
      <c r="AA747" s="41">
        <f>(1+IF(Table1[[#This Row],[Regular Hourly Wage]]=0,0,(Table1[[#This Row],[Holiday Hourly Wage]]-Table1[[#This Row],[Regular Hourly Wage]])/Table1[[#This Row],[Regular Hourly Wage]]))*Table1[[#This Row],[Regular Wage Cap]]</f>
        <v>14.75</v>
      </c>
      <c r="AB747" s="41">
        <f>Table1[[#This Row],[Regular Hours3]]*Table1[[#This Row],[Regular Hourly Wage]]</f>
        <v>0</v>
      </c>
      <c r="AC747" s="41">
        <f>Table1[[#This Row],[OvertimeHours5]]*Table1[[#This Row],[Overtime Hourly Wage]]</f>
        <v>0</v>
      </c>
      <c r="AD747" s="41">
        <f>Table1[[#This Row],[Holiday Hours7]]*Table1[[#This Row],[Holiday Hourly Wage]]</f>
        <v>0</v>
      </c>
      <c r="AE747" s="41">
        <f>SUM(Table1[[#This Row],[Regular10]:[Holiday12]])</f>
        <v>0</v>
      </c>
      <c r="AF747" s="41">
        <f>Table1[[#This Row],[Regular Hours3]]*Table1[[#This Row],[Regular Wage Cap]]</f>
        <v>0</v>
      </c>
      <c r="AG747" s="41">
        <f>Table1[[#This Row],[OvertimeHours5]]*Table1[[#This Row],[Overtime Wage Cap]]</f>
        <v>0</v>
      </c>
      <c r="AH747" s="41">
        <f>Table1[[#This Row],[Holiday Hours7]]*Table1[[#This Row],[Holiday Wage Cap]]</f>
        <v>0</v>
      </c>
      <c r="AI747" s="41">
        <f>SUM(Table1[[#This Row],[Regular]:[Holiday]])</f>
        <v>0</v>
      </c>
      <c r="AJ747" s="41">
        <f>IF(Table1[[#This Row],[Total]]=0,0,Table1[[#This Row],[Total2]]-Table1[[#This Row],[Total]])</f>
        <v>0</v>
      </c>
      <c r="AK747" s="41">
        <f>Table1[[#This Row],[Difference]]*Table1[[#This Row],[DDS Funding Percent]]</f>
        <v>0</v>
      </c>
      <c r="AL747" s="41">
        <f>IF(Table1[[#This Row],[Regular Hourly Wage]]&lt;&gt;0,Table1[[#This Row],[Regular Wage Cap]]-Table1[[#This Row],[Regular Hourly Wage]],0)</f>
        <v>0</v>
      </c>
      <c r="AM747" s="38"/>
      <c r="AN747" s="41">
        <f>Table1[[#This Row],[Wage Difference]]*Table1[[#This Row],[Post Wage Increase Time Off Accruals (Hours)]]</f>
        <v>0</v>
      </c>
      <c r="AO747" s="41">
        <f>Table1[[#This Row],[Min Wage Time Off Accrual Expense]]*Table1[[#This Row],[DDS Funding Percent]]</f>
        <v>0</v>
      </c>
      <c r="AP747" s="1"/>
      <c r="AQ747" s="18"/>
    </row>
    <row r="748" spans="3:43" x14ac:dyDescent="0.25">
      <c r="C748" s="58"/>
      <c r="D748" s="57"/>
      <c r="K748" s="41">
        <f>SUM(Table1[[#This Row],[Regular Wages]],Table1[[#This Row],[OvertimeWages]],Table1[[#This Row],[Holiday Wages]],Table1[[#This Row],[Incentive Payments]])</f>
        <v>0</v>
      </c>
      <c r="L748" s="38"/>
      <c r="M748" s="38"/>
      <c r="N748" s="38"/>
      <c r="O748" s="38"/>
      <c r="P748" s="38"/>
      <c r="Q748" s="38"/>
      <c r="R748" s="38"/>
      <c r="S748" s="41">
        <f>SUM(Table1[[#This Row],[Regular Wages2]],Table1[[#This Row],[OvertimeWages4]],Table1[[#This Row],[Holiday Wages6]],Table1[[#This Row],[Incentive Payments8]])</f>
        <v>0</v>
      </c>
      <c r="T748" s="41">
        <f>SUM(Table1[[#This Row],[Total Pre Min Wage Wages]],Table1[[#This Row],[Total After Min Wage Wages]])</f>
        <v>0</v>
      </c>
      <c r="U748" s="41">
        <f>IFERROR(IF(OR(Table1[[#This Row],[Regular Hours]]=0,Table1[[#This Row],[Regular Hours]]=""),VLOOKUP(Table1[[#This Row],[Position Title]],startingWages!$A$2:$D$200,2, FALSE),Table1[[#This Row],[Regular Wages]]/Table1[[#This Row],[Regular Hours]]),0)</f>
        <v>0</v>
      </c>
      <c r="V748" s="41">
        <f>IF(OR(Table1[[#This Row],[OvertimeHours]]="",Table1[[#This Row],[OvertimeHours]]=0),Table1[[#This Row],[Regular Hourly Wage]]*1.5,Table1[[#This Row],[OvertimeWages]]/Table1[[#This Row],[OvertimeHours]])</f>
        <v>0</v>
      </c>
      <c r="W748" s="41">
        <f>IF(OR(Table1[[#This Row],[Holiday Hours]]="",Table1[[#This Row],[Holiday Hours]]=0),Table1[[#This Row],[Regular Hourly Wage]],Table1[[#This Row],[Holiday Wages]]/Table1[[#This Row],[Holiday Hours]])</f>
        <v>0</v>
      </c>
      <c r="X748" s="41" t="str">
        <f>IF(Table1[[#This Row],[Regular Hourly Wage]]&lt;14.05,"$14.75",IF(Table1[[#This Row],[Regular Hourly Wage]]&lt;30,"5%","None"))</f>
        <v>$14.75</v>
      </c>
      <c r="Y748" s="41">
        <f>IF(Table1[[#This Row],[Wage Category]]="5%",Table1[[#This Row],[Regular Hourly Wage]]*1.05,IF(Table1[[#This Row],[Wage Category]]="$14.75",14.75,Table1[[#This Row],[Regular Hourly Wage]]))</f>
        <v>14.75</v>
      </c>
      <c r="Z748" s="41">
        <f>(1+IF(Table1[[#This Row],[Regular Hourly Wage]]=0,0.5,(Table1[[#This Row],[Overtime Hourly Wage]]-Table1[[#This Row],[Regular Hourly Wage]])/Table1[[#This Row],[Regular Hourly Wage]]))*Table1[[#This Row],[Regular Wage Cap]]</f>
        <v>22.125</v>
      </c>
      <c r="AA748" s="41">
        <f>(1+IF(Table1[[#This Row],[Regular Hourly Wage]]=0,0,(Table1[[#This Row],[Holiday Hourly Wage]]-Table1[[#This Row],[Regular Hourly Wage]])/Table1[[#This Row],[Regular Hourly Wage]]))*Table1[[#This Row],[Regular Wage Cap]]</f>
        <v>14.75</v>
      </c>
      <c r="AB748" s="41">
        <f>Table1[[#This Row],[Regular Hours3]]*Table1[[#This Row],[Regular Hourly Wage]]</f>
        <v>0</v>
      </c>
      <c r="AC748" s="41">
        <f>Table1[[#This Row],[OvertimeHours5]]*Table1[[#This Row],[Overtime Hourly Wage]]</f>
        <v>0</v>
      </c>
      <c r="AD748" s="41">
        <f>Table1[[#This Row],[Holiday Hours7]]*Table1[[#This Row],[Holiday Hourly Wage]]</f>
        <v>0</v>
      </c>
      <c r="AE748" s="41">
        <f>SUM(Table1[[#This Row],[Regular10]:[Holiday12]])</f>
        <v>0</v>
      </c>
      <c r="AF748" s="41">
        <f>Table1[[#This Row],[Regular Hours3]]*Table1[[#This Row],[Regular Wage Cap]]</f>
        <v>0</v>
      </c>
      <c r="AG748" s="41">
        <f>Table1[[#This Row],[OvertimeHours5]]*Table1[[#This Row],[Overtime Wage Cap]]</f>
        <v>0</v>
      </c>
      <c r="AH748" s="41">
        <f>Table1[[#This Row],[Holiday Hours7]]*Table1[[#This Row],[Holiday Wage Cap]]</f>
        <v>0</v>
      </c>
      <c r="AI748" s="41">
        <f>SUM(Table1[[#This Row],[Regular]:[Holiday]])</f>
        <v>0</v>
      </c>
      <c r="AJ748" s="41">
        <f>IF(Table1[[#This Row],[Total]]=0,0,Table1[[#This Row],[Total2]]-Table1[[#This Row],[Total]])</f>
        <v>0</v>
      </c>
      <c r="AK748" s="41">
        <f>Table1[[#This Row],[Difference]]*Table1[[#This Row],[DDS Funding Percent]]</f>
        <v>0</v>
      </c>
      <c r="AL748" s="41">
        <f>IF(Table1[[#This Row],[Regular Hourly Wage]]&lt;&gt;0,Table1[[#This Row],[Regular Wage Cap]]-Table1[[#This Row],[Regular Hourly Wage]],0)</f>
        <v>0</v>
      </c>
      <c r="AM748" s="38"/>
      <c r="AN748" s="41">
        <f>Table1[[#This Row],[Wage Difference]]*Table1[[#This Row],[Post Wage Increase Time Off Accruals (Hours)]]</f>
        <v>0</v>
      </c>
      <c r="AO748" s="41">
        <f>Table1[[#This Row],[Min Wage Time Off Accrual Expense]]*Table1[[#This Row],[DDS Funding Percent]]</f>
        <v>0</v>
      </c>
      <c r="AP748" s="1"/>
      <c r="AQ748" s="18"/>
    </row>
    <row r="749" spans="3:43" x14ac:dyDescent="0.25">
      <c r="C749" s="58"/>
      <c r="D749" s="57"/>
      <c r="K749" s="41">
        <f>SUM(Table1[[#This Row],[Regular Wages]],Table1[[#This Row],[OvertimeWages]],Table1[[#This Row],[Holiday Wages]],Table1[[#This Row],[Incentive Payments]])</f>
        <v>0</v>
      </c>
      <c r="L749" s="38"/>
      <c r="M749" s="38"/>
      <c r="N749" s="38"/>
      <c r="O749" s="38"/>
      <c r="P749" s="38"/>
      <c r="Q749" s="38"/>
      <c r="R749" s="38"/>
      <c r="S749" s="41">
        <f>SUM(Table1[[#This Row],[Regular Wages2]],Table1[[#This Row],[OvertimeWages4]],Table1[[#This Row],[Holiday Wages6]],Table1[[#This Row],[Incentive Payments8]])</f>
        <v>0</v>
      </c>
      <c r="T749" s="41">
        <f>SUM(Table1[[#This Row],[Total Pre Min Wage Wages]],Table1[[#This Row],[Total After Min Wage Wages]])</f>
        <v>0</v>
      </c>
      <c r="U749" s="41">
        <f>IFERROR(IF(OR(Table1[[#This Row],[Regular Hours]]=0,Table1[[#This Row],[Regular Hours]]=""),VLOOKUP(Table1[[#This Row],[Position Title]],startingWages!$A$2:$D$200,2, FALSE),Table1[[#This Row],[Regular Wages]]/Table1[[#This Row],[Regular Hours]]),0)</f>
        <v>0</v>
      </c>
      <c r="V749" s="41">
        <f>IF(OR(Table1[[#This Row],[OvertimeHours]]="",Table1[[#This Row],[OvertimeHours]]=0),Table1[[#This Row],[Regular Hourly Wage]]*1.5,Table1[[#This Row],[OvertimeWages]]/Table1[[#This Row],[OvertimeHours]])</f>
        <v>0</v>
      </c>
      <c r="W749" s="41">
        <f>IF(OR(Table1[[#This Row],[Holiday Hours]]="",Table1[[#This Row],[Holiday Hours]]=0),Table1[[#This Row],[Regular Hourly Wage]],Table1[[#This Row],[Holiday Wages]]/Table1[[#This Row],[Holiday Hours]])</f>
        <v>0</v>
      </c>
      <c r="X749" s="41" t="str">
        <f>IF(Table1[[#This Row],[Regular Hourly Wage]]&lt;14.05,"$14.75",IF(Table1[[#This Row],[Regular Hourly Wage]]&lt;30,"5%","None"))</f>
        <v>$14.75</v>
      </c>
      <c r="Y749" s="41">
        <f>IF(Table1[[#This Row],[Wage Category]]="5%",Table1[[#This Row],[Regular Hourly Wage]]*1.05,IF(Table1[[#This Row],[Wage Category]]="$14.75",14.75,Table1[[#This Row],[Regular Hourly Wage]]))</f>
        <v>14.75</v>
      </c>
      <c r="Z749" s="41">
        <f>(1+IF(Table1[[#This Row],[Regular Hourly Wage]]=0,0.5,(Table1[[#This Row],[Overtime Hourly Wage]]-Table1[[#This Row],[Regular Hourly Wage]])/Table1[[#This Row],[Regular Hourly Wage]]))*Table1[[#This Row],[Regular Wage Cap]]</f>
        <v>22.125</v>
      </c>
      <c r="AA749" s="41">
        <f>(1+IF(Table1[[#This Row],[Regular Hourly Wage]]=0,0,(Table1[[#This Row],[Holiday Hourly Wage]]-Table1[[#This Row],[Regular Hourly Wage]])/Table1[[#This Row],[Regular Hourly Wage]]))*Table1[[#This Row],[Regular Wage Cap]]</f>
        <v>14.75</v>
      </c>
      <c r="AB749" s="41">
        <f>Table1[[#This Row],[Regular Hours3]]*Table1[[#This Row],[Regular Hourly Wage]]</f>
        <v>0</v>
      </c>
      <c r="AC749" s="41">
        <f>Table1[[#This Row],[OvertimeHours5]]*Table1[[#This Row],[Overtime Hourly Wage]]</f>
        <v>0</v>
      </c>
      <c r="AD749" s="41">
        <f>Table1[[#This Row],[Holiday Hours7]]*Table1[[#This Row],[Holiday Hourly Wage]]</f>
        <v>0</v>
      </c>
      <c r="AE749" s="41">
        <f>SUM(Table1[[#This Row],[Regular10]:[Holiday12]])</f>
        <v>0</v>
      </c>
      <c r="AF749" s="41">
        <f>Table1[[#This Row],[Regular Hours3]]*Table1[[#This Row],[Regular Wage Cap]]</f>
        <v>0</v>
      </c>
      <c r="AG749" s="41">
        <f>Table1[[#This Row],[OvertimeHours5]]*Table1[[#This Row],[Overtime Wage Cap]]</f>
        <v>0</v>
      </c>
      <c r="AH749" s="41">
        <f>Table1[[#This Row],[Holiday Hours7]]*Table1[[#This Row],[Holiday Wage Cap]]</f>
        <v>0</v>
      </c>
      <c r="AI749" s="41">
        <f>SUM(Table1[[#This Row],[Regular]:[Holiday]])</f>
        <v>0</v>
      </c>
      <c r="AJ749" s="41">
        <f>IF(Table1[[#This Row],[Total]]=0,0,Table1[[#This Row],[Total2]]-Table1[[#This Row],[Total]])</f>
        <v>0</v>
      </c>
      <c r="AK749" s="41">
        <f>Table1[[#This Row],[Difference]]*Table1[[#This Row],[DDS Funding Percent]]</f>
        <v>0</v>
      </c>
      <c r="AL749" s="41">
        <f>IF(Table1[[#This Row],[Regular Hourly Wage]]&lt;&gt;0,Table1[[#This Row],[Regular Wage Cap]]-Table1[[#This Row],[Regular Hourly Wage]],0)</f>
        <v>0</v>
      </c>
      <c r="AM749" s="38"/>
      <c r="AN749" s="41">
        <f>Table1[[#This Row],[Wage Difference]]*Table1[[#This Row],[Post Wage Increase Time Off Accruals (Hours)]]</f>
        <v>0</v>
      </c>
      <c r="AO749" s="41">
        <f>Table1[[#This Row],[Min Wage Time Off Accrual Expense]]*Table1[[#This Row],[DDS Funding Percent]]</f>
        <v>0</v>
      </c>
      <c r="AP749" s="1"/>
      <c r="AQ749" s="18"/>
    </row>
    <row r="750" spans="3:43" x14ac:dyDescent="0.25">
      <c r="C750" s="58"/>
      <c r="D750" s="57"/>
      <c r="K750" s="41">
        <f>SUM(Table1[[#This Row],[Regular Wages]],Table1[[#This Row],[OvertimeWages]],Table1[[#This Row],[Holiday Wages]],Table1[[#This Row],[Incentive Payments]])</f>
        <v>0</v>
      </c>
      <c r="L750" s="38"/>
      <c r="M750" s="38"/>
      <c r="N750" s="38"/>
      <c r="O750" s="38"/>
      <c r="P750" s="38"/>
      <c r="Q750" s="38"/>
      <c r="R750" s="38"/>
      <c r="S750" s="41">
        <f>SUM(Table1[[#This Row],[Regular Wages2]],Table1[[#This Row],[OvertimeWages4]],Table1[[#This Row],[Holiday Wages6]],Table1[[#This Row],[Incentive Payments8]])</f>
        <v>0</v>
      </c>
      <c r="T750" s="41">
        <f>SUM(Table1[[#This Row],[Total Pre Min Wage Wages]],Table1[[#This Row],[Total After Min Wage Wages]])</f>
        <v>0</v>
      </c>
      <c r="U750" s="41">
        <f>IFERROR(IF(OR(Table1[[#This Row],[Regular Hours]]=0,Table1[[#This Row],[Regular Hours]]=""),VLOOKUP(Table1[[#This Row],[Position Title]],startingWages!$A$2:$D$200,2, FALSE),Table1[[#This Row],[Regular Wages]]/Table1[[#This Row],[Regular Hours]]),0)</f>
        <v>0</v>
      </c>
      <c r="V750" s="41">
        <f>IF(OR(Table1[[#This Row],[OvertimeHours]]="",Table1[[#This Row],[OvertimeHours]]=0),Table1[[#This Row],[Regular Hourly Wage]]*1.5,Table1[[#This Row],[OvertimeWages]]/Table1[[#This Row],[OvertimeHours]])</f>
        <v>0</v>
      </c>
      <c r="W750" s="41">
        <f>IF(OR(Table1[[#This Row],[Holiday Hours]]="",Table1[[#This Row],[Holiday Hours]]=0),Table1[[#This Row],[Regular Hourly Wage]],Table1[[#This Row],[Holiday Wages]]/Table1[[#This Row],[Holiday Hours]])</f>
        <v>0</v>
      </c>
      <c r="X750" s="41" t="str">
        <f>IF(Table1[[#This Row],[Regular Hourly Wage]]&lt;14.05,"$14.75",IF(Table1[[#This Row],[Regular Hourly Wage]]&lt;30,"5%","None"))</f>
        <v>$14.75</v>
      </c>
      <c r="Y750" s="41">
        <f>IF(Table1[[#This Row],[Wage Category]]="5%",Table1[[#This Row],[Regular Hourly Wage]]*1.05,IF(Table1[[#This Row],[Wage Category]]="$14.75",14.75,Table1[[#This Row],[Regular Hourly Wage]]))</f>
        <v>14.75</v>
      </c>
      <c r="Z750" s="41">
        <f>(1+IF(Table1[[#This Row],[Regular Hourly Wage]]=0,0.5,(Table1[[#This Row],[Overtime Hourly Wage]]-Table1[[#This Row],[Regular Hourly Wage]])/Table1[[#This Row],[Regular Hourly Wage]]))*Table1[[#This Row],[Regular Wage Cap]]</f>
        <v>22.125</v>
      </c>
      <c r="AA750" s="41">
        <f>(1+IF(Table1[[#This Row],[Regular Hourly Wage]]=0,0,(Table1[[#This Row],[Holiday Hourly Wage]]-Table1[[#This Row],[Regular Hourly Wage]])/Table1[[#This Row],[Regular Hourly Wage]]))*Table1[[#This Row],[Regular Wage Cap]]</f>
        <v>14.75</v>
      </c>
      <c r="AB750" s="41">
        <f>Table1[[#This Row],[Regular Hours3]]*Table1[[#This Row],[Regular Hourly Wage]]</f>
        <v>0</v>
      </c>
      <c r="AC750" s="41">
        <f>Table1[[#This Row],[OvertimeHours5]]*Table1[[#This Row],[Overtime Hourly Wage]]</f>
        <v>0</v>
      </c>
      <c r="AD750" s="41">
        <f>Table1[[#This Row],[Holiday Hours7]]*Table1[[#This Row],[Holiday Hourly Wage]]</f>
        <v>0</v>
      </c>
      <c r="AE750" s="41">
        <f>SUM(Table1[[#This Row],[Regular10]:[Holiday12]])</f>
        <v>0</v>
      </c>
      <c r="AF750" s="41">
        <f>Table1[[#This Row],[Regular Hours3]]*Table1[[#This Row],[Regular Wage Cap]]</f>
        <v>0</v>
      </c>
      <c r="AG750" s="41">
        <f>Table1[[#This Row],[OvertimeHours5]]*Table1[[#This Row],[Overtime Wage Cap]]</f>
        <v>0</v>
      </c>
      <c r="AH750" s="41">
        <f>Table1[[#This Row],[Holiday Hours7]]*Table1[[#This Row],[Holiday Wage Cap]]</f>
        <v>0</v>
      </c>
      <c r="AI750" s="41">
        <f>SUM(Table1[[#This Row],[Regular]:[Holiday]])</f>
        <v>0</v>
      </c>
      <c r="AJ750" s="41">
        <f>IF(Table1[[#This Row],[Total]]=0,0,Table1[[#This Row],[Total2]]-Table1[[#This Row],[Total]])</f>
        <v>0</v>
      </c>
      <c r="AK750" s="41">
        <f>Table1[[#This Row],[Difference]]*Table1[[#This Row],[DDS Funding Percent]]</f>
        <v>0</v>
      </c>
      <c r="AL750" s="41">
        <f>IF(Table1[[#This Row],[Regular Hourly Wage]]&lt;&gt;0,Table1[[#This Row],[Regular Wage Cap]]-Table1[[#This Row],[Regular Hourly Wage]],0)</f>
        <v>0</v>
      </c>
      <c r="AM750" s="38"/>
      <c r="AN750" s="41">
        <f>Table1[[#This Row],[Wage Difference]]*Table1[[#This Row],[Post Wage Increase Time Off Accruals (Hours)]]</f>
        <v>0</v>
      </c>
      <c r="AO750" s="41">
        <f>Table1[[#This Row],[Min Wage Time Off Accrual Expense]]*Table1[[#This Row],[DDS Funding Percent]]</f>
        <v>0</v>
      </c>
      <c r="AP750" s="1"/>
      <c r="AQ750" s="18"/>
    </row>
    <row r="751" spans="3:43" x14ac:dyDescent="0.25">
      <c r="C751" s="58"/>
      <c r="D751" s="57"/>
      <c r="K751" s="41">
        <f>SUM(Table1[[#This Row],[Regular Wages]],Table1[[#This Row],[OvertimeWages]],Table1[[#This Row],[Holiday Wages]],Table1[[#This Row],[Incentive Payments]])</f>
        <v>0</v>
      </c>
      <c r="L751" s="38"/>
      <c r="M751" s="38"/>
      <c r="N751" s="38"/>
      <c r="O751" s="38"/>
      <c r="P751" s="38"/>
      <c r="Q751" s="38"/>
      <c r="R751" s="38"/>
      <c r="S751" s="41">
        <f>SUM(Table1[[#This Row],[Regular Wages2]],Table1[[#This Row],[OvertimeWages4]],Table1[[#This Row],[Holiday Wages6]],Table1[[#This Row],[Incentive Payments8]])</f>
        <v>0</v>
      </c>
      <c r="T751" s="41">
        <f>SUM(Table1[[#This Row],[Total Pre Min Wage Wages]],Table1[[#This Row],[Total After Min Wage Wages]])</f>
        <v>0</v>
      </c>
      <c r="U751" s="41">
        <f>IFERROR(IF(OR(Table1[[#This Row],[Regular Hours]]=0,Table1[[#This Row],[Regular Hours]]=""),VLOOKUP(Table1[[#This Row],[Position Title]],startingWages!$A$2:$D$200,2, FALSE),Table1[[#This Row],[Regular Wages]]/Table1[[#This Row],[Regular Hours]]),0)</f>
        <v>0</v>
      </c>
      <c r="V751" s="41">
        <f>IF(OR(Table1[[#This Row],[OvertimeHours]]="",Table1[[#This Row],[OvertimeHours]]=0),Table1[[#This Row],[Regular Hourly Wage]]*1.5,Table1[[#This Row],[OvertimeWages]]/Table1[[#This Row],[OvertimeHours]])</f>
        <v>0</v>
      </c>
      <c r="W751" s="41">
        <f>IF(OR(Table1[[#This Row],[Holiday Hours]]="",Table1[[#This Row],[Holiday Hours]]=0),Table1[[#This Row],[Regular Hourly Wage]],Table1[[#This Row],[Holiday Wages]]/Table1[[#This Row],[Holiday Hours]])</f>
        <v>0</v>
      </c>
      <c r="X751" s="41" t="str">
        <f>IF(Table1[[#This Row],[Regular Hourly Wage]]&lt;14.05,"$14.75",IF(Table1[[#This Row],[Regular Hourly Wage]]&lt;30,"5%","None"))</f>
        <v>$14.75</v>
      </c>
      <c r="Y751" s="41">
        <f>IF(Table1[[#This Row],[Wage Category]]="5%",Table1[[#This Row],[Regular Hourly Wage]]*1.05,IF(Table1[[#This Row],[Wage Category]]="$14.75",14.75,Table1[[#This Row],[Regular Hourly Wage]]))</f>
        <v>14.75</v>
      </c>
      <c r="Z751" s="41">
        <f>(1+IF(Table1[[#This Row],[Regular Hourly Wage]]=0,0.5,(Table1[[#This Row],[Overtime Hourly Wage]]-Table1[[#This Row],[Regular Hourly Wage]])/Table1[[#This Row],[Regular Hourly Wage]]))*Table1[[#This Row],[Regular Wage Cap]]</f>
        <v>22.125</v>
      </c>
      <c r="AA751" s="41">
        <f>(1+IF(Table1[[#This Row],[Regular Hourly Wage]]=0,0,(Table1[[#This Row],[Holiday Hourly Wage]]-Table1[[#This Row],[Regular Hourly Wage]])/Table1[[#This Row],[Regular Hourly Wage]]))*Table1[[#This Row],[Regular Wage Cap]]</f>
        <v>14.75</v>
      </c>
      <c r="AB751" s="41">
        <f>Table1[[#This Row],[Regular Hours3]]*Table1[[#This Row],[Regular Hourly Wage]]</f>
        <v>0</v>
      </c>
      <c r="AC751" s="41">
        <f>Table1[[#This Row],[OvertimeHours5]]*Table1[[#This Row],[Overtime Hourly Wage]]</f>
        <v>0</v>
      </c>
      <c r="AD751" s="41">
        <f>Table1[[#This Row],[Holiday Hours7]]*Table1[[#This Row],[Holiday Hourly Wage]]</f>
        <v>0</v>
      </c>
      <c r="AE751" s="41">
        <f>SUM(Table1[[#This Row],[Regular10]:[Holiday12]])</f>
        <v>0</v>
      </c>
      <c r="AF751" s="41">
        <f>Table1[[#This Row],[Regular Hours3]]*Table1[[#This Row],[Regular Wage Cap]]</f>
        <v>0</v>
      </c>
      <c r="AG751" s="41">
        <f>Table1[[#This Row],[OvertimeHours5]]*Table1[[#This Row],[Overtime Wage Cap]]</f>
        <v>0</v>
      </c>
      <c r="AH751" s="41">
        <f>Table1[[#This Row],[Holiday Hours7]]*Table1[[#This Row],[Holiday Wage Cap]]</f>
        <v>0</v>
      </c>
      <c r="AI751" s="41">
        <f>SUM(Table1[[#This Row],[Regular]:[Holiday]])</f>
        <v>0</v>
      </c>
      <c r="AJ751" s="41">
        <f>IF(Table1[[#This Row],[Total]]=0,0,Table1[[#This Row],[Total2]]-Table1[[#This Row],[Total]])</f>
        <v>0</v>
      </c>
      <c r="AK751" s="41">
        <f>Table1[[#This Row],[Difference]]*Table1[[#This Row],[DDS Funding Percent]]</f>
        <v>0</v>
      </c>
      <c r="AL751" s="41">
        <f>IF(Table1[[#This Row],[Regular Hourly Wage]]&lt;&gt;0,Table1[[#This Row],[Regular Wage Cap]]-Table1[[#This Row],[Regular Hourly Wage]],0)</f>
        <v>0</v>
      </c>
      <c r="AM751" s="38"/>
      <c r="AN751" s="41">
        <f>Table1[[#This Row],[Wage Difference]]*Table1[[#This Row],[Post Wage Increase Time Off Accruals (Hours)]]</f>
        <v>0</v>
      </c>
      <c r="AO751" s="41">
        <f>Table1[[#This Row],[Min Wage Time Off Accrual Expense]]*Table1[[#This Row],[DDS Funding Percent]]</f>
        <v>0</v>
      </c>
      <c r="AP751" s="1"/>
      <c r="AQ751" s="18"/>
    </row>
    <row r="752" spans="3:43" x14ac:dyDescent="0.25">
      <c r="C752" s="58"/>
      <c r="D752" s="57"/>
      <c r="K752" s="41">
        <f>SUM(Table1[[#This Row],[Regular Wages]],Table1[[#This Row],[OvertimeWages]],Table1[[#This Row],[Holiday Wages]],Table1[[#This Row],[Incentive Payments]])</f>
        <v>0</v>
      </c>
      <c r="L752" s="38"/>
      <c r="M752" s="38"/>
      <c r="N752" s="38"/>
      <c r="O752" s="38"/>
      <c r="P752" s="38"/>
      <c r="Q752" s="38"/>
      <c r="R752" s="38"/>
      <c r="S752" s="41">
        <f>SUM(Table1[[#This Row],[Regular Wages2]],Table1[[#This Row],[OvertimeWages4]],Table1[[#This Row],[Holiday Wages6]],Table1[[#This Row],[Incentive Payments8]])</f>
        <v>0</v>
      </c>
      <c r="T752" s="41">
        <f>SUM(Table1[[#This Row],[Total Pre Min Wage Wages]],Table1[[#This Row],[Total After Min Wage Wages]])</f>
        <v>0</v>
      </c>
      <c r="U752" s="41">
        <f>IFERROR(IF(OR(Table1[[#This Row],[Regular Hours]]=0,Table1[[#This Row],[Regular Hours]]=""),VLOOKUP(Table1[[#This Row],[Position Title]],startingWages!$A$2:$D$200,2, FALSE),Table1[[#This Row],[Regular Wages]]/Table1[[#This Row],[Regular Hours]]),0)</f>
        <v>0</v>
      </c>
      <c r="V752" s="41">
        <f>IF(OR(Table1[[#This Row],[OvertimeHours]]="",Table1[[#This Row],[OvertimeHours]]=0),Table1[[#This Row],[Regular Hourly Wage]]*1.5,Table1[[#This Row],[OvertimeWages]]/Table1[[#This Row],[OvertimeHours]])</f>
        <v>0</v>
      </c>
      <c r="W752" s="41">
        <f>IF(OR(Table1[[#This Row],[Holiday Hours]]="",Table1[[#This Row],[Holiday Hours]]=0),Table1[[#This Row],[Regular Hourly Wage]],Table1[[#This Row],[Holiday Wages]]/Table1[[#This Row],[Holiday Hours]])</f>
        <v>0</v>
      </c>
      <c r="X752" s="41" t="str">
        <f>IF(Table1[[#This Row],[Regular Hourly Wage]]&lt;14.05,"$14.75",IF(Table1[[#This Row],[Regular Hourly Wage]]&lt;30,"5%","None"))</f>
        <v>$14.75</v>
      </c>
      <c r="Y752" s="41">
        <f>IF(Table1[[#This Row],[Wage Category]]="5%",Table1[[#This Row],[Regular Hourly Wage]]*1.05,IF(Table1[[#This Row],[Wage Category]]="$14.75",14.75,Table1[[#This Row],[Regular Hourly Wage]]))</f>
        <v>14.75</v>
      </c>
      <c r="Z752" s="41">
        <f>(1+IF(Table1[[#This Row],[Regular Hourly Wage]]=0,0.5,(Table1[[#This Row],[Overtime Hourly Wage]]-Table1[[#This Row],[Regular Hourly Wage]])/Table1[[#This Row],[Regular Hourly Wage]]))*Table1[[#This Row],[Regular Wage Cap]]</f>
        <v>22.125</v>
      </c>
      <c r="AA752" s="41">
        <f>(1+IF(Table1[[#This Row],[Regular Hourly Wage]]=0,0,(Table1[[#This Row],[Holiday Hourly Wage]]-Table1[[#This Row],[Regular Hourly Wage]])/Table1[[#This Row],[Regular Hourly Wage]]))*Table1[[#This Row],[Regular Wage Cap]]</f>
        <v>14.75</v>
      </c>
      <c r="AB752" s="41">
        <f>Table1[[#This Row],[Regular Hours3]]*Table1[[#This Row],[Regular Hourly Wage]]</f>
        <v>0</v>
      </c>
      <c r="AC752" s="41">
        <f>Table1[[#This Row],[OvertimeHours5]]*Table1[[#This Row],[Overtime Hourly Wage]]</f>
        <v>0</v>
      </c>
      <c r="AD752" s="41">
        <f>Table1[[#This Row],[Holiday Hours7]]*Table1[[#This Row],[Holiday Hourly Wage]]</f>
        <v>0</v>
      </c>
      <c r="AE752" s="41">
        <f>SUM(Table1[[#This Row],[Regular10]:[Holiday12]])</f>
        <v>0</v>
      </c>
      <c r="AF752" s="41">
        <f>Table1[[#This Row],[Regular Hours3]]*Table1[[#This Row],[Regular Wage Cap]]</f>
        <v>0</v>
      </c>
      <c r="AG752" s="41">
        <f>Table1[[#This Row],[OvertimeHours5]]*Table1[[#This Row],[Overtime Wage Cap]]</f>
        <v>0</v>
      </c>
      <c r="AH752" s="41">
        <f>Table1[[#This Row],[Holiday Hours7]]*Table1[[#This Row],[Holiday Wage Cap]]</f>
        <v>0</v>
      </c>
      <c r="AI752" s="41">
        <f>SUM(Table1[[#This Row],[Regular]:[Holiday]])</f>
        <v>0</v>
      </c>
      <c r="AJ752" s="41">
        <f>IF(Table1[[#This Row],[Total]]=0,0,Table1[[#This Row],[Total2]]-Table1[[#This Row],[Total]])</f>
        <v>0</v>
      </c>
      <c r="AK752" s="41">
        <f>Table1[[#This Row],[Difference]]*Table1[[#This Row],[DDS Funding Percent]]</f>
        <v>0</v>
      </c>
      <c r="AL752" s="41">
        <f>IF(Table1[[#This Row],[Regular Hourly Wage]]&lt;&gt;0,Table1[[#This Row],[Regular Wage Cap]]-Table1[[#This Row],[Regular Hourly Wage]],0)</f>
        <v>0</v>
      </c>
      <c r="AM752" s="38"/>
      <c r="AN752" s="41">
        <f>Table1[[#This Row],[Wage Difference]]*Table1[[#This Row],[Post Wage Increase Time Off Accruals (Hours)]]</f>
        <v>0</v>
      </c>
      <c r="AO752" s="41">
        <f>Table1[[#This Row],[Min Wage Time Off Accrual Expense]]*Table1[[#This Row],[DDS Funding Percent]]</f>
        <v>0</v>
      </c>
      <c r="AP752" s="1"/>
      <c r="AQ752" s="18"/>
    </row>
    <row r="753" spans="3:43" x14ac:dyDescent="0.25">
      <c r="C753" s="58"/>
      <c r="D753" s="57"/>
      <c r="K753" s="41">
        <f>SUM(Table1[[#This Row],[Regular Wages]],Table1[[#This Row],[OvertimeWages]],Table1[[#This Row],[Holiday Wages]],Table1[[#This Row],[Incentive Payments]])</f>
        <v>0</v>
      </c>
      <c r="L753" s="38"/>
      <c r="M753" s="38"/>
      <c r="N753" s="38"/>
      <c r="O753" s="38"/>
      <c r="P753" s="38"/>
      <c r="Q753" s="38"/>
      <c r="R753" s="38"/>
      <c r="S753" s="41">
        <f>SUM(Table1[[#This Row],[Regular Wages2]],Table1[[#This Row],[OvertimeWages4]],Table1[[#This Row],[Holiday Wages6]],Table1[[#This Row],[Incentive Payments8]])</f>
        <v>0</v>
      </c>
      <c r="T753" s="41">
        <f>SUM(Table1[[#This Row],[Total Pre Min Wage Wages]],Table1[[#This Row],[Total After Min Wage Wages]])</f>
        <v>0</v>
      </c>
      <c r="U753" s="41">
        <f>IFERROR(IF(OR(Table1[[#This Row],[Regular Hours]]=0,Table1[[#This Row],[Regular Hours]]=""),VLOOKUP(Table1[[#This Row],[Position Title]],startingWages!$A$2:$D$200,2, FALSE),Table1[[#This Row],[Regular Wages]]/Table1[[#This Row],[Regular Hours]]),0)</f>
        <v>0</v>
      </c>
      <c r="V753" s="41">
        <f>IF(OR(Table1[[#This Row],[OvertimeHours]]="",Table1[[#This Row],[OvertimeHours]]=0),Table1[[#This Row],[Regular Hourly Wage]]*1.5,Table1[[#This Row],[OvertimeWages]]/Table1[[#This Row],[OvertimeHours]])</f>
        <v>0</v>
      </c>
      <c r="W753" s="41">
        <f>IF(OR(Table1[[#This Row],[Holiday Hours]]="",Table1[[#This Row],[Holiday Hours]]=0),Table1[[#This Row],[Regular Hourly Wage]],Table1[[#This Row],[Holiday Wages]]/Table1[[#This Row],[Holiday Hours]])</f>
        <v>0</v>
      </c>
      <c r="X753" s="41" t="str">
        <f>IF(Table1[[#This Row],[Regular Hourly Wage]]&lt;14.05,"$14.75",IF(Table1[[#This Row],[Regular Hourly Wage]]&lt;30,"5%","None"))</f>
        <v>$14.75</v>
      </c>
      <c r="Y753" s="41">
        <f>IF(Table1[[#This Row],[Wage Category]]="5%",Table1[[#This Row],[Regular Hourly Wage]]*1.05,IF(Table1[[#This Row],[Wage Category]]="$14.75",14.75,Table1[[#This Row],[Regular Hourly Wage]]))</f>
        <v>14.75</v>
      </c>
      <c r="Z753" s="41">
        <f>(1+IF(Table1[[#This Row],[Regular Hourly Wage]]=0,0.5,(Table1[[#This Row],[Overtime Hourly Wage]]-Table1[[#This Row],[Regular Hourly Wage]])/Table1[[#This Row],[Regular Hourly Wage]]))*Table1[[#This Row],[Regular Wage Cap]]</f>
        <v>22.125</v>
      </c>
      <c r="AA753" s="41">
        <f>(1+IF(Table1[[#This Row],[Regular Hourly Wage]]=0,0,(Table1[[#This Row],[Holiday Hourly Wage]]-Table1[[#This Row],[Regular Hourly Wage]])/Table1[[#This Row],[Regular Hourly Wage]]))*Table1[[#This Row],[Regular Wage Cap]]</f>
        <v>14.75</v>
      </c>
      <c r="AB753" s="41">
        <f>Table1[[#This Row],[Regular Hours3]]*Table1[[#This Row],[Regular Hourly Wage]]</f>
        <v>0</v>
      </c>
      <c r="AC753" s="41">
        <f>Table1[[#This Row],[OvertimeHours5]]*Table1[[#This Row],[Overtime Hourly Wage]]</f>
        <v>0</v>
      </c>
      <c r="AD753" s="41">
        <f>Table1[[#This Row],[Holiday Hours7]]*Table1[[#This Row],[Holiday Hourly Wage]]</f>
        <v>0</v>
      </c>
      <c r="AE753" s="41">
        <f>SUM(Table1[[#This Row],[Regular10]:[Holiday12]])</f>
        <v>0</v>
      </c>
      <c r="AF753" s="41">
        <f>Table1[[#This Row],[Regular Hours3]]*Table1[[#This Row],[Regular Wage Cap]]</f>
        <v>0</v>
      </c>
      <c r="AG753" s="41">
        <f>Table1[[#This Row],[OvertimeHours5]]*Table1[[#This Row],[Overtime Wage Cap]]</f>
        <v>0</v>
      </c>
      <c r="AH753" s="41">
        <f>Table1[[#This Row],[Holiday Hours7]]*Table1[[#This Row],[Holiday Wage Cap]]</f>
        <v>0</v>
      </c>
      <c r="AI753" s="41">
        <f>SUM(Table1[[#This Row],[Regular]:[Holiday]])</f>
        <v>0</v>
      </c>
      <c r="AJ753" s="41">
        <f>IF(Table1[[#This Row],[Total]]=0,0,Table1[[#This Row],[Total2]]-Table1[[#This Row],[Total]])</f>
        <v>0</v>
      </c>
      <c r="AK753" s="41">
        <f>Table1[[#This Row],[Difference]]*Table1[[#This Row],[DDS Funding Percent]]</f>
        <v>0</v>
      </c>
      <c r="AL753" s="41">
        <f>IF(Table1[[#This Row],[Regular Hourly Wage]]&lt;&gt;0,Table1[[#This Row],[Regular Wage Cap]]-Table1[[#This Row],[Regular Hourly Wage]],0)</f>
        <v>0</v>
      </c>
      <c r="AM753" s="38"/>
      <c r="AN753" s="41">
        <f>Table1[[#This Row],[Wage Difference]]*Table1[[#This Row],[Post Wage Increase Time Off Accruals (Hours)]]</f>
        <v>0</v>
      </c>
      <c r="AO753" s="41">
        <f>Table1[[#This Row],[Min Wage Time Off Accrual Expense]]*Table1[[#This Row],[DDS Funding Percent]]</f>
        <v>0</v>
      </c>
      <c r="AP753" s="1"/>
      <c r="AQ753" s="18"/>
    </row>
    <row r="754" spans="3:43" x14ac:dyDescent="0.25">
      <c r="C754" s="58"/>
      <c r="D754" s="57"/>
      <c r="K754" s="41">
        <f>SUM(Table1[[#This Row],[Regular Wages]],Table1[[#This Row],[OvertimeWages]],Table1[[#This Row],[Holiday Wages]],Table1[[#This Row],[Incentive Payments]])</f>
        <v>0</v>
      </c>
      <c r="L754" s="38"/>
      <c r="M754" s="38"/>
      <c r="N754" s="38"/>
      <c r="O754" s="38"/>
      <c r="P754" s="38"/>
      <c r="Q754" s="38"/>
      <c r="R754" s="38"/>
      <c r="S754" s="41">
        <f>SUM(Table1[[#This Row],[Regular Wages2]],Table1[[#This Row],[OvertimeWages4]],Table1[[#This Row],[Holiday Wages6]],Table1[[#This Row],[Incentive Payments8]])</f>
        <v>0</v>
      </c>
      <c r="T754" s="41">
        <f>SUM(Table1[[#This Row],[Total Pre Min Wage Wages]],Table1[[#This Row],[Total After Min Wage Wages]])</f>
        <v>0</v>
      </c>
      <c r="U754" s="41">
        <f>IFERROR(IF(OR(Table1[[#This Row],[Regular Hours]]=0,Table1[[#This Row],[Regular Hours]]=""),VLOOKUP(Table1[[#This Row],[Position Title]],startingWages!$A$2:$D$200,2, FALSE),Table1[[#This Row],[Regular Wages]]/Table1[[#This Row],[Regular Hours]]),0)</f>
        <v>0</v>
      </c>
      <c r="V754" s="41">
        <f>IF(OR(Table1[[#This Row],[OvertimeHours]]="",Table1[[#This Row],[OvertimeHours]]=0),Table1[[#This Row],[Regular Hourly Wage]]*1.5,Table1[[#This Row],[OvertimeWages]]/Table1[[#This Row],[OvertimeHours]])</f>
        <v>0</v>
      </c>
      <c r="W754" s="41">
        <f>IF(OR(Table1[[#This Row],[Holiday Hours]]="",Table1[[#This Row],[Holiday Hours]]=0),Table1[[#This Row],[Regular Hourly Wage]],Table1[[#This Row],[Holiday Wages]]/Table1[[#This Row],[Holiday Hours]])</f>
        <v>0</v>
      </c>
      <c r="X754" s="41" t="str">
        <f>IF(Table1[[#This Row],[Regular Hourly Wage]]&lt;14.05,"$14.75",IF(Table1[[#This Row],[Regular Hourly Wage]]&lt;30,"5%","None"))</f>
        <v>$14.75</v>
      </c>
      <c r="Y754" s="41">
        <f>IF(Table1[[#This Row],[Wage Category]]="5%",Table1[[#This Row],[Regular Hourly Wage]]*1.05,IF(Table1[[#This Row],[Wage Category]]="$14.75",14.75,Table1[[#This Row],[Regular Hourly Wage]]))</f>
        <v>14.75</v>
      </c>
      <c r="Z754" s="41">
        <f>(1+IF(Table1[[#This Row],[Regular Hourly Wage]]=0,0.5,(Table1[[#This Row],[Overtime Hourly Wage]]-Table1[[#This Row],[Regular Hourly Wage]])/Table1[[#This Row],[Regular Hourly Wage]]))*Table1[[#This Row],[Regular Wage Cap]]</f>
        <v>22.125</v>
      </c>
      <c r="AA754" s="41">
        <f>(1+IF(Table1[[#This Row],[Regular Hourly Wage]]=0,0,(Table1[[#This Row],[Holiday Hourly Wage]]-Table1[[#This Row],[Regular Hourly Wage]])/Table1[[#This Row],[Regular Hourly Wage]]))*Table1[[#This Row],[Regular Wage Cap]]</f>
        <v>14.75</v>
      </c>
      <c r="AB754" s="41">
        <f>Table1[[#This Row],[Regular Hours3]]*Table1[[#This Row],[Regular Hourly Wage]]</f>
        <v>0</v>
      </c>
      <c r="AC754" s="41">
        <f>Table1[[#This Row],[OvertimeHours5]]*Table1[[#This Row],[Overtime Hourly Wage]]</f>
        <v>0</v>
      </c>
      <c r="AD754" s="41">
        <f>Table1[[#This Row],[Holiday Hours7]]*Table1[[#This Row],[Holiday Hourly Wage]]</f>
        <v>0</v>
      </c>
      <c r="AE754" s="41">
        <f>SUM(Table1[[#This Row],[Regular10]:[Holiday12]])</f>
        <v>0</v>
      </c>
      <c r="AF754" s="41">
        <f>Table1[[#This Row],[Regular Hours3]]*Table1[[#This Row],[Regular Wage Cap]]</f>
        <v>0</v>
      </c>
      <c r="AG754" s="41">
        <f>Table1[[#This Row],[OvertimeHours5]]*Table1[[#This Row],[Overtime Wage Cap]]</f>
        <v>0</v>
      </c>
      <c r="AH754" s="41">
        <f>Table1[[#This Row],[Holiday Hours7]]*Table1[[#This Row],[Holiday Wage Cap]]</f>
        <v>0</v>
      </c>
      <c r="AI754" s="41">
        <f>SUM(Table1[[#This Row],[Regular]:[Holiday]])</f>
        <v>0</v>
      </c>
      <c r="AJ754" s="41">
        <f>IF(Table1[[#This Row],[Total]]=0,0,Table1[[#This Row],[Total2]]-Table1[[#This Row],[Total]])</f>
        <v>0</v>
      </c>
      <c r="AK754" s="41">
        <f>Table1[[#This Row],[Difference]]*Table1[[#This Row],[DDS Funding Percent]]</f>
        <v>0</v>
      </c>
      <c r="AL754" s="41">
        <f>IF(Table1[[#This Row],[Regular Hourly Wage]]&lt;&gt;0,Table1[[#This Row],[Regular Wage Cap]]-Table1[[#This Row],[Regular Hourly Wage]],0)</f>
        <v>0</v>
      </c>
      <c r="AM754" s="38"/>
      <c r="AN754" s="41">
        <f>Table1[[#This Row],[Wage Difference]]*Table1[[#This Row],[Post Wage Increase Time Off Accruals (Hours)]]</f>
        <v>0</v>
      </c>
      <c r="AO754" s="41">
        <f>Table1[[#This Row],[Min Wage Time Off Accrual Expense]]*Table1[[#This Row],[DDS Funding Percent]]</f>
        <v>0</v>
      </c>
      <c r="AP754" s="1"/>
      <c r="AQ754" s="18"/>
    </row>
    <row r="755" spans="3:43" x14ac:dyDescent="0.25">
      <c r="C755" s="58"/>
      <c r="D755" s="57"/>
      <c r="K755" s="41">
        <f>SUM(Table1[[#This Row],[Regular Wages]],Table1[[#This Row],[OvertimeWages]],Table1[[#This Row],[Holiday Wages]],Table1[[#This Row],[Incentive Payments]])</f>
        <v>0</v>
      </c>
      <c r="L755" s="38"/>
      <c r="M755" s="38"/>
      <c r="N755" s="38"/>
      <c r="O755" s="38"/>
      <c r="P755" s="38"/>
      <c r="Q755" s="38"/>
      <c r="R755" s="38"/>
      <c r="S755" s="41">
        <f>SUM(Table1[[#This Row],[Regular Wages2]],Table1[[#This Row],[OvertimeWages4]],Table1[[#This Row],[Holiday Wages6]],Table1[[#This Row],[Incentive Payments8]])</f>
        <v>0</v>
      </c>
      <c r="T755" s="41">
        <f>SUM(Table1[[#This Row],[Total Pre Min Wage Wages]],Table1[[#This Row],[Total After Min Wage Wages]])</f>
        <v>0</v>
      </c>
      <c r="U755" s="41">
        <f>IFERROR(IF(OR(Table1[[#This Row],[Regular Hours]]=0,Table1[[#This Row],[Regular Hours]]=""),VLOOKUP(Table1[[#This Row],[Position Title]],startingWages!$A$2:$D$200,2, FALSE),Table1[[#This Row],[Regular Wages]]/Table1[[#This Row],[Regular Hours]]),0)</f>
        <v>0</v>
      </c>
      <c r="V755" s="41">
        <f>IF(OR(Table1[[#This Row],[OvertimeHours]]="",Table1[[#This Row],[OvertimeHours]]=0),Table1[[#This Row],[Regular Hourly Wage]]*1.5,Table1[[#This Row],[OvertimeWages]]/Table1[[#This Row],[OvertimeHours]])</f>
        <v>0</v>
      </c>
      <c r="W755" s="41">
        <f>IF(OR(Table1[[#This Row],[Holiday Hours]]="",Table1[[#This Row],[Holiday Hours]]=0),Table1[[#This Row],[Regular Hourly Wage]],Table1[[#This Row],[Holiday Wages]]/Table1[[#This Row],[Holiday Hours]])</f>
        <v>0</v>
      </c>
      <c r="X755" s="41" t="str">
        <f>IF(Table1[[#This Row],[Regular Hourly Wage]]&lt;14.05,"$14.75",IF(Table1[[#This Row],[Regular Hourly Wage]]&lt;30,"5%","None"))</f>
        <v>$14.75</v>
      </c>
      <c r="Y755" s="41">
        <f>IF(Table1[[#This Row],[Wage Category]]="5%",Table1[[#This Row],[Regular Hourly Wage]]*1.05,IF(Table1[[#This Row],[Wage Category]]="$14.75",14.75,Table1[[#This Row],[Regular Hourly Wage]]))</f>
        <v>14.75</v>
      </c>
      <c r="Z755" s="41">
        <f>(1+IF(Table1[[#This Row],[Regular Hourly Wage]]=0,0.5,(Table1[[#This Row],[Overtime Hourly Wage]]-Table1[[#This Row],[Regular Hourly Wage]])/Table1[[#This Row],[Regular Hourly Wage]]))*Table1[[#This Row],[Regular Wage Cap]]</f>
        <v>22.125</v>
      </c>
      <c r="AA755" s="41">
        <f>(1+IF(Table1[[#This Row],[Regular Hourly Wage]]=0,0,(Table1[[#This Row],[Holiday Hourly Wage]]-Table1[[#This Row],[Regular Hourly Wage]])/Table1[[#This Row],[Regular Hourly Wage]]))*Table1[[#This Row],[Regular Wage Cap]]</f>
        <v>14.75</v>
      </c>
      <c r="AB755" s="41">
        <f>Table1[[#This Row],[Regular Hours3]]*Table1[[#This Row],[Regular Hourly Wage]]</f>
        <v>0</v>
      </c>
      <c r="AC755" s="41">
        <f>Table1[[#This Row],[OvertimeHours5]]*Table1[[#This Row],[Overtime Hourly Wage]]</f>
        <v>0</v>
      </c>
      <c r="AD755" s="41">
        <f>Table1[[#This Row],[Holiday Hours7]]*Table1[[#This Row],[Holiday Hourly Wage]]</f>
        <v>0</v>
      </c>
      <c r="AE755" s="41">
        <f>SUM(Table1[[#This Row],[Regular10]:[Holiday12]])</f>
        <v>0</v>
      </c>
      <c r="AF755" s="41">
        <f>Table1[[#This Row],[Regular Hours3]]*Table1[[#This Row],[Regular Wage Cap]]</f>
        <v>0</v>
      </c>
      <c r="AG755" s="41">
        <f>Table1[[#This Row],[OvertimeHours5]]*Table1[[#This Row],[Overtime Wage Cap]]</f>
        <v>0</v>
      </c>
      <c r="AH755" s="41">
        <f>Table1[[#This Row],[Holiday Hours7]]*Table1[[#This Row],[Holiday Wage Cap]]</f>
        <v>0</v>
      </c>
      <c r="AI755" s="41">
        <f>SUM(Table1[[#This Row],[Regular]:[Holiday]])</f>
        <v>0</v>
      </c>
      <c r="AJ755" s="41">
        <f>IF(Table1[[#This Row],[Total]]=0,0,Table1[[#This Row],[Total2]]-Table1[[#This Row],[Total]])</f>
        <v>0</v>
      </c>
      <c r="AK755" s="41">
        <f>Table1[[#This Row],[Difference]]*Table1[[#This Row],[DDS Funding Percent]]</f>
        <v>0</v>
      </c>
      <c r="AL755" s="41">
        <f>IF(Table1[[#This Row],[Regular Hourly Wage]]&lt;&gt;0,Table1[[#This Row],[Regular Wage Cap]]-Table1[[#This Row],[Regular Hourly Wage]],0)</f>
        <v>0</v>
      </c>
      <c r="AM755" s="38"/>
      <c r="AN755" s="41">
        <f>Table1[[#This Row],[Wage Difference]]*Table1[[#This Row],[Post Wage Increase Time Off Accruals (Hours)]]</f>
        <v>0</v>
      </c>
      <c r="AO755" s="41">
        <f>Table1[[#This Row],[Min Wage Time Off Accrual Expense]]*Table1[[#This Row],[DDS Funding Percent]]</f>
        <v>0</v>
      </c>
      <c r="AP755" s="1"/>
      <c r="AQ755" s="18"/>
    </row>
    <row r="756" spans="3:43" x14ac:dyDescent="0.25">
      <c r="C756" s="58"/>
      <c r="D756" s="57"/>
      <c r="K756" s="41">
        <f>SUM(Table1[[#This Row],[Regular Wages]],Table1[[#This Row],[OvertimeWages]],Table1[[#This Row],[Holiday Wages]],Table1[[#This Row],[Incentive Payments]])</f>
        <v>0</v>
      </c>
      <c r="L756" s="38"/>
      <c r="M756" s="38"/>
      <c r="N756" s="38"/>
      <c r="O756" s="38"/>
      <c r="P756" s="38"/>
      <c r="Q756" s="38"/>
      <c r="R756" s="38"/>
      <c r="S756" s="41">
        <f>SUM(Table1[[#This Row],[Regular Wages2]],Table1[[#This Row],[OvertimeWages4]],Table1[[#This Row],[Holiday Wages6]],Table1[[#This Row],[Incentive Payments8]])</f>
        <v>0</v>
      </c>
      <c r="T756" s="41">
        <f>SUM(Table1[[#This Row],[Total Pre Min Wage Wages]],Table1[[#This Row],[Total After Min Wage Wages]])</f>
        <v>0</v>
      </c>
      <c r="U756" s="41">
        <f>IFERROR(IF(OR(Table1[[#This Row],[Regular Hours]]=0,Table1[[#This Row],[Regular Hours]]=""),VLOOKUP(Table1[[#This Row],[Position Title]],startingWages!$A$2:$D$200,2, FALSE),Table1[[#This Row],[Regular Wages]]/Table1[[#This Row],[Regular Hours]]),0)</f>
        <v>0</v>
      </c>
      <c r="V756" s="41">
        <f>IF(OR(Table1[[#This Row],[OvertimeHours]]="",Table1[[#This Row],[OvertimeHours]]=0),Table1[[#This Row],[Regular Hourly Wage]]*1.5,Table1[[#This Row],[OvertimeWages]]/Table1[[#This Row],[OvertimeHours]])</f>
        <v>0</v>
      </c>
      <c r="W756" s="41">
        <f>IF(OR(Table1[[#This Row],[Holiday Hours]]="",Table1[[#This Row],[Holiday Hours]]=0),Table1[[#This Row],[Regular Hourly Wage]],Table1[[#This Row],[Holiday Wages]]/Table1[[#This Row],[Holiday Hours]])</f>
        <v>0</v>
      </c>
      <c r="X756" s="41" t="str">
        <f>IF(Table1[[#This Row],[Regular Hourly Wage]]&lt;14.05,"$14.75",IF(Table1[[#This Row],[Regular Hourly Wage]]&lt;30,"5%","None"))</f>
        <v>$14.75</v>
      </c>
      <c r="Y756" s="41">
        <f>IF(Table1[[#This Row],[Wage Category]]="5%",Table1[[#This Row],[Regular Hourly Wage]]*1.05,IF(Table1[[#This Row],[Wage Category]]="$14.75",14.75,Table1[[#This Row],[Regular Hourly Wage]]))</f>
        <v>14.75</v>
      </c>
      <c r="Z756" s="41">
        <f>(1+IF(Table1[[#This Row],[Regular Hourly Wage]]=0,0.5,(Table1[[#This Row],[Overtime Hourly Wage]]-Table1[[#This Row],[Regular Hourly Wage]])/Table1[[#This Row],[Regular Hourly Wage]]))*Table1[[#This Row],[Regular Wage Cap]]</f>
        <v>22.125</v>
      </c>
      <c r="AA756" s="41">
        <f>(1+IF(Table1[[#This Row],[Regular Hourly Wage]]=0,0,(Table1[[#This Row],[Holiday Hourly Wage]]-Table1[[#This Row],[Regular Hourly Wage]])/Table1[[#This Row],[Regular Hourly Wage]]))*Table1[[#This Row],[Regular Wage Cap]]</f>
        <v>14.75</v>
      </c>
      <c r="AB756" s="41">
        <f>Table1[[#This Row],[Regular Hours3]]*Table1[[#This Row],[Regular Hourly Wage]]</f>
        <v>0</v>
      </c>
      <c r="AC756" s="41">
        <f>Table1[[#This Row],[OvertimeHours5]]*Table1[[#This Row],[Overtime Hourly Wage]]</f>
        <v>0</v>
      </c>
      <c r="AD756" s="41">
        <f>Table1[[#This Row],[Holiday Hours7]]*Table1[[#This Row],[Holiday Hourly Wage]]</f>
        <v>0</v>
      </c>
      <c r="AE756" s="41">
        <f>SUM(Table1[[#This Row],[Regular10]:[Holiday12]])</f>
        <v>0</v>
      </c>
      <c r="AF756" s="41">
        <f>Table1[[#This Row],[Regular Hours3]]*Table1[[#This Row],[Regular Wage Cap]]</f>
        <v>0</v>
      </c>
      <c r="AG756" s="41">
        <f>Table1[[#This Row],[OvertimeHours5]]*Table1[[#This Row],[Overtime Wage Cap]]</f>
        <v>0</v>
      </c>
      <c r="AH756" s="41">
        <f>Table1[[#This Row],[Holiday Hours7]]*Table1[[#This Row],[Holiday Wage Cap]]</f>
        <v>0</v>
      </c>
      <c r="AI756" s="41">
        <f>SUM(Table1[[#This Row],[Regular]:[Holiday]])</f>
        <v>0</v>
      </c>
      <c r="AJ756" s="41">
        <f>IF(Table1[[#This Row],[Total]]=0,0,Table1[[#This Row],[Total2]]-Table1[[#This Row],[Total]])</f>
        <v>0</v>
      </c>
      <c r="AK756" s="41">
        <f>Table1[[#This Row],[Difference]]*Table1[[#This Row],[DDS Funding Percent]]</f>
        <v>0</v>
      </c>
      <c r="AL756" s="41">
        <f>IF(Table1[[#This Row],[Regular Hourly Wage]]&lt;&gt;0,Table1[[#This Row],[Regular Wage Cap]]-Table1[[#This Row],[Regular Hourly Wage]],0)</f>
        <v>0</v>
      </c>
      <c r="AM756" s="38"/>
      <c r="AN756" s="41">
        <f>Table1[[#This Row],[Wage Difference]]*Table1[[#This Row],[Post Wage Increase Time Off Accruals (Hours)]]</f>
        <v>0</v>
      </c>
      <c r="AO756" s="41">
        <f>Table1[[#This Row],[Min Wage Time Off Accrual Expense]]*Table1[[#This Row],[DDS Funding Percent]]</f>
        <v>0</v>
      </c>
      <c r="AP756" s="1"/>
      <c r="AQ756" s="18"/>
    </row>
    <row r="757" spans="3:43" x14ac:dyDescent="0.25">
      <c r="C757" s="58"/>
      <c r="D757" s="57"/>
      <c r="K757" s="41">
        <f>SUM(Table1[[#This Row],[Regular Wages]],Table1[[#This Row],[OvertimeWages]],Table1[[#This Row],[Holiday Wages]],Table1[[#This Row],[Incentive Payments]])</f>
        <v>0</v>
      </c>
      <c r="L757" s="38"/>
      <c r="M757" s="38"/>
      <c r="N757" s="38"/>
      <c r="O757" s="38"/>
      <c r="P757" s="38"/>
      <c r="Q757" s="38"/>
      <c r="R757" s="38"/>
      <c r="S757" s="41">
        <f>SUM(Table1[[#This Row],[Regular Wages2]],Table1[[#This Row],[OvertimeWages4]],Table1[[#This Row],[Holiday Wages6]],Table1[[#This Row],[Incentive Payments8]])</f>
        <v>0</v>
      </c>
      <c r="T757" s="41">
        <f>SUM(Table1[[#This Row],[Total Pre Min Wage Wages]],Table1[[#This Row],[Total After Min Wage Wages]])</f>
        <v>0</v>
      </c>
      <c r="U757" s="41">
        <f>IFERROR(IF(OR(Table1[[#This Row],[Regular Hours]]=0,Table1[[#This Row],[Regular Hours]]=""),VLOOKUP(Table1[[#This Row],[Position Title]],startingWages!$A$2:$D$200,2, FALSE),Table1[[#This Row],[Regular Wages]]/Table1[[#This Row],[Regular Hours]]),0)</f>
        <v>0</v>
      </c>
      <c r="V757" s="41">
        <f>IF(OR(Table1[[#This Row],[OvertimeHours]]="",Table1[[#This Row],[OvertimeHours]]=0),Table1[[#This Row],[Regular Hourly Wage]]*1.5,Table1[[#This Row],[OvertimeWages]]/Table1[[#This Row],[OvertimeHours]])</f>
        <v>0</v>
      </c>
      <c r="W757" s="41">
        <f>IF(OR(Table1[[#This Row],[Holiday Hours]]="",Table1[[#This Row],[Holiday Hours]]=0),Table1[[#This Row],[Regular Hourly Wage]],Table1[[#This Row],[Holiday Wages]]/Table1[[#This Row],[Holiday Hours]])</f>
        <v>0</v>
      </c>
      <c r="X757" s="41" t="str">
        <f>IF(Table1[[#This Row],[Regular Hourly Wage]]&lt;14.05,"$14.75",IF(Table1[[#This Row],[Regular Hourly Wage]]&lt;30,"5%","None"))</f>
        <v>$14.75</v>
      </c>
      <c r="Y757" s="41">
        <f>IF(Table1[[#This Row],[Wage Category]]="5%",Table1[[#This Row],[Regular Hourly Wage]]*1.05,IF(Table1[[#This Row],[Wage Category]]="$14.75",14.75,Table1[[#This Row],[Regular Hourly Wage]]))</f>
        <v>14.75</v>
      </c>
      <c r="Z757" s="41">
        <f>(1+IF(Table1[[#This Row],[Regular Hourly Wage]]=0,0.5,(Table1[[#This Row],[Overtime Hourly Wage]]-Table1[[#This Row],[Regular Hourly Wage]])/Table1[[#This Row],[Regular Hourly Wage]]))*Table1[[#This Row],[Regular Wage Cap]]</f>
        <v>22.125</v>
      </c>
      <c r="AA757" s="41">
        <f>(1+IF(Table1[[#This Row],[Regular Hourly Wage]]=0,0,(Table1[[#This Row],[Holiday Hourly Wage]]-Table1[[#This Row],[Regular Hourly Wage]])/Table1[[#This Row],[Regular Hourly Wage]]))*Table1[[#This Row],[Regular Wage Cap]]</f>
        <v>14.75</v>
      </c>
      <c r="AB757" s="41">
        <f>Table1[[#This Row],[Regular Hours3]]*Table1[[#This Row],[Regular Hourly Wage]]</f>
        <v>0</v>
      </c>
      <c r="AC757" s="41">
        <f>Table1[[#This Row],[OvertimeHours5]]*Table1[[#This Row],[Overtime Hourly Wage]]</f>
        <v>0</v>
      </c>
      <c r="AD757" s="41">
        <f>Table1[[#This Row],[Holiday Hours7]]*Table1[[#This Row],[Holiday Hourly Wage]]</f>
        <v>0</v>
      </c>
      <c r="AE757" s="41">
        <f>SUM(Table1[[#This Row],[Regular10]:[Holiday12]])</f>
        <v>0</v>
      </c>
      <c r="AF757" s="41">
        <f>Table1[[#This Row],[Regular Hours3]]*Table1[[#This Row],[Regular Wage Cap]]</f>
        <v>0</v>
      </c>
      <c r="AG757" s="41">
        <f>Table1[[#This Row],[OvertimeHours5]]*Table1[[#This Row],[Overtime Wage Cap]]</f>
        <v>0</v>
      </c>
      <c r="AH757" s="41">
        <f>Table1[[#This Row],[Holiday Hours7]]*Table1[[#This Row],[Holiday Wage Cap]]</f>
        <v>0</v>
      </c>
      <c r="AI757" s="41">
        <f>SUM(Table1[[#This Row],[Regular]:[Holiday]])</f>
        <v>0</v>
      </c>
      <c r="AJ757" s="41">
        <f>IF(Table1[[#This Row],[Total]]=0,0,Table1[[#This Row],[Total2]]-Table1[[#This Row],[Total]])</f>
        <v>0</v>
      </c>
      <c r="AK757" s="41">
        <f>Table1[[#This Row],[Difference]]*Table1[[#This Row],[DDS Funding Percent]]</f>
        <v>0</v>
      </c>
      <c r="AL757" s="41">
        <f>IF(Table1[[#This Row],[Regular Hourly Wage]]&lt;&gt;0,Table1[[#This Row],[Regular Wage Cap]]-Table1[[#This Row],[Regular Hourly Wage]],0)</f>
        <v>0</v>
      </c>
      <c r="AM757" s="38"/>
      <c r="AN757" s="41">
        <f>Table1[[#This Row],[Wage Difference]]*Table1[[#This Row],[Post Wage Increase Time Off Accruals (Hours)]]</f>
        <v>0</v>
      </c>
      <c r="AO757" s="41">
        <f>Table1[[#This Row],[Min Wage Time Off Accrual Expense]]*Table1[[#This Row],[DDS Funding Percent]]</f>
        <v>0</v>
      </c>
      <c r="AP757" s="1"/>
      <c r="AQ757" s="18"/>
    </row>
    <row r="758" spans="3:43" x14ac:dyDescent="0.25">
      <c r="C758" s="58"/>
      <c r="D758" s="57"/>
      <c r="K758" s="41">
        <f>SUM(Table1[[#This Row],[Regular Wages]],Table1[[#This Row],[OvertimeWages]],Table1[[#This Row],[Holiday Wages]],Table1[[#This Row],[Incentive Payments]])</f>
        <v>0</v>
      </c>
      <c r="L758" s="38"/>
      <c r="M758" s="38"/>
      <c r="N758" s="38"/>
      <c r="O758" s="38"/>
      <c r="P758" s="38"/>
      <c r="Q758" s="38"/>
      <c r="R758" s="38"/>
      <c r="S758" s="41">
        <f>SUM(Table1[[#This Row],[Regular Wages2]],Table1[[#This Row],[OvertimeWages4]],Table1[[#This Row],[Holiday Wages6]],Table1[[#This Row],[Incentive Payments8]])</f>
        <v>0</v>
      </c>
      <c r="T758" s="41">
        <f>SUM(Table1[[#This Row],[Total Pre Min Wage Wages]],Table1[[#This Row],[Total After Min Wage Wages]])</f>
        <v>0</v>
      </c>
      <c r="U758" s="41">
        <f>IFERROR(IF(OR(Table1[[#This Row],[Regular Hours]]=0,Table1[[#This Row],[Regular Hours]]=""),VLOOKUP(Table1[[#This Row],[Position Title]],startingWages!$A$2:$D$200,2, FALSE),Table1[[#This Row],[Regular Wages]]/Table1[[#This Row],[Regular Hours]]),0)</f>
        <v>0</v>
      </c>
      <c r="V758" s="41">
        <f>IF(OR(Table1[[#This Row],[OvertimeHours]]="",Table1[[#This Row],[OvertimeHours]]=0),Table1[[#This Row],[Regular Hourly Wage]]*1.5,Table1[[#This Row],[OvertimeWages]]/Table1[[#This Row],[OvertimeHours]])</f>
        <v>0</v>
      </c>
      <c r="W758" s="41">
        <f>IF(OR(Table1[[#This Row],[Holiday Hours]]="",Table1[[#This Row],[Holiday Hours]]=0),Table1[[#This Row],[Regular Hourly Wage]],Table1[[#This Row],[Holiday Wages]]/Table1[[#This Row],[Holiday Hours]])</f>
        <v>0</v>
      </c>
      <c r="X758" s="41" t="str">
        <f>IF(Table1[[#This Row],[Regular Hourly Wage]]&lt;14.05,"$14.75",IF(Table1[[#This Row],[Regular Hourly Wage]]&lt;30,"5%","None"))</f>
        <v>$14.75</v>
      </c>
      <c r="Y758" s="41">
        <f>IF(Table1[[#This Row],[Wage Category]]="5%",Table1[[#This Row],[Regular Hourly Wage]]*1.05,IF(Table1[[#This Row],[Wage Category]]="$14.75",14.75,Table1[[#This Row],[Regular Hourly Wage]]))</f>
        <v>14.75</v>
      </c>
      <c r="Z758" s="41">
        <f>(1+IF(Table1[[#This Row],[Regular Hourly Wage]]=0,0.5,(Table1[[#This Row],[Overtime Hourly Wage]]-Table1[[#This Row],[Regular Hourly Wage]])/Table1[[#This Row],[Regular Hourly Wage]]))*Table1[[#This Row],[Regular Wage Cap]]</f>
        <v>22.125</v>
      </c>
      <c r="AA758" s="41">
        <f>(1+IF(Table1[[#This Row],[Regular Hourly Wage]]=0,0,(Table1[[#This Row],[Holiday Hourly Wage]]-Table1[[#This Row],[Regular Hourly Wage]])/Table1[[#This Row],[Regular Hourly Wage]]))*Table1[[#This Row],[Regular Wage Cap]]</f>
        <v>14.75</v>
      </c>
      <c r="AB758" s="41">
        <f>Table1[[#This Row],[Regular Hours3]]*Table1[[#This Row],[Regular Hourly Wage]]</f>
        <v>0</v>
      </c>
      <c r="AC758" s="41">
        <f>Table1[[#This Row],[OvertimeHours5]]*Table1[[#This Row],[Overtime Hourly Wage]]</f>
        <v>0</v>
      </c>
      <c r="AD758" s="41">
        <f>Table1[[#This Row],[Holiday Hours7]]*Table1[[#This Row],[Holiday Hourly Wage]]</f>
        <v>0</v>
      </c>
      <c r="AE758" s="41">
        <f>SUM(Table1[[#This Row],[Regular10]:[Holiday12]])</f>
        <v>0</v>
      </c>
      <c r="AF758" s="41">
        <f>Table1[[#This Row],[Regular Hours3]]*Table1[[#This Row],[Regular Wage Cap]]</f>
        <v>0</v>
      </c>
      <c r="AG758" s="41">
        <f>Table1[[#This Row],[OvertimeHours5]]*Table1[[#This Row],[Overtime Wage Cap]]</f>
        <v>0</v>
      </c>
      <c r="AH758" s="41">
        <f>Table1[[#This Row],[Holiday Hours7]]*Table1[[#This Row],[Holiday Wage Cap]]</f>
        <v>0</v>
      </c>
      <c r="AI758" s="41">
        <f>SUM(Table1[[#This Row],[Regular]:[Holiday]])</f>
        <v>0</v>
      </c>
      <c r="AJ758" s="41">
        <f>IF(Table1[[#This Row],[Total]]=0,0,Table1[[#This Row],[Total2]]-Table1[[#This Row],[Total]])</f>
        <v>0</v>
      </c>
      <c r="AK758" s="41">
        <f>Table1[[#This Row],[Difference]]*Table1[[#This Row],[DDS Funding Percent]]</f>
        <v>0</v>
      </c>
      <c r="AL758" s="41">
        <f>IF(Table1[[#This Row],[Regular Hourly Wage]]&lt;&gt;0,Table1[[#This Row],[Regular Wage Cap]]-Table1[[#This Row],[Regular Hourly Wage]],0)</f>
        <v>0</v>
      </c>
      <c r="AM758" s="38"/>
      <c r="AN758" s="41">
        <f>Table1[[#This Row],[Wage Difference]]*Table1[[#This Row],[Post Wage Increase Time Off Accruals (Hours)]]</f>
        <v>0</v>
      </c>
      <c r="AO758" s="41">
        <f>Table1[[#This Row],[Min Wage Time Off Accrual Expense]]*Table1[[#This Row],[DDS Funding Percent]]</f>
        <v>0</v>
      </c>
      <c r="AP758" s="1"/>
      <c r="AQ758" s="18"/>
    </row>
    <row r="759" spans="3:43" x14ac:dyDescent="0.25">
      <c r="C759" s="58"/>
      <c r="D759" s="57"/>
      <c r="K759" s="41">
        <f>SUM(Table1[[#This Row],[Regular Wages]],Table1[[#This Row],[OvertimeWages]],Table1[[#This Row],[Holiday Wages]],Table1[[#This Row],[Incentive Payments]])</f>
        <v>0</v>
      </c>
      <c r="L759" s="38"/>
      <c r="M759" s="38"/>
      <c r="N759" s="38"/>
      <c r="O759" s="38"/>
      <c r="P759" s="38"/>
      <c r="Q759" s="38"/>
      <c r="R759" s="38"/>
      <c r="S759" s="41">
        <f>SUM(Table1[[#This Row],[Regular Wages2]],Table1[[#This Row],[OvertimeWages4]],Table1[[#This Row],[Holiday Wages6]],Table1[[#This Row],[Incentive Payments8]])</f>
        <v>0</v>
      </c>
      <c r="T759" s="41">
        <f>SUM(Table1[[#This Row],[Total Pre Min Wage Wages]],Table1[[#This Row],[Total After Min Wage Wages]])</f>
        <v>0</v>
      </c>
      <c r="U759" s="41">
        <f>IFERROR(IF(OR(Table1[[#This Row],[Regular Hours]]=0,Table1[[#This Row],[Regular Hours]]=""),VLOOKUP(Table1[[#This Row],[Position Title]],startingWages!$A$2:$D$200,2, FALSE),Table1[[#This Row],[Regular Wages]]/Table1[[#This Row],[Regular Hours]]),0)</f>
        <v>0</v>
      </c>
      <c r="V759" s="41">
        <f>IF(OR(Table1[[#This Row],[OvertimeHours]]="",Table1[[#This Row],[OvertimeHours]]=0),Table1[[#This Row],[Regular Hourly Wage]]*1.5,Table1[[#This Row],[OvertimeWages]]/Table1[[#This Row],[OvertimeHours]])</f>
        <v>0</v>
      </c>
      <c r="W759" s="41">
        <f>IF(OR(Table1[[#This Row],[Holiday Hours]]="",Table1[[#This Row],[Holiday Hours]]=0),Table1[[#This Row],[Regular Hourly Wage]],Table1[[#This Row],[Holiday Wages]]/Table1[[#This Row],[Holiday Hours]])</f>
        <v>0</v>
      </c>
      <c r="X759" s="41" t="str">
        <f>IF(Table1[[#This Row],[Regular Hourly Wage]]&lt;14.05,"$14.75",IF(Table1[[#This Row],[Regular Hourly Wage]]&lt;30,"5%","None"))</f>
        <v>$14.75</v>
      </c>
      <c r="Y759" s="41">
        <f>IF(Table1[[#This Row],[Wage Category]]="5%",Table1[[#This Row],[Regular Hourly Wage]]*1.05,IF(Table1[[#This Row],[Wage Category]]="$14.75",14.75,Table1[[#This Row],[Regular Hourly Wage]]))</f>
        <v>14.75</v>
      </c>
      <c r="Z759" s="41">
        <f>(1+IF(Table1[[#This Row],[Regular Hourly Wage]]=0,0.5,(Table1[[#This Row],[Overtime Hourly Wage]]-Table1[[#This Row],[Regular Hourly Wage]])/Table1[[#This Row],[Regular Hourly Wage]]))*Table1[[#This Row],[Regular Wage Cap]]</f>
        <v>22.125</v>
      </c>
      <c r="AA759" s="41">
        <f>(1+IF(Table1[[#This Row],[Regular Hourly Wage]]=0,0,(Table1[[#This Row],[Holiday Hourly Wage]]-Table1[[#This Row],[Regular Hourly Wage]])/Table1[[#This Row],[Regular Hourly Wage]]))*Table1[[#This Row],[Regular Wage Cap]]</f>
        <v>14.75</v>
      </c>
      <c r="AB759" s="41">
        <f>Table1[[#This Row],[Regular Hours3]]*Table1[[#This Row],[Regular Hourly Wage]]</f>
        <v>0</v>
      </c>
      <c r="AC759" s="41">
        <f>Table1[[#This Row],[OvertimeHours5]]*Table1[[#This Row],[Overtime Hourly Wage]]</f>
        <v>0</v>
      </c>
      <c r="AD759" s="41">
        <f>Table1[[#This Row],[Holiday Hours7]]*Table1[[#This Row],[Holiday Hourly Wage]]</f>
        <v>0</v>
      </c>
      <c r="AE759" s="41">
        <f>SUM(Table1[[#This Row],[Regular10]:[Holiday12]])</f>
        <v>0</v>
      </c>
      <c r="AF759" s="41">
        <f>Table1[[#This Row],[Regular Hours3]]*Table1[[#This Row],[Regular Wage Cap]]</f>
        <v>0</v>
      </c>
      <c r="AG759" s="41">
        <f>Table1[[#This Row],[OvertimeHours5]]*Table1[[#This Row],[Overtime Wage Cap]]</f>
        <v>0</v>
      </c>
      <c r="AH759" s="41">
        <f>Table1[[#This Row],[Holiday Hours7]]*Table1[[#This Row],[Holiday Wage Cap]]</f>
        <v>0</v>
      </c>
      <c r="AI759" s="41">
        <f>SUM(Table1[[#This Row],[Regular]:[Holiday]])</f>
        <v>0</v>
      </c>
      <c r="AJ759" s="41">
        <f>IF(Table1[[#This Row],[Total]]=0,0,Table1[[#This Row],[Total2]]-Table1[[#This Row],[Total]])</f>
        <v>0</v>
      </c>
      <c r="AK759" s="41">
        <f>Table1[[#This Row],[Difference]]*Table1[[#This Row],[DDS Funding Percent]]</f>
        <v>0</v>
      </c>
      <c r="AL759" s="41">
        <f>IF(Table1[[#This Row],[Regular Hourly Wage]]&lt;&gt;0,Table1[[#This Row],[Regular Wage Cap]]-Table1[[#This Row],[Regular Hourly Wage]],0)</f>
        <v>0</v>
      </c>
      <c r="AM759" s="38"/>
      <c r="AN759" s="41">
        <f>Table1[[#This Row],[Wage Difference]]*Table1[[#This Row],[Post Wage Increase Time Off Accruals (Hours)]]</f>
        <v>0</v>
      </c>
      <c r="AO759" s="41">
        <f>Table1[[#This Row],[Min Wage Time Off Accrual Expense]]*Table1[[#This Row],[DDS Funding Percent]]</f>
        <v>0</v>
      </c>
      <c r="AP759" s="1"/>
      <c r="AQ759" s="18"/>
    </row>
    <row r="760" spans="3:43" x14ac:dyDescent="0.25">
      <c r="C760" s="58"/>
      <c r="D760" s="57"/>
      <c r="K760" s="41">
        <f>SUM(Table1[[#This Row],[Regular Wages]],Table1[[#This Row],[OvertimeWages]],Table1[[#This Row],[Holiday Wages]],Table1[[#This Row],[Incentive Payments]])</f>
        <v>0</v>
      </c>
      <c r="L760" s="38"/>
      <c r="M760" s="38"/>
      <c r="N760" s="38"/>
      <c r="O760" s="38"/>
      <c r="P760" s="38"/>
      <c r="Q760" s="38"/>
      <c r="R760" s="38"/>
      <c r="S760" s="41">
        <f>SUM(Table1[[#This Row],[Regular Wages2]],Table1[[#This Row],[OvertimeWages4]],Table1[[#This Row],[Holiday Wages6]],Table1[[#This Row],[Incentive Payments8]])</f>
        <v>0</v>
      </c>
      <c r="T760" s="41">
        <f>SUM(Table1[[#This Row],[Total Pre Min Wage Wages]],Table1[[#This Row],[Total After Min Wage Wages]])</f>
        <v>0</v>
      </c>
      <c r="U760" s="41">
        <f>IFERROR(IF(OR(Table1[[#This Row],[Regular Hours]]=0,Table1[[#This Row],[Regular Hours]]=""),VLOOKUP(Table1[[#This Row],[Position Title]],startingWages!$A$2:$D$200,2, FALSE),Table1[[#This Row],[Regular Wages]]/Table1[[#This Row],[Regular Hours]]),0)</f>
        <v>0</v>
      </c>
      <c r="V760" s="41">
        <f>IF(OR(Table1[[#This Row],[OvertimeHours]]="",Table1[[#This Row],[OvertimeHours]]=0),Table1[[#This Row],[Regular Hourly Wage]]*1.5,Table1[[#This Row],[OvertimeWages]]/Table1[[#This Row],[OvertimeHours]])</f>
        <v>0</v>
      </c>
      <c r="W760" s="41">
        <f>IF(OR(Table1[[#This Row],[Holiday Hours]]="",Table1[[#This Row],[Holiday Hours]]=0),Table1[[#This Row],[Regular Hourly Wage]],Table1[[#This Row],[Holiday Wages]]/Table1[[#This Row],[Holiday Hours]])</f>
        <v>0</v>
      </c>
      <c r="X760" s="41" t="str">
        <f>IF(Table1[[#This Row],[Regular Hourly Wage]]&lt;14.05,"$14.75",IF(Table1[[#This Row],[Regular Hourly Wage]]&lt;30,"5%","None"))</f>
        <v>$14.75</v>
      </c>
      <c r="Y760" s="41">
        <f>IF(Table1[[#This Row],[Wage Category]]="5%",Table1[[#This Row],[Regular Hourly Wage]]*1.05,IF(Table1[[#This Row],[Wage Category]]="$14.75",14.75,Table1[[#This Row],[Regular Hourly Wage]]))</f>
        <v>14.75</v>
      </c>
      <c r="Z760" s="41">
        <f>(1+IF(Table1[[#This Row],[Regular Hourly Wage]]=0,0.5,(Table1[[#This Row],[Overtime Hourly Wage]]-Table1[[#This Row],[Regular Hourly Wage]])/Table1[[#This Row],[Regular Hourly Wage]]))*Table1[[#This Row],[Regular Wage Cap]]</f>
        <v>22.125</v>
      </c>
      <c r="AA760" s="41">
        <f>(1+IF(Table1[[#This Row],[Regular Hourly Wage]]=0,0,(Table1[[#This Row],[Holiday Hourly Wage]]-Table1[[#This Row],[Regular Hourly Wage]])/Table1[[#This Row],[Regular Hourly Wage]]))*Table1[[#This Row],[Regular Wage Cap]]</f>
        <v>14.75</v>
      </c>
      <c r="AB760" s="41">
        <f>Table1[[#This Row],[Regular Hours3]]*Table1[[#This Row],[Regular Hourly Wage]]</f>
        <v>0</v>
      </c>
      <c r="AC760" s="41">
        <f>Table1[[#This Row],[OvertimeHours5]]*Table1[[#This Row],[Overtime Hourly Wage]]</f>
        <v>0</v>
      </c>
      <c r="AD760" s="41">
        <f>Table1[[#This Row],[Holiday Hours7]]*Table1[[#This Row],[Holiday Hourly Wage]]</f>
        <v>0</v>
      </c>
      <c r="AE760" s="41">
        <f>SUM(Table1[[#This Row],[Regular10]:[Holiday12]])</f>
        <v>0</v>
      </c>
      <c r="AF760" s="41">
        <f>Table1[[#This Row],[Regular Hours3]]*Table1[[#This Row],[Regular Wage Cap]]</f>
        <v>0</v>
      </c>
      <c r="AG760" s="41">
        <f>Table1[[#This Row],[OvertimeHours5]]*Table1[[#This Row],[Overtime Wage Cap]]</f>
        <v>0</v>
      </c>
      <c r="AH760" s="41">
        <f>Table1[[#This Row],[Holiday Hours7]]*Table1[[#This Row],[Holiday Wage Cap]]</f>
        <v>0</v>
      </c>
      <c r="AI760" s="41">
        <f>SUM(Table1[[#This Row],[Regular]:[Holiday]])</f>
        <v>0</v>
      </c>
      <c r="AJ760" s="41">
        <f>IF(Table1[[#This Row],[Total]]=0,0,Table1[[#This Row],[Total2]]-Table1[[#This Row],[Total]])</f>
        <v>0</v>
      </c>
      <c r="AK760" s="41">
        <f>Table1[[#This Row],[Difference]]*Table1[[#This Row],[DDS Funding Percent]]</f>
        <v>0</v>
      </c>
      <c r="AL760" s="41">
        <f>IF(Table1[[#This Row],[Regular Hourly Wage]]&lt;&gt;0,Table1[[#This Row],[Regular Wage Cap]]-Table1[[#This Row],[Regular Hourly Wage]],0)</f>
        <v>0</v>
      </c>
      <c r="AM760" s="38"/>
      <c r="AN760" s="41">
        <f>Table1[[#This Row],[Wage Difference]]*Table1[[#This Row],[Post Wage Increase Time Off Accruals (Hours)]]</f>
        <v>0</v>
      </c>
      <c r="AO760" s="41">
        <f>Table1[[#This Row],[Min Wage Time Off Accrual Expense]]*Table1[[#This Row],[DDS Funding Percent]]</f>
        <v>0</v>
      </c>
      <c r="AP760" s="1"/>
      <c r="AQ760" s="18"/>
    </row>
    <row r="761" spans="3:43" x14ac:dyDescent="0.25">
      <c r="C761" s="58"/>
      <c r="D761" s="57"/>
      <c r="K761" s="41">
        <f>SUM(Table1[[#This Row],[Regular Wages]],Table1[[#This Row],[OvertimeWages]],Table1[[#This Row],[Holiday Wages]],Table1[[#This Row],[Incentive Payments]])</f>
        <v>0</v>
      </c>
      <c r="L761" s="38"/>
      <c r="M761" s="38"/>
      <c r="N761" s="38"/>
      <c r="O761" s="38"/>
      <c r="P761" s="38"/>
      <c r="Q761" s="38"/>
      <c r="R761" s="38"/>
      <c r="S761" s="41">
        <f>SUM(Table1[[#This Row],[Regular Wages2]],Table1[[#This Row],[OvertimeWages4]],Table1[[#This Row],[Holiday Wages6]],Table1[[#This Row],[Incentive Payments8]])</f>
        <v>0</v>
      </c>
      <c r="T761" s="41">
        <f>SUM(Table1[[#This Row],[Total Pre Min Wage Wages]],Table1[[#This Row],[Total After Min Wage Wages]])</f>
        <v>0</v>
      </c>
      <c r="U761" s="41">
        <f>IFERROR(IF(OR(Table1[[#This Row],[Regular Hours]]=0,Table1[[#This Row],[Regular Hours]]=""),VLOOKUP(Table1[[#This Row],[Position Title]],startingWages!$A$2:$D$200,2, FALSE),Table1[[#This Row],[Regular Wages]]/Table1[[#This Row],[Regular Hours]]),0)</f>
        <v>0</v>
      </c>
      <c r="V761" s="41">
        <f>IF(OR(Table1[[#This Row],[OvertimeHours]]="",Table1[[#This Row],[OvertimeHours]]=0),Table1[[#This Row],[Regular Hourly Wage]]*1.5,Table1[[#This Row],[OvertimeWages]]/Table1[[#This Row],[OvertimeHours]])</f>
        <v>0</v>
      </c>
      <c r="W761" s="41">
        <f>IF(OR(Table1[[#This Row],[Holiday Hours]]="",Table1[[#This Row],[Holiday Hours]]=0),Table1[[#This Row],[Regular Hourly Wage]],Table1[[#This Row],[Holiday Wages]]/Table1[[#This Row],[Holiday Hours]])</f>
        <v>0</v>
      </c>
      <c r="X761" s="41" t="str">
        <f>IF(Table1[[#This Row],[Regular Hourly Wage]]&lt;14.05,"$14.75",IF(Table1[[#This Row],[Regular Hourly Wage]]&lt;30,"5%","None"))</f>
        <v>$14.75</v>
      </c>
      <c r="Y761" s="41">
        <f>IF(Table1[[#This Row],[Wage Category]]="5%",Table1[[#This Row],[Regular Hourly Wage]]*1.05,IF(Table1[[#This Row],[Wage Category]]="$14.75",14.75,Table1[[#This Row],[Regular Hourly Wage]]))</f>
        <v>14.75</v>
      </c>
      <c r="Z761" s="41">
        <f>(1+IF(Table1[[#This Row],[Regular Hourly Wage]]=0,0.5,(Table1[[#This Row],[Overtime Hourly Wage]]-Table1[[#This Row],[Regular Hourly Wage]])/Table1[[#This Row],[Regular Hourly Wage]]))*Table1[[#This Row],[Regular Wage Cap]]</f>
        <v>22.125</v>
      </c>
      <c r="AA761" s="41">
        <f>(1+IF(Table1[[#This Row],[Regular Hourly Wage]]=0,0,(Table1[[#This Row],[Holiday Hourly Wage]]-Table1[[#This Row],[Regular Hourly Wage]])/Table1[[#This Row],[Regular Hourly Wage]]))*Table1[[#This Row],[Regular Wage Cap]]</f>
        <v>14.75</v>
      </c>
      <c r="AB761" s="41">
        <f>Table1[[#This Row],[Regular Hours3]]*Table1[[#This Row],[Regular Hourly Wage]]</f>
        <v>0</v>
      </c>
      <c r="AC761" s="41">
        <f>Table1[[#This Row],[OvertimeHours5]]*Table1[[#This Row],[Overtime Hourly Wage]]</f>
        <v>0</v>
      </c>
      <c r="AD761" s="41">
        <f>Table1[[#This Row],[Holiday Hours7]]*Table1[[#This Row],[Holiday Hourly Wage]]</f>
        <v>0</v>
      </c>
      <c r="AE761" s="41">
        <f>SUM(Table1[[#This Row],[Regular10]:[Holiday12]])</f>
        <v>0</v>
      </c>
      <c r="AF761" s="41">
        <f>Table1[[#This Row],[Regular Hours3]]*Table1[[#This Row],[Regular Wage Cap]]</f>
        <v>0</v>
      </c>
      <c r="AG761" s="41">
        <f>Table1[[#This Row],[OvertimeHours5]]*Table1[[#This Row],[Overtime Wage Cap]]</f>
        <v>0</v>
      </c>
      <c r="AH761" s="41">
        <f>Table1[[#This Row],[Holiday Hours7]]*Table1[[#This Row],[Holiday Wage Cap]]</f>
        <v>0</v>
      </c>
      <c r="AI761" s="41">
        <f>SUM(Table1[[#This Row],[Regular]:[Holiday]])</f>
        <v>0</v>
      </c>
      <c r="AJ761" s="41">
        <f>IF(Table1[[#This Row],[Total]]=0,0,Table1[[#This Row],[Total2]]-Table1[[#This Row],[Total]])</f>
        <v>0</v>
      </c>
      <c r="AK761" s="41">
        <f>Table1[[#This Row],[Difference]]*Table1[[#This Row],[DDS Funding Percent]]</f>
        <v>0</v>
      </c>
      <c r="AL761" s="41">
        <f>IF(Table1[[#This Row],[Regular Hourly Wage]]&lt;&gt;0,Table1[[#This Row],[Regular Wage Cap]]-Table1[[#This Row],[Regular Hourly Wage]],0)</f>
        <v>0</v>
      </c>
      <c r="AM761" s="38"/>
      <c r="AN761" s="41">
        <f>Table1[[#This Row],[Wage Difference]]*Table1[[#This Row],[Post Wage Increase Time Off Accruals (Hours)]]</f>
        <v>0</v>
      </c>
      <c r="AO761" s="41">
        <f>Table1[[#This Row],[Min Wage Time Off Accrual Expense]]*Table1[[#This Row],[DDS Funding Percent]]</f>
        <v>0</v>
      </c>
      <c r="AP761" s="1"/>
      <c r="AQ761" s="18"/>
    </row>
    <row r="762" spans="3:43" x14ac:dyDescent="0.25">
      <c r="C762" s="58"/>
      <c r="D762" s="57"/>
      <c r="K762" s="41">
        <f>SUM(Table1[[#This Row],[Regular Wages]],Table1[[#This Row],[OvertimeWages]],Table1[[#This Row],[Holiday Wages]],Table1[[#This Row],[Incentive Payments]])</f>
        <v>0</v>
      </c>
      <c r="L762" s="38"/>
      <c r="M762" s="38"/>
      <c r="N762" s="38"/>
      <c r="O762" s="38"/>
      <c r="P762" s="38"/>
      <c r="Q762" s="38"/>
      <c r="R762" s="38"/>
      <c r="S762" s="41">
        <f>SUM(Table1[[#This Row],[Regular Wages2]],Table1[[#This Row],[OvertimeWages4]],Table1[[#This Row],[Holiday Wages6]],Table1[[#This Row],[Incentive Payments8]])</f>
        <v>0</v>
      </c>
      <c r="T762" s="41">
        <f>SUM(Table1[[#This Row],[Total Pre Min Wage Wages]],Table1[[#This Row],[Total After Min Wage Wages]])</f>
        <v>0</v>
      </c>
      <c r="U762" s="41">
        <f>IFERROR(IF(OR(Table1[[#This Row],[Regular Hours]]=0,Table1[[#This Row],[Regular Hours]]=""),VLOOKUP(Table1[[#This Row],[Position Title]],startingWages!$A$2:$D$200,2, FALSE),Table1[[#This Row],[Regular Wages]]/Table1[[#This Row],[Regular Hours]]),0)</f>
        <v>0</v>
      </c>
      <c r="V762" s="41">
        <f>IF(OR(Table1[[#This Row],[OvertimeHours]]="",Table1[[#This Row],[OvertimeHours]]=0),Table1[[#This Row],[Regular Hourly Wage]]*1.5,Table1[[#This Row],[OvertimeWages]]/Table1[[#This Row],[OvertimeHours]])</f>
        <v>0</v>
      </c>
      <c r="W762" s="41">
        <f>IF(OR(Table1[[#This Row],[Holiday Hours]]="",Table1[[#This Row],[Holiday Hours]]=0),Table1[[#This Row],[Regular Hourly Wage]],Table1[[#This Row],[Holiday Wages]]/Table1[[#This Row],[Holiday Hours]])</f>
        <v>0</v>
      </c>
      <c r="X762" s="41" t="str">
        <f>IF(Table1[[#This Row],[Regular Hourly Wage]]&lt;14.05,"$14.75",IF(Table1[[#This Row],[Regular Hourly Wage]]&lt;30,"5%","None"))</f>
        <v>$14.75</v>
      </c>
      <c r="Y762" s="41">
        <f>IF(Table1[[#This Row],[Wage Category]]="5%",Table1[[#This Row],[Regular Hourly Wage]]*1.05,IF(Table1[[#This Row],[Wage Category]]="$14.75",14.75,Table1[[#This Row],[Regular Hourly Wage]]))</f>
        <v>14.75</v>
      </c>
      <c r="Z762" s="41">
        <f>(1+IF(Table1[[#This Row],[Regular Hourly Wage]]=0,0.5,(Table1[[#This Row],[Overtime Hourly Wage]]-Table1[[#This Row],[Regular Hourly Wage]])/Table1[[#This Row],[Regular Hourly Wage]]))*Table1[[#This Row],[Regular Wage Cap]]</f>
        <v>22.125</v>
      </c>
      <c r="AA762" s="41">
        <f>(1+IF(Table1[[#This Row],[Regular Hourly Wage]]=0,0,(Table1[[#This Row],[Holiday Hourly Wage]]-Table1[[#This Row],[Regular Hourly Wage]])/Table1[[#This Row],[Regular Hourly Wage]]))*Table1[[#This Row],[Regular Wage Cap]]</f>
        <v>14.75</v>
      </c>
      <c r="AB762" s="41">
        <f>Table1[[#This Row],[Regular Hours3]]*Table1[[#This Row],[Regular Hourly Wage]]</f>
        <v>0</v>
      </c>
      <c r="AC762" s="41">
        <f>Table1[[#This Row],[OvertimeHours5]]*Table1[[#This Row],[Overtime Hourly Wage]]</f>
        <v>0</v>
      </c>
      <c r="AD762" s="41">
        <f>Table1[[#This Row],[Holiday Hours7]]*Table1[[#This Row],[Holiday Hourly Wage]]</f>
        <v>0</v>
      </c>
      <c r="AE762" s="41">
        <f>SUM(Table1[[#This Row],[Regular10]:[Holiday12]])</f>
        <v>0</v>
      </c>
      <c r="AF762" s="41">
        <f>Table1[[#This Row],[Regular Hours3]]*Table1[[#This Row],[Regular Wage Cap]]</f>
        <v>0</v>
      </c>
      <c r="AG762" s="41">
        <f>Table1[[#This Row],[OvertimeHours5]]*Table1[[#This Row],[Overtime Wage Cap]]</f>
        <v>0</v>
      </c>
      <c r="AH762" s="41">
        <f>Table1[[#This Row],[Holiday Hours7]]*Table1[[#This Row],[Holiday Wage Cap]]</f>
        <v>0</v>
      </c>
      <c r="AI762" s="41">
        <f>SUM(Table1[[#This Row],[Regular]:[Holiday]])</f>
        <v>0</v>
      </c>
      <c r="AJ762" s="41">
        <f>IF(Table1[[#This Row],[Total]]=0,0,Table1[[#This Row],[Total2]]-Table1[[#This Row],[Total]])</f>
        <v>0</v>
      </c>
      <c r="AK762" s="41">
        <f>Table1[[#This Row],[Difference]]*Table1[[#This Row],[DDS Funding Percent]]</f>
        <v>0</v>
      </c>
      <c r="AL762" s="41">
        <f>IF(Table1[[#This Row],[Regular Hourly Wage]]&lt;&gt;0,Table1[[#This Row],[Regular Wage Cap]]-Table1[[#This Row],[Regular Hourly Wage]],0)</f>
        <v>0</v>
      </c>
      <c r="AM762" s="38"/>
      <c r="AN762" s="41">
        <f>Table1[[#This Row],[Wage Difference]]*Table1[[#This Row],[Post Wage Increase Time Off Accruals (Hours)]]</f>
        <v>0</v>
      </c>
      <c r="AO762" s="41">
        <f>Table1[[#This Row],[Min Wage Time Off Accrual Expense]]*Table1[[#This Row],[DDS Funding Percent]]</f>
        <v>0</v>
      </c>
      <c r="AP762" s="1"/>
      <c r="AQ762" s="18"/>
    </row>
    <row r="763" spans="3:43" x14ac:dyDescent="0.25">
      <c r="C763" s="58"/>
      <c r="D763" s="57"/>
      <c r="K763" s="41">
        <f>SUM(Table1[[#This Row],[Regular Wages]],Table1[[#This Row],[OvertimeWages]],Table1[[#This Row],[Holiday Wages]],Table1[[#This Row],[Incentive Payments]])</f>
        <v>0</v>
      </c>
      <c r="L763" s="38"/>
      <c r="M763" s="38"/>
      <c r="N763" s="38"/>
      <c r="O763" s="38"/>
      <c r="P763" s="38"/>
      <c r="Q763" s="38"/>
      <c r="R763" s="38"/>
      <c r="S763" s="41">
        <f>SUM(Table1[[#This Row],[Regular Wages2]],Table1[[#This Row],[OvertimeWages4]],Table1[[#This Row],[Holiday Wages6]],Table1[[#This Row],[Incentive Payments8]])</f>
        <v>0</v>
      </c>
      <c r="T763" s="41">
        <f>SUM(Table1[[#This Row],[Total Pre Min Wage Wages]],Table1[[#This Row],[Total After Min Wage Wages]])</f>
        <v>0</v>
      </c>
      <c r="U763" s="41">
        <f>IFERROR(IF(OR(Table1[[#This Row],[Regular Hours]]=0,Table1[[#This Row],[Regular Hours]]=""),VLOOKUP(Table1[[#This Row],[Position Title]],startingWages!$A$2:$D$200,2, FALSE),Table1[[#This Row],[Regular Wages]]/Table1[[#This Row],[Regular Hours]]),0)</f>
        <v>0</v>
      </c>
      <c r="V763" s="41">
        <f>IF(OR(Table1[[#This Row],[OvertimeHours]]="",Table1[[#This Row],[OvertimeHours]]=0),Table1[[#This Row],[Regular Hourly Wage]]*1.5,Table1[[#This Row],[OvertimeWages]]/Table1[[#This Row],[OvertimeHours]])</f>
        <v>0</v>
      </c>
      <c r="W763" s="41">
        <f>IF(OR(Table1[[#This Row],[Holiday Hours]]="",Table1[[#This Row],[Holiday Hours]]=0),Table1[[#This Row],[Regular Hourly Wage]],Table1[[#This Row],[Holiday Wages]]/Table1[[#This Row],[Holiday Hours]])</f>
        <v>0</v>
      </c>
      <c r="X763" s="41" t="str">
        <f>IF(Table1[[#This Row],[Regular Hourly Wage]]&lt;14.05,"$14.75",IF(Table1[[#This Row],[Regular Hourly Wage]]&lt;30,"5%","None"))</f>
        <v>$14.75</v>
      </c>
      <c r="Y763" s="41">
        <f>IF(Table1[[#This Row],[Wage Category]]="5%",Table1[[#This Row],[Regular Hourly Wage]]*1.05,IF(Table1[[#This Row],[Wage Category]]="$14.75",14.75,Table1[[#This Row],[Regular Hourly Wage]]))</f>
        <v>14.75</v>
      </c>
      <c r="Z763" s="41">
        <f>(1+IF(Table1[[#This Row],[Regular Hourly Wage]]=0,0.5,(Table1[[#This Row],[Overtime Hourly Wage]]-Table1[[#This Row],[Regular Hourly Wage]])/Table1[[#This Row],[Regular Hourly Wage]]))*Table1[[#This Row],[Regular Wage Cap]]</f>
        <v>22.125</v>
      </c>
      <c r="AA763" s="41">
        <f>(1+IF(Table1[[#This Row],[Regular Hourly Wage]]=0,0,(Table1[[#This Row],[Holiday Hourly Wage]]-Table1[[#This Row],[Regular Hourly Wage]])/Table1[[#This Row],[Regular Hourly Wage]]))*Table1[[#This Row],[Regular Wage Cap]]</f>
        <v>14.75</v>
      </c>
      <c r="AB763" s="41">
        <f>Table1[[#This Row],[Regular Hours3]]*Table1[[#This Row],[Regular Hourly Wage]]</f>
        <v>0</v>
      </c>
      <c r="AC763" s="41">
        <f>Table1[[#This Row],[OvertimeHours5]]*Table1[[#This Row],[Overtime Hourly Wage]]</f>
        <v>0</v>
      </c>
      <c r="AD763" s="41">
        <f>Table1[[#This Row],[Holiday Hours7]]*Table1[[#This Row],[Holiday Hourly Wage]]</f>
        <v>0</v>
      </c>
      <c r="AE763" s="41">
        <f>SUM(Table1[[#This Row],[Regular10]:[Holiday12]])</f>
        <v>0</v>
      </c>
      <c r="AF763" s="41">
        <f>Table1[[#This Row],[Regular Hours3]]*Table1[[#This Row],[Regular Wage Cap]]</f>
        <v>0</v>
      </c>
      <c r="AG763" s="41">
        <f>Table1[[#This Row],[OvertimeHours5]]*Table1[[#This Row],[Overtime Wage Cap]]</f>
        <v>0</v>
      </c>
      <c r="AH763" s="41">
        <f>Table1[[#This Row],[Holiday Hours7]]*Table1[[#This Row],[Holiday Wage Cap]]</f>
        <v>0</v>
      </c>
      <c r="AI763" s="41">
        <f>SUM(Table1[[#This Row],[Regular]:[Holiday]])</f>
        <v>0</v>
      </c>
      <c r="AJ763" s="41">
        <f>IF(Table1[[#This Row],[Total]]=0,0,Table1[[#This Row],[Total2]]-Table1[[#This Row],[Total]])</f>
        <v>0</v>
      </c>
      <c r="AK763" s="41">
        <f>Table1[[#This Row],[Difference]]*Table1[[#This Row],[DDS Funding Percent]]</f>
        <v>0</v>
      </c>
      <c r="AL763" s="41">
        <f>IF(Table1[[#This Row],[Regular Hourly Wage]]&lt;&gt;0,Table1[[#This Row],[Regular Wage Cap]]-Table1[[#This Row],[Regular Hourly Wage]],0)</f>
        <v>0</v>
      </c>
      <c r="AM763" s="38"/>
      <c r="AN763" s="41">
        <f>Table1[[#This Row],[Wage Difference]]*Table1[[#This Row],[Post Wage Increase Time Off Accruals (Hours)]]</f>
        <v>0</v>
      </c>
      <c r="AO763" s="41">
        <f>Table1[[#This Row],[Min Wage Time Off Accrual Expense]]*Table1[[#This Row],[DDS Funding Percent]]</f>
        <v>0</v>
      </c>
      <c r="AP763" s="1"/>
      <c r="AQ763" s="18"/>
    </row>
    <row r="764" spans="3:43" x14ac:dyDescent="0.25">
      <c r="C764" s="58"/>
      <c r="D764" s="57"/>
      <c r="K764" s="41">
        <f>SUM(Table1[[#This Row],[Regular Wages]],Table1[[#This Row],[OvertimeWages]],Table1[[#This Row],[Holiday Wages]],Table1[[#This Row],[Incentive Payments]])</f>
        <v>0</v>
      </c>
      <c r="L764" s="38"/>
      <c r="M764" s="38"/>
      <c r="N764" s="38"/>
      <c r="O764" s="38"/>
      <c r="P764" s="38"/>
      <c r="Q764" s="38"/>
      <c r="R764" s="38"/>
      <c r="S764" s="41">
        <f>SUM(Table1[[#This Row],[Regular Wages2]],Table1[[#This Row],[OvertimeWages4]],Table1[[#This Row],[Holiday Wages6]],Table1[[#This Row],[Incentive Payments8]])</f>
        <v>0</v>
      </c>
      <c r="T764" s="41">
        <f>SUM(Table1[[#This Row],[Total Pre Min Wage Wages]],Table1[[#This Row],[Total After Min Wage Wages]])</f>
        <v>0</v>
      </c>
      <c r="U764" s="41">
        <f>IFERROR(IF(OR(Table1[[#This Row],[Regular Hours]]=0,Table1[[#This Row],[Regular Hours]]=""),VLOOKUP(Table1[[#This Row],[Position Title]],startingWages!$A$2:$D$200,2, FALSE),Table1[[#This Row],[Regular Wages]]/Table1[[#This Row],[Regular Hours]]),0)</f>
        <v>0</v>
      </c>
      <c r="V764" s="41">
        <f>IF(OR(Table1[[#This Row],[OvertimeHours]]="",Table1[[#This Row],[OvertimeHours]]=0),Table1[[#This Row],[Regular Hourly Wage]]*1.5,Table1[[#This Row],[OvertimeWages]]/Table1[[#This Row],[OvertimeHours]])</f>
        <v>0</v>
      </c>
      <c r="W764" s="41">
        <f>IF(OR(Table1[[#This Row],[Holiday Hours]]="",Table1[[#This Row],[Holiday Hours]]=0),Table1[[#This Row],[Regular Hourly Wage]],Table1[[#This Row],[Holiday Wages]]/Table1[[#This Row],[Holiday Hours]])</f>
        <v>0</v>
      </c>
      <c r="X764" s="41" t="str">
        <f>IF(Table1[[#This Row],[Regular Hourly Wage]]&lt;14.05,"$14.75",IF(Table1[[#This Row],[Regular Hourly Wage]]&lt;30,"5%","None"))</f>
        <v>$14.75</v>
      </c>
      <c r="Y764" s="41">
        <f>IF(Table1[[#This Row],[Wage Category]]="5%",Table1[[#This Row],[Regular Hourly Wage]]*1.05,IF(Table1[[#This Row],[Wage Category]]="$14.75",14.75,Table1[[#This Row],[Regular Hourly Wage]]))</f>
        <v>14.75</v>
      </c>
      <c r="Z764" s="41">
        <f>(1+IF(Table1[[#This Row],[Regular Hourly Wage]]=0,0.5,(Table1[[#This Row],[Overtime Hourly Wage]]-Table1[[#This Row],[Regular Hourly Wage]])/Table1[[#This Row],[Regular Hourly Wage]]))*Table1[[#This Row],[Regular Wage Cap]]</f>
        <v>22.125</v>
      </c>
      <c r="AA764" s="41">
        <f>(1+IF(Table1[[#This Row],[Regular Hourly Wage]]=0,0,(Table1[[#This Row],[Holiday Hourly Wage]]-Table1[[#This Row],[Regular Hourly Wage]])/Table1[[#This Row],[Regular Hourly Wage]]))*Table1[[#This Row],[Regular Wage Cap]]</f>
        <v>14.75</v>
      </c>
      <c r="AB764" s="41">
        <f>Table1[[#This Row],[Regular Hours3]]*Table1[[#This Row],[Regular Hourly Wage]]</f>
        <v>0</v>
      </c>
      <c r="AC764" s="41">
        <f>Table1[[#This Row],[OvertimeHours5]]*Table1[[#This Row],[Overtime Hourly Wage]]</f>
        <v>0</v>
      </c>
      <c r="AD764" s="41">
        <f>Table1[[#This Row],[Holiday Hours7]]*Table1[[#This Row],[Holiday Hourly Wage]]</f>
        <v>0</v>
      </c>
      <c r="AE764" s="41">
        <f>SUM(Table1[[#This Row],[Regular10]:[Holiday12]])</f>
        <v>0</v>
      </c>
      <c r="AF764" s="41">
        <f>Table1[[#This Row],[Regular Hours3]]*Table1[[#This Row],[Regular Wage Cap]]</f>
        <v>0</v>
      </c>
      <c r="AG764" s="41">
        <f>Table1[[#This Row],[OvertimeHours5]]*Table1[[#This Row],[Overtime Wage Cap]]</f>
        <v>0</v>
      </c>
      <c r="AH764" s="41">
        <f>Table1[[#This Row],[Holiday Hours7]]*Table1[[#This Row],[Holiday Wage Cap]]</f>
        <v>0</v>
      </c>
      <c r="AI764" s="41">
        <f>SUM(Table1[[#This Row],[Regular]:[Holiday]])</f>
        <v>0</v>
      </c>
      <c r="AJ764" s="41">
        <f>IF(Table1[[#This Row],[Total]]=0,0,Table1[[#This Row],[Total2]]-Table1[[#This Row],[Total]])</f>
        <v>0</v>
      </c>
      <c r="AK764" s="41">
        <f>Table1[[#This Row],[Difference]]*Table1[[#This Row],[DDS Funding Percent]]</f>
        <v>0</v>
      </c>
      <c r="AL764" s="41">
        <f>IF(Table1[[#This Row],[Regular Hourly Wage]]&lt;&gt;0,Table1[[#This Row],[Regular Wage Cap]]-Table1[[#This Row],[Regular Hourly Wage]],0)</f>
        <v>0</v>
      </c>
      <c r="AM764" s="38"/>
      <c r="AN764" s="41">
        <f>Table1[[#This Row],[Wage Difference]]*Table1[[#This Row],[Post Wage Increase Time Off Accruals (Hours)]]</f>
        <v>0</v>
      </c>
      <c r="AO764" s="41">
        <f>Table1[[#This Row],[Min Wage Time Off Accrual Expense]]*Table1[[#This Row],[DDS Funding Percent]]</f>
        <v>0</v>
      </c>
      <c r="AP764" s="1"/>
      <c r="AQ764" s="18"/>
    </row>
    <row r="765" spans="3:43" x14ac:dyDescent="0.25">
      <c r="C765" s="58"/>
      <c r="D765" s="57"/>
      <c r="K765" s="41">
        <f>SUM(Table1[[#This Row],[Regular Wages]],Table1[[#This Row],[OvertimeWages]],Table1[[#This Row],[Holiday Wages]],Table1[[#This Row],[Incentive Payments]])</f>
        <v>0</v>
      </c>
      <c r="L765" s="38"/>
      <c r="M765" s="38"/>
      <c r="N765" s="38"/>
      <c r="O765" s="38"/>
      <c r="P765" s="38"/>
      <c r="Q765" s="38"/>
      <c r="R765" s="38"/>
      <c r="S765" s="41">
        <f>SUM(Table1[[#This Row],[Regular Wages2]],Table1[[#This Row],[OvertimeWages4]],Table1[[#This Row],[Holiday Wages6]],Table1[[#This Row],[Incentive Payments8]])</f>
        <v>0</v>
      </c>
      <c r="T765" s="41">
        <f>SUM(Table1[[#This Row],[Total Pre Min Wage Wages]],Table1[[#This Row],[Total After Min Wage Wages]])</f>
        <v>0</v>
      </c>
      <c r="U765" s="41">
        <f>IFERROR(IF(OR(Table1[[#This Row],[Regular Hours]]=0,Table1[[#This Row],[Regular Hours]]=""),VLOOKUP(Table1[[#This Row],[Position Title]],startingWages!$A$2:$D$200,2, FALSE),Table1[[#This Row],[Regular Wages]]/Table1[[#This Row],[Regular Hours]]),0)</f>
        <v>0</v>
      </c>
      <c r="V765" s="41">
        <f>IF(OR(Table1[[#This Row],[OvertimeHours]]="",Table1[[#This Row],[OvertimeHours]]=0),Table1[[#This Row],[Regular Hourly Wage]]*1.5,Table1[[#This Row],[OvertimeWages]]/Table1[[#This Row],[OvertimeHours]])</f>
        <v>0</v>
      </c>
      <c r="W765" s="41">
        <f>IF(OR(Table1[[#This Row],[Holiday Hours]]="",Table1[[#This Row],[Holiday Hours]]=0),Table1[[#This Row],[Regular Hourly Wage]],Table1[[#This Row],[Holiday Wages]]/Table1[[#This Row],[Holiday Hours]])</f>
        <v>0</v>
      </c>
      <c r="X765" s="41" t="str">
        <f>IF(Table1[[#This Row],[Regular Hourly Wage]]&lt;14.05,"$14.75",IF(Table1[[#This Row],[Regular Hourly Wage]]&lt;30,"5%","None"))</f>
        <v>$14.75</v>
      </c>
      <c r="Y765" s="41">
        <f>IF(Table1[[#This Row],[Wage Category]]="5%",Table1[[#This Row],[Regular Hourly Wage]]*1.05,IF(Table1[[#This Row],[Wage Category]]="$14.75",14.75,Table1[[#This Row],[Regular Hourly Wage]]))</f>
        <v>14.75</v>
      </c>
      <c r="Z765" s="41">
        <f>(1+IF(Table1[[#This Row],[Regular Hourly Wage]]=0,0.5,(Table1[[#This Row],[Overtime Hourly Wage]]-Table1[[#This Row],[Regular Hourly Wage]])/Table1[[#This Row],[Regular Hourly Wage]]))*Table1[[#This Row],[Regular Wage Cap]]</f>
        <v>22.125</v>
      </c>
      <c r="AA765" s="41">
        <f>(1+IF(Table1[[#This Row],[Regular Hourly Wage]]=0,0,(Table1[[#This Row],[Holiday Hourly Wage]]-Table1[[#This Row],[Regular Hourly Wage]])/Table1[[#This Row],[Regular Hourly Wage]]))*Table1[[#This Row],[Regular Wage Cap]]</f>
        <v>14.75</v>
      </c>
      <c r="AB765" s="41">
        <f>Table1[[#This Row],[Regular Hours3]]*Table1[[#This Row],[Regular Hourly Wage]]</f>
        <v>0</v>
      </c>
      <c r="AC765" s="41">
        <f>Table1[[#This Row],[OvertimeHours5]]*Table1[[#This Row],[Overtime Hourly Wage]]</f>
        <v>0</v>
      </c>
      <c r="AD765" s="41">
        <f>Table1[[#This Row],[Holiday Hours7]]*Table1[[#This Row],[Holiday Hourly Wage]]</f>
        <v>0</v>
      </c>
      <c r="AE765" s="41">
        <f>SUM(Table1[[#This Row],[Regular10]:[Holiday12]])</f>
        <v>0</v>
      </c>
      <c r="AF765" s="41">
        <f>Table1[[#This Row],[Regular Hours3]]*Table1[[#This Row],[Regular Wage Cap]]</f>
        <v>0</v>
      </c>
      <c r="AG765" s="41">
        <f>Table1[[#This Row],[OvertimeHours5]]*Table1[[#This Row],[Overtime Wage Cap]]</f>
        <v>0</v>
      </c>
      <c r="AH765" s="41">
        <f>Table1[[#This Row],[Holiday Hours7]]*Table1[[#This Row],[Holiday Wage Cap]]</f>
        <v>0</v>
      </c>
      <c r="AI765" s="41">
        <f>SUM(Table1[[#This Row],[Regular]:[Holiday]])</f>
        <v>0</v>
      </c>
      <c r="AJ765" s="41">
        <f>IF(Table1[[#This Row],[Total]]=0,0,Table1[[#This Row],[Total2]]-Table1[[#This Row],[Total]])</f>
        <v>0</v>
      </c>
      <c r="AK765" s="41">
        <f>Table1[[#This Row],[Difference]]*Table1[[#This Row],[DDS Funding Percent]]</f>
        <v>0</v>
      </c>
      <c r="AL765" s="41">
        <f>IF(Table1[[#This Row],[Regular Hourly Wage]]&lt;&gt;0,Table1[[#This Row],[Regular Wage Cap]]-Table1[[#This Row],[Regular Hourly Wage]],0)</f>
        <v>0</v>
      </c>
      <c r="AM765" s="38"/>
      <c r="AN765" s="41">
        <f>Table1[[#This Row],[Wage Difference]]*Table1[[#This Row],[Post Wage Increase Time Off Accruals (Hours)]]</f>
        <v>0</v>
      </c>
      <c r="AO765" s="41">
        <f>Table1[[#This Row],[Min Wage Time Off Accrual Expense]]*Table1[[#This Row],[DDS Funding Percent]]</f>
        <v>0</v>
      </c>
      <c r="AP765" s="1"/>
      <c r="AQ765" s="18"/>
    </row>
    <row r="766" spans="3:43" x14ac:dyDescent="0.25">
      <c r="C766" s="58"/>
      <c r="D766" s="57"/>
      <c r="K766" s="41">
        <f>SUM(Table1[[#This Row],[Regular Wages]],Table1[[#This Row],[OvertimeWages]],Table1[[#This Row],[Holiday Wages]],Table1[[#This Row],[Incentive Payments]])</f>
        <v>0</v>
      </c>
      <c r="L766" s="38"/>
      <c r="M766" s="38"/>
      <c r="N766" s="38"/>
      <c r="O766" s="38"/>
      <c r="P766" s="38"/>
      <c r="Q766" s="38"/>
      <c r="R766" s="38"/>
      <c r="S766" s="41">
        <f>SUM(Table1[[#This Row],[Regular Wages2]],Table1[[#This Row],[OvertimeWages4]],Table1[[#This Row],[Holiday Wages6]],Table1[[#This Row],[Incentive Payments8]])</f>
        <v>0</v>
      </c>
      <c r="T766" s="41">
        <f>SUM(Table1[[#This Row],[Total Pre Min Wage Wages]],Table1[[#This Row],[Total After Min Wage Wages]])</f>
        <v>0</v>
      </c>
      <c r="U766" s="41">
        <f>IFERROR(IF(OR(Table1[[#This Row],[Regular Hours]]=0,Table1[[#This Row],[Regular Hours]]=""),VLOOKUP(Table1[[#This Row],[Position Title]],startingWages!$A$2:$D$200,2, FALSE),Table1[[#This Row],[Regular Wages]]/Table1[[#This Row],[Regular Hours]]),0)</f>
        <v>0</v>
      </c>
      <c r="V766" s="41">
        <f>IF(OR(Table1[[#This Row],[OvertimeHours]]="",Table1[[#This Row],[OvertimeHours]]=0),Table1[[#This Row],[Regular Hourly Wage]]*1.5,Table1[[#This Row],[OvertimeWages]]/Table1[[#This Row],[OvertimeHours]])</f>
        <v>0</v>
      </c>
      <c r="W766" s="41">
        <f>IF(OR(Table1[[#This Row],[Holiday Hours]]="",Table1[[#This Row],[Holiday Hours]]=0),Table1[[#This Row],[Regular Hourly Wage]],Table1[[#This Row],[Holiday Wages]]/Table1[[#This Row],[Holiday Hours]])</f>
        <v>0</v>
      </c>
      <c r="X766" s="41" t="str">
        <f>IF(Table1[[#This Row],[Regular Hourly Wage]]&lt;14.05,"$14.75",IF(Table1[[#This Row],[Regular Hourly Wage]]&lt;30,"5%","None"))</f>
        <v>$14.75</v>
      </c>
      <c r="Y766" s="41">
        <f>IF(Table1[[#This Row],[Wage Category]]="5%",Table1[[#This Row],[Regular Hourly Wage]]*1.05,IF(Table1[[#This Row],[Wage Category]]="$14.75",14.75,Table1[[#This Row],[Regular Hourly Wage]]))</f>
        <v>14.75</v>
      </c>
      <c r="Z766" s="41">
        <f>(1+IF(Table1[[#This Row],[Regular Hourly Wage]]=0,0.5,(Table1[[#This Row],[Overtime Hourly Wage]]-Table1[[#This Row],[Regular Hourly Wage]])/Table1[[#This Row],[Regular Hourly Wage]]))*Table1[[#This Row],[Regular Wage Cap]]</f>
        <v>22.125</v>
      </c>
      <c r="AA766" s="41">
        <f>(1+IF(Table1[[#This Row],[Regular Hourly Wage]]=0,0,(Table1[[#This Row],[Holiday Hourly Wage]]-Table1[[#This Row],[Regular Hourly Wage]])/Table1[[#This Row],[Regular Hourly Wage]]))*Table1[[#This Row],[Regular Wage Cap]]</f>
        <v>14.75</v>
      </c>
      <c r="AB766" s="41">
        <f>Table1[[#This Row],[Regular Hours3]]*Table1[[#This Row],[Regular Hourly Wage]]</f>
        <v>0</v>
      </c>
      <c r="AC766" s="41">
        <f>Table1[[#This Row],[OvertimeHours5]]*Table1[[#This Row],[Overtime Hourly Wage]]</f>
        <v>0</v>
      </c>
      <c r="AD766" s="41">
        <f>Table1[[#This Row],[Holiday Hours7]]*Table1[[#This Row],[Holiday Hourly Wage]]</f>
        <v>0</v>
      </c>
      <c r="AE766" s="41">
        <f>SUM(Table1[[#This Row],[Regular10]:[Holiday12]])</f>
        <v>0</v>
      </c>
      <c r="AF766" s="41">
        <f>Table1[[#This Row],[Regular Hours3]]*Table1[[#This Row],[Regular Wage Cap]]</f>
        <v>0</v>
      </c>
      <c r="AG766" s="41">
        <f>Table1[[#This Row],[OvertimeHours5]]*Table1[[#This Row],[Overtime Wage Cap]]</f>
        <v>0</v>
      </c>
      <c r="AH766" s="41">
        <f>Table1[[#This Row],[Holiday Hours7]]*Table1[[#This Row],[Holiday Wage Cap]]</f>
        <v>0</v>
      </c>
      <c r="AI766" s="41">
        <f>SUM(Table1[[#This Row],[Regular]:[Holiday]])</f>
        <v>0</v>
      </c>
      <c r="AJ766" s="41">
        <f>IF(Table1[[#This Row],[Total]]=0,0,Table1[[#This Row],[Total2]]-Table1[[#This Row],[Total]])</f>
        <v>0</v>
      </c>
      <c r="AK766" s="41">
        <f>Table1[[#This Row],[Difference]]*Table1[[#This Row],[DDS Funding Percent]]</f>
        <v>0</v>
      </c>
      <c r="AL766" s="41">
        <f>IF(Table1[[#This Row],[Regular Hourly Wage]]&lt;&gt;0,Table1[[#This Row],[Regular Wage Cap]]-Table1[[#This Row],[Regular Hourly Wage]],0)</f>
        <v>0</v>
      </c>
      <c r="AM766" s="38"/>
      <c r="AN766" s="41">
        <f>Table1[[#This Row],[Wage Difference]]*Table1[[#This Row],[Post Wage Increase Time Off Accruals (Hours)]]</f>
        <v>0</v>
      </c>
      <c r="AO766" s="41">
        <f>Table1[[#This Row],[Min Wage Time Off Accrual Expense]]*Table1[[#This Row],[DDS Funding Percent]]</f>
        <v>0</v>
      </c>
      <c r="AP766" s="1"/>
      <c r="AQ766" s="18"/>
    </row>
    <row r="767" spans="3:43" x14ac:dyDescent="0.25">
      <c r="C767" s="58"/>
      <c r="D767" s="57"/>
      <c r="K767" s="41">
        <f>SUM(Table1[[#This Row],[Regular Wages]],Table1[[#This Row],[OvertimeWages]],Table1[[#This Row],[Holiday Wages]],Table1[[#This Row],[Incentive Payments]])</f>
        <v>0</v>
      </c>
      <c r="L767" s="38"/>
      <c r="M767" s="38"/>
      <c r="N767" s="38"/>
      <c r="O767" s="38"/>
      <c r="P767" s="38"/>
      <c r="Q767" s="38"/>
      <c r="R767" s="38"/>
      <c r="S767" s="41">
        <f>SUM(Table1[[#This Row],[Regular Wages2]],Table1[[#This Row],[OvertimeWages4]],Table1[[#This Row],[Holiday Wages6]],Table1[[#This Row],[Incentive Payments8]])</f>
        <v>0</v>
      </c>
      <c r="T767" s="41">
        <f>SUM(Table1[[#This Row],[Total Pre Min Wage Wages]],Table1[[#This Row],[Total After Min Wage Wages]])</f>
        <v>0</v>
      </c>
      <c r="U767" s="41">
        <f>IFERROR(IF(OR(Table1[[#This Row],[Regular Hours]]=0,Table1[[#This Row],[Regular Hours]]=""),VLOOKUP(Table1[[#This Row],[Position Title]],startingWages!$A$2:$D$200,2, FALSE),Table1[[#This Row],[Regular Wages]]/Table1[[#This Row],[Regular Hours]]),0)</f>
        <v>0</v>
      </c>
      <c r="V767" s="41">
        <f>IF(OR(Table1[[#This Row],[OvertimeHours]]="",Table1[[#This Row],[OvertimeHours]]=0),Table1[[#This Row],[Regular Hourly Wage]]*1.5,Table1[[#This Row],[OvertimeWages]]/Table1[[#This Row],[OvertimeHours]])</f>
        <v>0</v>
      </c>
      <c r="W767" s="41">
        <f>IF(OR(Table1[[#This Row],[Holiday Hours]]="",Table1[[#This Row],[Holiday Hours]]=0),Table1[[#This Row],[Regular Hourly Wage]],Table1[[#This Row],[Holiday Wages]]/Table1[[#This Row],[Holiday Hours]])</f>
        <v>0</v>
      </c>
      <c r="X767" s="41" t="str">
        <f>IF(Table1[[#This Row],[Regular Hourly Wage]]&lt;14.05,"$14.75",IF(Table1[[#This Row],[Regular Hourly Wage]]&lt;30,"5%","None"))</f>
        <v>$14.75</v>
      </c>
      <c r="Y767" s="41">
        <f>IF(Table1[[#This Row],[Wage Category]]="5%",Table1[[#This Row],[Regular Hourly Wage]]*1.05,IF(Table1[[#This Row],[Wage Category]]="$14.75",14.75,Table1[[#This Row],[Regular Hourly Wage]]))</f>
        <v>14.75</v>
      </c>
      <c r="Z767" s="41">
        <f>(1+IF(Table1[[#This Row],[Regular Hourly Wage]]=0,0.5,(Table1[[#This Row],[Overtime Hourly Wage]]-Table1[[#This Row],[Regular Hourly Wage]])/Table1[[#This Row],[Regular Hourly Wage]]))*Table1[[#This Row],[Regular Wage Cap]]</f>
        <v>22.125</v>
      </c>
      <c r="AA767" s="41">
        <f>(1+IF(Table1[[#This Row],[Regular Hourly Wage]]=0,0,(Table1[[#This Row],[Holiday Hourly Wage]]-Table1[[#This Row],[Regular Hourly Wage]])/Table1[[#This Row],[Regular Hourly Wage]]))*Table1[[#This Row],[Regular Wage Cap]]</f>
        <v>14.75</v>
      </c>
      <c r="AB767" s="41">
        <f>Table1[[#This Row],[Regular Hours3]]*Table1[[#This Row],[Regular Hourly Wage]]</f>
        <v>0</v>
      </c>
      <c r="AC767" s="41">
        <f>Table1[[#This Row],[OvertimeHours5]]*Table1[[#This Row],[Overtime Hourly Wage]]</f>
        <v>0</v>
      </c>
      <c r="AD767" s="41">
        <f>Table1[[#This Row],[Holiday Hours7]]*Table1[[#This Row],[Holiday Hourly Wage]]</f>
        <v>0</v>
      </c>
      <c r="AE767" s="41">
        <f>SUM(Table1[[#This Row],[Regular10]:[Holiday12]])</f>
        <v>0</v>
      </c>
      <c r="AF767" s="41">
        <f>Table1[[#This Row],[Regular Hours3]]*Table1[[#This Row],[Regular Wage Cap]]</f>
        <v>0</v>
      </c>
      <c r="AG767" s="41">
        <f>Table1[[#This Row],[OvertimeHours5]]*Table1[[#This Row],[Overtime Wage Cap]]</f>
        <v>0</v>
      </c>
      <c r="AH767" s="41">
        <f>Table1[[#This Row],[Holiday Hours7]]*Table1[[#This Row],[Holiday Wage Cap]]</f>
        <v>0</v>
      </c>
      <c r="AI767" s="41">
        <f>SUM(Table1[[#This Row],[Regular]:[Holiday]])</f>
        <v>0</v>
      </c>
      <c r="AJ767" s="41">
        <f>IF(Table1[[#This Row],[Total]]=0,0,Table1[[#This Row],[Total2]]-Table1[[#This Row],[Total]])</f>
        <v>0</v>
      </c>
      <c r="AK767" s="41">
        <f>Table1[[#This Row],[Difference]]*Table1[[#This Row],[DDS Funding Percent]]</f>
        <v>0</v>
      </c>
      <c r="AL767" s="41">
        <f>IF(Table1[[#This Row],[Regular Hourly Wage]]&lt;&gt;0,Table1[[#This Row],[Regular Wage Cap]]-Table1[[#This Row],[Regular Hourly Wage]],0)</f>
        <v>0</v>
      </c>
      <c r="AM767" s="38"/>
      <c r="AN767" s="41">
        <f>Table1[[#This Row],[Wage Difference]]*Table1[[#This Row],[Post Wage Increase Time Off Accruals (Hours)]]</f>
        <v>0</v>
      </c>
      <c r="AO767" s="41">
        <f>Table1[[#This Row],[Min Wage Time Off Accrual Expense]]*Table1[[#This Row],[DDS Funding Percent]]</f>
        <v>0</v>
      </c>
      <c r="AP767" s="1"/>
      <c r="AQ767" s="18"/>
    </row>
    <row r="768" spans="3:43" x14ac:dyDescent="0.25">
      <c r="C768" s="58"/>
      <c r="D768" s="57"/>
      <c r="K768" s="41">
        <f>SUM(Table1[[#This Row],[Regular Wages]],Table1[[#This Row],[OvertimeWages]],Table1[[#This Row],[Holiday Wages]],Table1[[#This Row],[Incentive Payments]])</f>
        <v>0</v>
      </c>
      <c r="L768" s="38"/>
      <c r="M768" s="38"/>
      <c r="N768" s="38"/>
      <c r="O768" s="38"/>
      <c r="P768" s="38"/>
      <c r="Q768" s="38"/>
      <c r="R768" s="38"/>
      <c r="S768" s="41">
        <f>SUM(Table1[[#This Row],[Regular Wages2]],Table1[[#This Row],[OvertimeWages4]],Table1[[#This Row],[Holiday Wages6]],Table1[[#This Row],[Incentive Payments8]])</f>
        <v>0</v>
      </c>
      <c r="T768" s="41">
        <f>SUM(Table1[[#This Row],[Total Pre Min Wage Wages]],Table1[[#This Row],[Total After Min Wage Wages]])</f>
        <v>0</v>
      </c>
      <c r="U768" s="41">
        <f>IFERROR(IF(OR(Table1[[#This Row],[Regular Hours]]=0,Table1[[#This Row],[Regular Hours]]=""),VLOOKUP(Table1[[#This Row],[Position Title]],startingWages!$A$2:$D$200,2, FALSE),Table1[[#This Row],[Regular Wages]]/Table1[[#This Row],[Regular Hours]]),0)</f>
        <v>0</v>
      </c>
      <c r="V768" s="41">
        <f>IF(OR(Table1[[#This Row],[OvertimeHours]]="",Table1[[#This Row],[OvertimeHours]]=0),Table1[[#This Row],[Regular Hourly Wage]]*1.5,Table1[[#This Row],[OvertimeWages]]/Table1[[#This Row],[OvertimeHours]])</f>
        <v>0</v>
      </c>
      <c r="W768" s="41">
        <f>IF(OR(Table1[[#This Row],[Holiday Hours]]="",Table1[[#This Row],[Holiday Hours]]=0),Table1[[#This Row],[Regular Hourly Wage]],Table1[[#This Row],[Holiday Wages]]/Table1[[#This Row],[Holiday Hours]])</f>
        <v>0</v>
      </c>
      <c r="X768" s="41" t="str">
        <f>IF(Table1[[#This Row],[Regular Hourly Wage]]&lt;14.05,"$14.75",IF(Table1[[#This Row],[Regular Hourly Wage]]&lt;30,"5%","None"))</f>
        <v>$14.75</v>
      </c>
      <c r="Y768" s="41">
        <f>IF(Table1[[#This Row],[Wage Category]]="5%",Table1[[#This Row],[Regular Hourly Wage]]*1.05,IF(Table1[[#This Row],[Wage Category]]="$14.75",14.75,Table1[[#This Row],[Regular Hourly Wage]]))</f>
        <v>14.75</v>
      </c>
      <c r="Z768" s="41">
        <f>(1+IF(Table1[[#This Row],[Regular Hourly Wage]]=0,0.5,(Table1[[#This Row],[Overtime Hourly Wage]]-Table1[[#This Row],[Regular Hourly Wage]])/Table1[[#This Row],[Regular Hourly Wage]]))*Table1[[#This Row],[Regular Wage Cap]]</f>
        <v>22.125</v>
      </c>
      <c r="AA768" s="41">
        <f>(1+IF(Table1[[#This Row],[Regular Hourly Wage]]=0,0,(Table1[[#This Row],[Holiday Hourly Wage]]-Table1[[#This Row],[Regular Hourly Wage]])/Table1[[#This Row],[Regular Hourly Wage]]))*Table1[[#This Row],[Regular Wage Cap]]</f>
        <v>14.75</v>
      </c>
      <c r="AB768" s="41">
        <f>Table1[[#This Row],[Regular Hours3]]*Table1[[#This Row],[Regular Hourly Wage]]</f>
        <v>0</v>
      </c>
      <c r="AC768" s="41">
        <f>Table1[[#This Row],[OvertimeHours5]]*Table1[[#This Row],[Overtime Hourly Wage]]</f>
        <v>0</v>
      </c>
      <c r="AD768" s="41">
        <f>Table1[[#This Row],[Holiday Hours7]]*Table1[[#This Row],[Holiday Hourly Wage]]</f>
        <v>0</v>
      </c>
      <c r="AE768" s="41">
        <f>SUM(Table1[[#This Row],[Regular10]:[Holiday12]])</f>
        <v>0</v>
      </c>
      <c r="AF768" s="41">
        <f>Table1[[#This Row],[Regular Hours3]]*Table1[[#This Row],[Regular Wage Cap]]</f>
        <v>0</v>
      </c>
      <c r="AG768" s="41">
        <f>Table1[[#This Row],[OvertimeHours5]]*Table1[[#This Row],[Overtime Wage Cap]]</f>
        <v>0</v>
      </c>
      <c r="AH768" s="41">
        <f>Table1[[#This Row],[Holiday Hours7]]*Table1[[#This Row],[Holiday Wage Cap]]</f>
        <v>0</v>
      </c>
      <c r="AI768" s="41">
        <f>SUM(Table1[[#This Row],[Regular]:[Holiday]])</f>
        <v>0</v>
      </c>
      <c r="AJ768" s="41">
        <f>IF(Table1[[#This Row],[Total]]=0,0,Table1[[#This Row],[Total2]]-Table1[[#This Row],[Total]])</f>
        <v>0</v>
      </c>
      <c r="AK768" s="41">
        <f>Table1[[#This Row],[Difference]]*Table1[[#This Row],[DDS Funding Percent]]</f>
        <v>0</v>
      </c>
      <c r="AL768" s="41">
        <f>IF(Table1[[#This Row],[Regular Hourly Wage]]&lt;&gt;0,Table1[[#This Row],[Regular Wage Cap]]-Table1[[#This Row],[Regular Hourly Wage]],0)</f>
        <v>0</v>
      </c>
      <c r="AM768" s="38"/>
      <c r="AN768" s="41">
        <f>Table1[[#This Row],[Wage Difference]]*Table1[[#This Row],[Post Wage Increase Time Off Accruals (Hours)]]</f>
        <v>0</v>
      </c>
      <c r="AO768" s="41">
        <f>Table1[[#This Row],[Min Wage Time Off Accrual Expense]]*Table1[[#This Row],[DDS Funding Percent]]</f>
        <v>0</v>
      </c>
      <c r="AP768" s="1"/>
      <c r="AQ768" s="18"/>
    </row>
    <row r="769" spans="3:43" x14ac:dyDescent="0.25">
      <c r="C769" s="58"/>
      <c r="D769" s="57"/>
      <c r="K769" s="41">
        <f>SUM(Table1[[#This Row],[Regular Wages]],Table1[[#This Row],[OvertimeWages]],Table1[[#This Row],[Holiday Wages]],Table1[[#This Row],[Incentive Payments]])</f>
        <v>0</v>
      </c>
      <c r="L769" s="38"/>
      <c r="M769" s="38"/>
      <c r="N769" s="38"/>
      <c r="O769" s="38"/>
      <c r="P769" s="38"/>
      <c r="Q769" s="38"/>
      <c r="R769" s="38"/>
      <c r="S769" s="41">
        <f>SUM(Table1[[#This Row],[Regular Wages2]],Table1[[#This Row],[OvertimeWages4]],Table1[[#This Row],[Holiday Wages6]],Table1[[#This Row],[Incentive Payments8]])</f>
        <v>0</v>
      </c>
      <c r="T769" s="41">
        <f>SUM(Table1[[#This Row],[Total Pre Min Wage Wages]],Table1[[#This Row],[Total After Min Wage Wages]])</f>
        <v>0</v>
      </c>
      <c r="U769" s="41">
        <f>IFERROR(IF(OR(Table1[[#This Row],[Regular Hours]]=0,Table1[[#This Row],[Regular Hours]]=""),VLOOKUP(Table1[[#This Row],[Position Title]],startingWages!$A$2:$D$200,2, FALSE),Table1[[#This Row],[Regular Wages]]/Table1[[#This Row],[Regular Hours]]),0)</f>
        <v>0</v>
      </c>
      <c r="V769" s="41">
        <f>IF(OR(Table1[[#This Row],[OvertimeHours]]="",Table1[[#This Row],[OvertimeHours]]=0),Table1[[#This Row],[Regular Hourly Wage]]*1.5,Table1[[#This Row],[OvertimeWages]]/Table1[[#This Row],[OvertimeHours]])</f>
        <v>0</v>
      </c>
      <c r="W769" s="41">
        <f>IF(OR(Table1[[#This Row],[Holiday Hours]]="",Table1[[#This Row],[Holiday Hours]]=0),Table1[[#This Row],[Regular Hourly Wage]],Table1[[#This Row],[Holiday Wages]]/Table1[[#This Row],[Holiday Hours]])</f>
        <v>0</v>
      </c>
      <c r="X769" s="41" t="str">
        <f>IF(Table1[[#This Row],[Regular Hourly Wage]]&lt;14.05,"$14.75",IF(Table1[[#This Row],[Regular Hourly Wage]]&lt;30,"5%","None"))</f>
        <v>$14.75</v>
      </c>
      <c r="Y769" s="41">
        <f>IF(Table1[[#This Row],[Wage Category]]="5%",Table1[[#This Row],[Regular Hourly Wage]]*1.05,IF(Table1[[#This Row],[Wage Category]]="$14.75",14.75,Table1[[#This Row],[Regular Hourly Wage]]))</f>
        <v>14.75</v>
      </c>
      <c r="Z769" s="41">
        <f>(1+IF(Table1[[#This Row],[Regular Hourly Wage]]=0,0.5,(Table1[[#This Row],[Overtime Hourly Wage]]-Table1[[#This Row],[Regular Hourly Wage]])/Table1[[#This Row],[Regular Hourly Wage]]))*Table1[[#This Row],[Regular Wage Cap]]</f>
        <v>22.125</v>
      </c>
      <c r="AA769" s="41">
        <f>(1+IF(Table1[[#This Row],[Regular Hourly Wage]]=0,0,(Table1[[#This Row],[Holiday Hourly Wage]]-Table1[[#This Row],[Regular Hourly Wage]])/Table1[[#This Row],[Regular Hourly Wage]]))*Table1[[#This Row],[Regular Wage Cap]]</f>
        <v>14.75</v>
      </c>
      <c r="AB769" s="41">
        <f>Table1[[#This Row],[Regular Hours3]]*Table1[[#This Row],[Regular Hourly Wage]]</f>
        <v>0</v>
      </c>
      <c r="AC769" s="41">
        <f>Table1[[#This Row],[OvertimeHours5]]*Table1[[#This Row],[Overtime Hourly Wage]]</f>
        <v>0</v>
      </c>
      <c r="AD769" s="41">
        <f>Table1[[#This Row],[Holiday Hours7]]*Table1[[#This Row],[Holiday Hourly Wage]]</f>
        <v>0</v>
      </c>
      <c r="AE769" s="41">
        <f>SUM(Table1[[#This Row],[Regular10]:[Holiday12]])</f>
        <v>0</v>
      </c>
      <c r="AF769" s="41">
        <f>Table1[[#This Row],[Regular Hours3]]*Table1[[#This Row],[Regular Wage Cap]]</f>
        <v>0</v>
      </c>
      <c r="AG769" s="41">
        <f>Table1[[#This Row],[OvertimeHours5]]*Table1[[#This Row],[Overtime Wage Cap]]</f>
        <v>0</v>
      </c>
      <c r="AH769" s="41">
        <f>Table1[[#This Row],[Holiday Hours7]]*Table1[[#This Row],[Holiday Wage Cap]]</f>
        <v>0</v>
      </c>
      <c r="AI769" s="41">
        <f>SUM(Table1[[#This Row],[Regular]:[Holiday]])</f>
        <v>0</v>
      </c>
      <c r="AJ769" s="41">
        <f>IF(Table1[[#This Row],[Total]]=0,0,Table1[[#This Row],[Total2]]-Table1[[#This Row],[Total]])</f>
        <v>0</v>
      </c>
      <c r="AK769" s="41">
        <f>Table1[[#This Row],[Difference]]*Table1[[#This Row],[DDS Funding Percent]]</f>
        <v>0</v>
      </c>
      <c r="AL769" s="41">
        <f>IF(Table1[[#This Row],[Regular Hourly Wage]]&lt;&gt;0,Table1[[#This Row],[Regular Wage Cap]]-Table1[[#This Row],[Regular Hourly Wage]],0)</f>
        <v>0</v>
      </c>
      <c r="AM769" s="38"/>
      <c r="AN769" s="41">
        <f>Table1[[#This Row],[Wage Difference]]*Table1[[#This Row],[Post Wage Increase Time Off Accruals (Hours)]]</f>
        <v>0</v>
      </c>
      <c r="AO769" s="41">
        <f>Table1[[#This Row],[Min Wage Time Off Accrual Expense]]*Table1[[#This Row],[DDS Funding Percent]]</f>
        <v>0</v>
      </c>
      <c r="AP769" s="1"/>
      <c r="AQ769" s="18"/>
    </row>
    <row r="770" spans="3:43" x14ac:dyDescent="0.25">
      <c r="C770" s="58"/>
      <c r="D770" s="57"/>
      <c r="K770" s="41">
        <f>SUM(Table1[[#This Row],[Regular Wages]],Table1[[#This Row],[OvertimeWages]],Table1[[#This Row],[Holiday Wages]],Table1[[#This Row],[Incentive Payments]])</f>
        <v>0</v>
      </c>
      <c r="L770" s="38"/>
      <c r="M770" s="38"/>
      <c r="N770" s="38"/>
      <c r="O770" s="38"/>
      <c r="P770" s="38"/>
      <c r="Q770" s="38"/>
      <c r="R770" s="38"/>
      <c r="S770" s="41">
        <f>SUM(Table1[[#This Row],[Regular Wages2]],Table1[[#This Row],[OvertimeWages4]],Table1[[#This Row],[Holiday Wages6]],Table1[[#This Row],[Incentive Payments8]])</f>
        <v>0</v>
      </c>
      <c r="T770" s="41">
        <f>SUM(Table1[[#This Row],[Total Pre Min Wage Wages]],Table1[[#This Row],[Total After Min Wage Wages]])</f>
        <v>0</v>
      </c>
      <c r="U770" s="41">
        <f>IFERROR(IF(OR(Table1[[#This Row],[Regular Hours]]=0,Table1[[#This Row],[Regular Hours]]=""),VLOOKUP(Table1[[#This Row],[Position Title]],startingWages!$A$2:$D$200,2, FALSE),Table1[[#This Row],[Regular Wages]]/Table1[[#This Row],[Regular Hours]]),0)</f>
        <v>0</v>
      </c>
      <c r="V770" s="41">
        <f>IF(OR(Table1[[#This Row],[OvertimeHours]]="",Table1[[#This Row],[OvertimeHours]]=0),Table1[[#This Row],[Regular Hourly Wage]]*1.5,Table1[[#This Row],[OvertimeWages]]/Table1[[#This Row],[OvertimeHours]])</f>
        <v>0</v>
      </c>
      <c r="W770" s="41">
        <f>IF(OR(Table1[[#This Row],[Holiday Hours]]="",Table1[[#This Row],[Holiday Hours]]=0),Table1[[#This Row],[Regular Hourly Wage]],Table1[[#This Row],[Holiday Wages]]/Table1[[#This Row],[Holiday Hours]])</f>
        <v>0</v>
      </c>
      <c r="X770" s="41" t="str">
        <f>IF(Table1[[#This Row],[Regular Hourly Wage]]&lt;14.05,"$14.75",IF(Table1[[#This Row],[Regular Hourly Wage]]&lt;30,"5%","None"))</f>
        <v>$14.75</v>
      </c>
      <c r="Y770" s="41">
        <f>IF(Table1[[#This Row],[Wage Category]]="5%",Table1[[#This Row],[Regular Hourly Wage]]*1.05,IF(Table1[[#This Row],[Wage Category]]="$14.75",14.75,Table1[[#This Row],[Regular Hourly Wage]]))</f>
        <v>14.75</v>
      </c>
      <c r="Z770" s="41">
        <f>(1+IF(Table1[[#This Row],[Regular Hourly Wage]]=0,0.5,(Table1[[#This Row],[Overtime Hourly Wage]]-Table1[[#This Row],[Regular Hourly Wage]])/Table1[[#This Row],[Regular Hourly Wage]]))*Table1[[#This Row],[Regular Wage Cap]]</f>
        <v>22.125</v>
      </c>
      <c r="AA770" s="41">
        <f>(1+IF(Table1[[#This Row],[Regular Hourly Wage]]=0,0,(Table1[[#This Row],[Holiday Hourly Wage]]-Table1[[#This Row],[Regular Hourly Wage]])/Table1[[#This Row],[Regular Hourly Wage]]))*Table1[[#This Row],[Regular Wage Cap]]</f>
        <v>14.75</v>
      </c>
      <c r="AB770" s="41">
        <f>Table1[[#This Row],[Regular Hours3]]*Table1[[#This Row],[Regular Hourly Wage]]</f>
        <v>0</v>
      </c>
      <c r="AC770" s="41">
        <f>Table1[[#This Row],[OvertimeHours5]]*Table1[[#This Row],[Overtime Hourly Wage]]</f>
        <v>0</v>
      </c>
      <c r="AD770" s="41">
        <f>Table1[[#This Row],[Holiday Hours7]]*Table1[[#This Row],[Holiday Hourly Wage]]</f>
        <v>0</v>
      </c>
      <c r="AE770" s="41">
        <f>SUM(Table1[[#This Row],[Regular10]:[Holiday12]])</f>
        <v>0</v>
      </c>
      <c r="AF770" s="41">
        <f>Table1[[#This Row],[Regular Hours3]]*Table1[[#This Row],[Regular Wage Cap]]</f>
        <v>0</v>
      </c>
      <c r="AG770" s="41">
        <f>Table1[[#This Row],[OvertimeHours5]]*Table1[[#This Row],[Overtime Wage Cap]]</f>
        <v>0</v>
      </c>
      <c r="AH770" s="41">
        <f>Table1[[#This Row],[Holiday Hours7]]*Table1[[#This Row],[Holiday Wage Cap]]</f>
        <v>0</v>
      </c>
      <c r="AI770" s="41">
        <f>SUM(Table1[[#This Row],[Regular]:[Holiday]])</f>
        <v>0</v>
      </c>
      <c r="AJ770" s="41">
        <f>IF(Table1[[#This Row],[Total]]=0,0,Table1[[#This Row],[Total2]]-Table1[[#This Row],[Total]])</f>
        <v>0</v>
      </c>
      <c r="AK770" s="41">
        <f>Table1[[#This Row],[Difference]]*Table1[[#This Row],[DDS Funding Percent]]</f>
        <v>0</v>
      </c>
      <c r="AL770" s="41">
        <f>IF(Table1[[#This Row],[Regular Hourly Wage]]&lt;&gt;0,Table1[[#This Row],[Regular Wage Cap]]-Table1[[#This Row],[Regular Hourly Wage]],0)</f>
        <v>0</v>
      </c>
      <c r="AM770" s="38"/>
      <c r="AN770" s="41">
        <f>Table1[[#This Row],[Wage Difference]]*Table1[[#This Row],[Post Wage Increase Time Off Accruals (Hours)]]</f>
        <v>0</v>
      </c>
      <c r="AO770" s="41">
        <f>Table1[[#This Row],[Min Wage Time Off Accrual Expense]]*Table1[[#This Row],[DDS Funding Percent]]</f>
        <v>0</v>
      </c>
      <c r="AP770" s="1"/>
      <c r="AQ770" s="18"/>
    </row>
    <row r="771" spans="3:43" x14ac:dyDescent="0.25">
      <c r="C771" s="58"/>
      <c r="D771" s="57"/>
      <c r="K771" s="41">
        <f>SUM(Table1[[#This Row],[Regular Wages]],Table1[[#This Row],[OvertimeWages]],Table1[[#This Row],[Holiday Wages]],Table1[[#This Row],[Incentive Payments]])</f>
        <v>0</v>
      </c>
      <c r="L771" s="38"/>
      <c r="M771" s="38"/>
      <c r="N771" s="38"/>
      <c r="O771" s="38"/>
      <c r="P771" s="38"/>
      <c r="Q771" s="38"/>
      <c r="R771" s="38"/>
      <c r="S771" s="41">
        <f>SUM(Table1[[#This Row],[Regular Wages2]],Table1[[#This Row],[OvertimeWages4]],Table1[[#This Row],[Holiday Wages6]],Table1[[#This Row],[Incentive Payments8]])</f>
        <v>0</v>
      </c>
      <c r="T771" s="41">
        <f>SUM(Table1[[#This Row],[Total Pre Min Wage Wages]],Table1[[#This Row],[Total After Min Wage Wages]])</f>
        <v>0</v>
      </c>
      <c r="U771" s="41">
        <f>IFERROR(IF(OR(Table1[[#This Row],[Regular Hours]]=0,Table1[[#This Row],[Regular Hours]]=""),VLOOKUP(Table1[[#This Row],[Position Title]],startingWages!$A$2:$D$200,2, FALSE),Table1[[#This Row],[Regular Wages]]/Table1[[#This Row],[Regular Hours]]),0)</f>
        <v>0</v>
      </c>
      <c r="V771" s="41">
        <f>IF(OR(Table1[[#This Row],[OvertimeHours]]="",Table1[[#This Row],[OvertimeHours]]=0),Table1[[#This Row],[Regular Hourly Wage]]*1.5,Table1[[#This Row],[OvertimeWages]]/Table1[[#This Row],[OvertimeHours]])</f>
        <v>0</v>
      </c>
      <c r="W771" s="41">
        <f>IF(OR(Table1[[#This Row],[Holiday Hours]]="",Table1[[#This Row],[Holiday Hours]]=0),Table1[[#This Row],[Regular Hourly Wage]],Table1[[#This Row],[Holiday Wages]]/Table1[[#This Row],[Holiday Hours]])</f>
        <v>0</v>
      </c>
      <c r="X771" s="41" t="str">
        <f>IF(Table1[[#This Row],[Regular Hourly Wage]]&lt;14.05,"$14.75",IF(Table1[[#This Row],[Regular Hourly Wage]]&lt;30,"5%","None"))</f>
        <v>$14.75</v>
      </c>
      <c r="Y771" s="41">
        <f>IF(Table1[[#This Row],[Wage Category]]="5%",Table1[[#This Row],[Regular Hourly Wage]]*1.05,IF(Table1[[#This Row],[Wage Category]]="$14.75",14.75,Table1[[#This Row],[Regular Hourly Wage]]))</f>
        <v>14.75</v>
      </c>
      <c r="Z771" s="41">
        <f>(1+IF(Table1[[#This Row],[Regular Hourly Wage]]=0,0.5,(Table1[[#This Row],[Overtime Hourly Wage]]-Table1[[#This Row],[Regular Hourly Wage]])/Table1[[#This Row],[Regular Hourly Wage]]))*Table1[[#This Row],[Regular Wage Cap]]</f>
        <v>22.125</v>
      </c>
      <c r="AA771" s="41">
        <f>(1+IF(Table1[[#This Row],[Regular Hourly Wage]]=0,0,(Table1[[#This Row],[Holiday Hourly Wage]]-Table1[[#This Row],[Regular Hourly Wage]])/Table1[[#This Row],[Regular Hourly Wage]]))*Table1[[#This Row],[Regular Wage Cap]]</f>
        <v>14.75</v>
      </c>
      <c r="AB771" s="41">
        <f>Table1[[#This Row],[Regular Hours3]]*Table1[[#This Row],[Regular Hourly Wage]]</f>
        <v>0</v>
      </c>
      <c r="AC771" s="41">
        <f>Table1[[#This Row],[OvertimeHours5]]*Table1[[#This Row],[Overtime Hourly Wage]]</f>
        <v>0</v>
      </c>
      <c r="AD771" s="41">
        <f>Table1[[#This Row],[Holiday Hours7]]*Table1[[#This Row],[Holiday Hourly Wage]]</f>
        <v>0</v>
      </c>
      <c r="AE771" s="41">
        <f>SUM(Table1[[#This Row],[Regular10]:[Holiday12]])</f>
        <v>0</v>
      </c>
      <c r="AF771" s="41">
        <f>Table1[[#This Row],[Regular Hours3]]*Table1[[#This Row],[Regular Wage Cap]]</f>
        <v>0</v>
      </c>
      <c r="AG771" s="41">
        <f>Table1[[#This Row],[OvertimeHours5]]*Table1[[#This Row],[Overtime Wage Cap]]</f>
        <v>0</v>
      </c>
      <c r="AH771" s="41">
        <f>Table1[[#This Row],[Holiday Hours7]]*Table1[[#This Row],[Holiday Wage Cap]]</f>
        <v>0</v>
      </c>
      <c r="AI771" s="41">
        <f>SUM(Table1[[#This Row],[Regular]:[Holiday]])</f>
        <v>0</v>
      </c>
      <c r="AJ771" s="41">
        <f>IF(Table1[[#This Row],[Total]]=0,0,Table1[[#This Row],[Total2]]-Table1[[#This Row],[Total]])</f>
        <v>0</v>
      </c>
      <c r="AK771" s="41">
        <f>Table1[[#This Row],[Difference]]*Table1[[#This Row],[DDS Funding Percent]]</f>
        <v>0</v>
      </c>
      <c r="AL771" s="41">
        <f>IF(Table1[[#This Row],[Regular Hourly Wage]]&lt;&gt;0,Table1[[#This Row],[Regular Wage Cap]]-Table1[[#This Row],[Regular Hourly Wage]],0)</f>
        <v>0</v>
      </c>
      <c r="AM771" s="38"/>
      <c r="AN771" s="41">
        <f>Table1[[#This Row],[Wage Difference]]*Table1[[#This Row],[Post Wage Increase Time Off Accruals (Hours)]]</f>
        <v>0</v>
      </c>
      <c r="AO771" s="41">
        <f>Table1[[#This Row],[Min Wage Time Off Accrual Expense]]*Table1[[#This Row],[DDS Funding Percent]]</f>
        <v>0</v>
      </c>
      <c r="AP771" s="1"/>
      <c r="AQ771" s="18"/>
    </row>
    <row r="772" spans="3:43" x14ac:dyDescent="0.25">
      <c r="C772" s="58"/>
      <c r="D772" s="57"/>
      <c r="K772" s="41">
        <f>SUM(Table1[[#This Row],[Regular Wages]],Table1[[#This Row],[OvertimeWages]],Table1[[#This Row],[Holiday Wages]],Table1[[#This Row],[Incentive Payments]])</f>
        <v>0</v>
      </c>
      <c r="L772" s="38"/>
      <c r="M772" s="38"/>
      <c r="N772" s="38"/>
      <c r="O772" s="38"/>
      <c r="P772" s="38"/>
      <c r="Q772" s="38"/>
      <c r="R772" s="38"/>
      <c r="S772" s="41">
        <f>SUM(Table1[[#This Row],[Regular Wages2]],Table1[[#This Row],[OvertimeWages4]],Table1[[#This Row],[Holiday Wages6]],Table1[[#This Row],[Incentive Payments8]])</f>
        <v>0</v>
      </c>
      <c r="T772" s="41">
        <f>SUM(Table1[[#This Row],[Total Pre Min Wage Wages]],Table1[[#This Row],[Total After Min Wage Wages]])</f>
        <v>0</v>
      </c>
      <c r="U772" s="41">
        <f>IFERROR(IF(OR(Table1[[#This Row],[Regular Hours]]=0,Table1[[#This Row],[Regular Hours]]=""),VLOOKUP(Table1[[#This Row],[Position Title]],startingWages!$A$2:$D$200,2, FALSE),Table1[[#This Row],[Regular Wages]]/Table1[[#This Row],[Regular Hours]]),0)</f>
        <v>0</v>
      </c>
      <c r="V772" s="41">
        <f>IF(OR(Table1[[#This Row],[OvertimeHours]]="",Table1[[#This Row],[OvertimeHours]]=0),Table1[[#This Row],[Regular Hourly Wage]]*1.5,Table1[[#This Row],[OvertimeWages]]/Table1[[#This Row],[OvertimeHours]])</f>
        <v>0</v>
      </c>
      <c r="W772" s="41">
        <f>IF(OR(Table1[[#This Row],[Holiday Hours]]="",Table1[[#This Row],[Holiday Hours]]=0),Table1[[#This Row],[Regular Hourly Wage]],Table1[[#This Row],[Holiday Wages]]/Table1[[#This Row],[Holiday Hours]])</f>
        <v>0</v>
      </c>
      <c r="X772" s="41" t="str">
        <f>IF(Table1[[#This Row],[Regular Hourly Wage]]&lt;14.05,"$14.75",IF(Table1[[#This Row],[Regular Hourly Wage]]&lt;30,"5%","None"))</f>
        <v>$14.75</v>
      </c>
      <c r="Y772" s="41">
        <f>IF(Table1[[#This Row],[Wage Category]]="5%",Table1[[#This Row],[Regular Hourly Wage]]*1.05,IF(Table1[[#This Row],[Wage Category]]="$14.75",14.75,Table1[[#This Row],[Regular Hourly Wage]]))</f>
        <v>14.75</v>
      </c>
      <c r="Z772" s="41">
        <f>(1+IF(Table1[[#This Row],[Regular Hourly Wage]]=0,0.5,(Table1[[#This Row],[Overtime Hourly Wage]]-Table1[[#This Row],[Regular Hourly Wage]])/Table1[[#This Row],[Regular Hourly Wage]]))*Table1[[#This Row],[Regular Wage Cap]]</f>
        <v>22.125</v>
      </c>
      <c r="AA772" s="41">
        <f>(1+IF(Table1[[#This Row],[Regular Hourly Wage]]=0,0,(Table1[[#This Row],[Holiday Hourly Wage]]-Table1[[#This Row],[Regular Hourly Wage]])/Table1[[#This Row],[Regular Hourly Wage]]))*Table1[[#This Row],[Regular Wage Cap]]</f>
        <v>14.75</v>
      </c>
      <c r="AB772" s="41">
        <f>Table1[[#This Row],[Regular Hours3]]*Table1[[#This Row],[Regular Hourly Wage]]</f>
        <v>0</v>
      </c>
      <c r="AC772" s="41">
        <f>Table1[[#This Row],[OvertimeHours5]]*Table1[[#This Row],[Overtime Hourly Wage]]</f>
        <v>0</v>
      </c>
      <c r="AD772" s="41">
        <f>Table1[[#This Row],[Holiday Hours7]]*Table1[[#This Row],[Holiday Hourly Wage]]</f>
        <v>0</v>
      </c>
      <c r="AE772" s="41">
        <f>SUM(Table1[[#This Row],[Regular10]:[Holiday12]])</f>
        <v>0</v>
      </c>
      <c r="AF772" s="41">
        <f>Table1[[#This Row],[Regular Hours3]]*Table1[[#This Row],[Regular Wage Cap]]</f>
        <v>0</v>
      </c>
      <c r="AG772" s="41">
        <f>Table1[[#This Row],[OvertimeHours5]]*Table1[[#This Row],[Overtime Wage Cap]]</f>
        <v>0</v>
      </c>
      <c r="AH772" s="41">
        <f>Table1[[#This Row],[Holiday Hours7]]*Table1[[#This Row],[Holiday Wage Cap]]</f>
        <v>0</v>
      </c>
      <c r="AI772" s="41">
        <f>SUM(Table1[[#This Row],[Regular]:[Holiday]])</f>
        <v>0</v>
      </c>
      <c r="AJ772" s="41">
        <f>IF(Table1[[#This Row],[Total]]=0,0,Table1[[#This Row],[Total2]]-Table1[[#This Row],[Total]])</f>
        <v>0</v>
      </c>
      <c r="AK772" s="41">
        <f>Table1[[#This Row],[Difference]]*Table1[[#This Row],[DDS Funding Percent]]</f>
        <v>0</v>
      </c>
      <c r="AL772" s="41">
        <f>IF(Table1[[#This Row],[Regular Hourly Wage]]&lt;&gt;0,Table1[[#This Row],[Regular Wage Cap]]-Table1[[#This Row],[Regular Hourly Wage]],0)</f>
        <v>0</v>
      </c>
      <c r="AM772" s="38"/>
      <c r="AN772" s="41">
        <f>Table1[[#This Row],[Wage Difference]]*Table1[[#This Row],[Post Wage Increase Time Off Accruals (Hours)]]</f>
        <v>0</v>
      </c>
      <c r="AO772" s="41">
        <f>Table1[[#This Row],[Min Wage Time Off Accrual Expense]]*Table1[[#This Row],[DDS Funding Percent]]</f>
        <v>0</v>
      </c>
      <c r="AP772" s="1"/>
      <c r="AQ772" s="18"/>
    </row>
    <row r="773" spans="3:43" x14ac:dyDescent="0.25">
      <c r="C773" s="58"/>
      <c r="D773" s="57"/>
      <c r="K773" s="41">
        <f>SUM(Table1[[#This Row],[Regular Wages]],Table1[[#This Row],[OvertimeWages]],Table1[[#This Row],[Holiday Wages]],Table1[[#This Row],[Incentive Payments]])</f>
        <v>0</v>
      </c>
      <c r="L773" s="38"/>
      <c r="M773" s="38"/>
      <c r="N773" s="38"/>
      <c r="O773" s="38"/>
      <c r="P773" s="38"/>
      <c r="Q773" s="38"/>
      <c r="R773" s="38"/>
      <c r="S773" s="41">
        <f>SUM(Table1[[#This Row],[Regular Wages2]],Table1[[#This Row],[OvertimeWages4]],Table1[[#This Row],[Holiday Wages6]],Table1[[#This Row],[Incentive Payments8]])</f>
        <v>0</v>
      </c>
      <c r="T773" s="41">
        <f>SUM(Table1[[#This Row],[Total Pre Min Wage Wages]],Table1[[#This Row],[Total After Min Wage Wages]])</f>
        <v>0</v>
      </c>
      <c r="U773" s="41">
        <f>IFERROR(IF(OR(Table1[[#This Row],[Regular Hours]]=0,Table1[[#This Row],[Regular Hours]]=""),VLOOKUP(Table1[[#This Row],[Position Title]],startingWages!$A$2:$D$200,2, FALSE),Table1[[#This Row],[Regular Wages]]/Table1[[#This Row],[Regular Hours]]),0)</f>
        <v>0</v>
      </c>
      <c r="V773" s="41">
        <f>IF(OR(Table1[[#This Row],[OvertimeHours]]="",Table1[[#This Row],[OvertimeHours]]=0),Table1[[#This Row],[Regular Hourly Wage]]*1.5,Table1[[#This Row],[OvertimeWages]]/Table1[[#This Row],[OvertimeHours]])</f>
        <v>0</v>
      </c>
      <c r="W773" s="41">
        <f>IF(OR(Table1[[#This Row],[Holiday Hours]]="",Table1[[#This Row],[Holiday Hours]]=0),Table1[[#This Row],[Regular Hourly Wage]],Table1[[#This Row],[Holiday Wages]]/Table1[[#This Row],[Holiday Hours]])</f>
        <v>0</v>
      </c>
      <c r="X773" s="41" t="str">
        <f>IF(Table1[[#This Row],[Regular Hourly Wage]]&lt;14.05,"$14.75",IF(Table1[[#This Row],[Regular Hourly Wage]]&lt;30,"5%","None"))</f>
        <v>$14.75</v>
      </c>
      <c r="Y773" s="41">
        <f>IF(Table1[[#This Row],[Wage Category]]="5%",Table1[[#This Row],[Regular Hourly Wage]]*1.05,IF(Table1[[#This Row],[Wage Category]]="$14.75",14.75,Table1[[#This Row],[Regular Hourly Wage]]))</f>
        <v>14.75</v>
      </c>
      <c r="Z773" s="41">
        <f>(1+IF(Table1[[#This Row],[Regular Hourly Wage]]=0,0.5,(Table1[[#This Row],[Overtime Hourly Wage]]-Table1[[#This Row],[Regular Hourly Wage]])/Table1[[#This Row],[Regular Hourly Wage]]))*Table1[[#This Row],[Regular Wage Cap]]</f>
        <v>22.125</v>
      </c>
      <c r="AA773" s="41">
        <f>(1+IF(Table1[[#This Row],[Regular Hourly Wage]]=0,0,(Table1[[#This Row],[Holiday Hourly Wage]]-Table1[[#This Row],[Regular Hourly Wage]])/Table1[[#This Row],[Regular Hourly Wage]]))*Table1[[#This Row],[Regular Wage Cap]]</f>
        <v>14.75</v>
      </c>
      <c r="AB773" s="41">
        <f>Table1[[#This Row],[Regular Hours3]]*Table1[[#This Row],[Regular Hourly Wage]]</f>
        <v>0</v>
      </c>
      <c r="AC773" s="41">
        <f>Table1[[#This Row],[OvertimeHours5]]*Table1[[#This Row],[Overtime Hourly Wage]]</f>
        <v>0</v>
      </c>
      <c r="AD773" s="41">
        <f>Table1[[#This Row],[Holiday Hours7]]*Table1[[#This Row],[Holiday Hourly Wage]]</f>
        <v>0</v>
      </c>
      <c r="AE773" s="41">
        <f>SUM(Table1[[#This Row],[Regular10]:[Holiday12]])</f>
        <v>0</v>
      </c>
      <c r="AF773" s="41">
        <f>Table1[[#This Row],[Regular Hours3]]*Table1[[#This Row],[Regular Wage Cap]]</f>
        <v>0</v>
      </c>
      <c r="AG773" s="41">
        <f>Table1[[#This Row],[OvertimeHours5]]*Table1[[#This Row],[Overtime Wage Cap]]</f>
        <v>0</v>
      </c>
      <c r="AH773" s="41">
        <f>Table1[[#This Row],[Holiday Hours7]]*Table1[[#This Row],[Holiday Wage Cap]]</f>
        <v>0</v>
      </c>
      <c r="AI773" s="41">
        <f>SUM(Table1[[#This Row],[Regular]:[Holiday]])</f>
        <v>0</v>
      </c>
      <c r="AJ773" s="41">
        <f>IF(Table1[[#This Row],[Total]]=0,0,Table1[[#This Row],[Total2]]-Table1[[#This Row],[Total]])</f>
        <v>0</v>
      </c>
      <c r="AK773" s="41">
        <f>Table1[[#This Row],[Difference]]*Table1[[#This Row],[DDS Funding Percent]]</f>
        <v>0</v>
      </c>
      <c r="AL773" s="41">
        <f>IF(Table1[[#This Row],[Regular Hourly Wage]]&lt;&gt;0,Table1[[#This Row],[Regular Wage Cap]]-Table1[[#This Row],[Regular Hourly Wage]],0)</f>
        <v>0</v>
      </c>
      <c r="AM773" s="38"/>
      <c r="AN773" s="41">
        <f>Table1[[#This Row],[Wage Difference]]*Table1[[#This Row],[Post Wage Increase Time Off Accruals (Hours)]]</f>
        <v>0</v>
      </c>
      <c r="AO773" s="41">
        <f>Table1[[#This Row],[Min Wage Time Off Accrual Expense]]*Table1[[#This Row],[DDS Funding Percent]]</f>
        <v>0</v>
      </c>
      <c r="AP773" s="1"/>
      <c r="AQ773" s="18"/>
    </row>
    <row r="774" spans="3:43" x14ac:dyDescent="0.25">
      <c r="C774" s="58"/>
      <c r="D774" s="57"/>
      <c r="K774" s="41">
        <f>SUM(Table1[[#This Row],[Regular Wages]],Table1[[#This Row],[OvertimeWages]],Table1[[#This Row],[Holiday Wages]],Table1[[#This Row],[Incentive Payments]])</f>
        <v>0</v>
      </c>
      <c r="L774" s="38"/>
      <c r="M774" s="38"/>
      <c r="N774" s="38"/>
      <c r="O774" s="38"/>
      <c r="P774" s="38"/>
      <c r="Q774" s="38"/>
      <c r="R774" s="38"/>
      <c r="S774" s="41">
        <f>SUM(Table1[[#This Row],[Regular Wages2]],Table1[[#This Row],[OvertimeWages4]],Table1[[#This Row],[Holiday Wages6]],Table1[[#This Row],[Incentive Payments8]])</f>
        <v>0</v>
      </c>
      <c r="T774" s="41">
        <f>SUM(Table1[[#This Row],[Total Pre Min Wage Wages]],Table1[[#This Row],[Total After Min Wage Wages]])</f>
        <v>0</v>
      </c>
      <c r="U774" s="41">
        <f>IFERROR(IF(OR(Table1[[#This Row],[Regular Hours]]=0,Table1[[#This Row],[Regular Hours]]=""),VLOOKUP(Table1[[#This Row],[Position Title]],startingWages!$A$2:$D$200,2, FALSE),Table1[[#This Row],[Regular Wages]]/Table1[[#This Row],[Regular Hours]]),0)</f>
        <v>0</v>
      </c>
      <c r="V774" s="41">
        <f>IF(OR(Table1[[#This Row],[OvertimeHours]]="",Table1[[#This Row],[OvertimeHours]]=0),Table1[[#This Row],[Regular Hourly Wage]]*1.5,Table1[[#This Row],[OvertimeWages]]/Table1[[#This Row],[OvertimeHours]])</f>
        <v>0</v>
      </c>
      <c r="W774" s="41">
        <f>IF(OR(Table1[[#This Row],[Holiday Hours]]="",Table1[[#This Row],[Holiday Hours]]=0),Table1[[#This Row],[Regular Hourly Wage]],Table1[[#This Row],[Holiday Wages]]/Table1[[#This Row],[Holiday Hours]])</f>
        <v>0</v>
      </c>
      <c r="X774" s="41" t="str">
        <f>IF(Table1[[#This Row],[Regular Hourly Wage]]&lt;14.05,"$14.75",IF(Table1[[#This Row],[Regular Hourly Wage]]&lt;30,"5%","None"))</f>
        <v>$14.75</v>
      </c>
      <c r="Y774" s="41">
        <f>IF(Table1[[#This Row],[Wage Category]]="5%",Table1[[#This Row],[Regular Hourly Wage]]*1.05,IF(Table1[[#This Row],[Wage Category]]="$14.75",14.75,Table1[[#This Row],[Regular Hourly Wage]]))</f>
        <v>14.75</v>
      </c>
      <c r="Z774" s="41">
        <f>(1+IF(Table1[[#This Row],[Regular Hourly Wage]]=0,0.5,(Table1[[#This Row],[Overtime Hourly Wage]]-Table1[[#This Row],[Regular Hourly Wage]])/Table1[[#This Row],[Regular Hourly Wage]]))*Table1[[#This Row],[Regular Wage Cap]]</f>
        <v>22.125</v>
      </c>
      <c r="AA774" s="41">
        <f>(1+IF(Table1[[#This Row],[Regular Hourly Wage]]=0,0,(Table1[[#This Row],[Holiday Hourly Wage]]-Table1[[#This Row],[Regular Hourly Wage]])/Table1[[#This Row],[Regular Hourly Wage]]))*Table1[[#This Row],[Regular Wage Cap]]</f>
        <v>14.75</v>
      </c>
      <c r="AB774" s="41">
        <f>Table1[[#This Row],[Regular Hours3]]*Table1[[#This Row],[Regular Hourly Wage]]</f>
        <v>0</v>
      </c>
      <c r="AC774" s="41">
        <f>Table1[[#This Row],[OvertimeHours5]]*Table1[[#This Row],[Overtime Hourly Wage]]</f>
        <v>0</v>
      </c>
      <c r="AD774" s="41">
        <f>Table1[[#This Row],[Holiday Hours7]]*Table1[[#This Row],[Holiday Hourly Wage]]</f>
        <v>0</v>
      </c>
      <c r="AE774" s="41">
        <f>SUM(Table1[[#This Row],[Regular10]:[Holiday12]])</f>
        <v>0</v>
      </c>
      <c r="AF774" s="41">
        <f>Table1[[#This Row],[Regular Hours3]]*Table1[[#This Row],[Regular Wage Cap]]</f>
        <v>0</v>
      </c>
      <c r="AG774" s="41">
        <f>Table1[[#This Row],[OvertimeHours5]]*Table1[[#This Row],[Overtime Wage Cap]]</f>
        <v>0</v>
      </c>
      <c r="AH774" s="41">
        <f>Table1[[#This Row],[Holiday Hours7]]*Table1[[#This Row],[Holiday Wage Cap]]</f>
        <v>0</v>
      </c>
      <c r="AI774" s="41">
        <f>SUM(Table1[[#This Row],[Regular]:[Holiday]])</f>
        <v>0</v>
      </c>
      <c r="AJ774" s="41">
        <f>IF(Table1[[#This Row],[Total]]=0,0,Table1[[#This Row],[Total2]]-Table1[[#This Row],[Total]])</f>
        <v>0</v>
      </c>
      <c r="AK774" s="41">
        <f>Table1[[#This Row],[Difference]]*Table1[[#This Row],[DDS Funding Percent]]</f>
        <v>0</v>
      </c>
      <c r="AL774" s="41">
        <f>IF(Table1[[#This Row],[Regular Hourly Wage]]&lt;&gt;0,Table1[[#This Row],[Regular Wage Cap]]-Table1[[#This Row],[Regular Hourly Wage]],0)</f>
        <v>0</v>
      </c>
      <c r="AM774" s="38"/>
      <c r="AN774" s="41">
        <f>Table1[[#This Row],[Wage Difference]]*Table1[[#This Row],[Post Wage Increase Time Off Accruals (Hours)]]</f>
        <v>0</v>
      </c>
      <c r="AO774" s="41">
        <f>Table1[[#This Row],[Min Wage Time Off Accrual Expense]]*Table1[[#This Row],[DDS Funding Percent]]</f>
        <v>0</v>
      </c>
      <c r="AP774" s="1"/>
      <c r="AQ774" s="18"/>
    </row>
    <row r="775" spans="3:43" x14ac:dyDescent="0.25">
      <c r="C775" s="58"/>
      <c r="D775" s="57"/>
      <c r="K775" s="41">
        <f>SUM(Table1[[#This Row],[Regular Wages]],Table1[[#This Row],[OvertimeWages]],Table1[[#This Row],[Holiday Wages]],Table1[[#This Row],[Incentive Payments]])</f>
        <v>0</v>
      </c>
      <c r="L775" s="38"/>
      <c r="M775" s="38"/>
      <c r="N775" s="38"/>
      <c r="O775" s="38"/>
      <c r="P775" s="38"/>
      <c r="Q775" s="38"/>
      <c r="R775" s="38"/>
      <c r="S775" s="41">
        <f>SUM(Table1[[#This Row],[Regular Wages2]],Table1[[#This Row],[OvertimeWages4]],Table1[[#This Row],[Holiday Wages6]],Table1[[#This Row],[Incentive Payments8]])</f>
        <v>0</v>
      </c>
      <c r="T775" s="41">
        <f>SUM(Table1[[#This Row],[Total Pre Min Wage Wages]],Table1[[#This Row],[Total After Min Wage Wages]])</f>
        <v>0</v>
      </c>
      <c r="U775" s="41">
        <f>IFERROR(IF(OR(Table1[[#This Row],[Regular Hours]]=0,Table1[[#This Row],[Regular Hours]]=""),VLOOKUP(Table1[[#This Row],[Position Title]],startingWages!$A$2:$D$200,2, FALSE),Table1[[#This Row],[Regular Wages]]/Table1[[#This Row],[Regular Hours]]),0)</f>
        <v>0</v>
      </c>
      <c r="V775" s="41">
        <f>IF(OR(Table1[[#This Row],[OvertimeHours]]="",Table1[[#This Row],[OvertimeHours]]=0),Table1[[#This Row],[Regular Hourly Wage]]*1.5,Table1[[#This Row],[OvertimeWages]]/Table1[[#This Row],[OvertimeHours]])</f>
        <v>0</v>
      </c>
      <c r="W775" s="41">
        <f>IF(OR(Table1[[#This Row],[Holiday Hours]]="",Table1[[#This Row],[Holiday Hours]]=0),Table1[[#This Row],[Regular Hourly Wage]],Table1[[#This Row],[Holiday Wages]]/Table1[[#This Row],[Holiday Hours]])</f>
        <v>0</v>
      </c>
      <c r="X775" s="41" t="str">
        <f>IF(Table1[[#This Row],[Regular Hourly Wage]]&lt;14.05,"$14.75",IF(Table1[[#This Row],[Regular Hourly Wage]]&lt;30,"5%","None"))</f>
        <v>$14.75</v>
      </c>
      <c r="Y775" s="41">
        <f>IF(Table1[[#This Row],[Wage Category]]="5%",Table1[[#This Row],[Regular Hourly Wage]]*1.05,IF(Table1[[#This Row],[Wage Category]]="$14.75",14.75,Table1[[#This Row],[Regular Hourly Wage]]))</f>
        <v>14.75</v>
      </c>
      <c r="Z775" s="41">
        <f>(1+IF(Table1[[#This Row],[Regular Hourly Wage]]=0,0.5,(Table1[[#This Row],[Overtime Hourly Wage]]-Table1[[#This Row],[Regular Hourly Wage]])/Table1[[#This Row],[Regular Hourly Wage]]))*Table1[[#This Row],[Regular Wage Cap]]</f>
        <v>22.125</v>
      </c>
      <c r="AA775" s="41">
        <f>(1+IF(Table1[[#This Row],[Regular Hourly Wage]]=0,0,(Table1[[#This Row],[Holiday Hourly Wage]]-Table1[[#This Row],[Regular Hourly Wage]])/Table1[[#This Row],[Regular Hourly Wage]]))*Table1[[#This Row],[Regular Wage Cap]]</f>
        <v>14.75</v>
      </c>
      <c r="AB775" s="41">
        <f>Table1[[#This Row],[Regular Hours3]]*Table1[[#This Row],[Regular Hourly Wage]]</f>
        <v>0</v>
      </c>
      <c r="AC775" s="41">
        <f>Table1[[#This Row],[OvertimeHours5]]*Table1[[#This Row],[Overtime Hourly Wage]]</f>
        <v>0</v>
      </c>
      <c r="AD775" s="41">
        <f>Table1[[#This Row],[Holiday Hours7]]*Table1[[#This Row],[Holiday Hourly Wage]]</f>
        <v>0</v>
      </c>
      <c r="AE775" s="41">
        <f>SUM(Table1[[#This Row],[Regular10]:[Holiday12]])</f>
        <v>0</v>
      </c>
      <c r="AF775" s="41">
        <f>Table1[[#This Row],[Regular Hours3]]*Table1[[#This Row],[Regular Wage Cap]]</f>
        <v>0</v>
      </c>
      <c r="AG775" s="41">
        <f>Table1[[#This Row],[OvertimeHours5]]*Table1[[#This Row],[Overtime Wage Cap]]</f>
        <v>0</v>
      </c>
      <c r="AH775" s="41">
        <f>Table1[[#This Row],[Holiday Hours7]]*Table1[[#This Row],[Holiday Wage Cap]]</f>
        <v>0</v>
      </c>
      <c r="AI775" s="41">
        <f>SUM(Table1[[#This Row],[Regular]:[Holiday]])</f>
        <v>0</v>
      </c>
      <c r="AJ775" s="41">
        <f>IF(Table1[[#This Row],[Total]]=0,0,Table1[[#This Row],[Total2]]-Table1[[#This Row],[Total]])</f>
        <v>0</v>
      </c>
      <c r="AK775" s="41">
        <f>Table1[[#This Row],[Difference]]*Table1[[#This Row],[DDS Funding Percent]]</f>
        <v>0</v>
      </c>
      <c r="AL775" s="41">
        <f>IF(Table1[[#This Row],[Regular Hourly Wage]]&lt;&gt;0,Table1[[#This Row],[Regular Wage Cap]]-Table1[[#This Row],[Regular Hourly Wage]],0)</f>
        <v>0</v>
      </c>
      <c r="AM775" s="38"/>
      <c r="AN775" s="41">
        <f>Table1[[#This Row],[Wage Difference]]*Table1[[#This Row],[Post Wage Increase Time Off Accruals (Hours)]]</f>
        <v>0</v>
      </c>
      <c r="AO775" s="41">
        <f>Table1[[#This Row],[Min Wage Time Off Accrual Expense]]*Table1[[#This Row],[DDS Funding Percent]]</f>
        <v>0</v>
      </c>
      <c r="AP775" s="1"/>
      <c r="AQ775" s="18"/>
    </row>
    <row r="776" spans="3:43" x14ac:dyDescent="0.25">
      <c r="C776" s="58"/>
      <c r="D776" s="57"/>
      <c r="K776" s="41">
        <f>SUM(Table1[[#This Row],[Regular Wages]],Table1[[#This Row],[OvertimeWages]],Table1[[#This Row],[Holiday Wages]],Table1[[#This Row],[Incentive Payments]])</f>
        <v>0</v>
      </c>
      <c r="L776" s="38"/>
      <c r="M776" s="38"/>
      <c r="N776" s="38"/>
      <c r="O776" s="38"/>
      <c r="P776" s="38"/>
      <c r="Q776" s="38"/>
      <c r="R776" s="38"/>
      <c r="S776" s="41">
        <f>SUM(Table1[[#This Row],[Regular Wages2]],Table1[[#This Row],[OvertimeWages4]],Table1[[#This Row],[Holiday Wages6]],Table1[[#This Row],[Incentive Payments8]])</f>
        <v>0</v>
      </c>
      <c r="T776" s="41">
        <f>SUM(Table1[[#This Row],[Total Pre Min Wage Wages]],Table1[[#This Row],[Total After Min Wage Wages]])</f>
        <v>0</v>
      </c>
      <c r="U776" s="41">
        <f>IFERROR(IF(OR(Table1[[#This Row],[Regular Hours]]=0,Table1[[#This Row],[Regular Hours]]=""),VLOOKUP(Table1[[#This Row],[Position Title]],startingWages!$A$2:$D$200,2, FALSE),Table1[[#This Row],[Regular Wages]]/Table1[[#This Row],[Regular Hours]]),0)</f>
        <v>0</v>
      </c>
      <c r="V776" s="41">
        <f>IF(OR(Table1[[#This Row],[OvertimeHours]]="",Table1[[#This Row],[OvertimeHours]]=0),Table1[[#This Row],[Regular Hourly Wage]]*1.5,Table1[[#This Row],[OvertimeWages]]/Table1[[#This Row],[OvertimeHours]])</f>
        <v>0</v>
      </c>
      <c r="W776" s="41">
        <f>IF(OR(Table1[[#This Row],[Holiday Hours]]="",Table1[[#This Row],[Holiday Hours]]=0),Table1[[#This Row],[Regular Hourly Wage]],Table1[[#This Row],[Holiday Wages]]/Table1[[#This Row],[Holiday Hours]])</f>
        <v>0</v>
      </c>
      <c r="X776" s="41" t="str">
        <f>IF(Table1[[#This Row],[Regular Hourly Wage]]&lt;14.05,"$14.75",IF(Table1[[#This Row],[Regular Hourly Wage]]&lt;30,"5%","None"))</f>
        <v>$14.75</v>
      </c>
      <c r="Y776" s="41">
        <f>IF(Table1[[#This Row],[Wage Category]]="5%",Table1[[#This Row],[Regular Hourly Wage]]*1.05,IF(Table1[[#This Row],[Wage Category]]="$14.75",14.75,Table1[[#This Row],[Regular Hourly Wage]]))</f>
        <v>14.75</v>
      </c>
      <c r="Z776" s="41">
        <f>(1+IF(Table1[[#This Row],[Regular Hourly Wage]]=0,0.5,(Table1[[#This Row],[Overtime Hourly Wage]]-Table1[[#This Row],[Regular Hourly Wage]])/Table1[[#This Row],[Regular Hourly Wage]]))*Table1[[#This Row],[Regular Wage Cap]]</f>
        <v>22.125</v>
      </c>
      <c r="AA776" s="41">
        <f>(1+IF(Table1[[#This Row],[Regular Hourly Wage]]=0,0,(Table1[[#This Row],[Holiday Hourly Wage]]-Table1[[#This Row],[Regular Hourly Wage]])/Table1[[#This Row],[Regular Hourly Wage]]))*Table1[[#This Row],[Regular Wage Cap]]</f>
        <v>14.75</v>
      </c>
      <c r="AB776" s="41">
        <f>Table1[[#This Row],[Regular Hours3]]*Table1[[#This Row],[Regular Hourly Wage]]</f>
        <v>0</v>
      </c>
      <c r="AC776" s="41">
        <f>Table1[[#This Row],[OvertimeHours5]]*Table1[[#This Row],[Overtime Hourly Wage]]</f>
        <v>0</v>
      </c>
      <c r="AD776" s="41">
        <f>Table1[[#This Row],[Holiday Hours7]]*Table1[[#This Row],[Holiday Hourly Wage]]</f>
        <v>0</v>
      </c>
      <c r="AE776" s="41">
        <f>SUM(Table1[[#This Row],[Regular10]:[Holiday12]])</f>
        <v>0</v>
      </c>
      <c r="AF776" s="41">
        <f>Table1[[#This Row],[Regular Hours3]]*Table1[[#This Row],[Regular Wage Cap]]</f>
        <v>0</v>
      </c>
      <c r="AG776" s="41">
        <f>Table1[[#This Row],[OvertimeHours5]]*Table1[[#This Row],[Overtime Wage Cap]]</f>
        <v>0</v>
      </c>
      <c r="AH776" s="41">
        <f>Table1[[#This Row],[Holiday Hours7]]*Table1[[#This Row],[Holiday Wage Cap]]</f>
        <v>0</v>
      </c>
      <c r="AI776" s="41">
        <f>SUM(Table1[[#This Row],[Regular]:[Holiday]])</f>
        <v>0</v>
      </c>
      <c r="AJ776" s="41">
        <f>IF(Table1[[#This Row],[Total]]=0,0,Table1[[#This Row],[Total2]]-Table1[[#This Row],[Total]])</f>
        <v>0</v>
      </c>
      <c r="AK776" s="41">
        <f>Table1[[#This Row],[Difference]]*Table1[[#This Row],[DDS Funding Percent]]</f>
        <v>0</v>
      </c>
      <c r="AL776" s="41">
        <f>IF(Table1[[#This Row],[Regular Hourly Wage]]&lt;&gt;0,Table1[[#This Row],[Regular Wage Cap]]-Table1[[#This Row],[Regular Hourly Wage]],0)</f>
        <v>0</v>
      </c>
      <c r="AM776" s="38"/>
      <c r="AN776" s="41">
        <f>Table1[[#This Row],[Wage Difference]]*Table1[[#This Row],[Post Wage Increase Time Off Accruals (Hours)]]</f>
        <v>0</v>
      </c>
      <c r="AO776" s="41">
        <f>Table1[[#This Row],[Min Wage Time Off Accrual Expense]]*Table1[[#This Row],[DDS Funding Percent]]</f>
        <v>0</v>
      </c>
      <c r="AP776" s="1"/>
      <c r="AQ776" s="18"/>
    </row>
    <row r="777" spans="3:43" x14ac:dyDescent="0.25">
      <c r="C777" s="58"/>
      <c r="D777" s="57"/>
      <c r="K777" s="41">
        <f>SUM(Table1[[#This Row],[Regular Wages]],Table1[[#This Row],[OvertimeWages]],Table1[[#This Row],[Holiday Wages]],Table1[[#This Row],[Incentive Payments]])</f>
        <v>0</v>
      </c>
      <c r="L777" s="38"/>
      <c r="M777" s="38"/>
      <c r="N777" s="38"/>
      <c r="O777" s="38"/>
      <c r="P777" s="38"/>
      <c r="Q777" s="38"/>
      <c r="R777" s="38"/>
      <c r="S777" s="41">
        <f>SUM(Table1[[#This Row],[Regular Wages2]],Table1[[#This Row],[OvertimeWages4]],Table1[[#This Row],[Holiday Wages6]],Table1[[#This Row],[Incentive Payments8]])</f>
        <v>0</v>
      </c>
      <c r="T777" s="41">
        <f>SUM(Table1[[#This Row],[Total Pre Min Wage Wages]],Table1[[#This Row],[Total After Min Wage Wages]])</f>
        <v>0</v>
      </c>
      <c r="U777" s="41">
        <f>IFERROR(IF(OR(Table1[[#This Row],[Regular Hours]]=0,Table1[[#This Row],[Regular Hours]]=""),VLOOKUP(Table1[[#This Row],[Position Title]],startingWages!$A$2:$D$200,2, FALSE),Table1[[#This Row],[Regular Wages]]/Table1[[#This Row],[Regular Hours]]),0)</f>
        <v>0</v>
      </c>
      <c r="V777" s="41">
        <f>IF(OR(Table1[[#This Row],[OvertimeHours]]="",Table1[[#This Row],[OvertimeHours]]=0),Table1[[#This Row],[Regular Hourly Wage]]*1.5,Table1[[#This Row],[OvertimeWages]]/Table1[[#This Row],[OvertimeHours]])</f>
        <v>0</v>
      </c>
      <c r="W777" s="41">
        <f>IF(OR(Table1[[#This Row],[Holiday Hours]]="",Table1[[#This Row],[Holiday Hours]]=0),Table1[[#This Row],[Regular Hourly Wage]],Table1[[#This Row],[Holiday Wages]]/Table1[[#This Row],[Holiday Hours]])</f>
        <v>0</v>
      </c>
      <c r="X777" s="41" t="str">
        <f>IF(Table1[[#This Row],[Regular Hourly Wage]]&lt;14.05,"$14.75",IF(Table1[[#This Row],[Regular Hourly Wage]]&lt;30,"5%","None"))</f>
        <v>$14.75</v>
      </c>
      <c r="Y777" s="41">
        <f>IF(Table1[[#This Row],[Wage Category]]="5%",Table1[[#This Row],[Regular Hourly Wage]]*1.05,IF(Table1[[#This Row],[Wage Category]]="$14.75",14.75,Table1[[#This Row],[Regular Hourly Wage]]))</f>
        <v>14.75</v>
      </c>
      <c r="Z777" s="41">
        <f>(1+IF(Table1[[#This Row],[Regular Hourly Wage]]=0,0.5,(Table1[[#This Row],[Overtime Hourly Wage]]-Table1[[#This Row],[Regular Hourly Wage]])/Table1[[#This Row],[Regular Hourly Wage]]))*Table1[[#This Row],[Regular Wage Cap]]</f>
        <v>22.125</v>
      </c>
      <c r="AA777" s="41">
        <f>(1+IF(Table1[[#This Row],[Regular Hourly Wage]]=0,0,(Table1[[#This Row],[Holiday Hourly Wage]]-Table1[[#This Row],[Regular Hourly Wage]])/Table1[[#This Row],[Regular Hourly Wage]]))*Table1[[#This Row],[Regular Wage Cap]]</f>
        <v>14.75</v>
      </c>
      <c r="AB777" s="41">
        <f>Table1[[#This Row],[Regular Hours3]]*Table1[[#This Row],[Regular Hourly Wage]]</f>
        <v>0</v>
      </c>
      <c r="AC777" s="41">
        <f>Table1[[#This Row],[OvertimeHours5]]*Table1[[#This Row],[Overtime Hourly Wage]]</f>
        <v>0</v>
      </c>
      <c r="AD777" s="41">
        <f>Table1[[#This Row],[Holiday Hours7]]*Table1[[#This Row],[Holiday Hourly Wage]]</f>
        <v>0</v>
      </c>
      <c r="AE777" s="41">
        <f>SUM(Table1[[#This Row],[Regular10]:[Holiday12]])</f>
        <v>0</v>
      </c>
      <c r="AF777" s="41">
        <f>Table1[[#This Row],[Regular Hours3]]*Table1[[#This Row],[Regular Wage Cap]]</f>
        <v>0</v>
      </c>
      <c r="AG777" s="41">
        <f>Table1[[#This Row],[OvertimeHours5]]*Table1[[#This Row],[Overtime Wage Cap]]</f>
        <v>0</v>
      </c>
      <c r="AH777" s="41">
        <f>Table1[[#This Row],[Holiday Hours7]]*Table1[[#This Row],[Holiday Wage Cap]]</f>
        <v>0</v>
      </c>
      <c r="AI777" s="41">
        <f>SUM(Table1[[#This Row],[Regular]:[Holiday]])</f>
        <v>0</v>
      </c>
      <c r="AJ777" s="41">
        <f>IF(Table1[[#This Row],[Total]]=0,0,Table1[[#This Row],[Total2]]-Table1[[#This Row],[Total]])</f>
        <v>0</v>
      </c>
      <c r="AK777" s="41">
        <f>Table1[[#This Row],[Difference]]*Table1[[#This Row],[DDS Funding Percent]]</f>
        <v>0</v>
      </c>
      <c r="AL777" s="41">
        <f>IF(Table1[[#This Row],[Regular Hourly Wage]]&lt;&gt;0,Table1[[#This Row],[Regular Wage Cap]]-Table1[[#This Row],[Regular Hourly Wage]],0)</f>
        <v>0</v>
      </c>
      <c r="AM777" s="38"/>
      <c r="AN777" s="41">
        <f>Table1[[#This Row],[Wage Difference]]*Table1[[#This Row],[Post Wage Increase Time Off Accruals (Hours)]]</f>
        <v>0</v>
      </c>
      <c r="AO777" s="41">
        <f>Table1[[#This Row],[Min Wage Time Off Accrual Expense]]*Table1[[#This Row],[DDS Funding Percent]]</f>
        <v>0</v>
      </c>
      <c r="AP777" s="1"/>
      <c r="AQ777" s="18"/>
    </row>
    <row r="778" spans="3:43" x14ac:dyDescent="0.25">
      <c r="C778" s="58"/>
      <c r="D778" s="57"/>
      <c r="K778" s="41">
        <f>SUM(Table1[[#This Row],[Regular Wages]],Table1[[#This Row],[OvertimeWages]],Table1[[#This Row],[Holiday Wages]],Table1[[#This Row],[Incentive Payments]])</f>
        <v>0</v>
      </c>
      <c r="L778" s="38"/>
      <c r="M778" s="38"/>
      <c r="N778" s="38"/>
      <c r="O778" s="38"/>
      <c r="P778" s="38"/>
      <c r="Q778" s="38"/>
      <c r="R778" s="38"/>
      <c r="S778" s="41">
        <f>SUM(Table1[[#This Row],[Regular Wages2]],Table1[[#This Row],[OvertimeWages4]],Table1[[#This Row],[Holiday Wages6]],Table1[[#This Row],[Incentive Payments8]])</f>
        <v>0</v>
      </c>
      <c r="T778" s="41">
        <f>SUM(Table1[[#This Row],[Total Pre Min Wage Wages]],Table1[[#This Row],[Total After Min Wage Wages]])</f>
        <v>0</v>
      </c>
      <c r="U778" s="41">
        <f>IFERROR(IF(OR(Table1[[#This Row],[Regular Hours]]=0,Table1[[#This Row],[Regular Hours]]=""),VLOOKUP(Table1[[#This Row],[Position Title]],startingWages!$A$2:$D$200,2, FALSE),Table1[[#This Row],[Regular Wages]]/Table1[[#This Row],[Regular Hours]]),0)</f>
        <v>0</v>
      </c>
      <c r="V778" s="41">
        <f>IF(OR(Table1[[#This Row],[OvertimeHours]]="",Table1[[#This Row],[OvertimeHours]]=0),Table1[[#This Row],[Regular Hourly Wage]]*1.5,Table1[[#This Row],[OvertimeWages]]/Table1[[#This Row],[OvertimeHours]])</f>
        <v>0</v>
      </c>
      <c r="W778" s="41">
        <f>IF(OR(Table1[[#This Row],[Holiday Hours]]="",Table1[[#This Row],[Holiday Hours]]=0),Table1[[#This Row],[Regular Hourly Wage]],Table1[[#This Row],[Holiday Wages]]/Table1[[#This Row],[Holiday Hours]])</f>
        <v>0</v>
      </c>
      <c r="X778" s="41" t="str">
        <f>IF(Table1[[#This Row],[Regular Hourly Wage]]&lt;14.05,"$14.75",IF(Table1[[#This Row],[Regular Hourly Wage]]&lt;30,"5%","None"))</f>
        <v>$14.75</v>
      </c>
      <c r="Y778" s="41">
        <f>IF(Table1[[#This Row],[Wage Category]]="5%",Table1[[#This Row],[Regular Hourly Wage]]*1.05,IF(Table1[[#This Row],[Wage Category]]="$14.75",14.75,Table1[[#This Row],[Regular Hourly Wage]]))</f>
        <v>14.75</v>
      </c>
      <c r="Z778" s="41">
        <f>(1+IF(Table1[[#This Row],[Regular Hourly Wage]]=0,0.5,(Table1[[#This Row],[Overtime Hourly Wage]]-Table1[[#This Row],[Regular Hourly Wage]])/Table1[[#This Row],[Regular Hourly Wage]]))*Table1[[#This Row],[Regular Wage Cap]]</f>
        <v>22.125</v>
      </c>
      <c r="AA778" s="41">
        <f>(1+IF(Table1[[#This Row],[Regular Hourly Wage]]=0,0,(Table1[[#This Row],[Holiday Hourly Wage]]-Table1[[#This Row],[Regular Hourly Wage]])/Table1[[#This Row],[Regular Hourly Wage]]))*Table1[[#This Row],[Regular Wage Cap]]</f>
        <v>14.75</v>
      </c>
      <c r="AB778" s="41">
        <f>Table1[[#This Row],[Regular Hours3]]*Table1[[#This Row],[Regular Hourly Wage]]</f>
        <v>0</v>
      </c>
      <c r="AC778" s="41">
        <f>Table1[[#This Row],[OvertimeHours5]]*Table1[[#This Row],[Overtime Hourly Wage]]</f>
        <v>0</v>
      </c>
      <c r="AD778" s="41">
        <f>Table1[[#This Row],[Holiday Hours7]]*Table1[[#This Row],[Holiday Hourly Wage]]</f>
        <v>0</v>
      </c>
      <c r="AE778" s="41">
        <f>SUM(Table1[[#This Row],[Regular10]:[Holiday12]])</f>
        <v>0</v>
      </c>
      <c r="AF778" s="41">
        <f>Table1[[#This Row],[Regular Hours3]]*Table1[[#This Row],[Regular Wage Cap]]</f>
        <v>0</v>
      </c>
      <c r="AG778" s="41">
        <f>Table1[[#This Row],[OvertimeHours5]]*Table1[[#This Row],[Overtime Wage Cap]]</f>
        <v>0</v>
      </c>
      <c r="AH778" s="41">
        <f>Table1[[#This Row],[Holiday Hours7]]*Table1[[#This Row],[Holiday Wage Cap]]</f>
        <v>0</v>
      </c>
      <c r="AI778" s="41">
        <f>SUM(Table1[[#This Row],[Regular]:[Holiday]])</f>
        <v>0</v>
      </c>
      <c r="AJ778" s="41">
        <f>IF(Table1[[#This Row],[Total]]=0,0,Table1[[#This Row],[Total2]]-Table1[[#This Row],[Total]])</f>
        <v>0</v>
      </c>
      <c r="AK778" s="41">
        <f>Table1[[#This Row],[Difference]]*Table1[[#This Row],[DDS Funding Percent]]</f>
        <v>0</v>
      </c>
      <c r="AL778" s="41">
        <f>IF(Table1[[#This Row],[Regular Hourly Wage]]&lt;&gt;0,Table1[[#This Row],[Regular Wage Cap]]-Table1[[#This Row],[Regular Hourly Wage]],0)</f>
        <v>0</v>
      </c>
      <c r="AM778" s="38"/>
      <c r="AN778" s="41">
        <f>Table1[[#This Row],[Wage Difference]]*Table1[[#This Row],[Post Wage Increase Time Off Accruals (Hours)]]</f>
        <v>0</v>
      </c>
      <c r="AO778" s="41">
        <f>Table1[[#This Row],[Min Wage Time Off Accrual Expense]]*Table1[[#This Row],[DDS Funding Percent]]</f>
        <v>0</v>
      </c>
      <c r="AP778" s="1"/>
      <c r="AQ778" s="18"/>
    </row>
    <row r="779" spans="3:43" x14ac:dyDescent="0.25">
      <c r="C779" s="58"/>
      <c r="D779" s="57"/>
      <c r="K779" s="41">
        <f>SUM(Table1[[#This Row],[Regular Wages]],Table1[[#This Row],[OvertimeWages]],Table1[[#This Row],[Holiday Wages]],Table1[[#This Row],[Incentive Payments]])</f>
        <v>0</v>
      </c>
      <c r="L779" s="38"/>
      <c r="M779" s="38"/>
      <c r="N779" s="38"/>
      <c r="O779" s="38"/>
      <c r="P779" s="38"/>
      <c r="Q779" s="38"/>
      <c r="R779" s="38"/>
      <c r="S779" s="41">
        <f>SUM(Table1[[#This Row],[Regular Wages2]],Table1[[#This Row],[OvertimeWages4]],Table1[[#This Row],[Holiday Wages6]],Table1[[#This Row],[Incentive Payments8]])</f>
        <v>0</v>
      </c>
      <c r="T779" s="41">
        <f>SUM(Table1[[#This Row],[Total Pre Min Wage Wages]],Table1[[#This Row],[Total After Min Wage Wages]])</f>
        <v>0</v>
      </c>
      <c r="U779" s="41">
        <f>IFERROR(IF(OR(Table1[[#This Row],[Regular Hours]]=0,Table1[[#This Row],[Regular Hours]]=""),VLOOKUP(Table1[[#This Row],[Position Title]],startingWages!$A$2:$D$200,2, FALSE),Table1[[#This Row],[Regular Wages]]/Table1[[#This Row],[Regular Hours]]),0)</f>
        <v>0</v>
      </c>
      <c r="V779" s="41">
        <f>IF(OR(Table1[[#This Row],[OvertimeHours]]="",Table1[[#This Row],[OvertimeHours]]=0),Table1[[#This Row],[Regular Hourly Wage]]*1.5,Table1[[#This Row],[OvertimeWages]]/Table1[[#This Row],[OvertimeHours]])</f>
        <v>0</v>
      </c>
      <c r="W779" s="41">
        <f>IF(OR(Table1[[#This Row],[Holiday Hours]]="",Table1[[#This Row],[Holiday Hours]]=0),Table1[[#This Row],[Regular Hourly Wage]],Table1[[#This Row],[Holiday Wages]]/Table1[[#This Row],[Holiday Hours]])</f>
        <v>0</v>
      </c>
      <c r="X779" s="41" t="str">
        <f>IF(Table1[[#This Row],[Regular Hourly Wage]]&lt;14.05,"$14.75",IF(Table1[[#This Row],[Regular Hourly Wage]]&lt;30,"5%","None"))</f>
        <v>$14.75</v>
      </c>
      <c r="Y779" s="41">
        <f>IF(Table1[[#This Row],[Wage Category]]="5%",Table1[[#This Row],[Regular Hourly Wage]]*1.05,IF(Table1[[#This Row],[Wage Category]]="$14.75",14.75,Table1[[#This Row],[Regular Hourly Wage]]))</f>
        <v>14.75</v>
      </c>
      <c r="Z779" s="41">
        <f>(1+IF(Table1[[#This Row],[Regular Hourly Wage]]=0,0.5,(Table1[[#This Row],[Overtime Hourly Wage]]-Table1[[#This Row],[Regular Hourly Wage]])/Table1[[#This Row],[Regular Hourly Wage]]))*Table1[[#This Row],[Regular Wage Cap]]</f>
        <v>22.125</v>
      </c>
      <c r="AA779" s="41">
        <f>(1+IF(Table1[[#This Row],[Regular Hourly Wage]]=0,0,(Table1[[#This Row],[Holiday Hourly Wage]]-Table1[[#This Row],[Regular Hourly Wage]])/Table1[[#This Row],[Regular Hourly Wage]]))*Table1[[#This Row],[Regular Wage Cap]]</f>
        <v>14.75</v>
      </c>
      <c r="AB779" s="41">
        <f>Table1[[#This Row],[Regular Hours3]]*Table1[[#This Row],[Regular Hourly Wage]]</f>
        <v>0</v>
      </c>
      <c r="AC779" s="41">
        <f>Table1[[#This Row],[OvertimeHours5]]*Table1[[#This Row],[Overtime Hourly Wage]]</f>
        <v>0</v>
      </c>
      <c r="AD779" s="41">
        <f>Table1[[#This Row],[Holiday Hours7]]*Table1[[#This Row],[Holiday Hourly Wage]]</f>
        <v>0</v>
      </c>
      <c r="AE779" s="41">
        <f>SUM(Table1[[#This Row],[Regular10]:[Holiday12]])</f>
        <v>0</v>
      </c>
      <c r="AF779" s="41">
        <f>Table1[[#This Row],[Regular Hours3]]*Table1[[#This Row],[Regular Wage Cap]]</f>
        <v>0</v>
      </c>
      <c r="AG779" s="41">
        <f>Table1[[#This Row],[OvertimeHours5]]*Table1[[#This Row],[Overtime Wage Cap]]</f>
        <v>0</v>
      </c>
      <c r="AH779" s="41">
        <f>Table1[[#This Row],[Holiday Hours7]]*Table1[[#This Row],[Holiday Wage Cap]]</f>
        <v>0</v>
      </c>
      <c r="AI779" s="41">
        <f>SUM(Table1[[#This Row],[Regular]:[Holiday]])</f>
        <v>0</v>
      </c>
      <c r="AJ779" s="41">
        <f>IF(Table1[[#This Row],[Total]]=0,0,Table1[[#This Row],[Total2]]-Table1[[#This Row],[Total]])</f>
        <v>0</v>
      </c>
      <c r="AK779" s="41">
        <f>Table1[[#This Row],[Difference]]*Table1[[#This Row],[DDS Funding Percent]]</f>
        <v>0</v>
      </c>
      <c r="AL779" s="41">
        <f>IF(Table1[[#This Row],[Regular Hourly Wage]]&lt;&gt;0,Table1[[#This Row],[Regular Wage Cap]]-Table1[[#This Row],[Regular Hourly Wage]],0)</f>
        <v>0</v>
      </c>
      <c r="AM779" s="38"/>
      <c r="AN779" s="41">
        <f>Table1[[#This Row],[Wage Difference]]*Table1[[#This Row],[Post Wage Increase Time Off Accruals (Hours)]]</f>
        <v>0</v>
      </c>
      <c r="AO779" s="41">
        <f>Table1[[#This Row],[Min Wage Time Off Accrual Expense]]*Table1[[#This Row],[DDS Funding Percent]]</f>
        <v>0</v>
      </c>
      <c r="AP779" s="1"/>
      <c r="AQ779" s="18"/>
    </row>
    <row r="780" spans="3:43" x14ac:dyDescent="0.25">
      <c r="C780" s="58"/>
      <c r="D780" s="57"/>
      <c r="K780" s="41">
        <f>SUM(Table1[[#This Row],[Regular Wages]],Table1[[#This Row],[OvertimeWages]],Table1[[#This Row],[Holiday Wages]],Table1[[#This Row],[Incentive Payments]])</f>
        <v>0</v>
      </c>
      <c r="L780" s="38"/>
      <c r="M780" s="38"/>
      <c r="N780" s="38"/>
      <c r="O780" s="38"/>
      <c r="P780" s="38"/>
      <c r="Q780" s="38"/>
      <c r="R780" s="38"/>
      <c r="S780" s="41">
        <f>SUM(Table1[[#This Row],[Regular Wages2]],Table1[[#This Row],[OvertimeWages4]],Table1[[#This Row],[Holiday Wages6]],Table1[[#This Row],[Incentive Payments8]])</f>
        <v>0</v>
      </c>
      <c r="T780" s="41">
        <f>SUM(Table1[[#This Row],[Total Pre Min Wage Wages]],Table1[[#This Row],[Total After Min Wage Wages]])</f>
        <v>0</v>
      </c>
      <c r="U780" s="41">
        <f>IFERROR(IF(OR(Table1[[#This Row],[Regular Hours]]=0,Table1[[#This Row],[Regular Hours]]=""),VLOOKUP(Table1[[#This Row],[Position Title]],startingWages!$A$2:$D$200,2, FALSE),Table1[[#This Row],[Regular Wages]]/Table1[[#This Row],[Regular Hours]]),0)</f>
        <v>0</v>
      </c>
      <c r="V780" s="41">
        <f>IF(OR(Table1[[#This Row],[OvertimeHours]]="",Table1[[#This Row],[OvertimeHours]]=0),Table1[[#This Row],[Regular Hourly Wage]]*1.5,Table1[[#This Row],[OvertimeWages]]/Table1[[#This Row],[OvertimeHours]])</f>
        <v>0</v>
      </c>
      <c r="W780" s="41">
        <f>IF(OR(Table1[[#This Row],[Holiday Hours]]="",Table1[[#This Row],[Holiday Hours]]=0),Table1[[#This Row],[Regular Hourly Wage]],Table1[[#This Row],[Holiday Wages]]/Table1[[#This Row],[Holiday Hours]])</f>
        <v>0</v>
      </c>
      <c r="X780" s="41" t="str">
        <f>IF(Table1[[#This Row],[Regular Hourly Wage]]&lt;14.05,"$14.75",IF(Table1[[#This Row],[Regular Hourly Wage]]&lt;30,"5%","None"))</f>
        <v>$14.75</v>
      </c>
      <c r="Y780" s="41">
        <f>IF(Table1[[#This Row],[Wage Category]]="5%",Table1[[#This Row],[Regular Hourly Wage]]*1.05,IF(Table1[[#This Row],[Wage Category]]="$14.75",14.75,Table1[[#This Row],[Regular Hourly Wage]]))</f>
        <v>14.75</v>
      </c>
      <c r="Z780" s="41">
        <f>(1+IF(Table1[[#This Row],[Regular Hourly Wage]]=0,0.5,(Table1[[#This Row],[Overtime Hourly Wage]]-Table1[[#This Row],[Regular Hourly Wage]])/Table1[[#This Row],[Regular Hourly Wage]]))*Table1[[#This Row],[Regular Wage Cap]]</f>
        <v>22.125</v>
      </c>
      <c r="AA780" s="41">
        <f>(1+IF(Table1[[#This Row],[Regular Hourly Wage]]=0,0,(Table1[[#This Row],[Holiday Hourly Wage]]-Table1[[#This Row],[Regular Hourly Wage]])/Table1[[#This Row],[Regular Hourly Wage]]))*Table1[[#This Row],[Regular Wage Cap]]</f>
        <v>14.75</v>
      </c>
      <c r="AB780" s="41">
        <f>Table1[[#This Row],[Regular Hours3]]*Table1[[#This Row],[Regular Hourly Wage]]</f>
        <v>0</v>
      </c>
      <c r="AC780" s="41">
        <f>Table1[[#This Row],[OvertimeHours5]]*Table1[[#This Row],[Overtime Hourly Wage]]</f>
        <v>0</v>
      </c>
      <c r="AD780" s="41">
        <f>Table1[[#This Row],[Holiday Hours7]]*Table1[[#This Row],[Holiday Hourly Wage]]</f>
        <v>0</v>
      </c>
      <c r="AE780" s="41">
        <f>SUM(Table1[[#This Row],[Regular10]:[Holiday12]])</f>
        <v>0</v>
      </c>
      <c r="AF780" s="41">
        <f>Table1[[#This Row],[Regular Hours3]]*Table1[[#This Row],[Regular Wage Cap]]</f>
        <v>0</v>
      </c>
      <c r="AG780" s="41">
        <f>Table1[[#This Row],[OvertimeHours5]]*Table1[[#This Row],[Overtime Wage Cap]]</f>
        <v>0</v>
      </c>
      <c r="AH780" s="41">
        <f>Table1[[#This Row],[Holiday Hours7]]*Table1[[#This Row],[Holiday Wage Cap]]</f>
        <v>0</v>
      </c>
      <c r="AI780" s="41">
        <f>SUM(Table1[[#This Row],[Regular]:[Holiday]])</f>
        <v>0</v>
      </c>
      <c r="AJ780" s="41">
        <f>IF(Table1[[#This Row],[Total]]=0,0,Table1[[#This Row],[Total2]]-Table1[[#This Row],[Total]])</f>
        <v>0</v>
      </c>
      <c r="AK780" s="41">
        <f>Table1[[#This Row],[Difference]]*Table1[[#This Row],[DDS Funding Percent]]</f>
        <v>0</v>
      </c>
      <c r="AL780" s="41">
        <f>IF(Table1[[#This Row],[Regular Hourly Wage]]&lt;&gt;0,Table1[[#This Row],[Regular Wage Cap]]-Table1[[#This Row],[Regular Hourly Wage]],0)</f>
        <v>0</v>
      </c>
      <c r="AM780" s="38"/>
      <c r="AN780" s="41">
        <f>Table1[[#This Row],[Wage Difference]]*Table1[[#This Row],[Post Wage Increase Time Off Accruals (Hours)]]</f>
        <v>0</v>
      </c>
      <c r="AO780" s="41">
        <f>Table1[[#This Row],[Min Wage Time Off Accrual Expense]]*Table1[[#This Row],[DDS Funding Percent]]</f>
        <v>0</v>
      </c>
      <c r="AP780" s="1"/>
      <c r="AQ780" s="18"/>
    </row>
    <row r="781" spans="3:43" x14ac:dyDescent="0.25">
      <c r="C781" s="58"/>
      <c r="D781" s="57"/>
      <c r="K781" s="41">
        <f>SUM(Table1[[#This Row],[Regular Wages]],Table1[[#This Row],[OvertimeWages]],Table1[[#This Row],[Holiday Wages]],Table1[[#This Row],[Incentive Payments]])</f>
        <v>0</v>
      </c>
      <c r="L781" s="38"/>
      <c r="M781" s="38"/>
      <c r="N781" s="38"/>
      <c r="O781" s="38"/>
      <c r="P781" s="38"/>
      <c r="Q781" s="38"/>
      <c r="R781" s="38"/>
      <c r="S781" s="41">
        <f>SUM(Table1[[#This Row],[Regular Wages2]],Table1[[#This Row],[OvertimeWages4]],Table1[[#This Row],[Holiday Wages6]],Table1[[#This Row],[Incentive Payments8]])</f>
        <v>0</v>
      </c>
      <c r="T781" s="41">
        <f>SUM(Table1[[#This Row],[Total Pre Min Wage Wages]],Table1[[#This Row],[Total After Min Wage Wages]])</f>
        <v>0</v>
      </c>
      <c r="U781" s="41">
        <f>IFERROR(IF(OR(Table1[[#This Row],[Regular Hours]]=0,Table1[[#This Row],[Regular Hours]]=""),VLOOKUP(Table1[[#This Row],[Position Title]],startingWages!$A$2:$D$200,2, FALSE),Table1[[#This Row],[Regular Wages]]/Table1[[#This Row],[Regular Hours]]),0)</f>
        <v>0</v>
      </c>
      <c r="V781" s="41">
        <f>IF(OR(Table1[[#This Row],[OvertimeHours]]="",Table1[[#This Row],[OvertimeHours]]=0),Table1[[#This Row],[Regular Hourly Wage]]*1.5,Table1[[#This Row],[OvertimeWages]]/Table1[[#This Row],[OvertimeHours]])</f>
        <v>0</v>
      </c>
      <c r="W781" s="41">
        <f>IF(OR(Table1[[#This Row],[Holiday Hours]]="",Table1[[#This Row],[Holiday Hours]]=0),Table1[[#This Row],[Regular Hourly Wage]],Table1[[#This Row],[Holiday Wages]]/Table1[[#This Row],[Holiday Hours]])</f>
        <v>0</v>
      </c>
      <c r="X781" s="41" t="str">
        <f>IF(Table1[[#This Row],[Regular Hourly Wage]]&lt;14.05,"$14.75",IF(Table1[[#This Row],[Regular Hourly Wage]]&lt;30,"5%","None"))</f>
        <v>$14.75</v>
      </c>
      <c r="Y781" s="41">
        <f>IF(Table1[[#This Row],[Wage Category]]="5%",Table1[[#This Row],[Regular Hourly Wage]]*1.05,IF(Table1[[#This Row],[Wage Category]]="$14.75",14.75,Table1[[#This Row],[Regular Hourly Wage]]))</f>
        <v>14.75</v>
      </c>
      <c r="Z781" s="41">
        <f>(1+IF(Table1[[#This Row],[Regular Hourly Wage]]=0,0.5,(Table1[[#This Row],[Overtime Hourly Wage]]-Table1[[#This Row],[Regular Hourly Wage]])/Table1[[#This Row],[Regular Hourly Wage]]))*Table1[[#This Row],[Regular Wage Cap]]</f>
        <v>22.125</v>
      </c>
      <c r="AA781" s="41">
        <f>(1+IF(Table1[[#This Row],[Regular Hourly Wage]]=0,0,(Table1[[#This Row],[Holiday Hourly Wage]]-Table1[[#This Row],[Regular Hourly Wage]])/Table1[[#This Row],[Regular Hourly Wage]]))*Table1[[#This Row],[Regular Wage Cap]]</f>
        <v>14.75</v>
      </c>
      <c r="AB781" s="41">
        <f>Table1[[#This Row],[Regular Hours3]]*Table1[[#This Row],[Regular Hourly Wage]]</f>
        <v>0</v>
      </c>
      <c r="AC781" s="41">
        <f>Table1[[#This Row],[OvertimeHours5]]*Table1[[#This Row],[Overtime Hourly Wage]]</f>
        <v>0</v>
      </c>
      <c r="AD781" s="41">
        <f>Table1[[#This Row],[Holiday Hours7]]*Table1[[#This Row],[Holiday Hourly Wage]]</f>
        <v>0</v>
      </c>
      <c r="AE781" s="41">
        <f>SUM(Table1[[#This Row],[Regular10]:[Holiday12]])</f>
        <v>0</v>
      </c>
      <c r="AF781" s="41">
        <f>Table1[[#This Row],[Regular Hours3]]*Table1[[#This Row],[Regular Wage Cap]]</f>
        <v>0</v>
      </c>
      <c r="AG781" s="41">
        <f>Table1[[#This Row],[OvertimeHours5]]*Table1[[#This Row],[Overtime Wage Cap]]</f>
        <v>0</v>
      </c>
      <c r="AH781" s="41">
        <f>Table1[[#This Row],[Holiday Hours7]]*Table1[[#This Row],[Holiday Wage Cap]]</f>
        <v>0</v>
      </c>
      <c r="AI781" s="41">
        <f>SUM(Table1[[#This Row],[Regular]:[Holiday]])</f>
        <v>0</v>
      </c>
      <c r="AJ781" s="41">
        <f>IF(Table1[[#This Row],[Total]]=0,0,Table1[[#This Row],[Total2]]-Table1[[#This Row],[Total]])</f>
        <v>0</v>
      </c>
      <c r="AK781" s="41">
        <f>Table1[[#This Row],[Difference]]*Table1[[#This Row],[DDS Funding Percent]]</f>
        <v>0</v>
      </c>
      <c r="AL781" s="41">
        <f>IF(Table1[[#This Row],[Regular Hourly Wage]]&lt;&gt;0,Table1[[#This Row],[Regular Wage Cap]]-Table1[[#This Row],[Regular Hourly Wage]],0)</f>
        <v>0</v>
      </c>
      <c r="AM781" s="38"/>
      <c r="AN781" s="41">
        <f>Table1[[#This Row],[Wage Difference]]*Table1[[#This Row],[Post Wage Increase Time Off Accruals (Hours)]]</f>
        <v>0</v>
      </c>
      <c r="AO781" s="41">
        <f>Table1[[#This Row],[Min Wage Time Off Accrual Expense]]*Table1[[#This Row],[DDS Funding Percent]]</f>
        <v>0</v>
      </c>
      <c r="AP781" s="1"/>
      <c r="AQ781" s="18"/>
    </row>
    <row r="782" spans="3:43" x14ac:dyDescent="0.25">
      <c r="C782" s="58"/>
      <c r="D782" s="57"/>
      <c r="K782" s="41">
        <f>SUM(Table1[[#This Row],[Regular Wages]],Table1[[#This Row],[OvertimeWages]],Table1[[#This Row],[Holiday Wages]],Table1[[#This Row],[Incentive Payments]])</f>
        <v>0</v>
      </c>
      <c r="L782" s="38"/>
      <c r="M782" s="38"/>
      <c r="N782" s="38"/>
      <c r="O782" s="38"/>
      <c r="P782" s="38"/>
      <c r="Q782" s="38"/>
      <c r="R782" s="38"/>
      <c r="S782" s="41">
        <f>SUM(Table1[[#This Row],[Regular Wages2]],Table1[[#This Row],[OvertimeWages4]],Table1[[#This Row],[Holiday Wages6]],Table1[[#This Row],[Incentive Payments8]])</f>
        <v>0</v>
      </c>
      <c r="T782" s="41">
        <f>SUM(Table1[[#This Row],[Total Pre Min Wage Wages]],Table1[[#This Row],[Total After Min Wage Wages]])</f>
        <v>0</v>
      </c>
      <c r="U782" s="41">
        <f>IFERROR(IF(OR(Table1[[#This Row],[Regular Hours]]=0,Table1[[#This Row],[Regular Hours]]=""),VLOOKUP(Table1[[#This Row],[Position Title]],startingWages!$A$2:$D$200,2, FALSE),Table1[[#This Row],[Regular Wages]]/Table1[[#This Row],[Regular Hours]]),0)</f>
        <v>0</v>
      </c>
      <c r="V782" s="41">
        <f>IF(OR(Table1[[#This Row],[OvertimeHours]]="",Table1[[#This Row],[OvertimeHours]]=0),Table1[[#This Row],[Regular Hourly Wage]]*1.5,Table1[[#This Row],[OvertimeWages]]/Table1[[#This Row],[OvertimeHours]])</f>
        <v>0</v>
      </c>
      <c r="W782" s="41">
        <f>IF(OR(Table1[[#This Row],[Holiday Hours]]="",Table1[[#This Row],[Holiday Hours]]=0),Table1[[#This Row],[Regular Hourly Wage]],Table1[[#This Row],[Holiday Wages]]/Table1[[#This Row],[Holiday Hours]])</f>
        <v>0</v>
      </c>
      <c r="X782" s="41" t="str">
        <f>IF(Table1[[#This Row],[Regular Hourly Wage]]&lt;14.05,"$14.75",IF(Table1[[#This Row],[Regular Hourly Wage]]&lt;30,"5%","None"))</f>
        <v>$14.75</v>
      </c>
      <c r="Y782" s="41">
        <f>IF(Table1[[#This Row],[Wage Category]]="5%",Table1[[#This Row],[Regular Hourly Wage]]*1.05,IF(Table1[[#This Row],[Wage Category]]="$14.75",14.75,Table1[[#This Row],[Regular Hourly Wage]]))</f>
        <v>14.75</v>
      </c>
      <c r="Z782" s="41">
        <f>(1+IF(Table1[[#This Row],[Regular Hourly Wage]]=0,0.5,(Table1[[#This Row],[Overtime Hourly Wage]]-Table1[[#This Row],[Regular Hourly Wage]])/Table1[[#This Row],[Regular Hourly Wage]]))*Table1[[#This Row],[Regular Wage Cap]]</f>
        <v>22.125</v>
      </c>
      <c r="AA782" s="41">
        <f>(1+IF(Table1[[#This Row],[Regular Hourly Wage]]=0,0,(Table1[[#This Row],[Holiday Hourly Wage]]-Table1[[#This Row],[Regular Hourly Wage]])/Table1[[#This Row],[Regular Hourly Wage]]))*Table1[[#This Row],[Regular Wage Cap]]</f>
        <v>14.75</v>
      </c>
      <c r="AB782" s="41">
        <f>Table1[[#This Row],[Regular Hours3]]*Table1[[#This Row],[Regular Hourly Wage]]</f>
        <v>0</v>
      </c>
      <c r="AC782" s="41">
        <f>Table1[[#This Row],[OvertimeHours5]]*Table1[[#This Row],[Overtime Hourly Wage]]</f>
        <v>0</v>
      </c>
      <c r="AD782" s="41">
        <f>Table1[[#This Row],[Holiday Hours7]]*Table1[[#This Row],[Holiday Hourly Wage]]</f>
        <v>0</v>
      </c>
      <c r="AE782" s="41">
        <f>SUM(Table1[[#This Row],[Regular10]:[Holiday12]])</f>
        <v>0</v>
      </c>
      <c r="AF782" s="41">
        <f>Table1[[#This Row],[Regular Hours3]]*Table1[[#This Row],[Regular Wage Cap]]</f>
        <v>0</v>
      </c>
      <c r="AG782" s="41">
        <f>Table1[[#This Row],[OvertimeHours5]]*Table1[[#This Row],[Overtime Wage Cap]]</f>
        <v>0</v>
      </c>
      <c r="AH782" s="41">
        <f>Table1[[#This Row],[Holiday Hours7]]*Table1[[#This Row],[Holiday Wage Cap]]</f>
        <v>0</v>
      </c>
      <c r="AI782" s="41">
        <f>SUM(Table1[[#This Row],[Regular]:[Holiday]])</f>
        <v>0</v>
      </c>
      <c r="AJ782" s="41">
        <f>IF(Table1[[#This Row],[Total]]=0,0,Table1[[#This Row],[Total2]]-Table1[[#This Row],[Total]])</f>
        <v>0</v>
      </c>
      <c r="AK782" s="41">
        <f>Table1[[#This Row],[Difference]]*Table1[[#This Row],[DDS Funding Percent]]</f>
        <v>0</v>
      </c>
      <c r="AL782" s="41">
        <f>IF(Table1[[#This Row],[Regular Hourly Wage]]&lt;&gt;0,Table1[[#This Row],[Regular Wage Cap]]-Table1[[#This Row],[Regular Hourly Wage]],0)</f>
        <v>0</v>
      </c>
      <c r="AM782" s="38"/>
      <c r="AN782" s="41">
        <f>Table1[[#This Row],[Wage Difference]]*Table1[[#This Row],[Post Wage Increase Time Off Accruals (Hours)]]</f>
        <v>0</v>
      </c>
      <c r="AO782" s="41">
        <f>Table1[[#This Row],[Min Wage Time Off Accrual Expense]]*Table1[[#This Row],[DDS Funding Percent]]</f>
        <v>0</v>
      </c>
      <c r="AP782" s="1"/>
      <c r="AQ782" s="18"/>
    </row>
    <row r="783" spans="3:43" x14ac:dyDescent="0.25">
      <c r="C783" s="58"/>
      <c r="D783" s="57"/>
      <c r="K783" s="41">
        <f>SUM(Table1[[#This Row],[Regular Wages]],Table1[[#This Row],[OvertimeWages]],Table1[[#This Row],[Holiday Wages]],Table1[[#This Row],[Incentive Payments]])</f>
        <v>0</v>
      </c>
      <c r="L783" s="38"/>
      <c r="M783" s="38"/>
      <c r="N783" s="38"/>
      <c r="O783" s="38"/>
      <c r="P783" s="38"/>
      <c r="Q783" s="38"/>
      <c r="R783" s="38"/>
      <c r="S783" s="41">
        <f>SUM(Table1[[#This Row],[Regular Wages2]],Table1[[#This Row],[OvertimeWages4]],Table1[[#This Row],[Holiday Wages6]],Table1[[#This Row],[Incentive Payments8]])</f>
        <v>0</v>
      </c>
      <c r="T783" s="41">
        <f>SUM(Table1[[#This Row],[Total Pre Min Wage Wages]],Table1[[#This Row],[Total After Min Wage Wages]])</f>
        <v>0</v>
      </c>
      <c r="U783" s="41">
        <f>IFERROR(IF(OR(Table1[[#This Row],[Regular Hours]]=0,Table1[[#This Row],[Regular Hours]]=""),VLOOKUP(Table1[[#This Row],[Position Title]],startingWages!$A$2:$D$200,2, FALSE),Table1[[#This Row],[Regular Wages]]/Table1[[#This Row],[Regular Hours]]),0)</f>
        <v>0</v>
      </c>
      <c r="V783" s="41">
        <f>IF(OR(Table1[[#This Row],[OvertimeHours]]="",Table1[[#This Row],[OvertimeHours]]=0),Table1[[#This Row],[Regular Hourly Wage]]*1.5,Table1[[#This Row],[OvertimeWages]]/Table1[[#This Row],[OvertimeHours]])</f>
        <v>0</v>
      </c>
      <c r="W783" s="41">
        <f>IF(OR(Table1[[#This Row],[Holiday Hours]]="",Table1[[#This Row],[Holiday Hours]]=0),Table1[[#This Row],[Regular Hourly Wage]],Table1[[#This Row],[Holiday Wages]]/Table1[[#This Row],[Holiday Hours]])</f>
        <v>0</v>
      </c>
      <c r="X783" s="41" t="str">
        <f>IF(Table1[[#This Row],[Regular Hourly Wage]]&lt;14.05,"$14.75",IF(Table1[[#This Row],[Regular Hourly Wage]]&lt;30,"5%","None"))</f>
        <v>$14.75</v>
      </c>
      <c r="Y783" s="41">
        <f>IF(Table1[[#This Row],[Wage Category]]="5%",Table1[[#This Row],[Regular Hourly Wage]]*1.05,IF(Table1[[#This Row],[Wage Category]]="$14.75",14.75,Table1[[#This Row],[Regular Hourly Wage]]))</f>
        <v>14.75</v>
      </c>
      <c r="Z783" s="41">
        <f>(1+IF(Table1[[#This Row],[Regular Hourly Wage]]=0,0.5,(Table1[[#This Row],[Overtime Hourly Wage]]-Table1[[#This Row],[Regular Hourly Wage]])/Table1[[#This Row],[Regular Hourly Wage]]))*Table1[[#This Row],[Regular Wage Cap]]</f>
        <v>22.125</v>
      </c>
      <c r="AA783" s="41">
        <f>(1+IF(Table1[[#This Row],[Regular Hourly Wage]]=0,0,(Table1[[#This Row],[Holiday Hourly Wage]]-Table1[[#This Row],[Regular Hourly Wage]])/Table1[[#This Row],[Regular Hourly Wage]]))*Table1[[#This Row],[Regular Wage Cap]]</f>
        <v>14.75</v>
      </c>
      <c r="AB783" s="41">
        <f>Table1[[#This Row],[Regular Hours3]]*Table1[[#This Row],[Regular Hourly Wage]]</f>
        <v>0</v>
      </c>
      <c r="AC783" s="41">
        <f>Table1[[#This Row],[OvertimeHours5]]*Table1[[#This Row],[Overtime Hourly Wage]]</f>
        <v>0</v>
      </c>
      <c r="AD783" s="41">
        <f>Table1[[#This Row],[Holiday Hours7]]*Table1[[#This Row],[Holiday Hourly Wage]]</f>
        <v>0</v>
      </c>
      <c r="AE783" s="41">
        <f>SUM(Table1[[#This Row],[Regular10]:[Holiday12]])</f>
        <v>0</v>
      </c>
      <c r="AF783" s="41">
        <f>Table1[[#This Row],[Regular Hours3]]*Table1[[#This Row],[Regular Wage Cap]]</f>
        <v>0</v>
      </c>
      <c r="AG783" s="41">
        <f>Table1[[#This Row],[OvertimeHours5]]*Table1[[#This Row],[Overtime Wage Cap]]</f>
        <v>0</v>
      </c>
      <c r="AH783" s="41">
        <f>Table1[[#This Row],[Holiday Hours7]]*Table1[[#This Row],[Holiday Wage Cap]]</f>
        <v>0</v>
      </c>
      <c r="AI783" s="41">
        <f>SUM(Table1[[#This Row],[Regular]:[Holiday]])</f>
        <v>0</v>
      </c>
      <c r="AJ783" s="41">
        <f>IF(Table1[[#This Row],[Total]]=0,0,Table1[[#This Row],[Total2]]-Table1[[#This Row],[Total]])</f>
        <v>0</v>
      </c>
      <c r="AK783" s="41">
        <f>Table1[[#This Row],[Difference]]*Table1[[#This Row],[DDS Funding Percent]]</f>
        <v>0</v>
      </c>
      <c r="AL783" s="41">
        <f>IF(Table1[[#This Row],[Regular Hourly Wage]]&lt;&gt;0,Table1[[#This Row],[Regular Wage Cap]]-Table1[[#This Row],[Regular Hourly Wage]],0)</f>
        <v>0</v>
      </c>
      <c r="AM783" s="38"/>
      <c r="AN783" s="41">
        <f>Table1[[#This Row],[Wage Difference]]*Table1[[#This Row],[Post Wage Increase Time Off Accruals (Hours)]]</f>
        <v>0</v>
      </c>
      <c r="AO783" s="41">
        <f>Table1[[#This Row],[Min Wage Time Off Accrual Expense]]*Table1[[#This Row],[DDS Funding Percent]]</f>
        <v>0</v>
      </c>
      <c r="AP783" s="1"/>
      <c r="AQ783" s="18"/>
    </row>
    <row r="784" spans="3:43" x14ac:dyDescent="0.25">
      <c r="C784" s="58"/>
      <c r="D784" s="57"/>
      <c r="K784" s="41">
        <f>SUM(Table1[[#This Row],[Regular Wages]],Table1[[#This Row],[OvertimeWages]],Table1[[#This Row],[Holiday Wages]],Table1[[#This Row],[Incentive Payments]])</f>
        <v>0</v>
      </c>
      <c r="L784" s="38"/>
      <c r="M784" s="38"/>
      <c r="N784" s="38"/>
      <c r="O784" s="38"/>
      <c r="P784" s="38"/>
      <c r="Q784" s="38"/>
      <c r="R784" s="38"/>
      <c r="S784" s="41">
        <f>SUM(Table1[[#This Row],[Regular Wages2]],Table1[[#This Row],[OvertimeWages4]],Table1[[#This Row],[Holiday Wages6]],Table1[[#This Row],[Incentive Payments8]])</f>
        <v>0</v>
      </c>
      <c r="T784" s="41">
        <f>SUM(Table1[[#This Row],[Total Pre Min Wage Wages]],Table1[[#This Row],[Total After Min Wage Wages]])</f>
        <v>0</v>
      </c>
      <c r="U784" s="41">
        <f>IFERROR(IF(OR(Table1[[#This Row],[Regular Hours]]=0,Table1[[#This Row],[Regular Hours]]=""),VLOOKUP(Table1[[#This Row],[Position Title]],startingWages!$A$2:$D$200,2, FALSE),Table1[[#This Row],[Regular Wages]]/Table1[[#This Row],[Regular Hours]]),0)</f>
        <v>0</v>
      </c>
      <c r="V784" s="41">
        <f>IF(OR(Table1[[#This Row],[OvertimeHours]]="",Table1[[#This Row],[OvertimeHours]]=0),Table1[[#This Row],[Regular Hourly Wage]]*1.5,Table1[[#This Row],[OvertimeWages]]/Table1[[#This Row],[OvertimeHours]])</f>
        <v>0</v>
      </c>
      <c r="W784" s="41">
        <f>IF(OR(Table1[[#This Row],[Holiday Hours]]="",Table1[[#This Row],[Holiday Hours]]=0),Table1[[#This Row],[Regular Hourly Wage]],Table1[[#This Row],[Holiday Wages]]/Table1[[#This Row],[Holiday Hours]])</f>
        <v>0</v>
      </c>
      <c r="X784" s="41" t="str">
        <f>IF(Table1[[#This Row],[Regular Hourly Wage]]&lt;14.05,"$14.75",IF(Table1[[#This Row],[Regular Hourly Wage]]&lt;30,"5%","None"))</f>
        <v>$14.75</v>
      </c>
      <c r="Y784" s="41">
        <f>IF(Table1[[#This Row],[Wage Category]]="5%",Table1[[#This Row],[Regular Hourly Wage]]*1.05,IF(Table1[[#This Row],[Wage Category]]="$14.75",14.75,Table1[[#This Row],[Regular Hourly Wage]]))</f>
        <v>14.75</v>
      </c>
      <c r="Z784" s="41">
        <f>(1+IF(Table1[[#This Row],[Regular Hourly Wage]]=0,0.5,(Table1[[#This Row],[Overtime Hourly Wage]]-Table1[[#This Row],[Regular Hourly Wage]])/Table1[[#This Row],[Regular Hourly Wage]]))*Table1[[#This Row],[Regular Wage Cap]]</f>
        <v>22.125</v>
      </c>
      <c r="AA784" s="41">
        <f>(1+IF(Table1[[#This Row],[Regular Hourly Wage]]=0,0,(Table1[[#This Row],[Holiday Hourly Wage]]-Table1[[#This Row],[Regular Hourly Wage]])/Table1[[#This Row],[Regular Hourly Wage]]))*Table1[[#This Row],[Regular Wage Cap]]</f>
        <v>14.75</v>
      </c>
      <c r="AB784" s="41">
        <f>Table1[[#This Row],[Regular Hours3]]*Table1[[#This Row],[Regular Hourly Wage]]</f>
        <v>0</v>
      </c>
      <c r="AC784" s="41">
        <f>Table1[[#This Row],[OvertimeHours5]]*Table1[[#This Row],[Overtime Hourly Wage]]</f>
        <v>0</v>
      </c>
      <c r="AD784" s="41">
        <f>Table1[[#This Row],[Holiday Hours7]]*Table1[[#This Row],[Holiday Hourly Wage]]</f>
        <v>0</v>
      </c>
      <c r="AE784" s="41">
        <f>SUM(Table1[[#This Row],[Regular10]:[Holiday12]])</f>
        <v>0</v>
      </c>
      <c r="AF784" s="41">
        <f>Table1[[#This Row],[Regular Hours3]]*Table1[[#This Row],[Regular Wage Cap]]</f>
        <v>0</v>
      </c>
      <c r="AG784" s="41">
        <f>Table1[[#This Row],[OvertimeHours5]]*Table1[[#This Row],[Overtime Wage Cap]]</f>
        <v>0</v>
      </c>
      <c r="AH784" s="41">
        <f>Table1[[#This Row],[Holiday Hours7]]*Table1[[#This Row],[Holiday Wage Cap]]</f>
        <v>0</v>
      </c>
      <c r="AI784" s="41">
        <f>SUM(Table1[[#This Row],[Regular]:[Holiday]])</f>
        <v>0</v>
      </c>
      <c r="AJ784" s="41">
        <f>IF(Table1[[#This Row],[Total]]=0,0,Table1[[#This Row],[Total2]]-Table1[[#This Row],[Total]])</f>
        <v>0</v>
      </c>
      <c r="AK784" s="41">
        <f>Table1[[#This Row],[Difference]]*Table1[[#This Row],[DDS Funding Percent]]</f>
        <v>0</v>
      </c>
      <c r="AL784" s="41">
        <f>IF(Table1[[#This Row],[Regular Hourly Wage]]&lt;&gt;0,Table1[[#This Row],[Regular Wage Cap]]-Table1[[#This Row],[Regular Hourly Wage]],0)</f>
        <v>0</v>
      </c>
      <c r="AM784" s="38"/>
      <c r="AN784" s="41">
        <f>Table1[[#This Row],[Wage Difference]]*Table1[[#This Row],[Post Wage Increase Time Off Accruals (Hours)]]</f>
        <v>0</v>
      </c>
      <c r="AO784" s="41">
        <f>Table1[[#This Row],[Min Wage Time Off Accrual Expense]]*Table1[[#This Row],[DDS Funding Percent]]</f>
        <v>0</v>
      </c>
      <c r="AP784" s="1"/>
      <c r="AQ784" s="18"/>
    </row>
    <row r="785" spans="3:43" x14ac:dyDescent="0.25">
      <c r="C785" s="58"/>
      <c r="D785" s="57"/>
      <c r="K785" s="41">
        <f>SUM(Table1[[#This Row],[Regular Wages]],Table1[[#This Row],[OvertimeWages]],Table1[[#This Row],[Holiday Wages]],Table1[[#This Row],[Incentive Payments]])</f>
        <v>0</v>
      </c>
      <c r="L785" s="38"/>
      <c r="M785" s="38"/>
      <c r="N785" s="38"/>
      <c r="O785" s="38"/>
      <c r="P785" s="38"/>
      <c r="Q785" s="38"/>
      <c r="R785" s="38"/>
      <c r="S785" s="41">
        <f>SUM(Table1[[#This Row],[Regular Wages2]],Table1[[#This Row],[OvertimeWages4]],Table1[[#This Row],[Holiday Wages6]],Table1[[#This Row],[Incentive Payments8]])</f>
        <v>0</v>
      </c>
      <c r="T785" s="41">
        <f>SUM(Table1[[#This Row],[Total Pre Min Wage Wages]],Table1[[#This Row],[Total After Min Wage Wages]])</f>
        <v>0</v>
      </c>
      <c r="U785" s="41">
        <f>IFERROR(IF(OR(Table1[[#This Row],[Regular Hours]]=0,Table1[[#This Row],[Regular Hours]]=""),VLOOKUP(Table1[[#This Row],[Position Title]],startingWages!$A$2:$D$200,2, FALSE),Table1[[#This Row],[Regular Wages]]/Table1[[#This Row],[Regular Hours]]),0)</f>
        <v>0</v>
      </c>
      <c r="V785" s="41">
        <f>IF(OR(Table1[[#This Row],[OvertimeHours]]="",Table1[[#This Row],[OvertimeHours]]=0),Table1[[#This Row],[Regular Hourly Wage]]*1.5,Table1[[#This Row],[OvertimeWages]]/Table1[[#This Row],[OvertimeHours]])</f>
        <v>0</v>
      </c>
      <c r="W785" s="41">
        <f>IF(OR(Table1[[#This Row],[Holiday Hours]]="",Table1[[#This Row],[Holiday Hours]]=0),Table1[[#This Row],[Regular Hourly Wage]],Table1[[#This Row],[Holiday Wages]]/Table1[[#This Row],[Holiday Hours]])</f>
        <v>0</v>
      </c>
      <c r="X785" s="41" t="str">
        <f>IF(Table1[[#This Row],[Regular Hourly Wage]]&lt;14.05,"$14.75",IF(Table1[[#This Row],[Regular Hourly Wage]]&lt;30,"5%","None"))</f>
        <v>$14.75</v>
      </c>
      <c r="Y785" s="41">
        <f>IF(Table1[[#This Row],[Wage Category]]="5%",Table1[[#This Row],[Regular Hourly Wage]]*1.05,IF(Table1[[#This Row],[Wage Category]]="$14.75",14.75,Table1[[#This Row],[Regular Hourly Wage]]))</f>
        <v>14.75</v>
      </c>
      <c r="Z785" s="41">
        <f>(1+IF(Table1[[#This Row],[Regular Hourly Wage]]=0,0.5,(Table1[[#This Row],[Overtime Hourly Wage]]-Table1[[#This Row],[Regular Hourly Wage]])/Table1[[#This Row],[Regular Hourly Wage]]))*Table1[[#This Row],[Regular Wage Cap]]</f>
        <v>22.125</v>
      </c>
      <c r="AA785" s="41">
        <f>(1+IF(Table1[[#This Row],[Regular Hourly Wage]]=0,0,(Table1[[#This Row],[Holiday Hourly Wage]]-Table1[[#This Row],[Regular Hourly Wage]])/Table1[[#This Row],[Regular Hourly Wage]]))*Table1[[#This Row],[Regular Wage Cap]]</f>
        <v>14.75</v>
      </c>
      <c r="AB785" s="41">
        <f>Table1[[#This Row],[Regular Hours3]]*Table1[[#This Row],[Regular Hourly Wage]]</f>
        <v>0</v>
      </c>
      <c r="AC785" s="41">
        <f>Table1[[#This Row],[OvertimeHours5]]*Table1[[#This Row],[Overtime Hourly Wage]]</f>
        <v>0</v>
      </c>
      <c r="AD785" s="41">
        <f>Table1[[#This Row],[Holiday Hours7]]*Table1[[#This Row],[Holiday Hourly Wage]]</f>
        <v>0</v>
      </c>
      <c r="AE785" s="41">
        <f>SUM(Table1[[#This Row],[Regular10]:[Holiday12]])</f>
        <v>0</v>
      </c>
      <c r="AF785" s="41">
        <f>Table1[[#This Row],[Regular Hours3]]*Table1[[#This Row],[Regular Wage Cap]]</f>
        <v>0</v>
      </c>
      <c r="AG785" s="41">
        <f>Table1[[#This Row],[OvertimeHours5]]*Table1[[#This Row],[Overtime Wage Cap]]</f>
        <v>0</v>
      </c>
      <c r="AH785" s="41">
        <f>Table1[[#This Row],[Holiday Hours7]]*Table1[[#This Row],[Holiday Wage Cap]]</f>
        <v>0</v>
      </c>
      <c r="AI785" s="41">
        <f>SUM(Table1[[#This Row],[Regular]:[Holiday]])</f>
        <v>0</v>
      </c>
      <c r="AJ785" s="41">
        <f>IF(Table1[[#This Row],[Total]]=0,0,Table1[[#This Row],[Total2]]-Table1[[#This Row],[Total]])</f>
        <v>0</v>
      </c>
      <c r="AK785" s="41">
        <f>Table1[[#This Row],[Difference]]*Table1[[#This Row],[DDS Funding Percent]]</f>
        <v>0</v>
      </c>
      <c r="AL785" s="41">
        <f>IF(Table1[[#This Row],[Regular Hourly Wage]]&lt;&gt;0,Table1[[#This Row],[Regular Wage Cap]]-Table1[[#This Row],[Regular Hourly Wage]],0)</f>
        <v>0</v>
      </c>
      <c r="AM785" s="38"/>
      <c r="AN785" s="41">
        <f>Table1[[#This Row],[Wage Difference]]*Table1[[#This Row],[Post Wage Increase Time Off Accruals (Hours)]]</f>
        <v>0</v>
      </c>
      <c r="AO785" s="41">
        <f>Table1[[#This Row],[Min Wage Time Off Accrual Expense]]*Table1[[#This Row],[DDS Funding Percent]]</f>
        <v>0</v>
      </c>
      <c r="AP785" s="1"/>
      <c r="AQ785" s="18"/>
    </row>
    <row r="786" spans="3:43" x14ac:dyDescent="0.25">
      <c r="C786" s="58"/>
      <c r="D786" s="57"/>
      <c r="K786" s="41">
        <f>SUM(Table1[[#This Row],[Regular Wages]],Table1[[#This Row],[OvertimeWages]],Table1[[#This Row],[Holiday Wages]],Table1[[#This Row],[Incentive Payments]])</f>
        <v>0</v>
      </c>
      <c r="L786" s="38"/>
      <c r="M786" s="38"/>
      <c r="N786" s="38"/>
      <c r="O786" s="38"/>
      <c r="P786" s="38"/>
      <c r="Q786" s="38"/>
      <c r="R786" s="38"/>
      <c r="S786" s="41">
        <f>SUM(Table1[[#This Row],[Regular Wages2]],Table1[[#This Row],[OvertimeWages4]],Table1[[#This Row],[Holiday Wages6]],Table1[[#This Row],[Incentive Payments8]])</f>
        <v>0</v>
      </c>
      <c r="T786" s="41">
        <f>SUM(Table1[[#This Row],[Total Pre Min Wage Wages]],Table1[[#This Row],[Total After Min Wage Wages]])</f>
        <v>0</v>
      </c>
      <c r="U786" s="41">
        <f>IFERROR(IF(OR(Table1[[#This Row],[Regular Hours]]=0,Table1[[#This Row],[Regular Hours]]=""),VLOOKUP(Table1[[#This Row],[Position Title]],startingWages!$A$2:$D$200,2, FALSE),Table1[[#This Row],[Regular Wages]]/Table1[[#This Row],[Regular Hours]]),0)</f>
        <v>0</v>
      </c>
      <c r="V786" s="41">
        <f>IF(OR(Table1[[#This Row],[OvertimeHours]]="",Table1[[#This Row],[OvertimeHours]]=0),Table1[[#This Row],[Regular Hourly Wage]]*1.5,Table1[[#This Row],[OvertimeWages]]/Table1[[#This Row],[OvertimeHours]])</f>
        <v>0</v>
      </c>
      <c r="W786" s="41">
        <f>IF(OR(Table1[[#This Row],[Holiday Hours]]="",Table1[[#This Row],[Holiday Hours]]=0),Table1[[#This Row],[Regular Hourly Wage]],Table1[[#This Row],[Holiday Wages]]/Table1[[#This Row],[Holiday Hours]])</f>
        <v>0</v>
      </c>
      <c r="X786" s="41" t="str">
        <f>IF(Table1[[#This Row],[Regular Hourly Wage]]&lt;14.05,"$14.75",IF(Table1[[#This Row],[Regular Hourly Wage]]&lt;30,"5%","None"))</f>
        <v>$14.75</v>
      </c>
      <c r="Y786" s="41">
        <f>IF(Table1[[#This Row],[Wage Category]]="5%",Table1[[#This Row],[Regular Hourly Wage]]*1.05,IF(Table1[[#This Row],[Wage Category]]="$14.75",14.75,Table1[[#This Row],[Regular Hourly Wage]]))</f>
        <v>14.75</v>
      </c>
      <c r="Z786" s="41">
        <f>(1+IF(Table1[[#This Row],[Regular Hourly Wage]]=0,0.5,(Table1[[#This Row],[Overtime Hourly Wage]]-Table1[[#This Row],[Regular Hourly Wage]])/Table1[[#This Row],[Regular Hourly Wage]]))*Table1[[#This Row],[Regular Wage Cap]]</f>
        <v>22.125</v>
      </c>
      <c r="AA786" s="41">
        <f>(1+IF(Table1[[#This Row],[Regular Hourly Wage]]=0,0,(Table1[[#This Row],[Holiday Hourly Wage]]-Table1[[#This Row],[Regular Hourly Wage]])/Table1[[#This Row],[Regular Hourly Wage]]))*Table1[[#This Row],[Regular Wage Cap]]</f>
        <v>14.75</v>
      </c>
      <c r="AB786" s="41">
        <f>Table1[[#This Row],[Regular Hours3]]*Table1[[#This Row],[Regular Hourly Wage]]</f>
        <v>0</v>
      </c>
      <c r="AC786" s="41">
        <f>Table1[[#This Row],[OvertimeHours5]]*Table1[[#This Row],[Overtime Hourly Wage]]</f>
        <v>0</v>
      </c>
      <c r="AD786" s="41">
        <f>Table1[[#This Row],[Holiday Hours7]]*Table1[[#This Row],[Holiday Hourly Wage]]</f>
        <v>0</v>
      </c>
      <c r="AE786" s="41">
        <f>SUM(Table1[[#This Row],[Regular10]:[Holiday12]])</f>
        <v>0</v>
      </c>
      <c r="AF786" s="41">
        <f>Table1[[#This Row],[Regular Hours3]]*Table1[[#This Row],[Regular Wage Cap]]</f>
        <v>0</v>
      </c>
      <c r="AG786" s="41">
        <f>Table1[[#This Row],[OvertimeHours5]]*Table1[[#This Row],[Overtime Wage Cap]]</f>
        <v>0</v>
      </c>
      <c r="AH786" s="41">
        <f>Table1[[#This Row],[Holiday Hours7]]*Table1[[#This Row],[Holiday Wage Cap]]</f>
        <v>0</v>
      </c>
      <c r="AI786" s="41">
        <f>SUM(Table1[[#This Row],[Regular]:[Holiday]])</f>
        <v>0</v>
      </c>
      <c r="AJ786" s="41">
        <f>IF(Table1[[#This Row],[Total]]=0,0,Table1[[#This Row],[Total2]]-Table1[[#This Row],[Total]])</f>
        <v>0</v>
      </c>
      <c r="AK786" s="41">
        <f>Table1[[#This Row],[Difference]]*Table1[[#This Row],[DDS Funding Percent]]</f>
        <v>0</v>
      </c>
      <c r="AL786" s="41">
        <f>IF(Table1[[#This Row],[Regular Hourly Wage]]&lt;&gt;0,Table1[[#This Row],[Regular Wage Cap]]-Table1[[#This Row],[Regular Hourly Wage]],0)</f>
        <v>0</v>
      </c>
      <c r="AM786" s="38"/>
      <c r="AN786" s="41">
        <f>Table1[[#This Row],[Wage Difference]]*Table1[[#This Row],[Post Wage Increase Time Off Accruals (Hours)]]</f>
        <v>0</v>
      </c>
      <c r="AO786" s="41">
        <f>Table1[[#This Row],[Min Wage Time Off Accrual Expense]]*Table1[[#This Row],[DDS Funding Percent]]</f>
        <v>0</v>
      </c>
      <c r="AP786" s="1"/>
      <c r="AQ786" s="18"/>
    </row>
    <row r="787" spans="3:43" x14ac:dyDescent="0.25">
      <c r="C787" s="58"/>
      <c r="D787" s="57"/>
      <c r="K787" s="41">
        <f>SUM(Table1[[#This Row],[Regular Wages]],Table1[[#This Row],[OvertimeWages]],Table1[[#This Row],[Holiday Wages]],Table1[[#This Row],[Incentive Payments]])</f>
        <v>0</v>
      </c>
      <c r="L787" s="38"/>
      <c r="M787" s="38"/>
      <c r="N787" s="38"/>
      <c r="O787" s="38"/>
      <c r="P787" s="38"/>
      <c r="Q787" s="38"/>
      <c r="R787" s="38"/>
      <c r="S787" s="41">
        <f>SUM(Table1[[#This Row],[Regular Wages2]],Table1[[#This Row],[OvertimeWages4]],Table1[[#This Row],[Holiday Wages6]],Table1[[#This Row],[Incentive Payments8]])</f>
        <v>0</v>
      </c>
      <c r="T787" s="41">
        <f>SUM(Table1[[#This Row],[Total Pre Min Wage Wages]],Table1[[#This Row],[Total After Min Wage Wages]])</f>
        <v>0</v>
      </c>
      <c r="U787" s="41">
        <f>IFERROR(IF(OR(Table1[[#This Row],[Regular Hours]]=0,Table1[[#This Row],[Regular Hours]]=""),VLOOKUP(Table1[[#This Row],[Position Title]],startingWages!$A$2:$D$200,2, FALSE),Table1[[#This Row],[Regular Wages]]/Table1[[#This Row],[Regular Hours]]),0)</f>
        <v>0</v>
      </c>
      <c r="V787" s="41">
        <f>IF(OR(Table1[[#This Row],[OvertimeHours]]="",Table1[[#This Row],[OvertimeHours]]=0),Table1[[#This Row],[Regular Hourly Wage]]*1.5,Table1[[#This Row],[OvertimeWages]]/Table1[[#This Row],[OvertimeHours]])</f>
        <v>0</v>
      </c>
      <c r="W787" s="41">
        <f>IF(OR(Table1[[#This Row],[Holiday Hours]]="",Table1[[#This Row],[Holiday Hours]]=0),Table1[[#This Row],[Regular Hourly Wage]],Table1[[#This Row],[Holiday Wages]]/Table1[[#This Row],[Holiday Hours]])</f>
        <v>0</v>
      </c>
      <c r="X787" s="41" t="str">
        <f>IF(Table1[[#This Row],[Regular Hourly Wage]]&lt;14.05,"$14.75",IF(Table1[[#This Row],[Regular Hourly Wage]]&lt;30,"5%","None"))</f>
        <v>$14.75</v>
      </c>
      <c r="Y787" s="41">
        <f>IF(Table1[[#This Row],[Wage Category]]="5%",Table1[[#This Row],[Regular Hourly Wage]]*1.05,IF(Table1[[#This Row],[Wage Category]]="$14.75",14.75,Table1[[#This Row],[Regular Hourly Wage]]))</f>
        <v>14.75</v>
      </c>
      <c r="Z787" s="41">
        <f>(1+IF(Table1[[#This Row],[Regular Hourly Wage]]=0,0.5,(Table1[[#This Row],[Overtime Hourly Wage]]-Table1[[#This Row],[Regular Hourly Wage]])/Table1[[#This Row],[Regular Hourly Wage]]))*Table1[[#This Row],[Regular Wage Cap]]</f>
        <v>22.125</v>
      </c>
      <c r="AA787" s="41">
        <f>(1+IF(Table1[[#This Row],[Regular Hourly Wage]]=0,0,(Table1[[#This Row],[Holiday Hourly Wage]]-Table1[[#This Row],[Regular Hourly Wage]])/Table1[[#This Row],[Regular Hourly Wage]]))*Table1[[#This Row],[Regular Wage Cap]]</f>
        <v>14.75</v>
      </c>
      <c r="AB787" s="41">
        <f>Table1[[#This Row],[Regular Hours3]]*Table1[[#This Row],[Regular Hourly Wage]]</f>
        <v>0</v>
      </c>
      <c r="AC787" s="41">
        <f>Table1[[#This Row],[OvertimeHours5]]*Table1[[#This Row],[Overtime Hourly Wage]]</f>
        <v>0</v>
      </c>
      <c r="AD787" s="41">
        <f>Table1[[#This Row],[Holiday Hours7]]*Table1[[#This Row],[Holiday Hourly Wage]]</f>
        <v>0</v>
      </c>
      <c r="AE787" s="41">
        <f>SUM(Table1[[#This Row],[Regular10]:[Holiday12]])</f>
        <v>0</v>
      </c>
      <c r="AF787" s="41">
        <f>Table1[[#This Row],[Regular Hours3]]*Table1[[#This Row],[Regular Wage Cap]]</f>
        <v>0</v>
      </c>
      <c r="AG787" s="41">
        <f>Table1[[#This Row],[OvertimeHours5]]*Table1[[#This Row],[Overtime Wage Cap]]</f>
        <v>0</v>
      </c>
      <c r="AH787" s="41">
        <f>Table1[[#This Row],[Holiday Hours7]]*Table1[[#This Row],[Holiday Wage Cap]]</f>
        <v>0</v>
      </c>
      <c r="AI787" s="41">
        <f>SUM(Table1[[#This Row],[Regular]:[Holiday]])</f>
        <v>0</v>
      </c>
      <c r="AJ787" s="41">
        <f>IF(Table1[[#This Row],[Total]]=0,0,Table1[[#This Row],[Total2]]-Table1[[#This Row],[Total]])</f>
        <v>0</v>
      </c>
      <c r="AK787" s="41">
        <f>Table1[[#This Row],[Difference]]*Table1[[#This Row],[DDS Funding Percent]]</f>
        <v>0</v>
      </c>
      <c r="AL787" s="41">
        <f>IF(Table1[[#This Row],[Regular Hourly Wage]]&lt;&gt;0,Table1[[#This Row],[Regular Wage Cap]]-Table1[[#This Row],[Regular Hourly Wage]],0)</f>
        <v>0</v>
      </c>
      <c r="AM787" s="38"/>
      <c r="AN787" s="41">
        <f>Table1[[#This Row],[Wage Difference]]*Table1[[#This Row],[Post Wage Increase Time Off Accruals (Hours)]]</f>
        <v>0</v>
      </c>
      <c r="AO787" s="41">
        <f>Table1[[#This Row],[Min Wage Time Off Accrual Expense]]*Table1[[#This Row],[DDS Funding Percent]]</f>
        <v>0</v>
      </c>
      <c r="AP787" s="1"/>
      <c r="AQ787" s="18"/>
    </row>
    <row r="788" spans="3:43" x14ac:dyDescent="0.25">
      <c r="C788" s="58"/>
      <c r="D788" s="57"/>
      <c r="K788" s="41">
        <f>SUM(Table1[[#This Row],[Regular Wages]],Table1[[#This Row],[OvertimeWages]],Table1[[#This Row],[Holiday Wages]],Table1[[#This Row],[Incentive Payments]])</f>
        <v>0</v>
      </c>
      <c r="L788" s="38"/>
      <c r="M788" s="38"/>
      <c r="N788" s="38"/>
      <c r="O788" s="38"/>
      <c r="P788" s="38"/>
      <c r="Q788" s="38"/>
      <c r="R788" s="38"/>
      <c r="S788" s="41">
        <f>SUM(Table1[[#This Row],[Regular Wages2]],Table1[[#This Row],[OvertimeWages4]],Table1[[#This Row],[Holiday Wages6]],Table1[[#This Row],[Incentive Payments8]])</f>
        <v>0</v>
      </c>
      <c r="T788" s="41">
        <f>SUM(Table1[[#This Row],[Total Pre Min Wage Wages]],Table1[[#This Row],[Total After Min Wage Wages]])</f>
        <v>0</v>
      </c>
      <c r="U788" s="41">
        <f>IFERROR(IF(OR(Table1[[#This Row],[Regular Hours]]=0,Table1[[#This Row],[Regular Hours]]=""),VLOOKUP(Table1[[#This Row],[Position Title]],startingWages!$A$2:$D$200,2, FALSE),Table1[[#This Row],[Regular Wages]]/Table1[[#This Row],[Regular Hours]]),0)</f>
        <v>0</v>
      </c>
      <c r="V788" s="41">
        <f>IF(OR(Table1[[#This Row],[OvertimeHours]]="",Table1[[#This Row],[OvertimeHours]]=0),Table1[[#This Row],[Regular Hourly Wage]]*1.5,Table1[[#This Row],[OvertimeWages]]/Table1[[#This Row],[OvertimeHours]])</f>
        <v>0</v>
      </c>
      <c r="W788" s="41">
        <f>IF(OR(Table1[[#This Row],[Holiday Hours]]="",Table1[[#This Row],[Holiday Hours]]=0),Table1[[#This Row],[Regular Hourly Wage]],Table1[[#This Row],[Holiday Wages]]/Table1[[#This Row],[Holiday Hours]])</f>
        <v>0</v>
      </c>
      <c r="X788" s="41" t="str">
        <f>IF(Table1[[#This Row],[Regular Hourly Wage]]&lt;14.05,"$14.75",IF(Table1[[#This Row],[Regular Hourly Wage]]&lt;30,"5%","None"))</f>
        <v>$14.75</v>
      </c>
      <c r="Y788" s="41">
        <f>IF(Table1[[#This Row],[Wage Category]]="5%",Table1[[#This Row],[Regular Hourly Wage]]*1.05,IF(Table1[[#This Row],[Wage Category]]="$14.75",14.75,Table1[[#This Row],[Regular Hourly Wage]]))</f>
        <v>14.75</v>
      </c>
      <c r="Z788" s="41">
        <f>(1+IF(Table1[[#This Row],[Regular Hourly Wage]]=0,0.5,(Table1[[#This Row],[Overtime Hourly Wage]]-Table1[[#This Row],[Regular Hourly Wage]])/Table1[[#This Row],[Regular Hourly Wage]]))*Table1[[#This Row],[Regular Wage Cap]]</f>
        <v>22.125</v>
      </c>
      <c r="AA788" s="41">
        <f>(1+IF(Table1[[#This Row],[Regular Hourly Wage]]=0,0,(Table1[[#This Row],[Holiday Hourly Wage]]-Table1[[#This Row],[Regular Hourly Wage]])/Table1[[#This Row],[Regular Hourly Wage]]))*Table1[[#This Row],[Regular Wage Cap]]</f>
        <v>14.75</v>
      </c>
      <c r="AB788" s="41">
        <f>Table1[[#This Row],[Regular Hours3]]*Table1[[#This Row],[Regular Hourly Wage]]</f>
        <v>0</v>
      </c>
      <c r="AC788" s="41">
        <f>Table1[[#This Row],[OvertimeHours5]]*Table1[[#This Row],[Overtime Hourly Wage]]</f>
        <v>0</v>
      </c>
      <c r="AD788" s="41">
        <f>Table1[[#This Row],[Holiday Hours7]]*Table1[[#This Row],[Holiday Hourly Wage]]</f>
        <v>0</v>
      </c>
      <c r="AE788" s="41">
        <f>SUM(Table1[[#This Row],[Regular10]:[Holiday12]])</f>
        <v>0</v>
      </c>
      <c r="AF788" s="41">
        <f>Table1[[#This Row],[Regular Hours3]]*Table1[[#This Row],[Regular Wage Cap]]</f>
        <v>0</v>
      </c>
      <c r="AG788" s="41">
        <f>Table1[[#This Row],[OvertimeHours5]]*Table1[[#This Row],[Overtime Wage Cap]]</f>
        <v>0</v>
      </c>
      <c r="AH788" s="41">
        <f>Table1[[#This Row],[Holiday Hours7]]*Table1[[#This Row],[Holiday Wage Cap]]</f>
        <v>0</v>
      </c>
      <c r="AI788" s="41">
        <f>SUM(Table1[[#This Row],[Regular]:[Holiday]])</f>
        <v>0</v>
      </c>
      <c r="AJ788" s="41">
        <f>IF(Table1[[#This Row],[Total]]=0,0,Table1[[#This Row],[Total2]]-Table1[[#This Row],[Total]])</f>
        <v>0</v>
      </c>
      <c r="AK788" s="41">
        <f>Table1[[#This Row],[Difference]]*Table1[[#This Row],[DDS Funding Percent]]</f>
        <v>0</v>
      </c>
      <c r="AL788" s="41">
        <f>IF(Table1[[#This Row],[Regular Hourly Wage]]&lt;&gt;0,Table1[[#This Row],[Regular Wage Cap]]-Table1[[#This Row],[Regular Hourly Wage]],0)</f>
        <v>0</v>
      </c>
      <c r="AM788" s="38"/>
      <c r="AN788" s="41">
        <f>Table1[[#This Row],[Wage Difference]]*Table1[[#This Row],[Post Wage Increase Time Off Accruals (Hours)]]</f>
        <v>0</v>
      </c>
      <c r="AO788" s="41">
        <f>Table1[[#This Row],[Min Wage Time Off Accrual Expense]]*Table1[[#This Row],[DDS Funding Percent]]</f>
        <v>0</v>
      </c>
      <c r="AP788" s="1"/>
      <c r="AQ788" s="18"/>
    </row>
    <row r="789" spans="3:43" x14ac:dyDescent="0.25">
      <c r="C789" s="58"/>
      <c r="D789" s="57"/>
      <c r="K789" s="41">
        <f>SUM(Table1[[#This Row],[Regular Wages]],Table1[[#This Row],[OvertimeWages]],Table1[[#This Row],[Holiday Wages]],Table1[[#This Row],[Incentive Payments]])</f>
        <v>0</v>
      </c>
      <c r="L789" s="38"/>
      <c r="M789" s="38"/>
      <c r="N789" s="38"/>
      <c r="O789" s="38"/>
      <c r="P789" s="38"/>
      <c r="Q789" s="38"/>
      <c r="R789" s="38"/>
      <c r="S789" s="41">
        <f>SUM(Table1[[#This Row],[Regular Wages2]],Table1[[#This Row],[OvertimeWages4]],Table1[[#This Row],[Holiday Wages6]],Table1[[#This Row],[Incentive Payments8]])</f>
        <v>0</v>
      </c>
      <c r="T789" s="41">
        <f>SUM(Table1[[#This Row],[Total Pre Min Wage Wages]],Table1[[#This Row],[Total After Min Wage Wages]])</f>
        <v>0</v>
      </c>
      <c r="U789" s="41">
        <f>IFERROR(IF(OR(Table1[[#This Row],[Regular Hours]]=0,Table1[[#This Row],[Regular Hours]]=""),VLOOKUP(Table1[[#This Row],[Position Title]],startingWages!$A$2:$D$200,2, FALSE),Table1[[#This Row],[Regular Wages]]/Table1[[#This Row],[Regular Hours]]),0)</f>
        <v>0</v>
      </c>
      <c r="V789" s="41">
        <f>IF(OR(Table1[[#This Row],[OvertimeHours]]="",Table1[[#This Row],[OvertimeHours]]=0),Table1[[#This Row],[Regular Hourly Wage]]*1.5,Table1[[#This Row],[OvertimeWages]]/Table1[[#This Row],[OvertimeHours]])</f>
        <v>0</v>
      </c>
      <c r="W789" s="41">
        <f>IF(OR(Table1[[#This Row],[Holiday Hours]]="",Table1[[#This Row],[Holiday Hours]]=0),Table1[[#This Row],[Regular Hourly Wage]],Table1[[#This Row],[Holiday Wages]]/Table1[[#This Row],[Holiday Hours]])</f>
        <v>0</v>
      </c>
      <c r="X789" s="41" t="str">
        <f>IF(Table1[[#This Row],[Regular Hourly Wage]]&lt;14.05,"$14.75",IF(Table1[[#This Row],[Regular Hourly Wage]]&lt;30,"5%","None"))</f>
        <v>$14.75</v>
      </c>
      <c r="Y789" s="41">
        <f>IF(Table1[[#This Row],[Wage Category]]="5%",Table1[[#This Row],[Regular Hourly Wage]]*1.05,IF(Table1[[#This Row],[Wage Category]]="$14.75",14.75,Table1[[#This Row],[Regular Hourly Wage]]))</f>
        <v>14.75</v>
      </c>
      <c r="Z789" s="41">
        <f>(1+IF(Table1[[#This Row],[Regular Hourly Wage]]=0,0.5,(Table1[[#This Row],[Overtime Hourly Wage]]-Table1[[#This Row],[Regular Hourly Wage]])/Table1[[#This Row],[Regular Hourly Wage]]))*Table1[[#This Row],[Regular Wage Cap]]</f>
        <v>22.125</v>
      </c>
      <c r="AA789" s="41">
        <f>(1+IF(Table1[[#This Row],[Regular Hourly Wage]]=0,0,(Table1[[#This Row],[Holiday Hourly Wage]]-Table1[[#This Row],[Regular Hourly Wage]])/Table1[[#This Row],[Regular Hourly Wage]]))*Table1[[#This Row],[Regular Wage Cap]]</f>
        <v>14.75</v>
      </c>
      <c r="AB789" s="41">
        <f>Table1[[#This Row],[Regular Hours3]]*Table1[[#This Row],[Regular Hourly Wage]]</f>
        <v>0</v>
      </c>
      <c r="AC789" s="41">
        <f>Table1[[#This Row],[OvertimeHours5]]*Table1[[#This Row],[Overtime Hourly Wage]]</f>
        <v>0</v>
      </c>
      <c r="AD789" s="41">
        <f>Table1[[#This Row],[Holiday Hours7]]*Table1[[#This Row],[Holiday Hourly Wage]]</f>
        <v>0</v>
      </c>
      <c r="AE789" s="41">
        <f>SUM(Table1[[#This Row],[Regular10]:[Holiday12]])</f>
        <v>0</v>
      </c>
      <c r="AF789" s="41">
        <f>Table1[[#This Row],[Regular Hours3]]*Table1[[#This Row],[Regular Wage Cap]]</f>
        <v>0</v>
      </c>
      <c r="AG789" s="41">
        <f>Table1[[#This Row],[OvertimeHours5]]*Table1[[#This Row],[Overtime Wage Cap]]</f>
        <v>0</v>
      </c>
      <c r="AH789" s="41">
        <f>Table1[[#This Row],[Holiday Hours7]]*Table1[[#This Row],[Holiday Wage Cap]]</f>
        <v>0</v>
      </c>
      <c r="AI789" s="41">
        <f>SUM(Table1[[#This Row],[Regular]:[Holiday]])</f>
        <v>0</v>
      </c>
      <c r="AJ789" s="41">
        <f>IF(Table1[[#This Row],[Total]]=0,0,Table1[[#This Row],[Total2]]-Table1[[#This Row],[Total]])</f>
        <v>0</v>
      </c>
      <c r="AK789" s="41">
        <f>Table1[[#This Row],[Difference]]*Table1[[#This Row],[DDS Funding Percent]]</f>
        <v>0</v>
      </c>
      <c r="AL789" s="41">
        <f>IF(Table1[[#This Row],[Regular Hourly Wage]]&lt;&gt;0,Table1[[#This Row],[Regular Wage Cap]]-Table1[[#This Row],[Regular Hourly Wage]],0)</f>
        <v>0</v>
      </c>
      <c r="AM789" s="38"/>
      <c r="AN789" s="41">
        <f>Table1[[#This Row],[Wage Difference]]*Table1[[#This Row],[Post Wage Increase Time Off Accruals (Hours)]]</f>
        <v>0</v>
      </c>
      <c r="AO789" s="41">
        <f>Table1[[#This Row],[Min Wage Time Off Accrual Expense]]*Table1[[#This Row],[DDS Funding Percent]]</f>
        <v>0</v>
      </c>
      <c r="AP789" s="1"/>
      <c r="AQ789" s="18"/>
    </row>
    <row r="790" spans="3:43" x14ac:dyDescent="0.25">
      <c r="C790" s="58"/>
      <c r="D790" s="57"/>
      <c r="K790" s="41">
        <f>SUM(Table1[[#This Row],[Regular Wages]],Table1[[#This Row],[OvertimeWages]],Table1[[#This Row],[Holiday Wages]],Table1[[#This Row],[Incentive Payments]])</f>
        <v>0</v>
      </c>
      <c r="L790" s="38"/>
      <c r="M790" s="38"/>
      <c r="N790" s="38"/>
      <c r="O790" s="38"/>
      <c r="P790" s="38"/>
      <c r="Q790" s="38"/>
      <c r="R790" s="38"/>
      <c r="S790" s="41">
        <f>SUM(Table1[[#This Row],[Regular Wages2]],Table1[[#This Row],[OvertimeWages4]],Table1[[#This Row],[Holiday Wages6]],Table1[[#This Row],[Incentive Payments8]])</f>
        <v>0</v>
      </c>
      <c r="T790" s="41">
        <f>SUM(Table1[[#This Row],[Total Pre Min Wage Wages]],Table1[[#This Row],[Total After Min Wage Wages]])</f>
        <v>0</v>
      </c>
      <c r="U790" s="41">
        <f>IFERROR(IF(OR(Table1[[#This Row],[Regular Hours]]=0,Table1[[#This Row],[Regular Hours]]=""),VLOOKUP(Table1[[#This Row],[Position Title]],startingWages!$A$2:$D$200,2, FALSE),Table1[[#This Row],[Regular Wages]]/Table1[[#This Row],[Regular Hours]]),0)</f>
        <v>0</v>
      </c>
      <c r="V790" s="41">
        <f>IF(OR(Table1[[#This Row],[OvertimeHours]]="",Table1[[#This Row],[OvertimeHours]]=0),Table1[[#This Row],[Regular Hourly Wage]]*1.5,Table1[[#This Row],[OvertimeWages]]/Table1[[#This Row],[OvertimeHours]])</f>
        <v>0</v>
      </c>
      <c r="W790" s="41">
        <f>IF(OR(Table1[[#This Row],[Holiday Hours]]="",Table1[[#This Row],[Holiday Hours]]=0),Table1[[#This Row],[Regular Hourly Wage]],Table1[[#This Row],[Holiday Wages]]/Table1[[#This Row],[Holiday Hours]])</f>
        <v>0</v>
      </c>
      <c r="X790" s="41" t="str">
        <f>IF(Table1[[#This Row],[Regular Hourly Wage]]&lt;14.05,"$14.75",IF(Table1[[#This Row],[Regular Hourly Wage]]&lt;30,"5%","None"))</f>
        <v>$14.75</v>
      </c>
      <c r="Y790" s="41">
        <f>IF(Table1[[#This Row],[Wage Category]]="5%",Table1[[#This Row],[Regular Hourly Wage]]*1.05,IF(Table1[[#This Row],[Wage Category]]="$14.75",14.75,Table1[[#This Row],[Regular Hourly Wage]]))</f>
        <v>14.75</v>
      </c>
      <c r="Z790" s="41">
        <f>(1+IF(Table1[[#This Row],[Regular Hourly Wage]]=0,0.5,(Table1[[#This Row],[Overtime Hourly Wage]]-Table1[[#This Row],[Regular Hourly Wage]])/Table1[[#This Row],[Regular Hourly Wage]]))*Table1[[#This Row],[Regular Wage Cap]]</f>
        <v>22.125</v>
      </c>
      <c r="AA790" s="41">
        <f>(1+IF(Table1[[#This Row],[Regular Hourly Wage]]=0,0,(Table1[[#This Row],[Holiday Hourly Wage]]-Table1[[#This Row],[Regular Hourly Wage]])/Table1[[#This Row],[Regular Hourly Wage]]))*Table1[[#This Row],[Regular Wage Cap]]</f>
        <v>14.75</v>
      </c>
      <c r="AB790" s="41">
        <f>Table1[[#This Row],[Regular Hours3]]*Table1[[#This Row],[Regular Hourly Wage]]</f>
        <v>0</v>
      </c>
      <c r="AC790" s="41">
        <f>Table1[[#This Row],[OvertimeHours5]]*Table1[[#This Row],[Overtime Hourly Wage]]</f>
        <v>0</v>
      </c>
      <c r="AD790" s="41">
        <f>Table1[[#This Row],[Holiday Hours7]]*Table1[[#This Row],[Holiday Hourly Wage]]</f>
        <v>0</v>
      </c>
      <c r="AE790" s="41">
        <f>SUM(Table1[[#This Row],[Regular10]:[Holiday12]])</f>
        <v>0</v>
      </c>
      <c r="AF790" s="41">
        <f>Table1[[#This Row],[Regular Hours3]]*Table1[[#This Row],[Regular Wage Cap]]</f>
        <v>0</v>
      </c>
      <c r="AG790" s="41">
        <f>Table1[[#This Row],[OvertimeHours5]]*Table1[[#This Row],[Overtime Wage Cap]]</f>
        <v>0</v>
      </c>
      <c r="AH790" s="41">
        <f>Table1[[#This Row],[Holiday Hours7]]*Table1[[#This Row],[Holiday Wage Cap]]</f>
        <v>0</v>
      </c>
      <c r="AI790" s="41">
        <f>SUM(Table1[[#This Row],[Regular]:[Holiday]])</f>
        <v>0</v>
      </c>
      <c r="AJ790" s="41">
        <f>IF(Table1[[#This Row],[Total]]=0,0,Table1[[#This Row],[Total2]]-Table1[[#This Row],[Total]])</f>
        <v>0</v>
      </c>
      <c r="AK790" s="41">
        <f>Table1[[#This Row],[Difference]]*Table1[[#This Row],[DDS Funding Percent]]</f>
        <v>0</v>
      </c>
      <c r="AL790" s="41">
        <f>IF(Table1[[#This Row],[Regular Hourly Wage]]&lt;&gt;0,Table1[[#This Row],[Regular Wage Cap]]-Table1[[#This Row],[Regular Hourly Wage]],0)</f>
        <v>0</v>
      </c>
      <c r="AM790" s="38"/>
      <c r="AN790" s="41">
        <f>Table1[[#This Row],[Wage Difference]]*Table1[[#This Row],[Post Wage Increase Time Off Accruals (Hours)]]</f>
        <v>0</v>
      </c>
      <c r="AO790" s="41">
        <f>Table1[[#This Row],[Min Wage Time Off Accrual Expense]]*Table1[[#This Row],[DDS Funding Percent]]</f>
        <v>0</v>
      </c>
      <c r="AP790" s="1"/>
      <c r="AQ790" s="18"/>
    </row>
    <row r="791" spans="3:43" x14ac:dyDescent="0.25">
      <c r="C791" s="58"/>
      <c r="D791" s="57"/>
      <c r="K791" s="41">
        <f>SUM(Table1[[#This Row],[Regular Wages]],Table1[[#This Row],[OvertimeWages]],Table1[[#This Row],[Holiday Wages]],Table1[[#This Row],[Incentive Payments]])</f>
        <v>0</v>
      </c>
      <c r="L791" s="38"/>
      <c r="M791" s="38"/>
      <c r="N791" s="38"/>
      <c r="O791" s="38"/>
      <c r="P791" s="38"/>
      <c r="Q791" s="38"/>
      <c r="R791" s="38"/>
      <c r="S791" s="41">
        <f>SUM(Table1[[#This Row],[Regular Wages2]],Table1[[#This Row],[OvertimeWages4]],Table1[[#This Row],[Holiday Wages6]],Table1[[#This Row],[Incentive Payments8]])</f>
        <v>0</v>
      </c>
      <c r="T791" s="41">
        <f>SUM(Table1[[#This Row],[Total Pre Min Wage Wages]],Table1[[#This Row],[Total After Min Wage Wages]])</f>
        <v>0</v>
      </c>
      <c r="U791" s="41">
        <f>IFERROR(IF(OR(Table1[[#This Row],[Regular Hours]]=0,Table1[[#This Row],[Regular Hours]]=""),VLOOKUP(Table1[[#This Row],[Position Title]],startingWages!$A$2:$D$200,2, FALSE),Table1[[#This Row],[Regular Wages]]/Table1[[#This Row],[Regular Hours]]),0)</f>
        <v>0</v>
      </c>
      <c r="V791" s="41">
        <f>IF(OR(Table1[[#This Row],[OvertimeHours]]="",Table1[[#This Row],[OvertimeHours]]=0),Table1[[#This Row],[Regular Hourly Wage]]*1.5,Table1[[#This Row],[OvertimeWages]]/Table1[[#This Row],[OvertimeHours]])</f>
        <v>0</v>
      </c>
      <c r="W791" s="41">
        <f>IF(OR(Table1[[#This Row],[Holiday Hours]]="",Table1[[#This Row],[Holiday Hours]]=0),Table1[[#This Row],[Regular Hourly Wage]],Table1[[#This Row],[Holiday Wages]]/Table1[[#This Row],[Holiday Hours]])</f>
        <v>0</v>
      </c>
      <c r="X791" s="41" t="str">
        <f>IF(Table1[[#This Row],[Regular Hourly Wage]]&lt;14.05,"$14.75",IF(Table1[[#This Row],[Regular Hourly Wage]]&lt;30,"5%","None"))</f>
        <v>$14.75</v>
      </c>
      <c r="Y791" s="41">
        <f>IF(Table1[[#This Row],[Wage Category]]="5%",Table1[[#This Row],[Regular Hourly Wage]]*1.05,IF(Table1[[#This Row],[Wage Category]]="$14.75",14.75,Table1[[#This Row],[Regular Hourly Wage]]))</f>
        <v>14.75</v>
      </c>
      <c r="Z791" s="41">
        <f>(1+IF(Table1[[#This Row],[Regular Hourly Wage]]=0,0.5,(Table1[[#This Row],[Overtime Hourly Wage]]-Table1[[#This Row],[Regular Hourly Wage]])/Table1[[#This Row],[Regular Hourly Wage]]))*Table1[[#This Row],[Regular Wage Cap]]</f>
        <v>22.125</v>
      </c>
      <c r="AA791" s="41">
        <f>(1+IF(Table1[[#This Row],[Regular Hourly Wage]]=0,0,(Table1[[#This Row],[Holiday Hourly Wage]]-Table1[[#This Row],[Regular Hourly Wage]])/Table1[[#This Row],[Regular Hourly Wage]]))*Table1[[#This Row],[Regular Wage Cap]]</f>
        <v>14.75</v>
      </c>
      <c r="AB791" s="41">
        <f>Table1[[#This Row],[Regular Hours3]]*Table1[[#This Row],[Regular Hourly Wage]]</f>
        <v>0</v>
      </c>
      <c r="AC791" s="41">
        <f>Table1[[#This Row],[OvertimeHours5]]*Table1[[#This Row],[Overtime Hourly Wage]]</f>
        <v>0</v>
      </c>
      <c r="AD791" s="41">
        <f>Table1[[#This Row],[Holiday Hours7]]*Table1[[#This Row],[Holiday Hourly Wage]]</f>
        <v>0</v>
      </c>
      <c r="AE791" s="41">
        <f>SUM(Table1[[#This Row],[Regular10]:[Holiday12]])</f>
        <v>0</v>
      </c>
      <c r="AF791" s="41">
        <f>Table1[[#This Row],[Regular Hours3]]*Table1[[#This Row],[Regular Wage Cap]]</f>
        <v>0</v>
      </c>
      <c r="AG791" s="41">
        <f>Table1[[#This Row],[OvertimeHours5]]*Table1[[#This Row],[Overtime Wage Cap]]</f>
        <v>0</v>
      </c>
      <c r="AH791" s="41">
        <f>Table1[[#This Row],[Holiday Hours7]]*Table1[[#This Row],[Holiday Wage Cap]]</f>
        <v>0</v>
      </c>
      <c r="AI791" s="41">
        <f>SUM(Table1[[#This Row],[Regular]:[Holiday]])</f>
        <v>0</v>
      </c>
      <c r="AJ791" s="41">
        <f>IF(Table1[[#This Row],[Total]]=0,0,Table1[[#This Row],[Total2]]-Table1[[#This Row],[Total]])</f>
        <v>0</v>
      </c>
      <c r="AK791" s="41">
        <f>Table1[[#This Row],[Difference]]*Table1[[#This Row],[DDS Funding Percent]]</f>
        <v>0</v>
      </c>
      <c r="AL791" s="41">
        <f>IF(Table1[[#This Row],[Regular Hourly Wage]]&lt;&gt;0,Table1[[#This Row],[Regular Wage Cap]]-Table1[[#This Row],[Regular Hourly Wage]],0)</f>
        <v>0</v>
      </c>
      <c r="AM791" s="38"/>
      <c r="AN791" s="41">
        <f>Table1[[#This Row],[Wage Difference]]*Table1[[#This Row],[Post Wage Increase Time Off Accruals (Hours)]]</f>
        <v>0</v>
      </c>
      <c r="AO791" s="41">
        <f>Table1[[#This Row],[Min Wage Time Off Accrual Expense]]*Table1[[#This Row],[DDS Funding Percent]]</f>
        <v>0</v>
      </c>
      <c r="AP791" s="1"/>
      <c r="AQ791" s="18"/>
    </row>
    <row r="792" spans="3:43" x14ac:dyDescent="0.25">
      <c r="C792" s="58"/>
      <c r="D792" s="57"/>
      <c r="K792" s="41">
        <f>SUM(Table1[[#This Row],[Regular Wages]],Table1[[#This Row],[OvertimeWages]],Table1[[#This Row],[Holiday Wages]],Table1[[#This Row],[Incentive Payments]])</f>
        <v>0</v>
      </c>
      <c r="L792" s="38"/>
      <c r="M792" s="38"/>
      <c r="N792" s="38"/>
      <c r="O792" s="38"/>
      <c r="P792" s="38"/>
      <c r="Q792" s="38"/>
      <c r="R792" s="38"/>
      <c r="S792" s="41">
        <f>SUM(Table1[[#This Row],[Regular Wages2]],Table1[[#This Row],[OvertimeWages4]],Table1[[#This Row],[Holiday Wages6]],Table1[[#This Row],[Incentive Payments8]])</f>
        <v>0</v>
      </c>
      <c r="T792" s="41">
        <f>SUM(Table1[[#This Row],[Total Pre Min Wage Wages]],Table1[[#This Row],[Total After Min Wage Wages]])</f>
        <v>0</v>
      </c>
      <c r="U792" s="41">
        <f>IFERROR(IF(OR(Table1[[#This Row],[Regular Hours]]=0,Table1[[#This Row],[Regular Hours]]=""),VLOOKUP(Table1[[#This Row],[Position Title]],startingWages!$A$2:$D$200,2, FALSE),Table1[[#This Row],[Regular Wages]]/Table1[[#This Row],[Regular Hours]]),0)</f>
        <v>0</v>
      </c>
      <c r="V792" s="41">
        <f>IF(OR(Table1[[#This Row],[OvertimeHours]]="",Table1[[#This Row],[OvertimeHours]]=0),Table1[[#This Row],[Regular Hourly Wage]]*1.5,Table1[[#This Row],[OvertimeWages]]/Table1[[#This Row],[OvertimeHours]])</f>
        <v>0</v>
      </c>
      <c r="W792" s="41">
        <f>IF(OR(Table1[[#This Row],[Holiday Hours]]="",Table1[[#This Row],[Holiday Hours]]=0),Table1[[#This Row],[Regular Hourly Wage]],Table1[[#This Row],[Holiday Wages]]/Table1[[#This Row],[Holiday Hours]])</f>
        <v>0</v>
      </c>
      <c r="X792" s="41" t="str">
        <f>IF(Table1[[#This Row],[Regular Hourly Wage]]&lt;14.05,"$14.75",IF(Table1[[#This Row],[Regular Hourly Wage]]&lt;30,"5%","None"))</f>
        <v>$14.75</v>
      </c>
      <c r="Y792" s="41">
        <f>IF(Table1[[#This Row],[Wage Category]]="5%",Table1[[#This Row],[Regular Hourly Wage]]*1.05,IF(Table1[[#This Row],[Wage Category]]="$14.75",14.75,Table1[[#This Row],[Regular Hourly Wage]]))</f>
        <v>14.75</v>
      </c>
      <c r="Z792" s="41">
        <f>(1+IF(Table1[[#This Row],[Regular Hourly Wage]]=0,0.5,(Table1[[#This Row],[Overtime Hourly Wage]]-Table1[[#This Row],[Regular Hourly Wage]])/Table1[[#This Row],[Regular Hourly Wage]]))*Table1[[#This Row],[Regular Wage Cap]]</f>
        <v>22.125</v>
      </c>
      <c r="AA792" s="41">
        <f>(1+IF(Table1[[#This Row],[Regular Hourly Wage]]=0,0,(Table1[[#This Row],[Holiday Hourly Wage]]-Table1[[#This Row],[Regular Hourly Wage]])/Table1[[#This Row],[Regular Hourly Wage]]))*Table1[[#This Row],[Regular Wage Cap]]</f>
        <v>14.75</v>
      </c>
      <c r="AB792" s="41">
        <f>Table1[[#This Row],[Regular Hours3]]*Table1[[#This Row],[Regular Hourly Wage]]</f>
        <v>0</v>
      </c>
      <c r="AC792" s="41">
        <f>Table1[[#This Row],[OvertimeHours5]]*Table1[[#This Row],[Overtime Hourly Wage]]</f>
        <v>0</v>
      </c>
      <c r="AD792" s="41">
        <f>Table1[[#This Row],[Holiday Hours7]]*Table1[[#This Row],[Holiday Hourly Wage]]</f>
        <v>0</v>
      </c>
      <c r="AE792" s="41">
        <f>SUM(Table1[[#This Row],[Regular10]:[Holiday12]])</f>
        <v>0</v>
      </c>
      <c r="AF792" s="41">
        <f>Table1[[#This Row],[Regular Hours3]]*Table1[[#This Row],[Regular Wage Cap]]</f>
        <v>0</v>
      </c>
      <c r="AG792" s="41">
        <f>Table1[[#This Row],[OvertimeHours5]]*Table1[[#This Row],[Overtime Wage Cap]]</f>
        <v>0</v>
      </c>
      <c r="AH792" s="41">
        <f>Table1[[#This Row],[Holiday Hours7]]*Table1[[#This Row],[Holiday Wage Cap]]</f>
        <v>0</v>
      </c>
      <c r="AI792" s="41">
        <f>SUM(Table1[[#This Row],[Regular]:[Holiday]])</f>
        <v>0</v>
      </c>
      <c r="AJ792" s="41">
        <f>IF(Table1[[#This Row],[Total]]=0,0,Table1[[#This Row],[Total2]]-Table1[[#This Row],[Total]])</f>
        <v>0</v>
      </c>
      <c r="AK792" s="41">
        <f>Table1[[#This Row],[Difference]]*Table1[[#This Row],[DDS Funding Percent]]</f>
        <v>0</v>
      </c>
      <c r="AL792" s="41">
        <f>IF(Table1[[#This Row],[Regular Hourly Wage]]&lt;&gt;0,Table1[[#This Row],[Regular Wage Cap]]-Table1[[#This Row],[Regular Hourly Wage]],0)</f>
        <v>0</v>
      </c>
      <c r="AM792" s="38"/>
      <c r="AN792" s="41">
        <f>Table1[[#This Row],[Wage Difference]]*Table1[[#This Row],[Post Wage Increase Time Off Accruals (Hours)]]</f>
        <v>0</v>
      </c>
      <c r="AO792" s="41">
        <f>Table1[[#This Row],[Min Wage Time Off Accrual Expense]]*Table1[[#This Row],[DDS Funding Percent]]</f>
        <v>0</v>
      </c>
      <c r="AP792" s="1"/>
      <c r="AQ792" s="18"/>
    </row>
    <row r="793" spans="3:43" x14ac:dyDescent="0.25">
      <c r="C793" s="58"/>
      <c r="D793" s="57"/>
      <c r="K793" s="41">
        <f>SUM(Table1[[#This Row],[Regular Wages]],Table1[[#This Row],[OvertimeWages]],Table1[[#This Row],[Holiday Wages]],Table1[[#This Row],[Incentive Payments]])</f>
        <v>0</v>
      </c>
      <c r="L793" s="38"/>
      <c r="M793" s="38"/>
      <c r="N793" s="38"/>
      <c r="O793" s="38"/>
      <c r="P793" s="38"/>
      <c r="Q793" s="38"/>
      <c r="R793" s="38"/>
      <c r="S793" s="41">
        <f>SUM(Table1[[#This Row],[Regular Wages2]],Table1[[#This Row],[OvertimeWages4]],Table1[[#This Row],[Holiday Wages6]],Table1[[#This Row],[Incentive Payments8]])</f>
        <v>0</v>
      </c>
      <c r="T793" s="41">
        <f>SUM(Table1[[#This Row],[Total Pre Min Wage Wages]],Table1[[#This Row],[Total After Min Wage Wages]])</f>
        <v>0</v>
      </c>
      <c r="U793" s="41">
        <f>IFERROR(IF(OR(Table1[[#This Row],[Regular Hours]]=0,Table1[[#This Row],[Regular Hours]]=""),VLOOKUP(Table1[[#This Row],[Position Title]],startingWages!$A$2:$D$200,2, FALSE),Table1[[#This Row],[Regular Wages]]/Table1[[#This Row],[Regular Hours]]),0)</f>
        <v>0</v>
      </c>
      <c r="V793" s="41">
        <f>IF(OR(Table1[[#This Row],[OvertimeHours]]="",Table1[[#This Row],[OvertimeHours]]=0),Table1[[#This Row],[Regular Hourly Wage]]*1.5,Table1[[#This Row],[OvertimeWages]]/Table1[[#This Row],[OvertimeHours]])</f>
        <v>0</v>
      </c>
      <c r="W793" s="41">
        <f>IF(OR(Table1[[#This Row],[Holiday Hours]]="",Table1[[#This Row],[Holiday Hours]]=0),Table1[[#This Row],[Regular Hourly Wage]],Table1[[#This Row],[Holiday Wages]]/Table1[[#This Row],[Holiday Hours]])</f>
        <v>0</v>
      </c>
      <c r="X793" s="41" t="str">
        <f>IF(Table1[[#This Row],[Regular Hourly Wage]]&lt;14.05,"$14.75",IF(Table1[[#This Row],[Regular Hourly Wage]]&lt;30,"5%","None"))</f>
        <v>$14.75</v>
      </c>
      <c r="Y793" s="41">
        <f>IF(Table1[[#This Row],[Wage Category]]="5%",Table1[[#This Row],[Regular Hourly Wage]]*1.05,IF(Table1[[#This Row],[Wage Category]]="$14.75",14.75,Table1[[#This Row],[Regular Hourly Wage]]))</f>
        <v>14.75</v>
      </c>
      <c r="Z793" s="41">
        <f>(1+IF(Table1[[#This Row],[Regular Hourly Wage]]=0,0.5,(Table1[[#This Row],[Overtime Hourly Wage]]-Table1[[#This Row],[Regular Hourly Wage]])/Table1[[#This Row],[Regular Hourly Wage]]))*Table1[[#This Row],[Regular Wage Cap]]</f>
        <v>22.125</v>
      </c>
      <c r="AA793" s="41">
        <f>(1+IF(Table1[[#This Row],[Regular Hourly Wage]]=0,0,(Table1[[#This Row],[Holiday Hourly Wage]]-Table1[[#This Row],[Regular Hourly Wage]])/Table1[[#This Row],[Regular Hourly Wage]]))*Table1[[#This Row],[Regular Wage Cap]]</f>
        <v>14.75</v>
      </c>
      <c r="AB793" s="41">
        <f>Table1[[#This Row],[Regular Hours3]]*Table1[[#This Row],[Regular Hourly Wage]]</f>
        <v>0</v>
      </c>
      <c r="AC793" s="41">
        <f>Table1[[#This Row],[OvertimeHours5]]*Table1[[#This Row],[Overtime Hourly Wage]]</f>
        <v>0</v>
      </c>
      <c r="AD793" s="41">
        <f>Table1[[#This Row],[Holiday Hours7]]*Table1[[#This Row],[Holiday Hourly Wage]]</f>
        <v>0</v>
      </c>
      <c r="AE793" s="41">
        <f>SUM(Table1[[#This Row],[Regular10]:[Holiday12]])</f>
        <v>0</v>
      </c>
      <c r="AF793" s="41">
        <f>Table1[[#This Row],[Regular Hours3]]*Table1[[#This Row],[Regular Wage Cap]]</f>
        <v>0</v>
      </c>
      <c r="AG793" s="41">
        <f>Table1[[#This Row],[OvertimeHours5]]*Table1[[#This Row],[Overtime Wage Cap]]</f>
        <v>0</v>
      </c>
      <c r="AH793" s="41">
        <f>Table1[[#This Row],[Holiday Hours7]]*Table1[[#This Row],[Holiday Wage Cap]]</f>
        <v>0</v>
      </c>
      <c r="AI793" s="41">
        <f>SUM(Table1[[#This Row],[Regular]:[Holiday]])</f>
        <v>0</v>
      </c>
      <c r="AJ793" s="41">
        <f>IF(Table1[[#This Row],[Total]]=0,0,Table1[[#This Row],[Total2]]-Table1[[#This Row],[Total]])</f>
        <v>0</v>
      </c>
      <c r="AK793" s="41">
        <f>Table1[[#This Row],[Difference]]*Table1[[#This Row],[DDS Funding Percent]]</f>
        <v>0</v>
      </c>
      <c r="AL793" s="41">
        <f>IF(Table1[[#This Row],[Regular Hourly Wage]]&lt;&gt;0,Table1[[#This Row],[Regular Wage Cap]]-Table1[[#This Row],[Regular Hourly Wage]],0)</f>
        <v>0</v>
      </c>
      <c r="AM793" s="38"/>
      <c r="AN793" s="41">
        <f>Table1[[#This Row],[Wage Difference]]*Table1[[#This Row],[Post Wage Increase Time Off Accruals (Hours)]]</f>
        <v>0</v>
      </c>
      <c r="AO793" s="41">
        <f>Table1[[#This Row],[Min Wage Time Off Accrual Expense]]*Table1[[#This Row],[DDS Funding Percent]]</f>
        <v>0</v>
      </c>
      <c r="AP793" s="1"/>
      <c r="AQ793" s="18"/>
    </row>
    <row r="794" spans="3:43" x14ac:dyDescent="0.25">
      <c r="C794" s="58"/>
      <c r="D794" s="57"/>
      <c r="K794" s="41">
        <f>SUM(Table1[[#This Row],[Regular Wages]],Table1[[#This Row],[OvertimeWages]],Table1[[#This Row],[Holiday Wages]],Table1[[#This Row],[Incentive Payments]])</f>
        <v>0</v>
      </c>
      <c r="L794" s="38"/>
      <c r="M794" s="38"/>
      <c r="N794" s="38"/>
      <c r="O794" s="38"/>
      <c r="P794" s="38"/>
      <c r="Q794" s="38"/>
      <c r="R794" s="38"/>
      <c r="S794" s="41">
        <f>SUM(Table1[[#This Row],[Regular Wages2]],Table1[[#This Row],[OvertimeWages4]],Table1[[#This Row],[Holiday Wages6]],Table1[[#This Row],[Incentive Payments8]])</f>
        <v>0</v>
      </c>
      <c r="T794" s="41">
        <f>SUM(Table1[[#This Row],[Total Pre Min Wage Wages]],Table1[[#This Row],[Total After Min Wage Wages]])</f>
        <v>0</v>
      </c>
      <c r="U794" s="41">
        <f>IFERROR(IF(OR(Table1[[#This Row],[Regular Hours]]=0,Table1[[#This Row],[Regular Hours]]=""),VLOOKUP(Table1[[#This Row],[Position Title]],startingWages!$A$2:$D$200,2, FALSE),Table1[[#This Row],[Regular Wages]]/Table1[[#This Row],[Regular Hours]]),0)</f>
        <v>0</v>
      </c>
      <c r="V794" s="41">
        <f>IF(OR(Table1[[#This Row],[OvertimeHours]]="",Table1[[#This Row],[OvertimeHours]]=0),Table1[[#This Row],[Regular Hourly Wage]]*1.5,Table1[[#This Row],[OvertimeWages]]/Table1[[#This Row],[OvertimeHours]])</f>
        <v>0</v>
      </c>
      <c r="W794" s="41">
        <f>IF(OR(Table1[[#This Row],[Holiday Hours]]="",Table1[[#This Row],[Holiday Hours]]=0),Table1[[#This Row],[Regular Hourly Wage]],Table1[[#This Row],[Holiday Wages]]/Table1[[#This Row],[Holiday Hours]])</f>
        <v>0</v>
      </c>
      <c r="X794" s="41" t="str">
        <f>IF(Table1[[#This Row],[Regular Hourly Wage]]&lt;14.05,"$14.75",IF(Table1[[#This Row],[Regular Hourly Wage]]&lt;30,"5%","None"))</f>
        <v>$14.75</v>
      </c>
      <c r="Y794" s="41">
        <f>IF(Table1[[#This Row],[Wage Category]]="5%",Table1[[#This Row],[Regular Hourly Wage]]*1.05,IF(Table1[[#This Row],[Wage Category]]="$14.75",14.75,Table1[[#This Row],[Regular Hourly Wage]]))</f>
        <v>14.75</v>
      </c>
      <c r="Z794" s="41">
        <f>(1+IF(Table1[[#This Row],[Regular Hourly Wage]]=0,0.5,(Table1[[#This Row],[Overtime Hourly Wage]]-Table1[[#This Row],[Regular Hourly Wage]])/Table1[[#This Row],[Regular Hourly Wage]]))*Table1[[#This Row],[Regular Wage Cap]]</f>
        <v>22.125</v>
      </c>
      <c r="AA794" s="41">
        <f>(1+IF(Table1[[#This Row],[Regular Hourly Wage]]=0,0,(Table1[[#This Row],[Holiday Hourly Wage]]-Table1[[#This Row],[Regular Hourly Wage]])/Table1[[#This Row],[Regular Hourly Wage]]))*Table1[[#This Row],[Regular Wage Cap]]</f>
        <v>14.75</v>
      </c>
      <c r="AB794" s="41">
        <f>Table1[[#This Row],[Regular Hours3]]*Table1[[#This Row],[Regular Hourly Wage]]</f>
        <v>0</v>
      </c>
      <c r="AC794" s="41">
        <f>Table1[[#This Row],[OvertimeHours5]]*Table1[[#This Row],[Overtime Hourly Wage]]</f>
        <v>0</v>
      </c>
      <c r="AD794" s="41">
        <f>Table1[[#This Row],[Holiday Hours7]]*Table1[[#This Row],[Holiday Hourly Wage]]</f>
        <v>0</v>
      </c>
      <c r="AE794" s="41">
        <f>SUM(Table1[[#This Row],[Regular10]:[Holiday12]])</f>
        <v>0</v>
      </c>
      <c r="AF794" s="41">
        <f>Table1[[#This Row],[Regular Hours3]]*Table1[[#This Row],[Regular Wage Cap]]</f>
        <v>0</v>
      </c>
      <c r="AG794" s="41">
        <f>Table1[[#This Row],[OvertimeHours5]]*Table1[[#This Row],[Overtime Wage Cap]]</f>
        <v>0</v>
      </c>
      <c r="AH794" s="41">
        <f>Table1[[#This Row],[Holiday Hours7]]*Table1[[#This Row],[Holiday Wage Cap]]</f>
        <v>0</v>
      </c>
      <c r="AI794" s="41">
        <f>SUM(Table1[[#This Row],[Regular]:[Holiday]])</f>
        <v>0</v>
      </c>
      <c r="AJ794" s="41">
        <f>IF(Table1[[#This Row],[Total]]=0,0,Table1[[#This Row],[Total2]]-Table1[[#This Row],[Total]])</f>
        <v>0</v>
      </c>
      <c r="AK794" s="41">
        <f>Table1[[#This Row],[Difference]]*Table1[[#This Row],[DDS Funding Percent]]</f>
        <v>0</v>
      </c>
      <c r="AL794" s="41">
        <f>IF(Table1[[#This Row],[Regular Hourly Wage]]&lt;&gt;0,Table1[[#This Row],[Regular Wage Cap]]-Table1[[#This Row],[Regular Hourly Wage]],0)</f>
        <v>0</v>
      </c>
      <c r="AM794" s="38"/>
      <c r="AN794" s="41">
        <f>Table1[[#This Row],[Wage Difference]]*Table1[[#This Row],[Post Wage Increase Time Off Accruals (Hours)]]</f>
        <v>0</v>
      </c>
      <c r="AO794" s="41">
        <f>Table1[[#This Row],[Min Wage Time Off Accrual Expense]]*Table1[[#This Row],[DDS Funding Percent]]</f>
        <v>0</v>
      </c>
      <c r="AP794" s="1"/>
      <c r="AQ794" s="18"/>
    </row>
    <row r="795" spans="3:43" x14ac:dyDescent="0.25">
      <c r="C795" s="58"/>
      <c r="D795" s="57"/>
      <c r="K795" s="41">
        <f>SUM(Table1[[#This Row],[Regular Wages]],Table1[[#This Row],[OvertimeWages]],Table1[[#This Row],[Holiday Wages]],Table1[[#This Row],[Incentive Payments]])</f>
        <v>0</v>
      </c>
      <c r="L795" s="38"/>
      <c r="M795" s="38"/>
      <c r="N795" s="38"/>
      <c r="O795" s="38"/>
      <c r="P795" s="38"/>
      <c r="Q795" s="38"/>
      <c r="R795" s="38"/>
      <c r="S795" s="41">
        <f>SUM(Table1[[#This Row],[Regular Wages2]],Table1[[#This Row],[OvertimeWages4]],Table1[[#This Row],[Holiday Wages6]],Table1[[#This Row],[Incentive Payments8]])</f>
        <v>0</v>
      </c>
      <c r="T795" s="41">
        <f>SUM(Table1[[#This Row],[Total Pre Min Wage Wages]],Table1[[#This Row],[Total After Min Wage Wages]])</f>
        <v>0</v>
      </c>
      <c r="U795" s="41">
        <f>IFERROR(IF(OR(Table1[[#This Row],[Regular Hours]]=0,Table1[[#This Row],[Regular Hours]]=""),VLOOKUP(Table1[[#This Row],[Position Title]],startingWages!$A$2:$D$200,2, FALSE),Table1[[#This Row],[Regular Wages]]/Table1[[#This Row],[Regular Hours]]),0)</f>
        <v>0</v>
      </c>
      <c r="V795" s="41">
        <f>IF(OR(Table1[[#This Row],[OvertimeHours]]="",Table1[[#This Row],[OvertimeHours]]=0),Table1[[#This Row],[Regular Hourly Wage]]*1.5,Table1[[#This Row],[OvertimeWages]]/Table1[[#This Row],[OvertimeHours]])</f>
        <v>0</v>
      </c>
      <c r="W795" s="41">
        <f>IF(OR(Table1[[#This Row],[Holiday Hours]]="",Table1[[#This Row],[Holiday Hours]]=0),Table1[[#This Row],[Regular Hourly Wage]],Table1[[#This Row],[Holiday Wages]]/Table1[[#This Row],[Holiday Hours]])</f>
        <v>0</v>
      </c>
      <c r="X795" s="41" t="str">
        <f>IF(Table1[[#This Row],[Regular Hourly Wage]]&lt;14.05,"$14.75",IF(Table1[[#This Row],[Regular Hourly Wage]]&lt;30,"5%","None"))</f>
        <v>$14.75</v>
      </c>
      <c r="Y795" s="41">
        <f>IF(Table1[[#This Row],[Wage Category]]="5%",Table1[[#This Row],[Regular Hourly Wage]]*1.05,IF(Table1[[#This Row],[Wage Category]]="$14.75",14.75,Table1[[#This Row],[Regular Hourly Wage]]))</f>
        <v>14.75</v>
      </c>
      <c r="Z795" s="41">
        <f>(1+IF(Table1[[#This Row],[Regular Hourly Wage]]=0,0.5,(Table1[[#This Row],[Overtime Hourly Wage]]-Table1[[#This Row],[Regular Hourly Wage]])/Table1[[#This Row],[Regular Hourly Wage]]))*Table1[[#This Row],[Regular Wage Cap]]</f>
        <v>22.125</v>
      </c>
      <c r="AA795" s="41">
        <f>(1+IF(Table1[[#This Row],[Regular Hourly Wage]]=0,0,(Table1[[#This Row],[Holiday Hourly Wage]]-Table1[[#This Row],[Regular Hourly Wage]])/Table1[[#This Row],[Regular Hourly Wage]]))*Table1[[#This Row],[Regular Wage Cap]]</f>
        <v>14.75</v>
      </c>
      <c r="AB795" s="41">
        <f>Table1[[#This Row],[Regular Hours3]]*Table1[[#This Row],[Regular Hourly Wage]]</f>
        <v>0</v>
      </c>
      <c r="AC795" s="41">
        <f>Table1[[#This Row],[OvertimeHours5]]*Table1[[#This Row],[Overtime Hourly Wage]]</f>
        <v>0</v>
      </c>
      <c r="AD795" s="41">
        <f>Table1[[#This Row],[Holiday Hours7]]*Table1[[#This Row],[Holiday Hourly Wage]]</f>
        <v>0</v>
      </c>
      <c r="AE795" s="41">
        <f>SUM(Table1[[#This Row],[Regular10]:[Holiday12]])</f>
        <v>0</v>
      </c>
      <c r="AF795" s="41">
        <f>Table1[[#This Row],[Regular Hours3]]*Table1[[#This Row],[Regular Wage Cap]]</f>
        <v>0</v>
      </c>
      <c r="AG795" s="41">
        <f>Table1[[#This Row],[OvertimeHours5]]*Table1[[#This Row],[Overtime Wage Cap]]</f>
        <v>0</v>
      </c>
      <c r="AH795" s="41">
        <f>Table1[[#This Row],[Holiday Hours7]]*Table1[[#This Row],[Holiday Wage Cap]]</f>
        <v>0</v>
      </c>
      <c r="AI795" s="41">
        <f>SUM(Table1[[#This Row],[Regular]:[Holiday]])</f>
        <v>0</v>
      </c>
      <c r="AJ795" s="41">
        <f>IF(Table1[[#This Row],[Total]]=0,0,Table1[[#This Row],[Total2]]-Table1[[#This Row],[Total]])</f>
        <v>0</v>
      </c>
      <c r="AK795" s="41">
        <f>Table1[[#This Row],[Difference]]*Table1[[#This Row],[DDS Funding Percent]]</f>
        <v>0</v>
      </c>
      <c r="AL795" s="41">
        <f>IF(Table1[[#This Row],[Regular Hourly Wage]]&lt;&gt;0,Table1[[#This Row],[Regular Wage Cap]]-Table1[[#This Row],[Regular Hourly Wage]],0)</f>
        <v>0</v>
      </c>
      <c r="AM795" s="38"/>
      <c r="AN795" s="41">
        <f>Table1[[#This Row],[Wage Difference]]*Table1[[#This Row],[Post Wage Increase Time Off Accruals (Hours)]]</f>
        <v>0</v>
      </c>
      <c r="AO795" s="41">
        <f>Table1[[#This Row],[Min Wage Time Off Accrual Expense]]*Table1[[#This Row],[DDS Funding Percent]]</f>
        <v>0</v>
      </c>
      <c r="AP795" s="1"/>
      <c r="AQ795" s="18"/>
    </row>
    <row r="796" spans="3:43" x14ac:dyDescent="0.25">
      <c r="C796" s="58"/>
      <c r="D796" s="57"/>
      <c r="K796" s="41">
        <f>SUM(Table1[[#This Row],[Regular Wages]],Table1[[#This Row],[OvertimeWages]],Table1[[#This Row],[Holiday Wages]],Table1[[#This Row],[Incentive Payments]])</f>
        <v>0</v>
      </c>
      <c r="L796" s="38"/>
      <c r="M796" s="38"/>
      <c r="N796" s="38"/>
      <c r="O796" s="38"/>
      <c r="P796" s="38"/>
      <c r="Q796" s="38"/>
      <c r="R796" s="38"/>
      <c r="S796" s="41">
        <f>SUM(Table1[[#This Row],[Regular Wages2]],Table1[[#This Row],[OvertimeWages4]],Table1[[#This Row],[Holiday Wages6]],Table1[[#This Row],[Incentive Payments8]])</f>
        <v>0</v>
      </c>
      <c r="T796" s="41">
        <f>SUM(Table1[[#This Row],[Total Pre Min Wage Wages]],Table1[[#This Row],[Total After Min Wage Wages]])</f>
        <v>0</v>
      </c>
      <c r="U796" s="41">
        <f>IFERROR(IF(OR(Table1[[#This Row],[Regular Hours]]=0,Table1[[#This Row],[Regular Hours]]=""),VLOOKUP(Table1[[#This Row],[Position Title]],startingWages!$A$2:$D$200,2, FALSE),Table1[[#This Row],[Regular Wages]]/Table1[[#This Row],[Regular Hours]]),0)</f>
        <v>0</v>
      </c>
      <c r="V796" s="41">
        <f>IF(OR(Table1[[#This Row],[OvertimeHours]]="",Table1[[#This Row],[OvertimeHours]]=0),Table1[[#This Row],[Regular Hourly Wage]]*1.5,Table1[[#This Row],[OvertimeWages]]/Table1[[#This Row],[OvertimeHours]])</f>
        <v>0</v>
      </c>
      <c r="W796" s="41">
        <f>IF(OR(Table1[[#This Row],[Holiday Hours]]="",Table1[[#This Row],[Holiday Hours]]=0),Table1[[#This Row],[Regular Hourly Wage]],Table1[[#This Row],[Holiday Wages]]/Table1[[#This Row],[Holiday Hours]])</f>
        <v>0</v>
      </c>
      <c r="X796" s="41" t="str">
        <f>IF(Table1[[#This Row],[Regular Hourly Wage]]&lt;14.05,"$14.75",IF(Table1[[#This Row],[Regular Hourly Wage]]&lt;30,"5%","None"))</f>
        <v>$14.75</v>
      </c>
      <c r="Y796" s="41">
        <f>IF(Table1[[#This Row],[Wage Category]]="5%",Table1[[#This Row],[Regular Hourly Wage]]*1.05,IF(Table1[[#This Row],[Wage Category]]="$14.75",14.75,Table1[[#This Row],[Regular Hourly Wage]]))</f>
        <v>14.75</v>
      </c>
      <c r="Z796" s="41">
        <f>(1+IF(Table1[[#This Row],[Regular Hourly Wage]]=0,0.5,(Table1[[#This Row],[Overtime Hourly Wage]]-Table1[[#This Row],[Regular Hourly Wage]])/Table1[[#This Row],[Regular Hourly Wage]]))*Table1[[#This Row],[Regular Wage Cap]]</f>
        <v>22.125</v>
      </c>
      <c r="AA796" s="41">
        <f>(1+IF(Table1[[#This Row],[Regular Hourly Wage]]=0,0,(Table1[[#This Row],[Holiday Hourly Wage]]-Table1[[#This Row],[Regular Hourly Wage]])/Table1[[#This Row],[Regular Hourly Wage]]))*Table1[[#This Row],[Regular Wage Cap]]</f>
        <v>14.75</v>
      </c>
      <c r="AB796" s="41">
        <f>Table1[[#This Row],[Regular Hours3]]*Table1[[#This Row],[Regular Hourly Wage]]</f>
        <v>0</v>
      </c>
      <c r="AC796" s="41">
        <f>Table1[[#This Row],[OvertimeHours5]]*Table1[[#This Row],[Overtime Hourly Wage]]</f>
        <v>0</v>
      </c>
      <c r="AD796" s="41">
        <f>Table1[[#This Row],[Holiday Hours7]]*Table1[[#This Row],[Holiday Hourly Wage]]</f>
        <v>0</v>
      </c>
      <c r="AE796" s="41">
        <f>SUM(Table1[[#This Row],[Regular10]:[Holiday12]])</f>
        <v>0</v>
      </c>
      <c r="AF796" s="41">
        <f>Table1[[#This Row],[Regular Hours3]]*Table1[[#This Row],[Regular Wage Cap]]</f>
        <v>0</v>
      </c>
      <c r="AG796" s="41">
        <f>Table1[[#This Row],[OvertimeHours5]]*Table1[[#This Row],[Overtime Wage Cap]]</f>
        <v>0</v>
      </c>
      <c r="AH796" s="41">
        <f>Table1[[#This Row],[Holiday Hours7]]*Table1[[#This Row],[Holiday Wage Cap]]</f>
        <v>0</v>
      </c>
      <c r="AI796" s="41">
        <f>SUM(Table1[[#This Row],[Regular]:[Holiday]])</f>
        <v>0</v>
      </c>
      <c r="AJ796" s="41">
        <f>IF(Table1[[#This Row],[Total]]=0,0,Table1[[#This Row],[Total2]]-Table1[[#This Row],[Total]])</f>
        <v>0</v>
      </c>
      <c r="AK796" s="41">
        <f>Table1[[#This Row],[Difference]]*Table1[[#This Row],[DDS Funding Percent]]</f>
        <v>0</v>
      </c>
      <c r="AL796" s="41">
        <f>IF(Table1[[#This Row],[Regular Hourly Wage]]&lt;&gt;0,Table1[[#This Row],[Regular Wage Cap]]-Table1[[#This Row],[Regular Hourly Wage]],0)</f>
        <v>0</v>
      </c>
      <c r="AM796" s="38"/>
      <c r="AN796" s="41">
        <f>Table1[[#This Row],[Wage Difference]]*Table1[[#This Row],[Post Wage Increase Time Off Accruals (Hours)]]</f>
        <v>0</v>
      </c>
      <c r="AO796" s="41">
        <f>Table1[[#This Row],[Min Wage Time Off Accrual Expense]]*Table1[[#This Row],[DDS Funding Percent]]</f>
        <v>0</v>
      </c>
      <c r="AP796" s="1"/>
      <c r="AQ796" s="18"/>
    </row>
    <row r="797" spans="3:43" x14ac:dyDescent="0.25">
      <c r="C797" s="58"/>
      <c r="D797" s="57"/>
      <c r="K797" s="41">
        <f>SUM(Table1[[#This Row],[Regular Wages]],Table1[[#This Row],[OvertimeWages]],Table1[[#This Row],[Holiday Wages]],Table1[[#This Row],[Incentive Payments]])</f>
        <v>0</v>
      </c>
      <c r="L797" s="38"/>
      <c r="M797" s="38"/>
      <c r="N797" s="38"/>
      <c r="O797" s="38"/>
      <c r="P797" s="38"/>
      <c r="Q797" s="38"/>
      <c r="R797" s="38"/>
      <c r="S797" s="41">
        <f>SUM(Table1[[#This Row],[Regular Wages2]],Table1[[#This Row],[OvertimeWages4]],Table1[[#This Row],[Holiday Wages6]],Table1[[#This Row],[Incentive Payments8]])</f>
        <v>0</v>
      </c>
      <c r="T797" s="41">
        <f>SUM(Table1[[#This Row],[Total Pre Min Wage Wages]],Table1[[#This Row],[Total After Min Wage Wages]])</f>
        <v>0</v>
      </c>
      <c r="U797" s="41">
        <f>IFERROR(IF(OR(Table1[[#This Row],[Regular Hours]]=0,Table1[[#This Row],[Regular Hours]]=""),VLOOKUP(Table1[[#This Row],[Position Title]],startingWages!$A$2:$D$200,2, FALSE),Table1[[#This Row],[Regular Wages]]/Table1[[#This Row],[Regular Hours]]),0)</f>
        <v>0</v>
      </c>
      <c r="V797" s="41">
        <f>IF(OR(Table1[[#This Row],[OvertimeHours]]="",Table1[[#This Row],[OvertimeHours]]=0),Table1[[#This Row],[Regular Hourly Wage]]*1.5,Table1[[#This Row],[OvertimeWages]]/Table1[[#This Row],[OvertimeHours]])</f>
        <v>0</v>
      </c>
      <c r="W797" s="41">
        <f>IF(OR(Table1[[#This Row],[Holiday Hours]]="",Table1[[#This Row],[Holiday Hours]]=0),Table1[[#This Row],[Regular Hourly Wage]],Table1[[#This Row],[Holiday Wages]]/Table1[[#This Row],[Holiday Hours]])</f>
        <v>0</v>
      </c>
      <c r="X797" s="41" t="str">
        <f>IF(Table1[[#This Row],[Regular Hourly Wage]]&lt;14.05,"$14.75",IF(Table1[[#This Row],[Regular Hourly Wage]]&lt;30,"5%","None"))</f>
        <v>$14.75</v>
      </c>
      <c r="Y797" s="41">
        <f>IF(Table1[[#This Row],[Wage Category]]="5%",Table1[[#This Row],[Regular Hourly Wage]]*1.05,IF(Table1[[#This Row],[Wage Category]]="$14.75",14.75,Table1[[#This Row],[Regular Hourly Wage]]))</f>
        <v>14.75</v>
      </c>
      <c r="Z797" s="41">
        <f>(1+IF(Table1[[#This Row],[Regular Hourly Wage]]=0,0.5,(Table1[[#This Row],[Overtime Hourly Wage]]-Table1[[#This Row],[Regular Hourly Wage]])/Table1[[#This Row],[Regular Hourly Wage]]))*Table1[[#This Row],[Regular Wage Cap]]</f>
        <v>22.125</v>
      </c>
      <c r="AA797" s="41">
        <f>(1+IF(Table1[[#This Row],[Regular Hourly Wage]]=0,0,(Table1[[#This Row],[Holiday Hourly Wage]]-Table1[[#This Row],[Regular Hourly Wage]])/Table1[[#This Row],[Regular Hourly Wage]]))*Table1[[#This Row],[Regular Wage Cap]]</f>
        <v>14.75</v>
      </c>
      <c r="AB797" s="41">
        <f>Table1[[#This Row],[Regular Hours3]]*Table1[[#This Row],[Regular Hourly Wage]]</f>
        <v>0</v>
      </c>
      <c r="AC797" s="41">
        <f>Table1[[#This Row],[OvertimeHours5]]*Table1[[#This Row],[Overtime Hourly Wage]]</f>
        <v>0</v>
      </c>
      <c r="AD797" s="41">
        <f>Table1[[#This Row],[Holiday Hours7]]*Table1[[#This Row],[Holiday Hourly Wage]]</f>
        <v>0</v>
      </c>
      <c r="AE797" s="41">
        <f>SUM(Table1[[#This Row],[Regular10]:[Holiday12]])</f>
        <v>0</v>
      </c>
      <c r="AF797" s="41">
        <f>Table1[[#This Row],[Regular Hours3]]*Table1[[#This Row],[Regular Wage Cap]]</f>
        <v>0</v>
      </c>
      <c r="AG797" s="41">
        <f>Table1[[#This Row],[OvertimeHours5]]*Table1[[#This Row],[Overtime Wage Cap]]</f>
        <v>0</v>
      </c>
      <c r="AH797" s="41">
        <f>Table1[[#This Row],[Holiday Hours7]]*Table1[[#This Row],[Holiday Wage Cap]]</f>
        <v>0</v>
      </c>
      <c r="AI797" s="41">
        <f>SUM(Table1[[#This Row],[Regular]:[Holiday]])</f>
        <v>0</v>
      </c>
      <c r="AJ797" s="41">
        <f>IF(Table1[[#This Row],[Total]]=0,0,Table1[[#This Row],[Total2]]-Table1[[#This Row],[Total]])</f>
        <v>0</v>
      </c>
      <c r="AK797" s="41">
        <f>Table1[[#This Row],[Difference]]*Table1[[#This Row],[DDS Funding Percent]]</f>
        <v>0</v>
      </c>
      <c r="AL797" s="41">
        <f>IF(Table1[[#This Row],[Regular Hourly Wage]]&lt;&gt;0,Table1[[#This Row],[Regular Wage Cap]]-Table1[[#This Row],[Regular Hourly Wage]],0)</f>
        <v>0</v>
      </c>
      <c r="AM797" s="38"/>
      <c r="AN797" s="41">
        <f>Table1[[#This Row],[Wage Difference]]*Table1[[#This Row],[Post Wage Increase Time Off Accruals (Hours)]]</f>
        <v>0</v>
      </c>
      <c r="AO797" s="41">
        <f>Table1[[#This Row],[Min Wage Time Off Accrual Expense]]*Table1[[#This Row],[DDS Funding Percent]]</f>
        <v>0</v>
      </c>
      <c r="AP797" s="1"/>
      <c r="AQ797" s="18"/>
    </row>
    <row r="798" spans="3:43" x14ac:dyDescent="0.25">
      <c r="C798" s="58"/>
      <c r="D798" s="57"/>
      <c r="K798" s="41">
        <f>SUM(Table1[[#This Row],[Regular Wages]],Table1[[#This Row],[OvertimeWages]],Table1[[#This Row],[Holiday Wages]],Table1[[#This Row],[Incentive Payments]])</f>
        <v>0</v>
      </c>
      <c r="L798" s="38"/>
      <c r="M798" s="38"/>
      <c r="N798" s="38"/>
      <c r="O798" s="38"/>
      <c r="P798" s="38"/>
      <c r="Q798" s="38"/>
      <c r="R798" s="38"/>
      <c r="S798" s="41">
        <f>SUM(Table1[[#This Row],[Regular Wages2]],Table1[[#This Row],[OvertimeWages4]],Table1[[#This Row],[Holiday Wages6]],Table1[[#This Row],[Incentive Payments8]])</f>
        <v>0</v>
      </c>
      <c r="T798" s="41">
        <f>SUM(Table1[[#This Row],[Total Pre Min Wage Wages]],Table1[[#This Row],[Total After Min Wage Wages]])</f>
        <v>0</v>
      </c>
      <c r="U798" s="41">
        <f>IFERROR(IF(OR(Table1[[#This Row],[Regular Hours]]=0,Table1[[#This Row],[Regular Hours]]=""),VLOOKUP(Table1[[#This Row],[Position Title]],startingWages!$A$2:$D$200,2, FALSE),Table1[[#This Row],[Regular Wages]]/Table1[[#This Row],[Regular Hours]]),0)</f>
        <v>0</v>
      </c>
      <c r="V798" s="41">
        <f>IF(OR(Table1[[#This Row],[OvertimeHours]]="",Table1[[#This Row],[OvertimeHours]]=0),Table1[[#This Row],[Regular Hourly Wage]]*1.5,Table1[[#This Row],[OvertimeWages]]/Table1[[#This Row],[OvertimeHours]])</f>
        <v>0</v>
      </c>
      <c r="W798" s="41">
        <f>IF(OR(Table1[[#This Row],[Holiday Hours]]="",Table1[[#This Row],[Holiday Hours]]=0),Table1[[#This Row],[Regular Hourly Wage]],Table1[[#This Row],[Holiday Wages]]/Table1[[#This Row],[Holiday Hours]])</f>
        <v>0</v>
      </c>
      <c r="X798" s="41" t="str">
        <f>IF(Table1[[#This Row],[Regular Hourly Wage]]&lt;14.05,"$14.75",IF(Table1[[#This Row],[Regular Hourly Wage]]&lt;30,"5%","None"))</f>
        <v>$14.75</v>
      </c>
      <c r="Y798" s="41">
        <f>IF(Table1[[#This Row],[Wage Category]]="5%",Table1[[#This Row],[Regular Hourly Wage]]*1.05,IF(Table1[[#This Row],[Wage Category]]="$14.75",14.75,Table1[[#This Row],[Regular Hourly Wage]]))</f>
        <v>14.75</v>
      </c>
      <c r="Z798" s="41">
        <f>(1+IF(Table1[[#This Row],[Regular Hourly Wage]]=0,0.5,(Table1[[#This Row],[Overtime Hourly Wage]]-Table1[[#This Row],[Regular Hourly Wage]])/Table1[[#This Row],[Regular Hourly Wage]]))*Table1[[#This Row],[Regular Wage Cap]]</f>
        <v>22.125</v>
      </c>
      <c r="AA798" s="41">
        <f>(1+IF(Table1[[#This Row],[Regular Hourly Wage]]=0,0,(Table1[[#This Row],[Holiday Hourly Wage]]-Table1[[#This Row],[Regular Hourly Wage]])/Table1[[#This Row],[Regular Hourly Wage]]))*Table1[[#This Row],[Regular Wage Cap]]</f>
        <v>14.75</v>
      </c>
      <c r="AB798" s="41">
        <f>Table1[[#This Row],[Regular Hours3]]*Table1[[#This Row],[Regular Hourly Wage]]</f>
        <v>0</v>
      </c>
      <c r="AC798" s="41">
        <f>Table1[[#This Row],[OvertimeHours5]]*Table1[[#This Row],[Overtime Hourly Wage]]</f>
        <v>0</v>
      </c>
      <c r="AD798" s="41">
        <f>Table1[[#This Row],[Holiday Hours7]]*Table1[[#This Row],[Holiday Hourly Wage]]</f>
        <v>0</v>
      </c>
      <c r="AE798" s="41">
        <f>SUM(Table1[[#This Row],[Regular10]:[Holiday12]])</f>
        <v>0</v>
      </c>
      <c r="AF798" s="41">
        <f>Table1[[#This Row],[Regular Hours3]]*Table1[[#This Row],[Regular Wage Cap]]</f>
        <v>0</v>
      </c>
      <c r="AG798" s="41">
        <f>Table1[[#This Row],[OvertimeHours5]]*Table1[[#This Row],[Overtime Wage Cap]]</f>
        <v>0</v>
      </c>
      <c r="AH798" s="41">
        <f>Table1[[#This Row],[Holiday Hours7]]*Table1[[#This Row],[Holiday Wage Cap]]</f>
        <v>0</v>
      </c>
      <c r="AI798" s="41">
        <f>SUM(Table1[[#This Row],[Regular]:[Holiday]])</f>
        <v>0</v>
      </c>
      <c r="AJ798" s="41">
        <f>IF(Table1[[#This Row],[Total]]=0,0,Table1[[#This Row],[Total2]]-Table1[[#This Row],[Total]])</f>
        <v>0</v>
      </c>
      <c r="AK798" s="41">
        <f>Table1[[#This Row],[Difference]]*Table1[[#This Row],[DDS Funding Percent]]</f>
        <v>0</v>
      </c>
      <c r="AL798" s="41">
        <f>IF(Table1[[#This Row],[Regular Hourly Wage]]&lt;&gt;0,Table1[[#This Row],[Regular Wage Cap]]-Table1[[#This Row],[Regular Hourly Wage]],0)</f>
        <v>0</v>
      </c>
      <c r="AM798" s="38"/>
      <c r="AN798" s="41">
        <f>Table1[[#This Row],[Wage Difference]]*Table1[[#This Row],[Post Wage Increase Time Off Accruals (Hours)]]</f>
        <v>0</v>
      </c>
      <c r="AO798" s="41">
        <f>Table1[[#This Row],[Min Wage Time Off Accrual Expense]]*Table1[[#This Row],[DDS Funding Percent]]</f>
        <v>0</v>
      </c>
      <c r="AP798" s="1"/>
      <c r="AQ798" s="18"/>
    </row>
    <row r="799" spans="3:43" x14ac:dyDescent="0.25">
      <c r="C799" s="58"/>
      <c r="D799" s="57"/>
      <c r="K799" s="41">
        <f>SUM(Table1[[#This Row],[Regular Wages]],Table1[[#This Row],[OvertimeWages]],Table1[[#This Row],[Holiday Wages]],Table1[[#This Row],[Incentive Payments]])</f>
        <v>0</v>
      </c>
      <c r="L799" s="38"/>
      <c r="M799" s="38"/>
      <c r="N799" s="38"/>
      <c r="O799" s="38"/>
      <c r="P799" s="38"/>
      <c r="Q799" s="38"/>
      <c r="R799" s="38"/>
      <c r="S799" s="41">
        <f>SUM(Table1[[#This Row],[Regular Wages2]],Table1[[#This Row],[OvertimeWages4]],Table1[[#This Row],[Holiday Wages6]],Table1[[#This Row],[Incentive Payments8]])</f>
        <v>0</v>
      </c>
      <c r="T799" s="41">
        <f>SUM(Table1[[#This Row],[Total Pre Min Wage Wages]],Table1[[#This Row],[Total After Min Wage Wages]])</f>
        <v>0</v>
      </c>
      <c r="U799" s="41">
        <f>IFERROR(IF(OR(Table1[[#This Row],[Regular Hours]]=0,Table1[[#This Row],[Regular Hours]]=""),VLOOKUP(Table1[[#This Row],[Position Title]],startingWages!$A$2:$D$200,2, FALSE),Table1[[#This Row],[Regular Wages]]/Table1[[#This Row],[Regular Hours]]),0)</f>
        <v>0</v>
      </c>
      <c r="V799" s="41">
        <f>IF(OR(Table1[[#This Row],[OvertimeHours]]="",Table1[[#This Row],[OvertimeHours]]=0),Table1[[#This Row],[Regular Hourly Wage]]*1.5,Table1[[#This Row],[OvertimeWages]]/Table1[[#This Row],[OvertimeHours]])</f>
        <v>0</v>
      </c>
      <c r="W799" s="41">
        <f>IF(OR(Table1[[#This Row],[Holiday Hours]]="",Table1[[#This Row],[Holiday Hours]]=0),Table1[[#This Row],[Regular Hourly Wage]],Table1[[#This Row],[Holiday Wages]]/Table1[[#This Row],[Holiday Hours]])</f>
        <v>0</v>
      </c>
      <c r="X799" s="41" t="str">
        <f>IF(Table1[[#This Row],[Regular Hourly Wage]]&lt;14.05,"$14.75",IF(Table1[[#This Row],[Regular Hourly Wage]]&lt;30,"5%","None"))</f>
        <v>$14.75</v>
      </c>
      <c r="Y799" s="41">
        <f>IF(Table1[[#This Row],[Wage Category]]="5%",Table1[[#This Row],[Regular Hourly Wage]]*1.05,IF(Table1[[#This Row],[Wage Category]]="$14.75",14.75,Table1[[#This Row],[Regular Hourly Wage]]))</f>
        <v>14.75</v>
      </c>
      <c r="Z799" s="41">
        <f>(1+IF(Table1[[#This Row],[Regular Hourly Wage]]=0,0.5,(Table1[[#This Row],[Overtime Hourly Wage]]-Table1[[#This Row],[Regular Hourly Wage]])/Table1[[#This Row],[Regular Hourly Wage]]))*Table1[[#This Row],[Regular Wage Cap]]</f>
        <v>22.125</v>
      </c>
      <c r="AA799" s="41">
        <f>(1+IF(Table1[[#This Row],[Regular Hourly Wage]]=0,0,(Table1[[#This Row],[Holiday Hourly Wage]]-Table1[[#This Row],[Regular Hourly Wage]])/Table1[[#This Row],[Regular Hourly Wage]]))*Table1[[#This Row],[Regular Wage Cap]]</f>
        <v>14.75</v>
      </c>
      <c r="AB799" s="41">
        <f>Table1[[#This Row],[Regular Hours3]]*Table1[[#This Row],[Regular Hourly Wage]]</f>
        <v>0</v>
      </c>
      <c r="AC799" s="41">
        <f>Table1[[#This Row],[OvertimeHours5]]*Table1[[#This Row],[Overtime Hourly Wage]]</f>
        <v>0</v>
      </c>
      <c r="AD799" s="41">
        <f>Table1[[#This Row],[Holiday Hours7]]*Table1[[#This Row],[Holiday Hourly Wage]]</f>
        <v>0</v>
      </c>
      <c r="AE799" s="41">
        <f>SUM(Table1[[#This Row],[Regular10]:[Holiday12]])</f>
        <v>0</v>
      </c>
      <c r="AF799" s="41">
        <f>Table1[[#This Row],[Regular Hours3]]*Table1[[#This Row],[Regular Wage Cap]]</f>
        <v>0</v>
      </c>
      <c r="AG799" s="41">
        <f>Table1[[#This Row],[OvertimeHours5]]*Table1[[#This Row],[Overtime Wage Cap]]</f>
        <v>0</v>
      </c>
      <c r="AH799" s="41">
        <f>Table1[[#This Row],[Holiday Hours7]]*Table1[[#This Row],[Holiday Wage Cap]]</f>
        <v>0</v>
      </c>
      <c r="AI799" s="41">
        <f>SUM(Table1[[#This Row],[Regular]:[Holiday]])</f>
        <v>0</v>
      </c>
      <c r="AJ799" s="41">
        <f>IF(Table1[[#This Row],[Total]]=0,0,Table1[[#This Row],[Total2]]-Table1[[#This Row],[Total]])</f>
        <v>0</v>
      </c>
      <c r="AK799" s="41">
        <f>Table1[[#This Row],[Difference]]*Table1[[#This Row],[DDS Funding Percent]]</f>
        <v>0</v>
      </c>
      <c r="AL799" s="41">
        <f>IF(Table1[[#This Row],[Regular Hourly Wage]]&lt;&gt;0,Table1[[#This Row],[Regular Wage Cap]]-Table1[[#This Row],[Regular Hourly Wage]],0)</f>
        <v>0</v>
      </c>
      <c r="AM799" s="38"/>
      <c r="AN799" s="41">
        <f>Table1[[#This Row],[Wage Difference]]*Table1[[#This Row],[Post Wage Increase Time Off Accruals (Hours)]]</f>
        <v>0</v>
      </c>
      <c r="AO799" s="41">
        <f>Table1[[#This Row],[Min Wage Time Off Accrual Expense]]*Table1[[#This Row],[DDS Funding Percent]]</f>
        <v>0</v>
      </c>
      <c r="AP799" s="1"/>
      <c r="AQ799" s="18"/>
    </row>
    <row r="800" spans="3:43" x14ac:dyDescent="0.25">
      <c r="C800" s="58"/>
      <c r="D800" s="57"/>
      <c r="K800" s="41">
        <f>SUM(Table1[[#This Row],[Regular Wages]],Table1[[#This Row],[OvertimeWages]],Table1[[#This Row],[Holiday Wages]],Table1[[#This Row],[Incentive Payments]])</f>
        <v>0</v>
      </c>
      <c r="L800" s="38"/>
      <c r="M800" s="38"/>
      <c r="N800" s="38"/>
      <c r="O800" s="38"/>
      <c r="P800" s="38"/>
      <c r="Q800" s="38"/>
      <c r="R800" s="38"/>
      <c r="S800" s="41">
        <f>SUM(Table1[[#This Row],[Regular Wages2]],Table1[[#This Row],[OvertimeWages4]],Table1[[#This Row],[Holiday Wages6]],Table1[[#This Row],[Incentive Payments8]])</f>
        <v>0</v>
      </c>
      <c r="T800" s="41">
        <f>SUM(Table1[[#This Row],[Total Pre Min Wage Wages]],Table1[[#This Row],[Total After Min Wage Wages]])</f>
        <v>0</v>
      </c>
      <c r="U800" s="41">
        <f>IFERROR(IF(OR(Table1[[#This Row],[Regular Hours]]=0,Table1[[#This Row],[Regular Hours]]=""),VLOOKUP(Table1[[#This Row],[Position Title]],startingWages!$A$2:$D$200,2, FALSE),Table1[[#This Row],[Regular Wages]]/Table1[[#This Row],[Regular Hours]]),0)</f>
        <v>0</v>
      </c>
      <c r="V800" s="41">
        <f>IF(OR(Table1[[#This Row],[OvertimeHours]]="",Table1[[#This Row],[OvertimeHours]]=0),Table1[[#This Row],[Regular Hourly Wage]]*1.5,Table1[[#This Row],[OvertimeWages]]/Table1[[#This Row],[OvertimeHours]])</f>
        <v>0</v>
      </c>
      <c r="W800" s="41">
        <f>IF(OR(Table1[[#This Row],[Holiday Hours]]="",Table1[[#This Row],[Holiday Hours]]=0),Table1[[#This Row],[Regular Hourly Wage]],Table1[[#This Row],[Holiday Wages]]/Table1[[#This Row],[Holiday Hours]])</f>
        <v>0</v>
      </c>
      <c r="X800" s="41" t="str">
        <f>IF(Table1[[#This Row],[Regular Hourly Wage]]&lt;14.05,"$14.75",IF(Table1[[#This Row],[Regular Hourly Wage]]&lt;30,"5%","None"))</f>
        <v>$14.75</v>
      </c>
      <c r="Y800" s="41">
        <f>IF(Table1[[#This Row],[Wage Category]]="5%",Table1[[#This Row],[Regular Hourly Wage]]*1.05,IF(Table1[[#This Row],[Wage Category]]="$14.75",14.75,Table1[[#This Row],[Regular Hourly Wage]]))</f>
        <v>14.75</v>
      </c>
      <c r="Z800" s="41">
        <f>(1+IF(Table1[[#This Row],[Regular Hourly Wage]]=0,0.5,(Table1[[#This Row],[Overtime Hourly Wage]]-Table1[[#This Row],[Regular Hourly Wage]])/Table1[[#This Row],[Regular Hourly Wage]]))*Table1[[#This Row],[Regular Wage Cap]]</f>
        <v>22.125</v>
      </c>
      <c r="AA800" s="41">
        <f>(1+IF(Table1[[#This Row],[Regular Hourly Wage]]=0,0,(Table1[[#This Row],[Holiday Hourly Wage]]-Table1[[#This Row],[Regular Hourly Wage]])/Table1[[#This Row],[Regular Hourly Wage]]))*Table1[[#This Row],[Regular Wage Cap]]</f>
        <v>14.75</v>
      </c>
      <c r="AB800" s="41">
        <f>Table1[[#This Row],[Regular Hours3]]*Table1[[#This Row],[Regular Hourly Wage]]</f>
        <v>0</v>
      </c>
      <c r="AC800" s="41">
        <f>Table1[[#This Row],[OvertimeHours5]]*Table1[[#This Row],[Overtime Hourly Wage]]</f>
        <v>0</v>
      </c>
      <c r="AD800" s="41">
        <f>Table1[[#This Row],[Holiday Hours7]]*Table1[[#This Row],[Holiday Hourly Wage]]</f>
        <v>0</v>
      </c>
      <c r="AE800" s="41">
        <f>SUM(Table1[[#This Row],[Regular10]:[Holiday12]])</f>
        <v>0</v>
      </c>
      <c r="AF800" s="41">
        <f>Table1[[#This Row],[Regular Hours3]]*Table1[[#This Row],[Regular Wage Cap]]</f>
        <v>0</v>
      </c>
      <c r="AG800" s="41">
        <f>Table1[[#This Row],[OvertimeHours5]]*Table1[[#This Row],[Overtime Wage Cap]]</f>
        <v>0</v>
      </c>
      <c r="AH800" s="41">
        <f>Table1[[#This Row],[Holiday Hours7]]*Table1[[#This Row],[Holiday Wage Cap]]</f>
        <v>0</v>
      </c>
      <c r="AI800" s="41">
        <f>SUM(Table1[[#This Row],[Regular]:[Holiday]])</f>
        <v>0</v>
      </c>
      <c r="AJ800" s="41">
        <f>IF(Table1[[#This Row],[Total]]=0,0,Table1[[#This Row],[Total2]]-Table1[[#This Row],[Total]])</f>
        <v>0</v>
      </c>
      <c r="AK800" s="41">
        <f>Table1[[#This Row],[Difference]]*Table1[[#This Row],[DDS Funding Percent]]</f>
        <v>0</v>
      </c>
      <c r="AL800" s="41">
        <f>IF(Table1[[#This Row],[Regular Hourly Wage]]&lt;&gt;0,Table1[[#This Row],[Regular Wage Cap]]-Table1[[#This Row],[Regular Hourly Wage]],0)</f>
        <v>0</v>
      </c>
      <c r="AM800" s="38"/>
      <c r="AN800" s="41">
        <f>Table1[[#This Row],[Wage Difference]]*Table1[[#This Row],[Post Wage Increase Time Off Accruals (Hours)]]</f>
        <v>0</v>
      </c>
      <c r="AO800" s="41">
        <f>Table1[[#This Row],[Min Wage Time Off Accrual Expense]]*Table1[[#This Row],[DDS Funding Percent]]</f>
        <v>0</v>
      </c>
      <c r="AP800" s="1"/>
      <c r="AQ800" s="18"/>
    </row>
    <row r="801" spans="3:43" x14ac:dyDescent="0.25">
      <c r="C801" s="58"/>
      <c r="D801" s="57"/>
      <c r="K801" s="41">
        <f>SUM(Table1[[#This Row],[Regular Wages]],Table1[[#This Row],[OvertimeWages]],Table1[[#This Row],[Holiday Wages]],Table1[[#This Row],[Incentive Payments]])</f>
        <v>0</v>
      </c>
      <c r="L801" s="38"/>
      <c r="M801" s="38"/>
      <c r="N801" s="38"/>
      <c r="O801" s="38"/>
      <c r="P801" s="38"/>
      <c r="Q801" s="38"/>
      <c r="R801" s="38"/>
      <c r="S801" s="41">
        <f>SUM(Table1[[#This Row],[Regular Wages2]],Table1[[#This Row],[OvertimeWages4]],Table1[[#This Row],[Holiday Wages6]],Table1[[#This Row],[Incentive Payments8]])</f>
        <v>0</v>
      </c>
      <c r="T801" s="41">
        <f>SUM(Table1[[#This Row],[Total Pre Min Wage Wages]],Table1[[#This Row],[Total After Min Wage Wages]])</f>
        <v>0</v>
      </c>
      <c r="U801" s="41">
        <f>IFERROR(IF(OR(Table1[[#This Row],[Regular Hours]]=0,Table1[[#This Row],[Regular Hours]]=""),VLOOKUP(Table1[[#This Row],[Position Title]],startingWages!$A$2:$D$200,2, FALSE),Table1[[#This Row],[Regular Wages]]/Table1[[#This Row],[Regular Hours]]),0)</f>
        <v>0</v>
      </c>
      <c r="V801" s="41">
        <f>IF(OR(Table1[[#This Row],[OvertimeHours]]="",Table1[[#This Row],[OvertimeHours]]=0),Table1[[#This Row],[Regular Hourly Wage]]*1.5,Table1[[#This Row],[OvertimeWages]]/Table1[[#This Row],[OvertimeHours]])</f>
        <v>0</v>
      </c>
      <c r="W801" s="41">
        <f>IF(OR(Table1[[#This Row],[Holiday Hours]]="",Table1[[#This Row],[Holiday Hours]]=0),Table1[[#This Row],[Regular Hourly Wage]],Table1[[#This Row],[Holiday Wages]]/Table1[[#This Row],[Holiday Hours]])</f>
        <v>0</v>
      </c>
      <c r="X801" s="41" t="str">
        <f>IF(Table1[[#This Row],[Regular Hourly Wage]]&lt;14.05,"$14.75",IF(Table1[[#This Row],[Regular Hourly Wage]]&lt;30,"5%","None"))</f>
        <v>$14.75</v>
      </c>
      <c r="Y801" s="41">
        <f>IF(Table1[[#This Row],[Wage Category]]="5%",Table1[[#This Row],[Regular Hourly Wage]]*1.05,IF(Table1[[#This Row],[Wage Category]]="$14.75",14.75,Table1[[#This Row],[Regular Hourly Wage]]))</f>
        <v>14.75</v>
      </c>
      <c r="Z801" s="41">
        <f>(1+IF(Table1[[#This Row],[Regular Hourly Wage]]=0,0.5,(Table1[[#This Row],[Overtime Hourly Wage]]-Table1[[#This Row],[Regular Hourly Wage]])/Table1[[#This Row],[Regular Hourly Wage]]))*Table1[[#This Row],[Regular Wage Cap]]</f>
        <v>22.125</v>
      </c>
      <c r="AA801" s="41">
        <f>(1+IF(Table1[[#This Row],[Regular Hourly Wage]]=0,0,(Table1[[#This Row],[Holiday Hourly Wage]]-Table1[[#This Row],[Regular Hourly Wage]])/Table1[[#This Row],[Regular Hourly Wage]]))*Table1[[#This Row],[Regular Wage Cap]]</f>
        <v>14.75</v>
      </c>
      <c r="AB801" s="41">
        <f>Table1[[#This Row],[Regular Hours3]]*Table1[[#This Row],[Regular Hourly Wage]]</f>
        <v>0</v>
      </c>
      <c r="AC801" s="41">
        <f>Table1[[#This Row],[OvertimeHours5]]*Table1[[#This Row],[Overtime Hourly Wage]]</f>
        <v>0</v>
      </c>
      <c r="AD801" s="41">
        <f>Table1[[#This Row],[Holiday Hours7]]*Table1[[#This Row],[Holiday Hourly Wage]]</f>
        <v>0</v>
      </c>
      <c r="AE801" s="41">
        <f>SUM(Table1[[#This Row],[Regular10]:[Holiday12]])</f>
        <v>0</v>
      </c>
      <c r="AF801" s="41">
        <f>Table1[[#This Row],[Regular Hours3]]*Table1[[#This Row],[Regular Wage Cap]]</f>
        <v>0</v>
      </c>
      <c r="AG801" s="41">
        <f>Table1[[#This Row],[OvertimeHours5]]*Table1[[#This Row],[Overtime Wage Cap]]</f>
        <v>0</v>
      </c>
      <c r="AH801" s="41">
        <f>Table1[[#This Row],[Holiday Hours7]]*Table1[[#This Row],[Holiday Wage Cap]]</f>
        <v>0</v>
      </c>
      <c r="AI801" s="41">
        <f>SUM(Table1[[#This Row],[Regular]:[Holiday]])</f>
        <v>0</v>
      </c>
      <c r="AJ801" s="41">
        <f>IF(Table1[[#This Row],[Total]]=0,0,Table1[[#This Row],[Total2]]-Table1[[#This Row],[Total]])</f>
        <v>0</v>
      </c>
      <c r="AK801" s="41">
        <f>Table1[[#This Row],[Difference]]*Table1[[#This Row],[DDS Funding Percent]]</f>
        <v>0</v>
      </c>
      <c r="AL801" s="41">
        <f>IF(Table1[[#This Row],[Regular Hourly Wage]]&lt;&gt;0,Table1[[#This Row],[Regular Wage Cap]]-Table1[[#This Row],[Regular Hourly Wage]],0)</f>
        <v>0</v>
      </c>
      <c r="AM801" s="38"/>
      <c r="AN801" s="41">
        <f>Table1[[#This Row],[Wage Difference]]*Table1[[#This Row],[Post Wage Increase Time Off Accruals (Hours)]]</f>
        <v>0</v>
      </c>
      <c r="AO801" s="41">
        <f>Table1[[#This Row],[Min Wage Time Off Accrual Expense]]*Table1[[#This Row],[DDS Funding Percent]]</f>
        <v>0</v>
      </c>
      <c r="AP801" s="1"/>
      <c r="AQ801" s="18"/>
    </row>
    <row r="802" spans="3:43" x14ac:dyDescent="0.25">
      <c r="C802" s="58"/>
      <c r="D802" s="57"/>
      <c r="K802" s="41">
        <f>SUM(Table1[[#This Row],[Regular Wages]],Table1[[#This Row],[OvertimeWages]],Table1[[#This Row],[Holiday Wages]],Table1[[#This Row],[Incentive Payments]])</f>
        <v>0</v>
      </c>
      <c r="L802" s="38"/>
      <c r="M802" s="38"/>
      <c r="N802" s="38"/>
      <c r="O802" s="38"/>
      <c r="P802" s="38"/>
      <c r="Q802" s="38"/>
      <c r="R802" s="38"/>
      <c r="S802" s="41">
        <f>SUM(Table1[[#This Row],[Regular Wages2]],Table1[[#This Row],[OvertimeWages4]],Table1[[#This Row],[Holiday Wages6]],Table1[[#This Row],[Incentive Payments8]])</f>
        <v>0</v>
      </c>
      <c r="T802" s="41">
        <f>SUM(Table1[[#This Row],[Total Pre Min Wage Wages]],Table1[[#This Row],[Total After Min Wage Wages]])</f>
        <v>0</v>
      </c>
      <c r="U802" s="41">
        <f>IFERROR(IF(OR(Table1[[#This Row],[Regular Hours]]=0,Table1[[#This Row],[Regular Hours]]=""),VLOOKUP(Table1[[#This Row],[Position Title]],startingWages!$A$2:$D$200,2, FALSE),Table1[[#This Row],[Regular Wages]]/Table1[[#This Row],[Regular Hours]]),0)</f>
        <v>0</v>
      </c>
      <c r="V802" s="41">
        <f>IF(OR(Table1[[#This Row],[OvertimeHours]]="",Table1[[#This Row],[OvertimeHours]]=0),Table1[[#This Row],[Regular Hourly Wage]]*1.5,Table1[[#This Row],[OvertimeWages]]/Table1[[#This Row],[OvertimeHours]])</f>
        <v>0</v>
      </c>
      <c r="W802" s="41">
        <f>IF(OR(Table1[[#This Row],[Holiday Hours]]="",Table1[[#This Row],[Holiday Hours]]=0),Table1[[#This Row],[Regular Hourly Wage]],Table1[[#This Row],[Holiday Wages]]/Table1[[#This Row],[Holiday Hours]])</f>
        <v>0</v>
      </c>
      <c r="X802" s="41" t="str">
        <f>IF(Table1[[#This Row],[Regular Hourly Wage]]&lt;14.05,"$14.75",IF(Table1[[#This Row],[Regular Hourly Wage]]&lt;30,"5%","None"))</f>
        <v>$14.75</v>
      </c>
      <c r="Y802" s="41">
        <f>IF(Table1[[#This Row],[Wage Category]]="5%",Table1[[#This Row],[Regular Hourly Wage]]*1.05,IF(Table1[[#This Row],[Wage Category]]="$14.75",14.75,Table1[[#This Row],[Regular Hourly Wage]]))</f>
        <v>14.75</v>
      </c>
      <c r="Z802" s="41">
        <f>(1+IF(Table1[[#This Row],[Regular Hourly Wage]]=0,0.5,(Table1[[#This Row],[Overtime Hourly Wage]]-Table1[[#This Row],[Regular Hourly Wage]])/Table1[[#This Row],[Regular Hourly Wage]]))*Table1[[#This Row],[Regular Wage Cap]]</f>
        <v>22.125</v>
      </c>
      <c r="AA802" s="41">
        <f>(1+IF(Table1[[#This Row],[Regular Hourly Wage]]=0,0,(Table1[[#This Row],[Holiday Hourly Wage]]-Table1[[#This Row],[Regular Hourly Wage]])/Table1[[#This Row],[Regular Hourly Wage]]))*Table1[[#This Row],[Regular Wage Cap]]</f>
        <v>14.75</v>
      </c>
      <c r="AB802" s="41">
        <f>Table1[[#This Row],[Regular Hours3]]*Table1[[#This Row],[Regular Hourly Wage]]</f>
        <v>0</v>
      </c>
      <c r="AC802" s="41">
        <f>Table1[[#This Row],[OvertimeHours5]]*Table1[[#This Row],[Overtime Hourly Wage]]</f>
        <v>0</v>
      </c>
      <c r="AD802" s="41">
        <f>Table1[[#This Row],[Holiday Hours7]]*Table1[[#This Row],[Holiday Hourly Wage]]</f>
        <v>0</v>
      </c>
      <c r="AE802" s="41">
        <f>SUM(Table1[[#This Row],[Regular10]:[Holiday12]])</f>
        <v>0</v>
      </c>
      <c r="AF802" s="41">
        <f>Table1[[#This Row],[Regular Hours3]]*Table1[[#This Row],[Regular Wage Cap]]</f>
        <v>0</v>
      </c>
      <c r="AG802" s="41">
        <f>Table1[[#This Row],[OvertimeHours5]]*Table1[[#This Row],[Overtime Wage Cap]]</f>
        <v>0</v>
      </c>
      <c r="AH802" s="41">
        <f>Table1[[#This Row],[Holiday Hours7]]*Table1[[#This Row],[Holiday Wage Cap]]</f>
        <v>0</v>
      </c>
      <c r="AI802" s="41">
        <f>SUM(Table1[[#This Row],[Regular]:[Holiday]])</f>
        <v>0</v>
      </c>
      <c r="AJ802" s="41">
        <f>IF(Table1[[#This Row],[Total]]=0,0,Table1[[#This Row],[Total2]]-Table1[[#This Row],[Total]])</f>
        <v>0</v>
      </c>
      <c r="AK802" s="41">
        <f>Table1[[#This Row],[Difference]]*Table1[[#This Row],[DDS Funding Percent]]</f>
        <v>0</v>
      </c>
      <c r="AL802" s="41">
        <f>IF(Table1[[#This Row],[Regular Hourly Wage]]&lt;&gt;0,Table1[[#This Row],[Regular Wage Cap]]-Table1[[#This Row],[Regular Hourly Wage]],0)</f>
        <v>0</v>
      </c>
      <c r="AM802" s="38"/>
      <c r="AN802" s="41">
        <f>Table1[[#This Row],[Wage Difference]]*Table1[[#This Row],[Post Wage Increase Time Off Accruals (Hours)]]</f>
        <v>0</v>
      </c>
      <c r="AO802" s="41">
        <f>Table1[[#This Row],[Min Wage Time Off Accrual Expense]]*Table1[[#This Row],[DDS Funding Percent]]</f>
        <v>0</v>
      </c>
      <c r="AP802" s="1"/>
      <c r="AQ802" s="18"/>
    </row>
    <row r="803" spans="3:43" x14ac:dyDescent="0.25">
      <c r="C803" s="58"/>
      <c r="D803" s="57"/>
      <c r="K803" s="41">
        <f>SUM(Table1[[#This Row],[Regular Wages]],Table1[[#This Row],[OvertimeWages]],Table1[[#This Row],[Holiday Wages]],Table1[[#This Row],[Incentive Payments]])</f>
        <v>0</v>
      </c>
      <c r="L803" s="38"/>
      <c r="M803" s="38"/>
      <c r="N803" s="38"/>
      <c r="O803" s="38"/>
      <c r="P803" s="38"/>
      <c r="Q803" s="38"/>
      <c r="R803" s="38"/>
      <c r="S803" s="41">
        <f>SUM(Table1[[#This Row],[Regular Wages2]],Table1[[#This Row],[OvertimeWages4]],Table1[[#This Row],[Holiday Wages6]],Table1[[#This Row],[Incentive Payments8]])</f>
        <v>0</v>
      </c>
      <c r="T803" s="41">
        <f>SUM(Table1[[#This Row],[Total Pre Min Wage Wages]],Table1[[#This Row],[Total After Min Wage Wages]])</f>
        <v>0</v>
      </c>
      <c r="U803" s="41">
        <f>IFERROR(IF(OR(Table1[[#This Row],[Regular Hours]]=0,Table1[[#This Row],[Regular Hours]]=""),VLOOKUP(Table1[[#This Row],[Position Title]],startingWages!$A$2:$D$200,2, FALSE),Table1[[#This Row],[Regular Wages]]/Table1[[#This Row],[Regular Hours]]),0)</f>
        <v>0</v>
      </c>
      <c r="V803" s="41">
        <f>IF(OR(Table1[[#This Row],[OvertimeHours]]="",Table1[[#This Row],[OvertimeHours]]=0),Table1[[#This Row],[Regular Hourly Wage]]*1.5,Table1[[#This Row],[OvertimeWages]]/Table1[[#This Row],[OvertimeHours]])</f>
        <v>0</v>
      </c>
      <c r="W803" s="41">
        <f>IF(OR(Table1[[#This Row],[Holiday Hours]]="",Table1[[#This Row],[Holiday Hours]]=0),Table1[[#This Row],[Regular Hourly Wage]],Table1[[#This Row],[Holiday Wages]]/Table1[[#This Row],[Holiday Hours]])</f>
        <v>0</v>
      </c>
      <c r="X803" s="41" t="str">
        <f>IF(Table1[[#This Row],[Regular Hourly Wage]]&lt;14.05,"$14.75",IF(Table1[[#This Row],[Regular Hourly Wage]]&lt;30,"5%","None"))</f>
        <v>$14.75</v>
      </c>
      <c r="Y803" s="41">
        <f>IF(Table1[[#This Row],[Wage Category]]="5%",Table1[[#This Row],[Regular Hourly Wage]]*1.05,IF(Table1[[#This Row],[Wage Category]]="$14.75",14.75,Table1[[#This Row],[Regular Hourly Wage]]))</f>
        <v>14.75</v>
      </c>
      <c r="Z803" s="41">
        <f>(1+IF(Table1[[#This Row],[Regular Hourly Wage]]=0,0.5,(Table1[[#This Row],[Overtime Hourly Wage]]-Table1[[#This Row],[Regular Hourly Wage]])/Table1[[#This Row],[Regular Hourly Wage]]))*Table1[[#This Row],[Regular Wage Cap]]</f>
        <v>22.125</v>
      </c>
      <c r="AA803" s="41">
        <f>(1+IF(Table1[[#This Row],[Regular Hourly Wage]]=0,0,(Table1[[#This Row],[Holiday Hourly Wage]]-Table1[[#This Row],[Regular Hourly Wage]])/Table1[[#This Row],[Regular Hourly Wage]]))*Table1[[#This Row],[Regular Wage Cap]]</f>
        <v>14.75</v>
      </c>
      <c r="AB803" s="41">
        <f>Table1[[#This Row],[Regular Hours3]]*Table1[[#This Row],[Regular Hourly Wage]]</f>
        <v>0</v>
      </c>
      <c r="AC803" s="41">
        <f>Table1[[#This Row],[OvertimeHours5]]*Table1[[#This Row],[Overtime Hourly Wage]]</f>
        <v>0</v>
      </c>
      <c r="AD803" s="41">
        <f>Table1[[#This Row],[Holiday Hours7]]*Table1[[#This Row],[Holiday Hourly Wage]]</f>
        <v>0</v>
      </c>
      <c r="AE803" s="41">
        <f>SUM(Table1[[#This Row],[Regular10]:[Holiday12]])</f>
        <v>0</v>
      </c>
      <c r="AF803" s="41">
        <f>Table1[[#This Row],[Regular Hours3]]*Table1[[#This Row],[Regular Wage Cap]]</f>
        <v>0</v>
      </c>
      <c r="AG803" s="41">
        <f>Table1[[#This Row],[OvertimeHours5]]*Table1[[#This Row],[Overtime Wage Cap]]</f>
        <v>0</v>
      </c>
      <c r="AH803" s="41">
        <f>Table1[[#This Row],[Holiday Hours7]]*Table1[[#This Row],[Holiday Wage Cap]]</f>
        <v>0</v>
      </c>
      <c r="AI803" s="41">
        <f>SUM(Table1[[#This Row],[Regular]:[Holiday]])</f>
        <v>0</v>
      </c>
      <c r="AJ803" s="41">
        <f>IF(Table1[[#This Row],[Total]]=0,0,Table1[[#This Row],[Total2]]-Table1[[#This Row],[Total]])</f>
        <v>0</v>
      </c>
      <c r="AK803" s="41">
        <f>Table1[[#This Row],[Difference]]*Table1[[#This Row],[DDS Funding Percent]]</f>
        <v>0</v>
      </c>
      <c r="AL803" s="41">
        <f>IF(Table1[[#This Row],[Regular Hourly Wage]]&lt;&gt;0,Table1[[#This Row],[Regular Wage Cap]]-Table1[[#This Row],[Regular Hourly Wage]],0)</f>
        <v>0</v>
      </c>
      <c r="AM803" s="38"/>
      <c r="AN803" s="41">
        <f>Table1[[#This Row],[Wage Difference]]*Table1[[#This Row],[Post Wage Increase Time Off Accruals (Hours)]]</f>
        <v>0</v>
      </c>
      <c r="AO803" s="41">
        <f>Table1[[#This Row],[Min Wage Time Off Accrual Expense]]*Table1[[#This Row],[DDS Funding Percent]]</f>
        <v>0</v>
      </c>
      <c r="AP803" s="1"/>
      <c r="AQ803" s="18"/>
    </row>
    <row r="804" spans="3:43" x14ac:dyDescent="0.25">
      <c r="C804" s="58"/>
      <c r="D804" s="57"/>
      <c r="K804" s="41">
        <f>SUM(Table1[[#This Row],[Regular Wages]],Table1[[#This Row],[OvertimeWages]],Table1[[#This Row],[Holiday Wages]],Table1[[#This Row],[Incentive Payments]])</f>
        <v>0</v>
      </c>
      <c r="L804" s="38"/>
      <c r="M804" s="38"/>
      <c r="N804" s="38"/>
      <c r="O804" s="38"/>
      <c r="P804" s="38"/>
      <c r="Q804" s="38"/>
      <c r="R804" s="38"/>
      <c r="S804" s="41">
        <f>SUM(Table1[[#This Row],[Regular Wages2]],Table1[[#This Row],[OvertimeWages4]],Table1[[#This Row],[Holiday Wages6]],Table1[[#This Row],[Incentive Payments8]])</f>
        <v>0</v>
      </c>
      <c r="T804" s="41">
        <f>SUM(Table1[[#This Row],[Total Pre Min Wage Wages]],Table1[[#This Row],[Total After Min Wage Wages]])</f>
        <v>0</v>
      </c>
      <c r="U804" s="41">
        <f>IFERROR(IF(OR(Table1[[#This Row],[Regular Hours]]=0,Table1[[#This Row],[Regular Hours]]=""),VLOOKUP(Table1[[#This Row],[Position Title]],startingWages!$A$2:$D$200,2, FALSE),Table1[[#This Row],[Regular Wages]]/Table1[[#This Row],[Regular Hours]]),0)</f>
        <v>0</v>
      </c>
      <c r="V804" s="41">
        <f>IF(OR(Table1[[#This Row],[OvertimeHours]]="",Table1[[#This Row],[OvertimeHours]]=0),Table1[[#This Row],[Regular Hourly Wage]]*1.5,Table1[[#This Row],[OvertimeWages]]/Table1[[#This Row],[OvertimeHours]])</f>
        <v>0</v>
      </c>
      <c r="W804" s="41">
        <f>IF(OR(Table1[[#This Row],[Holiday Hours]]="",Table1[[#This Row],[Holiday Hours]]=0),Table1[[#This Row],[Regular Hourly Wage]],Table1[[#This Row],[Holiday Wages]]/Table1[[#This Row],[Holiday Hours]])</f>
        <v>0</v>
      </c>
      <c r="X804" s="41" t="str">
        <f>IF(Table1[[#This Row],[Regular Hourly Wage]]&lt;14.05,"$14.75",IF(Table1[[#This Row],[Regular Hourly Wage]]&lt;30,"5%","None"))</f>
        <v>$14.75</v>
      </c>
      <c r="Y804" s="41">
        <f>IF(Table1[[#This Row],[Wage Category]]="5%",Table1[[#This Row],[Regular Hourly Wage]]*1.05,IF(Table1[[#This Row],[Wage Category]]="$14.75",14.75,Table1[[#This Row],[Regular Hourly Wage]]))</f>
        <v>14.75</v>
      </c>
      <c r="Z804" s="41">
        <f>(1+IF(Table1[[#This Row],[Regular Hourly Wage]]=0,0.5,(Table1[[#This Row],[Overtime Hourly Wage]]-Table1[[#This Row],[Regular Hourly Wage]])/Table1[[#This Row],[Regular Hourly Wage]]))*Table1[[#This Row],[Regular Wage Cap]]</f>
        <v>22.125</v>
      </c>
      <c r="AA804" s="41">
        <f>(1+IF(Table1[[#This Row],[Regular Hourly Wage]]=0,0,(Table1[[#This Row],[Holiday Hourly Wage]]-Table1[[#This Row],[Regular Hourly Wage]])/Table1[[#This Row],[Regular Hourly Wage]]))*Table1[[#This Row],[Regular Wage Cap]]</f>
        <v>14.75</v>
      </c>
      <c r="AB804" s="41">
        <f>Table1[[#This Row],[Regular Hours3]]*Table1[[#This Row],[Regular Hourly Wage]]</f>
        <v>0</v>
      </c>
      <c r="AC804" s="41">
        <f>Table1[[#This Row],[OvertimeHours5]]*Table1[[#This Row],[Overtime Hourly Wage]]</f>
        <v>0</v>
      </c>
      <c r="AD804" s="41">
        <f>Table1[[#This Row],[Holiday Hours7]]*Table1[[#This Row],[Holiday Hourly Wage]]</f>
        <v>0</v>
      </c>
      <c r="AE804" s="41">
        <f>SUM(Table1[[#This Row],[Regular10]:[Holiday12]])</f>
        <v>0</v>
      </c>
      <c r="AF804" s="41">
        <f>Table1[[#This Row],[Regular Hours3]]*Table1[[#This Row],[Regular Wage Cap]]</f>
        <v>0</v>
      </c>
      <c r="AG804" s="41">
        <f>Table1[[#This Row],[OvertimeHours5]]*Table1[[#This Row],[Overtime Wage Cap]]</f>
        <v>0</v>
      </c>
      <c r="AH804" s="41">
        <f>Table1[[#This Row],[Holiday Hours7]]*Table1[[#This Row],[Holiday Wage Cap]]</f>
        <v>0</v>
      </c>
      <c r="AI804" s="41">
        <f>SUM(Table1[[#This Row],[Regular]:[Holiday]])</f>
        <v>0</v>
      </c>
      <c r="AJ804" s="41">
        <f>IF(Table1[[#This Row],[Total]]=0,0,Table1[[#This Row],[Total2]]-Table1[[#This Row],[Total]])</f>
        <v>0</v>
      </c>
      <c r="AK804" s="41">
        <f>Table1[[#This Row],[Difference]]*Table1[[#This Row],[DDS Funding Percent]]</f>
        <v>0</v>
      </c>
      <c r="AL804" s="41">
        <f>IF(Table1[[#This Row],[Regular Hourly Wage]]&lt;&gt;0,Table1[[#This Row],[Regular Wage Cap]]-Table1[[#This Row],[Regular Hourly Wage]],0)</f>
        <v>0</v>
      </c>
      <c r="AM804" s="38"/>
      <c r="AN804" s="41">
        <f>Table1[[#This Row],[Wage Difference]]*Table1[[#This Row],[Post Wage Increase Time Off Accruals (Hours)]]</f>
        <v>0</v>
      </c>
      <c r="AO804" s="41">
        <f>Table1[[#This Row],[Min Wage Time Off Accrual Expense]]*Table1[[#This Row],[DDS Funding Percent]]</f>
        <v>0</v>
      </c>
      <c r="AP804" s="1"/>
      <c r="AQ804" s="18"/>
    </row>
    <row r="805" spans="3:43" x14ac:dyDescent="0.25">
      <c r="C805" s="58"/>
      <c r="D805" s="57"/>
      <c r="K805" s="41">
        <f>SUM(Table1[[#This Row],[Regular Wages]],Table1[[#This Row],[OvertimeWages]],Table1[[#This Row],[Holiday Wages]],Table1[[#This Row],[Incentive Payments]])</f>
        <v>0</v>
      </c>
      <c r="L805" s="38"/>
      <c r="M805" s="38"/>
      <c r="N805" s="38"/>
      <c r="O805" s="38"/>
      <c r="P805" s="38"/>
      <c r="Q805" s="38"/>
      <c r="R805" s="38"/>
      <c r="S805" s="41">
        <f>SUM(Table1[[#This Row],[Regular Wages2]],Table1[[#This Row],[OvertimeWages4]],Table1[[#This Row],[Holiday Wages6]],Table1[[#This Row],[Incentive Payments8]])</f>
        <v>0</v>
      </c>
      <c r="T805" s="41">
        <f>SUM(Table1[[#This Row],[Total Pre Min Wage Wages]],Table1[[#This Row],[Total After Min Wage Wages]])</f>
        <v>0</v>
      </c>
      <c r="U805" s="41">
        <f>IFERROR(IF(OR(Table1[[#This Row],[Regular Hours]]=0,Table1[[#This Row],[Regular Hours]]=""),VLOOKUP(Table1[[#This Row],[Position Title]],startingWages!$A$2:$D$200,2, FALSE),Table1[[#This Row],[Regular Wages]]/Table1[[#This Row],[Regular Hours]]),0)</f>
        <v>0</v>
      </c>
      <c r="V805" s="41">
        <f>IF(OR(Table1[[#This Row],[OvertimeHours]]="",Table1[[#This Row],[OvertimeHours]]=0),Table1[[#This Row],[Regular Hourly Wage]]*1.5,Table1[[#This Row],[OvertimeWages]]/Table1[[#This Row],[OvertimeHours]])</f>
        <v>0</v>
      </c>
      <c r="W805" s="41">
        <f>IF(OR(Table1[[#This Row],[Holiday Hours]]="",Table1[[#This Row],[Holiday Hours]]=0),Table1[[#This Row],[Regular Hourly Wage]],Table1[[#This Row],[Holiday Wages]]/Table1[[#This Row],[Holiday Hours]])</f>
        <v>0</v>
      </c>
      <c r="X805" s="41" t="str">
        <f>IF(Table1[[#This Row],[Regular Hourly Wage]]&lt;14.05,"$14.75",IF(Table1[[#This Row],[Regular Hourly Wage]]&lt;30,"5%","None"))</f>
        <v>$14.75</v>
      </c>
      <c r="Y805" s="41">
        <f>IF(Table1[[#This Row],[Wage Category]]="5%",Table1[[#This Row],[Regular Hourly Wage]]*1.05,IF(Table1[[#This Row],[Wage Category]]="$14.75",14.75,Table1[[#This Row],[Regular Hourly Wage]]))</f>
        <v>14.75</v>
      </c>
      <c r="Z805" s="41">
        <f>(1+IF(Table1[[#This Row],[Regular Hourly Wage]]=0,0.5,(Table1[[#This Row],[Overtime Hourly Wage]]-Table1[[#This Row],[Regular Hourly Wage]])/Table1[[#This Row],[Regular Hourly Wage]]))*Table1[[#This Row],[Regular Wage Cap]]</f>
        <v>22.125</v>
      </c>
      <c r="AA805" s="41">
        <f>(1+IF(Table1[[#This Row],[Regular Hourly Wage]]=0,0,(Table1[[#This Row],[Holiday Hourly Wage]]-Table1[[#This Row],[Regular Hourly Wage]])/Table1[[#This Row],[Regular Hourly Wage]]))*Table1[[#This Row],[Regular Wage Cap]]</f>
        <v>14.75</v>
      </c>
      <c r="AB805" s="41">
        <f>Table1[[#This Row],[Regular Hours3]]*Table1[[#This Row],[Regular Hourly Wage]]</f>
        <v>0</v>
      </c>
      <c r="AC805" s="41">
        <f>Table1[[#This Row],[OvertimeHours5]]*Table1[[#This Row],[Overtime Hourly Wage]]</f>
        <v>0</v>
      </c>
      <c r="AD805" s="41">
        <f>Table1[[#This Row],[Holiday Hours7]]*Table1[[#This Row],[Holiday Hourly Wage]]</f>
        <v>0</v>
      </c>
      <c r="AE805" s="41">
        <f>SUM(Table1[[#This Row],[Regular10]:[Holiday12]])</f>
        <v>0</v>
      </c>
      <c r="AF805" s="41">
        <f>Table1[[#This Row],[Regular Hours3]]*Table1[[#This Row],[Regular Wage Cap]]</f>
        <v>0</v>
      </c>
      <c r="AG805" s="41">
        <f>Table1[[#This Row],[OvertimeHours5]]*Table1[[#This Row],[Overtime Wage Cap]]</f>
        <v>0</v>
      </c>
      <c r="AH805" s="41">
        <f>Table1[[#This Row],[Holiday Hours7]]*Table1[[#This Row],[Holiday Wage Cap]]</f>
        <v>0</v>
      </c>
      <c r="AI805" s="41">
        <f>SUM(Table1[[#This Row],[Regular]:[Holiday]])</f>
        <v>0</v>
      </c>
      <c r="AJ805" s="41">
        <f>IF(Table1[[#This Row],[Total]]=0,0,Table1[[#This Row],[Total2]]-Table1[[#This Row],[Total]])</f>
        <v>0</v>
      </c>
      <c r="AK805" s="41">
        <f>Table1[[#This Row],[Difference]]*Table1[[#This Row],[DDS Funding Percent]]</f>
        <v>0</v>
      </c>
      <c r="AL805" s="41">
        <f>IF(Table1[[#This Row],[Regular Hourly Wage]]&lt;&gt;0,Table1[[#This Row],[Regular Wage Cap]]-Table1[[#This Row],[Regular Hourly Wage]],0)</f>
        <v>0</v>
      </c>
      <c r="AM805" s="38"/>
      <c r="AN805" s="41">
        <f>Table1[[#This Row],[Wage Difference]]*Table1[[#This Row],[Post Wage Increase Time Off Accruals (Hours)]]</f>
        <v>0</v>
      </c>
      <c r="AO805" s="41">
        <f>Table1[[#This Row],[Min Wage Time Off Accrual Expense]]*Table1[[#This Row],[DDS Funding Percent]]</f>
        <v>0</v>
      </c>
      <c r="AP805" s="1"/>
      <c r="AQ805" s="18"/>
    </row>
    <row r="806" spans="3:43" x14ac:dyDescent="0.25">
      <c r="C806" s="58"/>
      <c r="D806" s="57"/>
      <c r="K806" s="41">
        <f>SUM(Table1[[#This Row],[Regular Wages]],Table1[[#This Row],[OvertimeWages]],Table1[[#This Row],[Holiday Wages]],Table1[[#This Row],[Incentive Payments]])</f>
        <v>0</v>
      </c>
      <c r="L806" s="38"/>
      <c r="M806" s="38"/>
      <c r="N806" s="38"/>
      <c r="O806" s="38"/>
      <c r="P806" s="38"/>
      <c r="Q806" s="38"/>
      <c r="R806" s="38"/>
      <c r="S806" s="41">
        <f>SUM(Table1[[#This Row],[Regular Wages2]],Table1[[#This Row],[OvertimeWages4]],Table1[[#This Row],[Holiday Wages6]],Table1[[#This Row],[Incentive Payments8]])</f>
        <v>0</v>
      </c>
      <c r="T806" s="41">
        <f>SUM(Table1[[#This Row],[Total Pre Min Wage Wages]],Table1[[#This Row],[Total After Min Wage Wages]])</f>
        <v>0</v>
      </c>
      <c r="U806" s="41">
        <f>IFERROR(IF(OR(Table1[[#This Row],[Regular Hours]]=0,Table1[[#This Row],[Regular Hours]]=""),VLOOKUP(Table1[[#This Row],[Position Title]],startingWages!$A$2:$D$200,2, FALSE),Table1[[#This Row],[Regular Wages]]/Table1[[#This Row],[Regular Hours]]),0)</f>
        <v>0</v>
      </c>
      <c r="V806" s="41">
        <f>IF(OR(Table1[[#This Row],[OvertimeHours]]="",Table1[[#This Row],[OvertimeHours]]=0),Table1[[#This Row],[Regular Hourly Wage]]*1.5,Table1[[#This Row],[OvertimeWages]]/Table1[[#This Row],[OvertimeHours]])</f>
        <v>0</v>
      </c>
      <c r="W806" s="41">
        <f>IF(OR(Table1[[#This Row],[Holiday Hours]]="",Table1[[#This Row],[Holiday Hours]]=0),Table1[[#This Row],[Regular Hourly Wage]],Table1[[#This Row],[Holiday Wages]]/Table1[[#This Row],[Holiday Hours]])</f>
        <v>0</v>
      </c>
      <c r="X806" s="41" t="str">
        <f>IF(Table1[[#This Row],[Regular Hourly Wage]]&lt;14.05,"$14.75",IF(Table1[[#This Row],[Regular Hourly Wage]]&lt;30,"5%","None"))</f>
        <v>$14.75</v>
      </c>
      <c r="Y806" s="41">
        <f>IF(Table1[[#This Row],[Wage Category]]="5%",Table1[[#This Row],[Regular Hourly Wage]]*1.05,IF(Table1[[#This Row],[Wage Category]]="$14.75",14.75,Table1[[#This Row],[Regular Hourly Wage]]))</f>
        <v>14.75</v>
      </c>
      <c r="Z806" s="41">
        <f>(1+IF(Table1[[#This Row],[Regular Hourly Wage]]=0,0.5,(Table1[[#This Row],[Overtime Hourly Wage]]-Table1[[#This Row],[Regular Hourly Wage]])/Table1[[#This Row],[Regular Hourly Wage]]))*Table1[[#This Row],[Regular Wage Cap]]</f>
        <v>22.125</v>
      </c>
      <c r="AA806" s="41">
        <f>(1+IF(Table1[[#This Row],[Regular Hourly Wage]]=0,0,(Table1[[#This Row],[Holiday Hourly Wage]]-Table1[[#This Row],[Regular Hourly Wage]])/Table1[[#This Row],[Regular Hourly Wage]]))*Table1[[#This Row],[Regular Wage Cap]]</f>
        <v>14.75</v>
      </c>
      <c r="AB806" s="41">
        <f>Table1[[#This Row],[Regular Hours3]]*Table1[[#This Row],[Regular Hourly Wage]]</f>
        <v>0</v>
      </c>
      <c r="AC806" s="41">
        <f>Table1[[#This Row],[OvertimeHours5]]*Table1[[#This Row],[Overtime Hourly Wage]]</f>
        <v>0</v>
      </c>
      <c r="AD806" s="41">
        <f>Table1[[#This Row],[Holiday Hours7]]*Table1[[#This Row],[Holiday Hourly Wage]]</f>
        <v>0</v>
      </c>
      <c r="AE806" s="41">
        <f>SUM(Table1[[#This Row],[Regular10]:[Holiday12]])</f>
        <v>0</v>
      </c>
      <c r="AF806" s="41">
        <f>Table1[[#This Row],[Regular Hours3]]*Table1[[#This Row],[Regular Wage Cap]]</f>
        <v>0</v>
      </c>
      <c r="AG806" s="41">
        <f>Table1[[#This Row],[OvertimeHours5]]*Table1[[#This Row],[Overtime Wage Cap]]</f>
        <v>0</v>
      </c>
      <c r="AH806" s="41">
        <f>Table1[[#This Row],[Holiday Hours7]]*Table1[[#This Row],[Holiday Wage Cap]]</f>
        <v>0</v>
      </c>
      <c r="AI806" s="41">
        <f>SUM(Table1[[#This Row],[Regular]:[Holiday]])</f>
        <v>0</v>
      </c>
      <c r="AJ806" s="41">
        <f>IF(Table1[[#This Row],[Total]]=0,0,Table1[[#This Row],[Total2]]-Table1[[#This Row],[Total]])</f>
        <v>0</v>
      </c>
      <c r="AK806" s="41">
        <f>Table1[[#This Row],[Difference]]*Table1[[#This Row],[DDS Funding Percent]]</f>
        <v>0</v>
      </c>
      <c r="AL806" s="41">
        <f>IF(Table1[[#This Row],[Regular Hourly Wage]]&lt;&gt;0,Table1[[#This Row],[Regular Wage Cap]]-Table1[[#This Row],[Regular Hourly Wage]],0)</f>
        <v>0</v>
      </c>
      <c r="AM806" s="38"/>
      <c r="AN806" s="41">
        <f>Table1[[#This Row],[Wage Difference]]*Table1[[#This Row],[Post Wage Increase Time Off Accruals (Hours)]]</f>
        <v>0</v>
      </c>
      <c r="AO806" s="41">
        <f>Table1[[#This Row],[Min Wage Time Off Accrual Expense]]*Table1[[#This Row],[DDS Funding Percent]]</f>
        <v>0</v>
      </c>
      <c r="AP806" s="1"/>
      <c r="AQ806" s="18"/>
    </row>
    <row r="807" spans="3:43" x14ac:dyDescent="0.25">
      <c r="C807" s="58"/>
      <c r="D807" s="57"/>
      <c r="K807" s="41">
        <f>SUM(Table1[[#This Row],[Regular Wages]],Table1[[#This Row],[OvertimeWages]],Table1[[#This Row],[Holiday Wages]],Table1[[#This Row],[Incentive Payments]])</f>
        <v>0</v>
      </c>
      <c r="L807" s="38"/>
      <c r="M807" s="38"/>
      <c r="N807" s="38"/>
      <c r="O807" s="38"/>
      <c r="P807" s="38"/>
      <c r="Q807" s="38"/>
      <c r="R807" s="38"/>
      <c r="S807" s="41">
        <f>SUM(Table1[[#This Row],[Regular Wages2]],Table1[[#This Row],[OvertimeWages4]],Table1[[#This Row],[Holiday Wages6]],Table1[[#This Row],[Incentive Payments8]])</f>
        <v>0</v>
      </c>
      <c r="T807" s="41">
        <f>SUM(Table1[[#This Row],[Total Pre Min Wage Wages]],Table1[[#This Row],[Total After Min Wage Wages]])</f>
        <v>0</v>
      </c>
      <c r="U807" s="41">
        <f>IFERROR(IF(OR(Table1[[#This Row],[Regular Hours]]=0,Table1[[#This Row],[Regular Hours]]=""),VLOOKUP(Table1[[#This Row],[Position Title]],startingWages!$A$2:$D$200,2, FALSE),Table1[[#This Row],[Regular Wages]]/Table1[[#This Row],[Regular Hours]]),0)</f>
        <v>0</v>
      </c>
      <c r="V807" s="41">
        <f>IF(OR(Table1[[#This Row],[OvertimeHours]]="",Table1[[#This Row],[OvertimeHours]]=0),Table1[[#This Row],[Regular Hourly Wage]]*1.5,Table1[[#This Row],[OvertimeWages]]/Table1[[#This Row],[OvertimeHours]])</f>
        <v>0</v>
      </c>
      <c r="W807" s="41">
        <f>IF(OR(Table1[[#This Row],[Holiday Hours]]="",Table1[[#This Row],[Holiday Hours]]=0),Table1[[#This Row],[Regular Hourly Wage]],Table1[[#This Row],[Holiday Wages]]/Table1[[#This Row],[Holiday Hours]])</f>
        <v>0</v>
      </c>
      <c r="X807" s="41" t="str">
        <f>IF(Table1[[#This Row],[Regular Hourly Wage]]&lt;14.05,"$14.75",IF(Table1[[#This Row],[Regular Hourly Wage]]&lt;30,"5%","None"))</f>
        <v>$14.75</v>
      </c>
      <c r="Y807" s="41">
        <f>IF(Table1[[#This Row],[Wage Category]]="5%",Table1[[#This Row],[Regular Hourly Wage]]*1.05,IF(Table1[[#This Row],[Wage Category]]="$14.75",14.75,Table1[[#This Row],[Regular Hourly Wage]]))</f>
        <v>14.75</v>
      </c>
      <c r="Z807" s="41">
        <f>(1+IF(Table1[[#This Row],[Regular Hourly Wage]]=0,0.5,(Table1[[#This Row],[Overtime Hourly Wage]]-Table1[[#This Row],[Regular Hourly Wage]])/Table1[[#This Row],[Regular Hourly Wage]]))*Table1[[#This Row],[Regular Wage Cap]]</f>
        <v>22.125</v>
      </c>
      <c r="AA807" s="41">
        <f>(1+IF(Table1[[#This Row],[Regular Hourly Wage]]=0,0,(Table1[[#This Row],[Holiday Hourly Wage]]-Table1[[#This Row],[Regular Hourly Wage]])/Table1[[#This Row],[Regular Hourly Wage]]))*Table1[[#This Row],[Regular Wage Cap]]</f>
        <v>14.75</v>
      </c>
      <c r="AB807" s="41">
        <f>Table1[[#This Row],[Regular Hours3]]*Table1[[#This Row],[Regular Hourly Wage]]</f>
        <v>0</v>
      </c>
      <c r="AC807" s="41">
        <f>Table1[[#This Row],[OvertimeHours5]]*Table1[[#This Row],[Overtime Hourly Wage]]</f>
        <v>0</v>
      </c>
      <c r="AD807" s="41">
        <f>Table1[[#This Row],[Holiday Hours7]]*Table1[[#This Row],[Holiday Hourly Wage]]</f>
        <v>0</v>
      </c>
      <c r="AE807" s="41">
        <f>SUM(Table1[[#This Row],[Regular10]:[Holiday12]])</f>
        <v>0</v>
      </c>
      <c r="AF807" s="41">
        <f>Table1[[#This Row],[Regular Hours3]]*Table1[[#This Row],[Regular Wage Cap]]</f>
        <v>0</v>
      </c>
      <c r="AG807" s="41">
        <f>Table1[[#This Row],[OvertimeHours5]]*Table1[[#This Row],[Overtime Wage Cap]]</f>
        <v>0</v>
      </c>
      <c r="AH807" s="41">
        <f>Table1[[#This Row],[Holiday Hours7]]*Table1[[#This Row],[Holiday Wage Cap]]</f>
        <v>0</v>
      </c>
      <c r="AI807" s="41">
        <f>SUM(Table1[[#This Row],[Regular]:[Holiday]])</f>
        <v>0</v>
      </c>
      <c r="AJ807" s="41">
        <f>IF(Table1[[#This Row],[Total]]=0,0,Table1[[#This Row],[Total2]]-Table1[[#This Row],[Total]])</f>
        <v>0</v>
      </c>
      <c r="AK807" s="41">
        <f>Table1[[#This Row],[Difference]]*Table1[[#This Row],[DDS Funding Percent]]</f>
        <v>0</v>
      </c>
      <c r="AL807" s="41">
        <f>IF(Table1[[#This Row],[Regular Hourly Wage]]&lt;&gt;0,Table1[[#This Row],[Regular Wage Cap]]-Table1[[#This Row],[Regular Hourly Wage]],0)</f>
        <v>0</v>
      </c>
      <c r="AM807" s="38"/>
      <c r="AN807" s="41">
        <f>Table1[[#This Row],[Wage Difference]]*Table1[[#This Row],[Post Wage Increase Time Off Accruals (Hours)]]</f>
        <v>0</v>
      </c>
      <c r="AO807" s="41">
        <f>Table1[[#This Row],[Min Wage Time Off Accrual Expense]]*Table1[[#This Row],[DDS Funding Percent]]</f>
        <v>0</v>
      </c>
      <c r="AP807" s="1"/>
      <c r="AQ807" s="18"/>
    </row>
    <row r="808" spans="3:43" x14ac:dyDescent="0.25">
      <c r="C808" s="58"/>
      <c r="D808" s="57"/>
      <c r="K808" s="41">
        <f>SUM(Table1[[#This Row],[Regular Wages]],Table1[[#This Row],[OvertimeWages]],Table1[[#This Row],[Holiday Wages]],Table1[[#This Row],[Incentive Payments]])</f>
        <v>0</v>
      </c>
      <c r="L808" s="38"/>
      <c r="M808" s="38"/>
      <c r="N808" s="38"/>
      <c r="O808" s="38"/>
      <c r="P808" s="38"/>
      <c r="Q808" s="38"/>
      <c r="R808" s="38"/>
      <c r="S808" s="41">
        <f>SUM(Table1[[#This Row],[Regular Wages2]],Table1[[#This Row],[OvertimeWages4]],Table1[[#This Row],[Holiday Wages6]],Table1[[#This Row],[Incentive Payments8]])</f>
        <v>0</v>
      </c>
      <c r="T808" s="41">
        <f>SUM(Table1[[#This Row],[Total Pre Min Wage Wages]],Table1[[#This Row],[Total After Min Wage Wages]])</f>
        <v>0</v>
      </c>
      <c r="U808" s="41">
        <f>IFERROR(IF(OR(Table1[[#This Row],[Regular Hours]]=0,Table1[[#This Row],[Regular Hours]]=""),VLOOKUP(Table1[[#This Row],[Position Title]],startingWages!$A$2:$D$200,2, FALSE),Table1[[#This Row],[Regular Wages]]/Table1[[#This Row],[Regular Hours]]),0)</f>
        <v>0</v>
      </c>
      <c r="V808" s="41">
        <f>IF(OR(Table1[[#This Row],[OvertimeHours]]="",Table1[[#This Row],[OvertimeHours]]=0),Table1[[#This Row],[Regular Hourly Wage]]*1.5,Table1[[#This Row],[OvertimeWages]]/Table1[[#This Row],[OvertimeHours]])</f>
        <v>0</v>
      </c>
      <c r="W808" s="41">
        <f>IF(OR(Table1[[#This Row],[Holiday Hours]]="",Table1[[#This Row],[Holiday Hours]]=0),Table1[[#This Row],[Regular Hourly Wage]],Table1[[#This Row],[Holiday Wages]]/Table1[[#This Row],[Holiday Hours]])</f>
        <v>0</v>
      </c>
      <c r="X808" s="41" t="str">
        <f>IF(Table1[[#This Row],[Regular Hourly Wage]]&lt;14.05,"$14.75",IF(Table1[[#This Row],[Regular Hourly Wage]]&lt;30,"5%","None"))</f>
        <v>$14.75</v>
      </c>
      <c r="Y808" s="41">
        <f>IF(Table1[[#This Row],[Wage Category]]="5%",Table1[[#This Row],[Regular Hourly Wage]]*1.05,IF(Table1[[#This Row],[Wage Category]]="$14.75",14.75,Table1[[#This Row],[Regular Hourly Wage]]))</f>
        <v>14.75</v>
      </c>
      <c r="Z808" s="41">
        <f>(1+IF(Table1[[#This Row],[Regular Hourly Wage]]=0,0.5,(Table1[[#This Row],[Overtime Hourly Wage]]-Table1[[#This Row],[Regular Hourly Wage]])/Table1[[#This Row],[Regular Hourly Wage]]))*Table1[[#This Row],[Regular Wage Cap]]</f>
        <v>22.125</v>
      </c>
      <c r="AA808" s="41">
        <f>(1+IF(Table1[[#This Row],[Regular Hourly Wage]]=0,0,(Table1[[#This Row],[Holiday Hourly Wage]]-Table1[[#This Row],[Regular Hourly Wage]])/Table1[[#This Row],[Regular Hourly Wage]]))*Table1[[#This Row],[Regular Wage Cap]]</f>
        <v>14.75</v>
      </c>
      <c r="AB808" s="41">
        <f>Table1[[#This Row],[Regular Hours3]]*Table1[[#This Row],[Regular Hourly Wage]]</f>
        <v>0</v>
      </c>
      <c r="AC808" s="41">
        <f>Table1[[#This Row],[OvertimeHours5]]*Table1[[#This Row],[Overtime Hourly Wage]]</f>
        <v>0</v>
      </c>
      <c r="AD808" s="41">
        <f>Table1[[#This Row],[Holiday Hours7]]*Table1[[#This Row],[Holiday Hourly Wage]]</f>
        <v>0</v>
      </c>
      <c r="AE808" s="41">
        <f>SUM(Table1[[#This Row],[Regular10]:[Holiday12]])</f>
        <v>0</v>
      </c>
      <c r="AF808" s="41">
        <f>Table1[[#This Row],[Regular Hours3]]*Table1[[#This Row],[Regular Wage Cap]]</f>
        <v>0</v>
      </c>
      <c r="AG808" s="41">
        <f>Table1[[#This Row],[OvertimeHours5]]*Table1[[#This Row],[Overtime Wage Cap]]</f>
        <v>0</v>
      </c>
      <c r="AH808" s="41">
        <f>Table1[[#This Row],[Holiday Hours7]]*Table1[[#This Row],[Holiday Wage Cap]]</f>
        <v>0</v>
      </c>
      <c r="AI808" s="41">
        <f>SUM(Table1[[#This Row],[Regular]:[Holiday]])</f>
        <v>0</v>
      </c>
      <c r="AJ808" s="41">
        <f>IF(Table1[[#This Row],[Total]]=0,0,Table1[[#This Row],[Total2]]-Table1[[#This Row],[Total]])</f>
        <v>0</v>
      </c>
      <c r="AK808" s="41">
        <f>Table1[[#This Row],[Difference]]*Table1[[#This Row],[DDS Funding Percent]]</f>
        <v>0</v>
      </c>
      <c r="AL808" s="41">
        <f>IF(Table1[[#This Row],[Regular Hourly Wage]]&lt;&gt;0,Table1[[#This Row],[Regular Wage Cap]]-Table1[[#This Row],[Regular Hourly Wage]],0)</f>
        <v>0</v>
      </c>
      <c r="AM808" s="38"/>
      <c r="AN808" s="41">
        <f>Table1[[#This Row],[Wage Difference]]*Table1[[#This Row],[Post Wage Increase Time Off Accruals (Hours)]]</f>
        <v>0</v>
      </c>
      <c r="AO808" s="41">
        <f>Table1[[#This Row],[Min Wage Time Off Accrual Expense]]*Table1[[#This Row],[DDS Funding Percent]]</f>
        <v>0</v>
      </c>
      <c r="AP808" s="1"/>
      <c r="AQ808" s="18"/>
    </row>
    <row r="809" spans="3:43" x14ac:dyDescent="0.25">
      <c r="C809" s="58"/>
      <c r="D809" s="57"/>
      <c r="K809" s="41">
        <f>SUM(Table1[[#This Row],[Regular Wages]],Table1[[#This Row],[OvertimeWages]],Table1[[#This Row],[Holiday Wages]],Table1[[#This Row],[Incentive Payments]])</f>
        <v>0</v>
      </c>
      <c r="L809" s="38"/>
      <c r="M809" s="38"/>
      <c r="N809" s="38"/>
      <c r="O809" s="38"/>
      <c r="P809" s="38"/>
      <c r="Q809" s="38"/>
      <c r="R809" s="38"/>
      <c r="S809" s="41">
        <f>SUM(Table1[[#This Row],[Regular Wages2]],Table1[[#This Row],[OvertimeWages4]],Table1[[#This Row],[Holiday Wages6]],Table1[[#This Row],[Incentive Payments8]])</f>
        <v>0</v>
      </c>
      <c r="T809" s="41">
        <f>SUM(Table1[[#This Row],[Total Pre Min Wage Wages]],Table1[[#This Row],[Total After Min Wage Wages]])</f>
        <v>0</v>
      </c>
      <c r="U809" s="41">
        <f>IFERROR(IF(OR(Table1[[#This Row],[Regular Hours]]=0,Table1[[#This Row],[Regular Hours]]=""),VLOOKUP(Table1[[#This Row],[Position Title]],startingWages!$A$2:$D$200,2, FALSE),Table1[[#This Row],[Regular Wages]]/Table1[[#This Row],[Regular Hours]]),0)</f>
        <v>0</v>
      </c>
      <c r="V809" s="41">
        <f>IF(OR(Table1[[#This Row],[OvertimeHours]]="",Table1[[#This Row],[OvertimeHours]]=0),Table1[[#This Row],[Regular Hourly Wage]]*1.5,Table1[[#This Row],[OvertimeWages]]/Table1[[#This Row],[OvertimeHours]])</f>
        <v>0</v>
      </c>
      <c r="W809" s="41">
        <f>IF(OR(Table1[[#This Row],[Holiday Hours]]="",Table1[[#This Row],[Holiday Hours]]=0),Table1[[#This Row],[Regular Hourly Wage]],Table1[[#This Row],[Holiday Wages]]/Table1[[#This Row],[Holiday Hours]])</f>
        <v>0</v>
      </c>
      <c r="X809" s="41" t="str">
        <f>IF(Table1[[#This Row],[Regular Hourly Wage]]&lt;14.05,"$14.75",IF(Table1[[#This Row],[Regular Hourly Wage]]&lt;30,"5%","None"))</f>
        <v>$14.75</v>
      </c>
      <c r="Y809" s="41">
        <f>IF(Table1[[#This Row],[Wage Category]]="5%",Table1[[#This Row],[Regular Hourly Wage]]*1.05,IF(Table1[[#This Row],[Wage Category]]="$14.75",14.75,Table1[[#This Row],[Regular Hourly Wage]]))</f>
        <v>14.75</v>
      </c>
      <c r="Z809" s="41">
        <f>(1+IF(Table1[[#This Row],[Regular Hourly Wage]]=0,0.5,(Table1[[#This Row],[Overtime Hourly Wage]]-Table1[[#This Row],[Regular Hourly Wage]])/Table1[[#This Row],[Regular Hourly Wage]]))*Table1[[#This Row],[Regular Wage Cap]]</f>
        <v>22.125</v>
      </c>
      <c r="AA809" s="41">
        <f>(1+IF(Table1[[#This Row],[Regular Hourly Wage]]=0,0,(Table1[[#This Row],[Holiday Hourly Wage]]-Table1[[#This Row],[Regular Hourly Wage]])/Table1[[#This Row],[Regular Hourly Wage]]))*Table1[[#This Row],[Regular Wage Cap]]</f>
        <v>14.75</v>
      </c>
      <c r="AB809" s="41">
        <f>Table1[[#This Row],[Regular Hours3]]*Table1[[#This Row],[Regular Hourly Wage]]</f>
        <v>0</v>
      </c>
      <c r="AC809" s="41">
        <f>Table1[[#This Row],[OvertimeHours5]]*Table1[[#This Row],[Overtime Hourly Wage]]</f>
        <v>0</v>
      </c>
      <c r="AD809" s="41">
        <f>Table1[[#This Row],[Holiday Hours7]]*Table1[[#This Row],[Holiday Hourly Wage]]</f>
        <v>0</v>
      </c>
      <c r="AE809" s="41">
        <f>SUM(Table1[[#This Row],[Regular10]:[Holiday12]])</f>
        <v>0</v>
      </c>
      <c r="AF809" s="41">
        <f>Table1[[#This Row],[Regular Hours3]]*Table1[[#This Row],[Regular Wage Cap]]</f>
        <v>0</v>
      </c>
      <c r="AG809" s="41">
        <f>Table1[[#This Row],[OvertimeHours5]]*Table1[[#This Row],[Overtime Wage Cap]]</f>
        <v>0</v>
      </c>
      <c r="AH809" s="41">
        <f>Table1[[#This Row],[Holiday Hours7]]*Table1[[#This Row],[Holiday Wage Cap]]</f>
        <v>0</v>
      </c>
      <c r="AI809" s="41">
        <f>SUM(Table1[[#This Row],[Regular]:[Holiday]])</f>
        <v>0</v>
      </c>
      <c r="AJ809" s="41">
        <f>IF(Table1[[#This Row],[Total]]=0,0,Table1[[#This Row],[Total2]]-Table1[[#This Row],[Total]])</f>
        <v>0</v>
      </c>
      <c r="AK809" s="41">
        <f>Table1[[#This Row],[Difference]]*Table1[[#This Row],[DDS Funding Percent]]</f>
        <v>0</v>
      </c>
      <c r="AL809" s="41">
        <f>IF(Table1[[#This Row],[Regular Hourly Wage]]&lt;&gt;0,Table1[[#This Row],[Regular Wage Cap]]-Table1[[#This Row],[Regular Hourly Wage]],0)</f>
        <v>0</v>
      </c>
      <c r="AM809" s="38"/>
      <c r="AN809" s="41">
        <f>Table1[[#This Row],[Wage Difference]]*Table1[[#This Row],[Post Wage Increase Time Off Accruals (Hours)]]</f>
        <v>0</v>
      </c>
      <c r="AO809" s="41">
        <f>Table1[[#This Row],[Min Wage Time Off Accrual Expense]]*Table1[[#This Row],[DDS Funding Percent]]</f>
        <v>0</v>
      </c>
      <c r="AP809" s="1"/>
      <c r="AQ809" s="18"/>
    </row>
    <row r="810" spans="3:43" x14ac:dyDescent="0.25">
      <c r="C810" s="58"/>
      <c r="D810" s="57"/>
      <c r="K810" s="41">
        <f>SUM(Table1[[#This Row],[Regular Wages]],Table1[[#This Row],[OvertimeWages]],Table1[[#This Row],[Holiday Wages]],Table1[[#This Row],[Incentive Payments]])</f>
        <v>0</v>
      </c>
      <c r="L810" s="38"/>
      <c r="M810" s="38"/>
      <c r="N810" s="38"/>
      <c r="O810" s="38"/>
      <c r="P810" s="38"/>
      <c r="Q810" s="38"/>
      <c r="R810" s="38"/>
      <c r="S810" s="41">
        <f>SUM(Table1[[#This Row],[Regular Wages2]],Table1[[#This Row],[OvertimeWages4]],Table1[[#This Row],[Holiday Wages6]],Table1[[#This Row],[Incentive Payments8]])</f>
        <v>0</v>
      </c>
      <c r="T810" s="41">
        <f>SUM(Table1[[#This Row],[Total Pre Min Wage Wages]],Table1[[#This Row],[Total After Min Wage Wages]])</f>
        <v>0</v>
      </c>
      <c r="U810" s="41">
        <f>IFERROR(IF(OR(Table1[[#This Row],[Regular Hours]]=0,Table1[[#This Row],[Regular Hours]]=""),VLOOKUP(Table1[[#This Row],[Position Title]],startingWages!$A$2:$D$200,2, FALSE),Table1[[#This Row],[Regular Wages]]/Table1[[#This Row],[Regular Hours]]),0)</f>
        <v>0</v>
      </c>
      <c r="V810" s="41">
        <f>IF(OR(Table1[[#This Row],[OvertimeHours]]="",Table1[[#This Row],[OvertimeHours]]=0),Table1[[#This Row],[Regular Hourly Wage]]*1.5,Table1[[#This Row],[OvertimeWages]]/Table1[[#This Row],[OvertimeHours]])</f>
        <v>0</v>
      </c>
      <c r="W810" s="41">
        <f>IF(OR(Table1[[#This Row],[Holiday Hours]]="",Table1[[#This Row],[Holiday Hours]]=0),Table1[[#This Row],[Regular Hourly Wage]],Table1[[#This Row],[Holiday Wages]]/Table1[[#This Row],[Holiday Hours]])</f>
        <v>0</v>
      </c>
      <c r="X810" s="41" t="str">
        <f>IF(Table1[[#This Row],[Regular Hourly Wage]]&lt;14.05,"$14.75",IF(Table1[[#This Row],[Regular Hourly Wage]]&lt;30,"5%","None"))</f>
        <v>$14.75</v>
      </c>
      <c r="Y810" s="41">
        <f>IF(Table1[[#This Row],[Wage Category]]="5%",Table1[[#This Row],[Regular Hourly Wage]]*1.05,IF(Table1[[#This Row],[Wage Category]]="$14.75",14.75,Table1[[#This Row],[Regular Hourly Wage]]))</f>
        <v>14.75</v>
      </c>
      <c r="Z810" s="41">
        <f>(1+IF(Table1[[#This Row],[Regular Hourly Wage]]=0,0.5,(Table1[[#This Row],[Overtime Hourly Wage]]-Table1[[#This Row],[Regular Hourly Wage]])/Table1[[#This Row],[Regular Hourly Wage]]))*Table1[[#This Row],[Regular Wage Cap]]</f>
        <v>22.125</v>
      </c>
      <c r="AA810" s="41">
        <f>(1+IF(Table1[[#This Row],[Regular Hourly Wage]]=0,0,(Table1[[#This Row],[Holiday Hourly Wage]]-Table1[[#This Row],[Regular Hourly Wage]])/Table1[[#This Row],[Regular Hourly Wage]]))*Table1[[#This Row],[Regular Wage Cap]]</f>
        <v>14.75</v>
      </c>
      <c r="AB810" s="41">
        <f>Table1[[#This Row],[Regular Hours3]]*Table1[[#This Row],[Regular Hourly Wage]]</f>
        <v>0</v>
      </c>
      <c r="AC810" s="41">
        <f>Table1[[#This Row],[OvertimeHours5]]*Table1[[#This Row],[Overtime Hourly Wage]]</f>
        <v>0</v>
      </c>
      <c r="AD810" s="41">
        <f>Table1[[#This Row],[Holiday Hours7]]*Table1[[#This Row],[Holiday Hourly Wage]]</f>
        <v>0</v>
      </c>
      <c r="AE810" s="41">
        <f>SUM(Table1[[#This Row],[Regular10]:[Holiday12]])</f>
        <v>0</v>
      </c>
      <c r="AF810" s="41">
        <f>Table1[[#This Row],[Regular Hours3]]*Table1[[#This Row],[Regular Wage Cap]]</f>
        <v>0</v>
      </c>
      <c r="AG810" s="41">
        <f>Table1[[#This Row],[OvertimeHours5]]*Table1[[#This Row],[Overtime Wage Cap]]</f>
        <v>0</v>
      </c>
      <c r="AH810" s="41">
        <f>Table1[[#This Row],[Holiday Hours7]]*Table1[[#This Row],[Holiday Wage Cap]]</f>
        <v>0</v>
      </c>
      <c r="AI810" s="41">
        <f>SUM(Table1[[#This Row],[Regular]:[Holiday]])</f>
        <v>0</v>
      </c>
      <c r="AJ810" s="41">
        <f>IF(Table1[[#This Row],[Total]]=0,0,Table1[[#This Row],[Total2]]-Table1[[#This Row],[Total]])</f>
        <v>0</v>
      </c>
      <c r="AK810" s="41">
        <f>Table1[[#This Row],[Difference]]*Table1[[#This Row],[DDS Funding Percent]]</f>
        <v>0</v>
      </c>
      <c r="AL810" s="41">
        <f>IF(Table1[[#This Row],[Regular Hourly Wage]]&lt;&gt;0,Table1[[#This Row],[Regular Wage Cap]]-Table1[[#This Row],[Regular Hourly Wage]],0)</f>
        <v>0</v>
      </c>
      <c r="AM810" s="38"/>
      <c r="AN810" s="41">
        <f>Table1[[#This Row],[Wage Difference]]*Table1[[#This Row],[Post Wage Increase Time Off Accruals (Hours)]]</f>
        <v>0</v>
      </c>
      <c r="AO810" s="41">
        <f>Table1[[#This Row],[Min Wage Time Off Accrual Expense]]*Table1[[#This Row],[DDS Funding Percent]]</f>
        <v>0</v>
      </c>
      <c r="AP810" s="1"/>
      <c r="AQ810" s="18"/>
    </row>
    <row r="811" spans="3:43" x14ac:dyDescent="0.25">
      <c r="C811" s="58"/>
      <c r="D811" s="57"/>
      <c r="K811" s="41">
        <f>SUM(Table1[[#This Row],[Regular Wages]],Table1[[#This Row],[OvertimeWages]],Table1[[#This Row],[Holiday Wages]],Table1[[#This Row],[Incentive Payments]])</f>
        <v>0</v>
      </c>
      <c r="L811" s="38"/>
      <c r="M811" s="38"/>
      <c r="N811" s="38"/>
      <c r="O811" s="38"/>
      <c r="P811" s="38"/>
      <c r="Q811" s="38"/>
      <c r="R811" s="38"/>
      <c r="S811" s="41">
        <f>SUM(Table1[[#This Row],[Regular Wages2]],Table1[[#This Row],[OvertimeWages4]],Table1[[#This Row],[Holiday Wages6]],Table1[[#This Row],[Incentive Payments8]])</f>
        <v>0</v>
      </c>
      <c r="T811" s="41">
        <f>SUM(Table1[[#This Row],[Total Pre Min Wage Wages]],Table1[[#This Row],[Total After Min Wage Wages]])</f>
        <v>0</v>
      </c>
      <c r="U811" s="41">
        <f>IFERROR(IF(OR(Table1[[#This Row],[Regular Hours]]=0,Table1[[#This Row],[Regular Hours]]=""),VLOOKUP(Table1[[#This Row],[Position Title]],startingWages!$A$2:$D$200,2, FALSE),Table1[[#This Row],[Regular Wages]]/Table1[[#This Row],[Regular Hours]]),0)</f>
        <v>0</v>
      </c>
      <c r="V811" s="41">
        <f>IF(OR(Table1[[#This Row],[OvertimeHours]]="",Table1[[#This Row],[OvertimeHours]]=0),Table1[[#This Row],[Regular Hourly Wage]]*1.5,Table1[[#This Row],[OvertimeWages]]/Table1[[#This Row],[OvertimeHours]])</f>
        <v>0</v>
      </c>
      <c r="W811" s="41">
        <f>IF(OR(Table1[[#This Row],[Holiday Hours]]="",Table1[[#This Row],[Holiday Hours]]=0),Table1[[#This Row],[Regular Hourly Wage]],Table1[[#This Row],[Holiday Wages]]/Table1[[#This Row],[Holiday Hours]])</f>
        <v>0</v>
      </c>
      <c r="X811" s="41" t="str">
        <f>IF(Table1[[#This Row],[Regular Hourly Wage]]&lt;14.05,"$14.75",IF(Table1[[#This Row],[Regular Hourly Wage]]&lt;30,"5%","None"))</f>
        <v>$14.75</v>
      </c>
      <c r="Y811" s="41">
        <f>IF(Table1[[#This Row],[Wage Category]]="5%",Table1[[#This Row],[Regular Hourly Wage]]*1.05,IF(Table1[[#This Row],[Wage Category]]="$14.75",14.75,Table1[[#This Row],[Regular Hourly Wage]]))</f>
        <v>14.75</v>
      </c>
      <c r="Z811" s="41">
        <f>(1+IF(Table1[[#This Row],[Regular Hourly Wage]]=0,0.5,(Table1[[#This Row],[Overtime Hourly Wage]]-Table1[[#This Row],[Regular Hourly Wage]])/Table1[[#This Row],[Regular Hourly Wage]]))*Table1[[#This Row],[Regular Wage Cap]]</f>
        <v>22.125</v>
      </c>
      <c r="AA811" s="41">
        <f>(1+IF(Table1[[#This Row],[Regular Hourly Wage]]=0,0,(Table1[[#This Row],[Holiday Hourly Wage]]-Table1[[#This Row],[Regular Hourly Wage]])/Table1[[#This Row],[Regular Hourly Wage]]))*Table1[[#This Row],[Regular Wage Cap]]</f>
        <v>14.75</v>
      </c>
      <c r="AB811" s="41">
        <f>Table1[[#This Row],[Regular Hours3]]*Table1[[#This Row],[Regular Hourly Wage]]</f>
        <v>0</v>
      </c>
      <c r="AC811" s="41">
        <f>Table1[[#This Row],[OvertimeHours5]]*Table1[[#This Row],[Overtime Hourly Wage]]</f>
        <v>0</v>
      </c>
      <c r="AD811" s="41">
        <f>Table1[[#This Row],[Holiday Hours7]]*Table1[[#This Row],[Holiday Hourly Wage]]</f>
        <v>0</v>
      </c>
      <c r="AE811" s="41">
        <f>SUM(Table1[[#This Row],[Regular10]:[Holiday12]])</f>
        <v>0</v>
      </c>
      <c r="AF811" s="41">
        <f>Table1[[#This Row],[Regular Hours3]]*Table1[[#This Row],[Regular Wage Cap]]</f>
        <v>0</v>
      </c>
      <c r="AG811" s="41">
        <f>Table1[[#This Row],[OvertimeHours5]]*Table1[[#This Row],[Overtime Wage Cap]]</f>
        <v>0</v>
      </c>
      <c r="AH811" s="41">
        <f>Table1[[#This Row],[Holiday Hours7]]*Table1[[#This Row],[Holiday Wage Cap]]</f>
        <v>0</v>
      </c>
      <c r="AI811" s="41">
        <f>SUM(Table1[[#This Row],[Regular]:[Holiday]])</f>
        <v>0</v>
      </c>
      <c r="AJ811" s="41">
        <f>IF(Table1[[#This Row],[Total]]=0,0,Table1[[#This Row],[Total2]]-Table1[[#This Row],[Total]])</f>
        <v>0</v>
      </c>
      <c r="AK811" s="41">
        <f>Table1[[#This Row],[Difference]]*Table1[[#This Row],[DDS Funding Percent]]</f>
        <v>0</v>
      </c>
      <c r="AL811" s="41">
        <f>IF(Table1[[#This Row],[Regular Hourly Wage]]&lt;&gt;0,Table1[[#This Row],[Regular Wage Cap]]-Table1[[#This Row],[Regular Hourly Wage]],0)</f>
        <v>0</v>
      </c>
      <c r="AM811" s="38"/>
      <c r="AN811" s="41">
        <f>Table1[[#This Row],[Wage Difference]]*Table1[[#This Row],[Post Wage Increase Time Off Accruals (Hours)]]</f>
        <v>0</v>
      </c>
      <c r="AO811" s="41">
        <f>Table1[[#This Row],[Min Wage Time Off Accrual Expense]]*Table1[[#This Row],[DDS Funding Percent]]</f>
        <v>0</v>
      </c>
      <c r="AP811" s="1"/>
      <c r="AQ811" s="18"/>
    </row>
    <row r="812" spans="3:43" x14ac:dyDescent="0.25">
      <c r="C812" s="58"/>
      <c r="D812" s="57"/>
      <c r="K812" s="41">
        <f>SUM(Table1[[#This Row],[Regular Wages]],Table1[[#This Row],[OvertimeWages]],Table1[[#This Row],[Holiday Wages]],Table1[[#This Row],[Incentive Payments]])</f>
        <v>0</v>
      </c>
      <c r="L812" s="38"/>
      <c r="M812" s="38"/>
      <c r="N812" s="38"/>
      <c r="O812" s="38"/>
      <c r="P812" s="38"/>
      <c r="Q812" s="38"/>
      <c r="R812" s="38"/>
      <c r="S812" s="41">
        <f>SUM(Table1[[#This Row],[Regular Wages2]],Table1[[#This Row],[OvertimeWages4]],Table1[[#This Row],[Holiday Wages6]],Table1[[#This Row],[Incentive Payments8]])</f>
        <v>0</v>
      </c>
      <c r="T812" s="41">
        <f>SUM(Table1[[#This Row],[Total Pre Min Wage Wages]],Table1[[#This Row],[Total After Min Wage Wages]])</f>
        <v>0</v>
      </c>
      <c r="U812" s="41">
        <f>IFERROR(IF(OR(Table1[[#This Row],[Regular Hours]]=0,Table1[[#This Row],[Regular Hours]]=""),VLOOKUP(Table1[[#This Row],[Position Title]],startingWages!$A$2:$D$200,2, FALSE),Table1[[#This Row],[Regular Wages]]/Table1[[#This Row],[Regular Hours]]),0)</f>
        <v>0</v>
      </c>
      <c r="V812" s="41">
        <f>IF(OR(Table1[[#This Row],[OvertimeHours]]="",Table1[[#This Row],[OvertimeHours]]=0),Table1[[#This Row],[Regular Hourly Wage]]*1.5,Table1[[#This Row],[OvertimeWages]]/Table1[[#This Row],[OvertimeHours]])</f>
        <v>0</v>
      </c>
      <c r="W812" s="41">
        <f>IF(OR(Table1[[#This Row],[Holiday Hours]]="",Table1[[#This Row],[Holiday Hours]]=0),Table1[[#This Row],[Regular Hourly Wage]],Table1[[#This Row],[Holiday Wages]]/Table1[[#This Row],[Holiday Hours]])</f>
        <v>0</v>
      </c>
      <c r="X812" s="41" t="str">
        <f>IF(Table1[[#This Row],[Regular Hourly Wage]]&lt;14.05,"$14.75",IF(Table1[[#This Row],[Regular Hourly Wage]]&lt;30,"5%","None"))</f>
        <v>$14.75</v>
      </c>
      <c r="Y812" s="41">
        <f>IF(Table1[[#This Row],[Wage Category]]="5%",Table1[[#This Row],[Regular Hourly Wage]]*1.05,IF(Table1[[#This Row],[Wage Category]]="$14.75",14.75,Table1[[#This Row],[Regular Hourly Wage]]))</f>
        <v>14.75</v>
      </c>
      <c r="Z812" s="41">
        <f>(1+IF(Table1[[#This Row],[Regular Hourly Wage]]=0,0.5,(Table1[[#This Row],[Overtime Hourly Wage]]-Table1[[#This Row],[Regular Hourly Wage]])/Table1[[#This Row],[Regular Hourly Wage]]))*Table1[[#This Row],[Regular Wage Cap]]</f>
        <v>22.125</v>
      </c>
      <c r="AA812" s="41">
        <f>(1+IF(Table1[[#This Row],[Regular Hourly Wage]]=0,0,(Table1[[#This Row],[Holiday Hourly Wage]]-Table1[[#This Row],[Regular Hourly Wage]])/Table1[[#This Row],[Regular Hourly Wage]]))*Table1[[#This Row],[Regular Wage Cap]]</f>
        <v>14.75</v>
      </c>
      <c r="AB812" s="41">
        <f>Table1[[#This Row],[Regular Hours3]]*Table1[[#This Row],[Regular Hourly Wage]]</f>
        <v>0</v>
      </c>
      <c r="AC812" s="41">
        <f>Table1[[#This Row],[OvertimeHours5]]*Table1[[#This Row],[Overtime Hourly Wage]]</f>
        <v>0</v>
      </c>
      <c r="AD812" s="41">
        <f>Table1[[#This Row],[Holiday Hours7]]*Table1[[#This Row],[Holiday Hourly Wage]]</f>
        <v>0</v>
      </c>
      <c r="AE812" s="41">
        <f>SUM(Table1[[#This Row],[Regular10]:[Holiday12]])</f>
        <v>0</v>
      </c>
      <c r="AF812" s="41">
        <f>Table1[[#This Row],[Regular Hours3]]*Table1[[#This Row],[Regular Wage Cap]]</f>
        <v>0</v>
      </c>
      <c r="AG812" s="41">
        <f>Table1[[#This Row],[OvertimeHours5]]*Table1[[#This Row],[Overtime Wage Cap]]</f>
        <v>0</v>
      </c>
      <c r="AH812" s="41">
        <f>Table1[[#This Row],[Holiday Hours7]]*Table1[[#This Row],[Holiday Wage Cap]]</f>
        <v>0</v>
      </c>
      <c r="AI812" s="41">
        <f>SUM(Table1[[#This Row],[Regular]:[Holiday]])</f>
        <v>0</v>
      </c>
      <c r="AJ812" s="41">
        <f>IF(Table1[[#This Row],[Total]]=0,0,Table1[[#This Row],[Total2]]-Table1[[#This Row],[Total]])</f>
        <v>0</v>
      </c>
      <c r="AK812" s="41">
        <f>Table1[[#This Row],[Difference]]*Table1[[#This Row],[DDS Funding Percent]]</f>
        <v>0</v>
      </c>
      <c r="AL812" s="41">
        <f>IF(Table1[[#This Row],[Regular Hourly Wage]]&lt;&gt;0,Table1[[#This Row],[Regular Wage Cap]]-Table1[[#This Row],[Regular Hourly Wage]],0)</f>
        <v>0</v>
      </c>
      <c r="AM812" s="38"/>
      <c r="AN812" s="41">
        <f>Table1[[#This Row],[Wage Difference]]*Table1[[#This Row],[Post Wage Increase Time Off Accruals (Hours)]]</f>
        <v>0</v>
      </c>
      <c r="AO812" s="41">
        <f>Table1[[#This Row],[Min Wage Time Off Accrual Expense]]*Table1[[#This Row],[DDS Funding Percent]]</f>
        <v>0</v>
      </c>
      <c r="AP812" s="1"/>
      <c r="AQ812" s="18"/>
    </row>
    <row r="813" spans="3:43" x14ac:dyDescent="0.25">
      <c r="C813" s="58"/>
      <c r="D813" s="57"/>
      <c r="K813" s="41">
        <f>SUM(Table1[[#This Row],[Regular Wages]],Table1[[#This Row],[OvertimeWages]],Table1[[#This Row],[Holiday Wages]],Table1[[#This Row],[Incentive Payments]])</f>
        <v>0</v>
      </c>
      <c r="L813" s="38"/>
      <c r="M813" s="38"/>
      <c r="N813" s="38"/>
      <c r="O813" s="38"/>
      <c r="P813" s="38"/>
      <c r="Q813" s="38"/>
      <c r="R813" s="38"/>
      <c r="S813" s="41">
        <f>SUM(Table1[[#This Row],[Regular Wages2]],Table1[[#This Row],[OvertimeWages4]],Table1[[#This Row],[Holiday Wages6]],Table1[[#This Row],[Incentive Payments8]])</f>
        <v>0</v>
      </c>
      <c r="T813" s="41">
        <f>SUM(Table1[[#This Row],[Total Pre Min Wage Wages]],Table1[[#This Row],[Total After Min Wage Wages]])</f>
        <v>0</v>
      </c>
      <c r="U813" s="41">
        <f>IFERROR(IF(OR(Table1[[#This Row],[Regular Hours]]=0,Table1[[#This Row],[Regular Hours]]=""),VLOOKUP(Table1[[#This Row],[Position Title]],startingWages!$A$2:$D$200,2, FALSE),Table1[[#This Row],[Regular Wages]]/Table1[[#This Row],[Regular Hours]]),0)</f>
        <v>0</v>
      </c>
      <c r="V813" s="41">
        <f>IF(OR(Table1[[#This Row],[OvertimeHours]]="",Table1[[#This Row],[OvertimeHours]]=0),Table1[[#This Row],[Regular Hourly Wage]]*1.5,Table1[[#This Row],[OvertimeWages]]/Table1[[#This Row],[OvertimeHours]])</f>
        <v>0</v>
      </c>
      <c r="W813" s="41">
        <f>IF(OR(Table1[[#This Row],[Holiday Hours]]="",Table1[[#This Row],[Holiday Hours]]=0),Table1[[#This Row],[Regular Hourly Wage]],Table1[[#This Row],[Holiday Wages]]/Table1[[#This Row],[Holiday Hours]])</f>
        <v>0</v>
      </c>
      <c r="X813" s="41" t="str">
        <f>IF(Table1[[#This Row],[Regular Hourly Wage]]&lt;14.05,"$14.75",IF(Table1[[#This Row],[Regular Hourly Wage]]&lt;30,"5%","None"))</f>
        <v>$14.75</v>
      </c>
      <c r="Y813" s="41">
        <f>IF(Table1[[#This Row],[Wage Category]]="5%",Table1[[#This Row],[Regular Hourly Wage]]*1.05,IF(Table1[[#This Row],[Wage Category]]="$14.75",14.75,Table1[[#This Row],[Regular Hourly Wage]]))</f>
        <v>14.75</v>
      </c>
      <c r="Z813" s="41">
        <f>(1+IF(Table1[[#This Row],[Regular Hourly Wage]]=0,0.5,(Table1[[#This Row],[Overtime Hourly Wage]]-Table1[[#This Row],[Regular Hourly Wage]])/Table1[[#This Row],[Regular Hourly Wage]]))*Table1[[#This Row],[Regular Wage Cap]]</f>
        <v>22.125</v>
      </c>
      <c r="AA813" s="41">
        <f>(1+IF(Table1[[#This Row],[Regular Hourly Wage]]=0,0,(Table1[[#This Row],[Holiday Hourly Wage]]-Table1[[#This Row],[Regular Hourly Wage]])/Table1[[#This Row],[Regular Hourly Wage]]))*Table1[[#This Row],[Regular Wage Cap]]</f>
        <v>14.75</v>
      </c>
      <c r="AB813" s="41">
        <f>Table1[[#This Row],[Regular Hours3]]*Table1[[#This Row],[Regular Hourly Wage]]</f>
        <v>0</v>
      </c>
      <c r="AC813" s="41">
        <f>Table1[[#This Row],[OvertimeHours5]]*Table1[[#This Row],[Overtime Hourly Wage]]</f>
        <v>0</v>
      </c>
      <c r="AD813" s="41">
        <f>Table1[[#This Row],[Holiday Hours7]]*Table1[[#This Row],[Holiday Hourly Wage]]</f>
        <v>0</v>
      </c>
      <c r="AE813" s="41">
        <f>SUM(Table1[[#This Row],[Regular10]:[Holiday12]])</f>
        <v>0</v>
      </c>
      <c r="AF813" s="41">
        <f>Table1[[#This Row],[Regular Hours3]]*Table1[[#This Row],[Regular Wage Cap]]</f>
        <v>0</v>
      </c>
      <c r="AG813" s="41">
        <f>Table1[[#This Row],[OvertimeHours5]]*Table1[[#This Row],[Overtime Wage Cap]]</f>
        <v>0</v>
      </c>
      <c r="AH813" s="41">
        <f>Table1[[#This Row],[Holiday Hours7]]*Table1[[#This Row],[Holiday Wage Cap]]</f>
        <v>0</v>
      </c>
      <c r="AI813" s="41">
        <f>SUM(Table1[[#This Row],[Regular]:[Holiday]])</f>
        <v>0</v>
      </c>
      <c r="AJ813" s="41">
        <f>IF(Table1[[#This Row],[Total]]=0,0,Table1[[#This Row],[Total2]]-Table1[[#This Row],[Total]])</f>
        <v>0</v>
      </c>
      <c r="AK813" s="41">
        <f>Table1[[#This Row],[Difference]]*Table1[[#This Row],[DDS Funding Percent]]</f>
        <v>0</v>
      </c>
      <c r="AL813" s="41">
        <f>IF(Table1[[#This Row],[Regular Hourly Wage]]&lt;&gt;0,Table1[[#This Row],[Regular Wage Cap]]-Table1[[#This Row],[Regular Hourly Wage]],0)</f>
        <v>0</v>
      </c>
      <c r="AM813" s="38"/>
      <c r="AN813" s="41">
        <f>Table1[[#This Row],[Wage Difference]]*Table1[[#This Row],[Post Wage Increase Time Off Accruals (Hours)]]</f>
        <v>0</v>
      </c>
      <c r="AO813" s="41">
        <f>Table1[[#This Row],[Min Wage Time Off Accrual Expense]]*Table1[[#This Row],[DDS Funding Percent]]</f>
        <v>0</v>
      </c>
      <c r="AP813" s="1"/>
      <c r="AQ813" s="18"/>
    </row>
    <row r="814" spans="3:43" x14ac:dyDescent="0.25">
      <c r="C814" s="58"/>
      <c r="D814" s="57"/>
      <c r="K814" s="41">
        <f>SUM(Table1[[#This Row],[Regular Wages]],Table1[[#This Row],[OvertimeWages]],Table1[[#This Row],[Holiday Wages]],Table1[[#This Row],[Incentive Payments]])</f>
        <v>0</v>
      </c>
      <c r="L814" s="38"/>
      <c r="M814" s="38"/>
      <c r="N814" s="38"/>
      <c r="O814" s="38"/>
      <c r="P814" s="38"/>
      <c r="Q814" s="38"/>
      <c r="R814" s="38"/>
      <c r="S814" s="41">
        <f>SUM(Table1[[#This Row],[Regular Wages2]],Table1[[#This Row],[OvertimeWages4]],Table1[[#This Row],[Holiday Wages6]],Table1[[#This Row],[Incentive Payments8]])</f>
        <v>0</v>
      </c>
      <c r="T814" s="41">
        <f>SUM(Table1[[#This Row],[Total Pre Min Wage Wages]],Table1[[#This Row],[Total After Min Wage Wages]])</f>
        <v>0</v>
      </c>
      <c r="U814" s="41">
        <f>IFERROR(IF(OR(Table1[[#This Row],[Regular Hours]]=0,Table1[[#This Row],[Regular Hours]]=""),VLOOKUP(Table1[[#This Row],[Position Title]],startingWages!$A$2:$D$200,2, FALSE),Table1[[#This Row],[Regular Wages]]/Table1[[#This Row],[Regular Hours]]),0)</f>
        <v>0</v>
      </c>
      <c r="V814" s="41">
        <f>IF(OR(Table1[[#This Row],[OvertimeHours]]="",Table1[[#This Row],[OvertimeHours]]=0),Table1[[#This Row],[Regular Hourly Wage]]*1.5,Table1[[#This Row],[OvertimeWages]]/Table1[[#This Row],[OvertimeHours]])</f>
        <v>0</v>
      </c>
      <c r="W814" s="41">
        <f>IF(OR(Table1[[#This Row],[Holiday Hours]]="",Table1[[#This Row],[Holiday Hours]]=0),Table1[[#This Row],[Regular Hourly Wage]],Table1[[#This Row],[Holiday Wages]]/Table1[[#This Row],[Holiday Hours]])</f>
        <v>0</v>
      </c>
      <c r="X814" s="41" t="str">
        <f>IF(Table1[[#This Row],[Regular Hourly Wage]]&lt;14.05,"$14.75",IF(Table1[[#This Row],[Regular Hourly Wage]]&lt;30,"5%","None"))</f>
        <v>$14.75</v>
      </c>
      <c r="Y814" s="41">
        <f>IF(Table1[[#This Row],[Wage Category]]="5%",Table1[[#This Row],[Regular Hourly Wage]]*1.05,IF(Table1[[#This Row],[Wage Category]]="$14.75",14.75,Table1[[#This Row],[Regular Hourly Wage]]))</f>
        <v>14.75</v>
      </c>
      <c r="Z814" s="41">
        <f>(1+IF(Table1[[#This Row],[Regular Hourly Wage]]=0,0.5,(Table1[[#This Row],[Overtime Hourly Wage]]-Table1[[#This Row],[Regular Hourly Wage]])/Table1[[#This Row],[Regular Hourly Wage]]))*Table1[[#This Row],[Regular Wage Cap]]</f>
        <v>22.125</v>
      </c>
      <c r="AA814" s="41">
        <f>(1+IF(Table1[[#This Row],[Regular Hourly Wage]]=0,0,(Table1[[#This Row],[Holiday Hourly Wage]]-Table1[[#This Row],[Regular Hourly Wage]])/Table1[[#This Row],[Regular Hourly Wage]]))*Table1[[#This Row],[Regular Wage Cap]]</f>
        <v>14.75</v>
      </c>
      <c r="AB814" s="41">
        <f>Table1[[#This Row],[Regular Hours3]]*Table1[[#This Row],[Regular Hourly Wage]]</f>
        <v>0</v>
      </c>
      <c r="AC814" s="41">
        <f>Table1[[#This Row],[OvertimeHours5]]*Table1[[#This Row],[Overtime Hourly Wage]]</f>
        <v>0</v>
      </c>
      <c r="AD814" s="41">
        <f>Table1[[#This Row],[Holiday Hours7]]*Table1[[#This Row],[Holiday Hourly Wage]]</f>
        <v>0</v>
      </c>
      <c r="AE814" s="41">
        <f>SUM(Table1[[#This Row],[Regular10]:[Holiday12]])</f>
        <v>0</v>
      </c>
      <c r="AF814" s="41">
        <f>Table1[[#This Row],[Regular Hours3]]*Table1[[#This Row],[Regular Wage Cap]]</f>
        <v>0</v>
      </c>
      <c r="AG814" s="41">
        <f>Table1[[#This Row],[OvertimeHours5]]*Table1[[#This Row],[Overtime Wage Cap]]</f>
        <v>0</v>
      </c>
      <c r="AH814" s="41">
        <f>Table1[[#This Row],[Holiday Hours7]]*Table1[[#This Row],[Holiday Wage Cap]]</f>
        <v>0</v>
      </c>
      <c r="AI814" s="41">
        <f>SUM(Table1[[#This Row],[Regular]:[Holiday]])</f>
        <v>0</v>
      </c>
      <c r="AJ814" s="41">
        <f>IF(Table1[[#This Row],[Total]]=0,0,Table1[[#This Row],[Total2]]-Table1[[#This Row],[Total]])</f>
        <v>0</v>
      </c>
      <c r="AK814" s="41">
        <f>Table1[[#This Row],[Difference]]*Table1[[#This Row],[DDS Funding Percent]]</f>
        <v>0</v>
      </c>
      <c r="AL814" s="41">
        <f>IF(Table1[[#This Row],[Regular Hourly Wage]]&lt;&gt;0,Table1[[#This Row],[Regular Wage Cap]]-Table1[[#This Row],[Regular Hourly Wage]],0)</f>
        <v>0</v>
      </c>
      <c r="AM814" s="38"/>
      <c r="AN814" s="41">
        <f>Table1[[#This Row],[Wage Difference]]*Table1[[#This Row],[Post Wage Increase Time Off Accruals (Hours)]]</f>
        <v>0</v>
      </c>
      <c r="AO814" s="41">
        <f>Table1[[#This Row],[Min Wage Time Off Accrual Expense]]*Table1[[#This Row],[DDS Funding Percent]]</f>
        <v>0</v>
      </c>
      <c r="AP814" s="1"/>
      <c r="AQ814" s="18"/>
    </row>
    <row r="815" spans="3:43" x14ac:dyDescent="0.25">
      <c r="C815" s="58"/>
      <c r="D815" s="57"/>
      <c r="K815" s="41">
        <f>SUM(Table1[[#This Row],[Regular Wages]],Table1[[#This Row],[OvertimeWages]],Table1[[#This Row],[Holiday Wages]],Table1[[#This Row],[Incentive Payments]])</f>
        <v>0</v>
      </c>
      <c r="L815" s="38"/>
      <c r="M815" s="38"/>
      <c r="N815" s="38"/>
      <c r="O815" s="38"/>
      <c r="P815" s="38"/>
      <c r="Q815" s="38"/>
      <c r="R815" s="38"/>
      <c r="S815" s="41">
        <f>SUM(Table1[[#This Row],[Regular Wages2]],Table1[[#This Row],[OvertimeWages4]],Table1[[#This Row],[Holiday Wages6]],Table1[[#This Row],[Incentive Payments8]])</f>
        <v>0</v>
      </c>
      <c r="T815" s="41">
        <f>SUM(Table1[[#This Row],[Total Pre Min Wage Wages]],Table1[[#This Row],[Total After Min Wage Wages]])</f>
        <v>0</v>
      </c>
      <c r="U815" s="41">
        <f>IFERROR(IF(OR(Table1[[#This Row],[Regular Hours]]=0,Table1[[#This Row],[Regular Hours]]=""),VLOOKUP(Table1[[#This Row],[Position Title]],startingWages!$A$2:$D$200,2, FALSE),Table1[[#This Row],[Regular Wages]]/Table1[[#This Row],[Regular Hours]]),0)</f>
        <v>0</v>
      </c>
      <c r="V815" s="41">
        <f>IF(OR(Table1[[#This Row],[OvertimeHours]]="",Table1[[#This Row],[OvertimeHours]]=0),Table1[[#This Row],[Regular Hourly Wage]]*1.5,Table1[[#This Row],[OvertimeWages]]/Table1[[#This Row],[OvertimeHours]])</f>
        <v>0</v>
      </c>
      <c r="W815" s="41">
        <f>IF(OR(Table1[[#This Row],[Holiday Hours]]="",Table1[[#This Row],[Holiday Hours]]=0),Table1[[#This Row],[Regular Hourly Wage]],Table1[[#This Row],[Holiday Wages]]/Table1[[#This Row],[Holiday Hours]])</f>
        <v>0</v>
      </c>
      <c r="X815" s="41" t="str">
        <f>IF(Table1[[#This Row],[Regular Hourly Wage]]&lt;14.05,"$14.75",IF(Table1[[#This Row],[Regular Hourly Wage]]&lt;30,"5%","None"))</f>
        <v>$14.75</v>
      </c>
      <c r="Y815" s="41">
        <f>IF(Table1[[#This Row],[Wage Category]]="5%",Table1[[#This Row],[Regular Hourly Wage]]*1.05,IF(Table1[[#This Row],[Wage Category]]="$14.75",14.75,Table1[[#This Row],[Regular Hourly Wage]]))</f>
        <v>14.75</v>
      </c>
      <c r="Z815" s="41">
        <f>(1+IF(Table1[[#This Row],[Regular Hourly Wage]]=0,0.5,(Table1[[#This Row],[Overtime Hourly Wage]]-Table1[[#This Row],[Regular Hourly Wage]])/Table1[[#This Row],[Regular Hourly Wage]]))*Table1[[#This Row],[Regular Wage Cap]]</f>
        <v>22.125</v>
      </c>
      <c r="AA815" s="41">
        <f>(1+IF(Table1[[#This Row],[Regular Hourly Wage]]=0,0,(Table1[[#This Row],[Holiday Hourly Wage]]-Table1[[#This Row],[Regular Hourly Wage]])/Table1[[#This Row],[Regular Hourly Wage]]))*Table1[[#This Row],[Regular Wage Cap]]</f>
        <v>14.75</v>
      </c>
      <c r="AB815" s="41">
        <f>Table1[[#This Row],[Regular Hours3]]*Table1[[#This Row],[Regular Hourly Wage]]</f>
        <v>0</v>
      </c>
      <c r="AC815" s="41">
        <f>Table1[[#This Row],[OvertimeHours5]]*Table1[[#This Row],[Overtime Hourly Wage]]</f>
        <v>0</v>
      </c>
      <c r="AD815" s="41">
        <f>Table1[[#This Row],[Holiday Hours7]]*Table1[[#This Row],[Holiday Hourly Wage]]</f>
        <v>0</v>
      </c>
      <c r="AE815" s="41">
        <f>SUM(Table1[[#This Row],[Regular10]:[Holiday12]])</f>
        <v>0</v>
      </c>
      <c r="AF815" s="41">
        <f>Table1[[#This Row],[Regular Hours3]]*Table1[[#This Row],[Regular Wage Cap]]</f>
        <v>0</v>
      </c>
      <c r="AG815" s="41">
        <f>Table1[[#This Row],[OvertimeHours5]]*Table1[[#This Row],[Overtime Wage Cap]]</f>
        <v>0</v>
      </c>
      <c r="AH815" s="41">
        <f>Table1[[#This Row],[Holiday Hours7]]*Table1[[#This Row],[Holiday Wage Cap]]</f>
        <v>0</v>
      </c>
      <c r="AI815" s="41">
        <f>SUM(Table1[[#This Row],[Regular]:[Holiday]])</f>
        <v>0</v>
      </c>
      <c r="AJ815" s="41">
        <f>IF(Table1[[#This Row],[Total]]=0,0,Table1[[#This Row],[Total2]]-Table1[[#This Row],[Total]])</f>
        <v>0</v>
      </c>
      <c r="AK815" s="41">
        <f>Table1[[#This Row],[Difference]]*Table1[[#This Row],[DDS Funding Percent]]</f>
        <v>0</v>
      </c>
      <c r="AL815" s="41">
        <f>IF(Table1[[#This Row],[Regular Hourly Wage]]&lt;&gt;0,Table1[[#This Row],[Regular Wage Cap]]-Table1[[#This Row],[Regular Hourly Wage]],0)</f>
        <v>0</v>
      </c>
      <c r="AM815" s="38"/>
      <c r="AN815" s="41">
        <f>Table1[[#This Row],[Wage Difference]]*Table1[[#This Row],[Post Wage Increase Time Off Accruals (Hours)]]</f>
        <v>0</v>
      </c>
      <c r="AO815" s="41">
        <f>Table1[[#This Row],[Min Wage Time Off Accrual Expense]]*Table1[[#This Row],[DDS Funding Percent]]</f>
        <v>0</v>
      </c>
      <c r="AP815" s="1"/>
      <c r="AQ815" s="18"/>
    </row>
    <row r="816" spans="3:43" x14ac:dyDescent="0.25">
      <c r="C816" s="58"/>
      <c r="D816" s="57"/>
      <c r="K816" s="41">
        <f>SUM(Table1[[#This Row],[Regular Wages]],Table1[[#This Row],[OvertimeWages]],Table1[[#This Row],[Holiday Wages]],Table1[[#This Row],[Incentive Payments]])</f>
        <v>0</v>
      </c>
      <c r="L816" s="38"/>
      <c r="M816" s="38"/>
      <c r="N816" s="38"/>
      <c r="O816" s="38"/>
      <c r="P816" s="38"/>
      <c r="Q816" s="38"/>
      <c r="R816" s="38"/>
      <c r="S816" s="41">
        <f>SUM(Table1[[#This Row],[Regular Wages2]],Table1[[#This Row],[OvertimeWages4]],Table1[[#This Row],[Holiday Wages6]],Table1[[#This Row],[Incentive Payments8]])</f>
        <v>0</v>
      </c>
      <c r="T816" s="41">
        <f>SUM(Table1[[#This Row],[Total Pre Min Wage Wages]],Table1[[#This Row],[Total After Min Wage Wages]])</f>
        <v>0</v>
      </c>
      <c r="U816" s="41">
        <f>IFERROR(IF(OR(Table1[[#This Row],[Regular Hours]]=0,Table1[[#This Row],[Regular Hours]]=""),VLOOKUP(Table1[[#This Row],[Position Title]],startingWages!$A$2:$D$200,2, FALSE),Table1[[#This Row],[Regular Wages]]/Table1[[#This Row],[Regular Hours]]),0)</f>
        <v>0</v>
      </c>
      <c r="V816" s="41">
        <f>IF(OR(Table1[[#This Row],[OvertimeHours]]="",Table1[[#This Row],[OvertimeHours]]=0),Table1[[#This Row],[Regular Hourly Wage]]*1.5,Table1[[#This Row],[OvertimeWages]]/Table1[[#This Row],[OvertimeHours]])</f>
        <v>0</v>
      </c>
      <c r="W816" s="41">
        <f>IF(OR(Table1[[#This Row],[Holiday Hours]]="",Table1[[#This Row],[Holiday Hours]]=0),Table1[[#This Row],[Regular Hourly Wage]],Table1[[#This Row],[Holiday Wages]]/Table1[[#This Row],[Holiday Hours]])</f>
        <v>0</v>
      </c>
      <c r="X816" s="41" t="str">
        <f>IF(Table1[[#This Row],[Regular Hourly Wage]]&lt;14.05,"$14.75",IF(Table1[[#This Row],[Regular Hourly Wage]]&lt;30,"5%","None"))</f>
        <v>$14.75</v>
      </c>
      <c r="Y816" s="41">
        <f>IF(Table1[[#This Row],[Wage Category]]="5%",Table1[[#This Row],[Regular Hourly Wage]]*1.05,IF(Table1[[#This Row],[Wage Category]]="$14.75",14.75,Table1[[#This Row],[Regular Hourly Wage]]))</f>
        <v>14.75</v>
      </c>
      <c r="Z816" s="41">
        <f>(1+IF(Table1[[#This Row],[Regular Hourly Wage]]=0,0.5,(Table1[[#This Row],[Overtime Hourly Wage]]-Table1[[#This Row],[Regular Hourly Wage]])/Table1[[#This Row],[Regular Hourly Wage]]))*Table1[[#This Row],[Regular Wage Cap]]</f>
        <v>22.125</v>
      </c>
      <c r="AA816" s="41">
        <f>(1+IF(Table1[[#This Row],[Regular Hourly Wage]]=0,0,(Table1[[#This Row],[Holiday Hourly Wage]]-Table1[[#This Row],[Regular Hourly Wage]])/Table1[[#This Row],[Regular Hourly Wage]]))*Table1[[#This Row],[Regular Wage Cap]]</f>
        <v>14.75</v>
      </c>
      <c r="AB816" s="41">
        <f>Table1[[#This Row],[Regular Hours3]]*Table1[[#This Row],[Regular Hourly Wage]]</f>
        <v>0</v>
      </c>
      <c r="AC816" s="41">
        <f>Table1[[#This Row],[OvertimeHours5]]*Table1[[#This Row],[Overtime Hourly Wage]]</f>
        <v>0</v>
      </c>
      <c r="AD816" s="41">
        <f>Table1[[#This Row],[Holiday Hours7]]*Table1[[#This Row],[Holiday Hourly Wage]]</f>
        <v>0</v>
      </c>
      <c r="AE816" s="41">
        <f>SUM(Table1[[#This Row],[Regular10]:[Holiday12]])</f>
        <v>0</v>
      </c>
      <c r="AF816" s="41">
        <f>Table1[[#This Row],[Regular Hours3]]*Table1[[#This Row],[Regular Wage Cap]]</f>
        <v>0</v>
      </c>
      <c r="AG816" s="41">
        <f>Table1[[#This Row],[OvertimeHours5]]*Table1[[#This Row],[Overtime Wage Cap]]</f>
        <v>0</v>
      </c>
      <c r="AH816" s="41">
        <f>Table1[[#This Row],[Holiday Hours7]]*Table1[[#This Row],[Holiday Wage Cap]]</f>
        <v>0</v>
      </c>
      <c r="AI816" s="41">
        <f>SUM(Table1[[#This Row],[Regular]:[Holiday]])</f>
        <v>0</v>
      </c>
      <c r="AJ816" s="41">
        <f>IF(Table1[[#This Row],[Total]]=0,0,Table1[[#This Row],[Total2]]-Table1[[#This Row],[Total]])</f>
        <v>0</v>
      </c>
      <c r="AK816" s="41">
        <f>Table1[[#This Row],[Difference]]*Table1[[#This Row],[DDS Funding Percent]]</f>
        <v>0</v>
      </c>
      <c r="AL816" s="41">
        <f>IF(Table1[[#This Row],[Regular Hourly Wage]]&lt;&gt;0,Table1[[#This Row],[Regular Wage Cap]]-Table1[[#This Row],[Regular Hourly Wage]],0)</f>
        <v>0</v>
      </c>
      <c r="AM816" s="38"/>
      <c r="AN816" s="41">
        <f>Table1[[#This Row],[Wage Difference]]*Table1[[#This Row],[Post Wage Increase Time Off Accruals (Hours)]]</f>
        <v>0</v>
      </c>
      <c r="AO816" s="41">
        <f>Table1[[#This Row],[Min Wage Time Off Accrual Expense]]*Table1[[#This Row],[DDS Funding Percent]]</f>
        <v>0</v>
      </c>
      <c r="AP816" s="1"/>
      <c r="AQ816" s="18"/>
    </row>
    <row r="817" spans="3:43" x14ac:dyDescent="0.25">
      <c r="C817" s="58"/>
      <c r="D817" s="57"/>
      <c r="K817" s="41">
        <f>SUM(Table1[[#This Row],[Regular Wages]],Table1[[#This Row],[OvertimeWages]],Table1[[#This Row],[Holiday Wages]],Table1[[#This Row],[Incentive Payments]])</f>
        <v>0</v>
      </c>
      <c r="L817" s="38"/>
      <c r="M817" s="38"/>
      <c r="N817" s="38"/>
      <c r="O817" s="38"/>
      <c r="P817" s="38"/>
      <c r="Q817" s="38"/>
      <c r="R817" s="38"/>
      <c r="S817" s="41">
        <f>SUM(Table1[[#This Row],[Regular Wages2]],Table1[[#This Row],[OvertimeWages4]],Table1[[#This Row],[Holiday Wages6]],Table1[[#This Row],[Incentive Payments8]])</f>
        <v>0</v>
      </c>
      <c r="T817" s="41">
        <f>SUM(Table1[[#This Row],[Total Pre Min Wage Wages]],Table1[[#This Row],[Total After Min Wage Wages]])</f>
        <v>0</v>
      </c>
      <c r="U817" s="41">
        <f>IFERROR(IF(OR(Table1[[#This Row],[Regular Hours]]=0,Table1[[#This Row],[Regular Hours]]=""),VLOOKUP(Table1[[#This Row],[Position Title]],startingWages!$A$2:$D$200,2, FALSE),Table1[[#This Row],[Regular Wages]]/Table1[[#This Row],[Regular Hours]]),0)</f>
        <v>0</v>
      </c>
      <c r="V817" s="41">
        <f>IF(OR(Table1[[#This Row],[OvertimeHours]]="",Table1[[#This Row],[OvertimeHours]]=0),Table1[[#This Row],[Regular Hourly Wage]]*1.5,Table1[[#This Row],[OvertimeWages]]/Table1[[#This Row],[OvertimeHours]])</f>
        <v>0</v>
      </c>
      <c r="W817" s="41">
        <f>IF(OR(Table1[[#This Row],[Holiday Hours]]="",Table1[[#This Row],[Holiday Hours]]=0),Table1[[#This Row],[Regular Hourly Wage]],Table1[[#This Row],[Holiday Wages]]/Table1[[#This Row],[Holiday Hours]])</f>
        <v>0</v>
      </c>
      <c r="X817" s="41" t="str">
        <f>IF(Table1[[#This Row],[Regular Hourly Wage]]&lt;14.05,"$14.75",IF(Table1[[#This Row],[Regular Hourly Wage]]&lt;30,"5%","None"))</f>
        <v>$14.75</v>
      </c>
      <c r="Y817" s="41">
        <f>IF(Table1[[#This Row],[Wage Category]]="5%",Table1[[#This Row],[Regular Hourly Wage]]*1.05,IF(Table1[[#This Row],[Wage Category]]="$14.75",14.75,Table1[[#This Row],[Regular Hourly Wage]]))</f>
        <v>14.75</v>
      </c>
      <c r="Z817" s="41">
        <f>(1+IF(Table1[[#This Row],[Regular Hourly Wage]]=0,0.5,(Table1[[#This Row],[Overtime Hourly Wage]]-Table1[[#This Row],[Regular Hourly Wage]])/Table1[[#This Row],[Regular Hourly Wage]]))*Table1[[#This Row],[Regular Wage Cap]]</f>
        <v>22.125</v>
      </c>
      <c r="AA817" s="41">
        <f>(1+IF(Table1[[#This Row],[Regular Hourly Wage]]=0,0,(Table1[[#This Row],[Holiday Hourly Wage]]-Table1[[#This Row],[Regular Hourly Wage]])/Table1[[#This Row],[Regular Hourly Wage]]))*Table1[[#This Row],[Regular Wage Cap]]</f>
        <v>14.75</v>
      </c>
      <c r="AB817" s="41">
        <f>Table1[[#This Row],[Regular Hours3]]*Table1[[#This Row],[Regular Hourly Wage]]</f>
        <v>0</v>
      </c>
      <c r="AC817" s="41">
        <f>Table1[[#This Row],[OvertimeHours5]]*Table1[[#This Row],[Overtime Hourly Wage]]</f>
        <v>0</v>
      </c>
      <c r="AD817" s="41">
        <f>Table1[[#This Row],[Holiday Hours7]]*Table1[[#This Row],[Holiday Hourly Wage]]</f>
        <v>0</v>
      </c>
      <c r="AE817" s="41">
        <f>SUM(Table1[[#This Row],[Regular10]:[Holiday12]])</f>
        <v>0</v>
      </c>
      <c r="AF817" s="41">
        <f>Table1[[#This Row],[Regular Hours3]]*Table1[[#This Row],[Regular Wage Cap]]</f>
        <v>0</v>
      </c>
      <c r="AG817" s="41">
        <f>Table1[[#This Row],[OvertimeHours5]]*Table1[[#This Row],[Overtime Wage Cap]]</f>
        <v>0</v>
      </c>
      <c r="AH817" s="41">
        <f>Table1[[#This Row],[Holiday Hours7]]*Table1[[#This Row],[Holiday Wage Cap]]</f>
        <v>0</v>
      </c>
      <c r="AI817" s="41">
        <f>SUM(Table1[[#This Row],[Regular]:[Holiday]])</f>
        <v>0</v>
      </c>
      <c r="AJ817" s="41">
        <f>IF(Table1[[#This Row],[Total]]=0,0,Table1[[#This Row],[Total2]]-Table1[[#This Row],[Total]])</f>
        <v>0</v>
      </c>
      <c r="AK817" s="41">
        <f>Table1[[#This Row],[Difference]]*Table1[[#This Row],[DDS Funding Percent]]</f>
        <v>0</v>
      </c>
      <c r="AL817" s="41">
        <f>IF(Table1[[#This Row],[Regular Hourly Wage]]&lt;&gt;0,Table1[[#This Row],[Regular Wage Cap]]-Table1[[#This Row],[Regular Hourly Wage]],0)</f>
        <v>0</v>
      </c>
      <c r="AM817" s="38"/>
      <c r="AN817" s="41">
        <f>Table1[[#This Row],[Wage Difference]]*Table1[[#This Row],[Post Wage Increase Time Off Accruals (Hours)]]</f>
        <v>0</v>
      </c>
      <c r="AO817" s="41">
        <f>Table1[[#This Row],[Min Wage Time Off Accrual Expense]]*Table1[[#This Row],[DDS Funding Percent]]</f>
        <v>0</v>
      </c>
      <c r="AP817" s="1"/>
      <c r="AQ817" s="18"/>
    </row>
    <row r="818" spans="3:43" x14ac:dyDescent="0.25">
      <c r="C818" s="58"/>
      <c r="D818" s="57"/>
      <c r="K818" s="41">
        <f>SUM(Table1[[#This Row],[Regular Wages]],Table1[[#This Row],[OvertimeWages]],Table1[[#This Row],[Holiday Wages]],Table1[[#This Row],[Incentive Payments]])</f>
        <v>0</v>
      </c>
      <c r="L818" s="38"/>
      <c r="M818" s="38"/>
      <c r="N818" s="38"/>
      <c r="O818" s="38"/>
      <c r="P818" s="38"/>
      <c r="Q818" s="38"/>
      <c r="R818" s="38"/>
      <c r="S818" s="41">
        <f>SUM(Table1[[#This Row],[Regular Wages2]],Table1[[#This Row],[OvertimeWages4]],Table1[[#This Row],[Holiday Wages6]],Table1[[#This Row],[Incentive Payments8]])</f>
        <v>0</v>
      </c>
      <c r="T818" s="41">
        <f>SUM(Table1[[#This Row],[Total Pre Min Wage Wages]],Table1[[#This Row],[Total After Min Wage Wages]])</f>
        <v>0</v>
      </c>
      <c r="U818" s="41">
        <f>IFERROR(IF(OR(Table1[[#This Row],[Regular Hours]]=0,Table1[[#This Row],[Regular Hours]]=""),VLOOKUP(Table1[[#This Row],[Position Title]],startingWages!$A$2:$D$200,2, FALSE),Table1[[#This Row],[Regular Wages]]/Table1[[#This Row],[Regular Hours]]),0)</f>
        <v>0</v>
      </c>
      <c r="V818" s="41">
        <f>IF(OR(Table1[[#This Row],[OvertimeHours]]="",Table1[[#This Row],[OvertimeHours]]=0),Table1[[#This Row],[Regular Hourly Wage]]*1.5,Table1[[#This Row],[OvertimeWages]]/Table1[[#This Row],[OvertimeHours]])</f>
        <v>0</v>
      </c>
      <c r="W818" s="41">
        <f>IF(OR(Table1[[#This Row],[Holiday Hours]]="",Table1[[#This Row],[Holiday Hours]]=0),Table1[[#This Row],[Regular Hourly Wage]],Table1[[#This Row],[Holiday Wages]]/Table1[[#This Row],[Holiday Hours]])</f>
        <v>0</v>
      </c>
      <c r="X818" s="41" t="str">
        <f>IF(Table1[[#This Row],[Regular Hourly Wage]]&lt;14.05,"$14.75",IF(Table1[[#This Row],[Regular Hourly Wage]]&lt;30,"5%","None"))</f>
        <v>$14.75</v>
      </c>
      <c r="Y818" s="41">
        <f>IF(Table1[[#This Row],[Wage Category]]="5%",Table1[[#This Row],[Regular Hourly Wage]]*1.05,IF(Table1[[#This Row],[Wage Category]]="$14.75",14.75,Table1[[#This Row],[Regular Hourly Wage]]))</f>
        <v>14.75</v>
      </c>
      <c r="Z818" s="41">
        <f>(1+IF(Table1[[#This Row],[Regular Hourly Wage]]=0,0.5,(Table1[[#This Row],[Overtime Hourly Wage]]-Table1[[#This Row],[Regular Hourly Wage]])/Table1[[#This Row],[Regular Hourly Wage]]))*Table1[[#This Row],[Regular Wage Cap]]</f>
        <v>22.125</v>
      </c>
      <c r="AA818" s="41">
        <f>(1+IF(Table1[[#This Row],[Regular Hourly Wage]]=0,0,(Table1[[#This Row],[Holiday Hourly Wage]]-Table1[[#This Row],[Regular Hourly Wage]])/Table1[[#This Row],[Regular Hourly Wage]]))*Table1[[#This Row],[Regular Wage Cap]]</f>
        <v>14.75</v>
      </c>
      <c r="AB818" s="41">
        <f>Table1[[#This Row],[Regular Hours3]]*Table1[[#This Row],[Regular Hourly Wage]]</f>
        <v>0</v>
      </c>
      <c r="AC818" s="41">
        <f>Table1[[#This Row],[OvertimeHours5]]*Table1[[#This Row],[Overtime Hourly Wage]]</f>
        <v>0</v>
      </c>
      <c r="AD818" s="41">
        <f>Table1[[#This Row],[Holiday Hours7]]*Table1[[#This Row],[Holiday Hourly Wage]]</f>
        <v>0</v>
      </c>
      <c r="AE818" s="41">
        <f>SUM(Table1[[#This Row],[Regular10]:[Holiday12]])</f>
        <v>0</v>
      </c>
      <c r="AF818" s="41">
        <f>Table1[[#This Row],[Regular Hours3]]*Table1[[#This Row],[Regular Wage Cap]]</f>
        <v>0</v>
      </c>
      <c r="AG818" s="41">
        <f>Table1[[#This Row],[OvertimeHours5]]*Table1[[#This Row],[Overtime Wage Cap]]</f>
        <v>0</v>
      </c>
      <c r="AH818" s="41">
        <f>Table1[[#This Row],[Holiday Hours7]]*Table1[[#This Row],[Holiday Wage Cap]]</f>
        <v>0</v>
      </c>
      <c r="AI818" s="41">
        <f>SUM(Table1[[#This Row],[Regular]:[Holiday]])</f>
        <v>0</v>
      </c>
      <c r="AJ818" s="41">
        <f>IF(Table1[[#This Row],[Total]]=0,0,Table1[[#This Row],[Total2]]-Table1[[#This Row],[Total]])</f>
        <v>0</v>
      </c>
      <c r="AK818" s="41">
        <f>Table1[[#This Row],[Difference]]*Table1[[#This Row],[DDS Funding Percent]]</f>
        <v>0</v>
      </c>
      <c r="AL818" s="41">
        <f>IF(Table1[[#This Row],[Regular Hourly Wage]]&lt;&gt;0,Table1[[#This Row],[Regular Wage Cap]]-Table1[[#This Row],[Regular Hourly Wage]],0)</f>
        <v>0</v>
      </c>
      <c r="AM818" s="38"/>
      <c r="AN818" s="41">
        <f>Table1[[#This Row],[Wage Difference]]*Table1[[#This Row],[Post Wage Increase Time Off Accruals (Hours)]]</f>
        <v>0</v>
      </c>
      <c r="AO818" s="41">
        <f>Table1[[#This Row],[Min Wage Time Off Accrual Expense]]*Table1[[#This Row],[DDS Funding Percent]]</f>
        <v>0</v>
      </c>
      <c r="AP818" s="1"/>
      <c r="AQ818" s="18"/>
    </row>
    <row r="819" spans="3:43" x14ac:dyDescent="0.25">
      <c r="C819" s="58"/>
      <c r="D819" s="57"/>
      <c r="K819" s="41">
        <f>SUM(Table1[[#This Row],[Regular Wages]],Table1[[#This Row],[OvertimeWages]],Table1[[#This Row],[Holiday Wages]],Table1[[#This Row],[Incentive Payments]])</f>
        <v>0</v>
      </c>
      <c r="L819" s="38"/>
      <c r="M819" s="38"/>
      <c r="N819" s="38"/>
      <c r="O819" s="38"/>
      <c r="P819" s="38"/>
      <c r="Q819" s="38"/>
      <c r="R819" s="38"/>
      <c r="S819" s="41">
        <f>SUM(Table1[[#This Row],[Regular Wages2]],Table1[[#This Row],[OvertimeWages4]],Table1[[#This Row],[Holiday Wages6]],Table1[[#This Row],[Incentive Payments8]])</f>
        <v>0</v>
      </c>
      <c r="T819" s="41">
        <f>SUM(Table1[[#This Row],[Total Pre Min Wage Wages]],Table1[[#This Row],[Total After Min Wage Wages]])</f>
        <v>0</v>
      </c>
      <c r="U819" s="41">
        <f>IFERROR(IF(OR(Table1[[#This Row],[Regular Hours]]=0,Table1[[#This Row],[Regular Hours]]=""),VLOOKUP(Table1[[#This Row],[Position Title]],startingWages!$A$2:$D$200,2, FALSE),Table1[[#This Row],[Regular Wages]]/Table1[[#This Row],[Regular Hours]]),0)</f>
        <v>0</v>
      </c>
      <c r="V819" s="41">
        <f>IF(OR(Table1[[#This Row],[OvertimeHours]]="",Table1[[#This Row],[OvertimeHours]]=0),Table1[[#This Row],[Regular Hourly Wage]]*1.5,Table1[[#This Row],[OvertimeWages]]/Table1[[#This Row],[OvertimeHours]])</f>
        <v>0</v>
      </c>
      <c r="W819" s="41">
        <f>IF(OR(Table1[[#This Row],[Holiday Hours]]="",Table1[[#This Row],[Holiday Hours]]=0),Table1[[#This Row],[Regular Hourly Wage]],Table1[[#This Row],[Holiday Wages]]/Table1[[#This Row],[Holiday Hours]])</f>
        <v>0</v>
      </c>
      <c r="X819" s="41" t="str">
        <f>IF(Table1[[#This Row],[Regular Hourly Wage]]&lt;14.05,"$14.75",IF(Table1[[#This Row],[Regular Hourly Wage]]&lt;30,"5%","None"))</f>
        <v>$14.75</v>
      </c>
      <c r="Y819" s="41">
        <f>IF(Table1[[#This Row],[Wage Category]]="5%",Table1[[#This Row],[Regular Hourly Wage]]*1.05,IF(Table1[[#This Row],[Wage Category]]="$14.75",14.75,Table1[[#This Row],[Regular Hourly Wage]]))</f>
        <v>14.75</v>
      </c>
      <c r="Z819" s="41">
        <f>(1+IF(Table1[[#This Row],[Regular Hourly Wage]]=0,0.5,(Table1[[#This Row],[Overtime Hourly Wage]]-Table1[[#This Row],[Regular Hourly Wage]])/Table1[[#This Row],[Regular Hourly Wage]]))*Table1[[#This Row],[Regular Wage Cap]]</f>
        <v>22.125</v>
      </c>
      <c r="AA819" s="41">
        <f>(1+IF(Table1[[#This Row],[Regular Hourly Wage]]=0,0,(Table1[[#This Row],[Holiday Hourly Wage]]-Table1[[#This Row],[Regular Hourly Wage]])/Table1[[#This Row],[Regular Hourly Wage]]))*Table1[[#This Row],[Regular Wage Cap]]</f>
        <v>14.75</v>
      </c>
      <c r="AB819" s="41">
        <f>Table1[[#This Row],[Regular Hours3]]*Table1[[#This Row],[Regular Hourly Wage]]</f>
        <v>0</v>
      </c>
      <c r="AC819" s="41">
        <f>Table1[[#This Row],[OvertimeHours5]]*Table1[[#This Row],[Overtime Hourly Wage]]</f>
        <v>0</v>
      </c>
      <c r="AD819" s="41">
        <f>Table1[[#This Row],[Holiday Hours7]]*Table1[[#This Row],[Holiday Hourly Wage]]</f>
        <v>0</v>
      </c>
      <c r="AE819" s="41">
        <f>SUM(Table1[[#This Row],[Regular10]:[Holiday12]])</f>
        <v>0</v>
      </c>
      <c r="AF819" s="41">
        <f>Table1[[#This Row],[Regular Hours3]]*Table1[[#This Row],[Regular Wage Cap]]</f>
        <v>0</v>
      </c>
      <c r="AG819" s="41">
        <f>Table1[[#This Row],[OvertimeHours5]]*Table1[[#This Row],[Overtime Wage Cap]]</f>
        <v>0</v>
      </c>
      <c r="AH819" s="41">
        <f>Table1[[#This Row],[Holiday Hours7]]*Table1[[#This Row],[Holiday Wage Cap]]</f>
        <v>0</v>
      </c>
      <c r="AI819" s="41">
        <f>SUM(Table1[[#This Row],[Regular]:[Holiday]])</f>
        <v>0</v>
      </c>
      <c r="AJ819" s="41">
        <f>IF(Table1[[#This Row],[Total]]=0,0,Table1[[#This Row],[Total2]]-Table1[[#This Row],[Total]])</f>
        <v>0</v>
      </c>
      <c r="AK819" s="41">
        <f>Table1[[#This Row],[Difference]]*Table1[[#This Row],[DDS Funding Percent]]</f>
        <v>0</v>
      </c>
      <c r="AL819" s="41">
        <f>IF(Table1[[#This Row],[Regular Hourly Wage]]&lt;&gt;0,Table1[[#This Row],[Regular Wage Cap]]-Table1[[#This Row],[Regular Hourly Wage]],0)</f>
        <v>0</v>
      </c>
      <c r="AM819" s="38"/>
      <c r="AN819" s="41">
        <f>Table1[[#This Row],[Wage Difference]]*Table1[[#This Row],[Post Wage Increase Time Off Accruals (Hours)]]</f>
        <v>0</v>
      </c>
      <c r="AO819" s="41">
        <f>Table1[[#This Row],[Min Wage Time Off Accrual Expense]]*Table1[[#This Row],[DDS Funding Percent]]</f>
        <v>0</v>
      </c>
      <c r="AP819" s="1"/>
      <c r="AQ819" s="18"/>
    </row>
    <row r="820" spans="3:43" x14ac:dyDescent="0.25">
      <c r="C820" s="58"/>
      <c r="D820" s="57"/>
      <c r="K820" s="41">
        <f>SUM(Table1[[#This Row],[Regular Wages]],Table1[[#This Row],[OvertimeWages]],Table1[[#This Row],[Holiday Wages]],Table1[[#This Row],[Incentive Payments]])</f>
        <v>0</v>
      </c>
      <c r="L820" s="38"/>
      <c r="M820" s="38"/>
      <c r="N820" s="38"/>
      <c r="O820" s="38"/>
      <c r="P820" s="38"/>
      <c r="Q820" s="38"/>
      <c r="R820" s="38"/>
      <c r="S820" s="41">
        <f>SUM(Table1[[#This Row],[Regular Wages2]],Table1[[#This Row],[OvertimeWages4]],Table1[[#This Row],[Holiday Wages6]],Table1[[#This Row],[Incentive Payments8]])</f>
        <v>0</v>
      </c>
      <c r="T820" s="41">
        <f>SUM(Table1[[#This Row],[Total Pre Min Wage Wages]],Table1[[#This Row],[Total After Min Wage Wages]])</f>
        <v>0</v>
      </c>
      <c r="U820" s="41">
        <f>IFERROR(IF(OR(Table1[[#This Row],[Regular Hours]]=0,Table1[[#This Row],[Regular Hours]]=""),VLOOKUP(Table1[[#This Row],[Position Title]],startingWages!$A$2:$D$200,2, FALSE),Table1[[#This Row],[Regular Wages]]/Table1[[#This Row],[Regular Hours]]),0)</f>
        <v>0</v>
      </c>
      <c r="V820" s="41">
        <f>IF(OR(Table1[[#This Row],[OvertimeHours]]="",Table1[[#This Row],[OvertimeHours]]=0),Table1[[#This Row],[Regular Hourly Wage]]*1.5,Table1[[#This Row],[OvertimeWages]]/Table1[[#This Row],[OvertimeHours]])</f>
        <v>0</v>
      </c>
      <c r="W820" s="41">
        <f>IF(OR(Table1[[#This Row],[Holiday Hours]]="",Table1[[#This Row],[Holiday Hours]]=0),Table1[[#This Row],[Regular Hourly Wage]],Table1[[#This Row],[Holiday Wages]]/Table1[[#This Row],[Holiday Hours]])</f>
        <v>0</v>
      </c>
      <c r="X820" s="41" t="str">
        <f>IF(Table1[[#This Row],[Regular Hourly Wage]]&lt;14.05,"$14.75",IF(Table1[[#This Row],[Regular Hourly Wage]]&lt;30,"5%","None"))</f>
        <v>$14.75</v>
      </c>
      <c r="Y820" s="41">
        <f>IF(Table1[[#This Row],[Wage Category]]="5%",Table1[[#This Row],[Regular Hourly Wage]]*1.05,IF(Table1[[#This Row],[Wage Category]]="$14.75",14.75,Table1[[#This Row],[Regular Hourly Wage]]))</f>
        <v>14.75</v>
      </c>
      <c r="Z820" s="41">
        <f>(1+IF(Table1[[#This Row],[Regular Hourly Wage]]=0,0.5,(Table1[[#This Row],[Overtime Hourly Wage]]-Table1[[#This Row],[Regular Hourly Wage]])/Table1[[#This Row],[Regular Hourly Wage]]))*Table1[[#This Row],[Regular Wage Cap]]</f>
        <v>22.125</v>
      </c>
      <c r="AA820" s="41">
        <f>(1+IF(Table1[[#This Row],[Regular Hourly Wage]]=0,0,(Table1[[#This Row],[Holiday Hourly Wage]]-Table1[[#This Row],[Regular Hourly Wage]])/Table1[[#This Row],[Regular Hourly Wage]]))*Table1[[#This Row],[Regular Wage Cap]]</f>
        <v>14.75</v>
      </c>
      <c r="AB820" s="41">
        <f>Table1[[#This Row],[Regular Hours3]]*Table1[[#This Row],[Regular Hourly Wage]]</f>
        <v>0</v>
      </c>
      <c r="AC820" s="41">
        <f>Table1[[#This Row],[OvertimeHours5]]*Table1[[#This Row],[Overtime Hourly Wage]]</f>
        <v>0</v>
      </c>
      <c r="AD820" s="41">
        <f>Table1[[#This Row],[Holiday Hours7]]*Table1[[#This Row],[Holiday Hourly Wage]]</f>
        <v>0</v>
      </c>
      <c r="AE820" s="41">
        <f>SUM(Table1[[#This Row],[Regular10]:[Holiday12]])</f>
        <v>0</v>
      </c>
      <c r="AF820" s="41">
        <f>Table1[[#This Row],[Regular Hours3]]*Table1[[#This Row],[Regular Wage Cap]]</f>
        <v>0</v>
      </c>
      <c r="AG820" s="41">
        <f>Table1[[#This Row],[OvertimeHours5]]*Table1[[#This Row],[Overtime Wage Cap]]</f>
        <v>0</v>
      </c>
      <c r="AH820" s="41">
        <f>Table1[[#This Row],[Holiday Hours7]]*Table1[[#This Row],[Holiday Wage Cap]]</f>
        <v>0</v>
      </c>
      <c r="AI820" s="41">
        <f>SUM(Table1[[#This Row],[Regular]:[Holiday]])</f>
        <v>0</v>
      </c>
      <c r="AJ820" s="41">
        <f>IF(Table1[[#This Row],[Total]]=0,0,Table1[[#This Row],[Total2]]-Table1[[#This Row],[Total]])</f>
        <v>0</v>
      </c>
      <c r="AK820" s="41">
        <f>Table1[[#This Row],[Difference]]*Table1[[#This Row],[DDS Funding Percent]]</f>
        <v>0</v>
      </c>
      <c r="AL820" s="41">
        <f>IF(Table1[[#This Row],[Regular Hourly Wage]]&lt;&gt;0,Table1[[#This Row],[Regular Wage Cap]]-Table1[[#This Row],[Regular Hourly Wage]],0)</f>
        <v>0</v>
      </c>
      <c r="AM820" s="38"/>
      <c r="AN820" s="41">
        <f>Table1[[#This Row],[Wage Difference]]*Table1[[#This Row],[Post Wage Increase Time Off Accruals (Hours)]]</f>
        <v>0</v>
      </c>
      <c r="AO820" s="41">
        <f>Table1[[#This Row],[Min Wage Time Off Accrual Expense]]*Table1[[#This Row],[DDS Funding Percent]]</f>
        <v>0</v>
      </c>
      <c r="AP820" s="1"/>
      <c r="AQ820" s="18"/>
    </row>
    <row r="821" spans="3:43" x14ac:dyDescent="0.25">
      <c r="C821" s="58"/>
      <c r="D821" s="57"/>
      <c r="K821" s="41">
        <f>SUM(Table1[[#This Row],[Regular Wages]],Table1[[#This Row],[OvertimeWages]],Table1[[#This Row],[Holiday Wages]],Table1[[#This Row],[Incentive Payments]])</f>
        <v>0</v>
      </c>
      <c r="L821" s="38"/>
      <c r="M821" s="38"/>
      <c r="N821" s="38"/>
      <c r="O821" s="38"/>
      <c r="P821" s="38"/>
      <c r="Q821" s="38"/>
      <c r="R821" s="38"/>
      <c r="S821" s="41">
        <f>SUM(Table1[[#This Row],[Regular Wages2]],Table1[[#This Row],[OvertimeWages4]],Table1[[#This Row],[Holiday Wages6]],Table1[[#This Row],[Incentive Payments8]])</f>
        <v>0</v>
      </c>
      <c r="T821" s="41">
        <f>SUM(Table1[[#This Row],[Total Pre Min Wage Wages]],Table1[[#This Row],[Total After Min Wage Wages]])</f>
        <v>0</v>
      </c>
      <c r="U821" s="41">
        <f>IFERROR(IF(OR(Table1[[#This Row],[Regular Hours]]=0,Table1[[#This Row],[Regular Hours]]=""),VLOOKUP(Table1[[#This Row],[Position Title]],startingWages!$A$2:$D$200,2, FALSE),Table1[[#This Row],[Regular Wages]]/Table1[[#This Row],[Regular Hours]]),0)</f>
        <v>0</v>
      </c>
      <c r="V821" s="41">
        <f>IF(OR(Table1[[#This Row],[OvertimeHours]]="",Table1[[#This Row],[OvertimeHours]]=0),Table1[[#This Row],[Regular Hourly Wage]]*1.5,Table1[[#This Row],[OvertimeWages]]/Table1[[#This Row],[OvertimeHours]])</f>
        <v>0</v>
      </c>
      <c r="W821" s="41">
        <f>IF(OR(Table1[[#This Row],[Holiday Hours]]="",Table1[[#This Row],[Holiday Hours]]=0),Table1[[#This Row],[Regular Hourly Wage]],Table1[[#This Row],[Holiday Wages]]/Table1[[#This Row],[Holiday Hours]])</f>
        <v>0</v>
      </c>
      <c r="X821" s="41" t="str">
        <f>IF(Table1[[#This Row],[Regular Hourly Wage]]&lt;14.05,"$14.75",IF(Table1[[#This Row],[Regular Hourly Wage]]&lt;30,"5%","None"))</f>
        <v>$14.75</v>
      </c>
      <c r="Y821" s="41">
        <f>IF(Table1[[#This Row],[Wage Category]]="5%",Table1[[#This Row],[Regular Hourly Wage]]*1.05,IF(Table1[[#This Row],[Wage Category]]="$14.75",14.75,Table1[[#This Row],[Regular Hourly Wage]]))</f>
        <v>14.75</v>
      </c>
      <c r="Z821" s="41">
        <f>(1+IF(Table1[[#This Row],[Regular Hourly Wage]]=0,0.5,(Table1[[#This Row],[Overtime Hourly Wage]]-Table1[[#This Row],[Regular Hourly Wage]])/Table1[[#This Row],[Regular Hourly Wage]]))*Table1[[#This Row],[Regular Wage Cap]]</f>
        <v>22.125</v>
      </c>
      <c r="AA821" s="41">
        <f>(1+IF(Table1[[#This Row],[Regular Hourly Wage]]=0,0,(Table1[[#This Row],[Holiday Hourly Wage]]-Table1[[#This Row],[Regular Hourly Wage]])/Table1[[#This Row],[Regular Hourly Wage]]))*Table1[[#This Row],[Regular Wage Cap]]</f>
        <v>14.75</v>
      </c>
      <c r="AB821" s="41">
        <f>Table1[[#This Row],[Regular Hours3]]*Table1[[#This Row],[Regular Hourly Wage]]</f>
        <v>0</v>
      </c>
      <c r="AC821" s="41">
        <f>Table1[[#This Row],[OvertimeHours5]]*Table1[[#This Row],[Overtime Hourly Wage]]</f>
        <v>0</v>
      </c>
      <c r="AD821" s="41">
        <f>Table1[[#This Row],[Holiday Hours7]]*Table1[[#This Row],[Holiday Hourly Wage]]</f>
        <v>0</v>
      </c>
      <c r="AE821" s="41">
        <f>SUM(Table1[[#This Row],[Regular10]:[Holiday12]])</f>
        <v>0</v>
      </c>
      <c r="AF821" s="41">
        <f>Table1[[#This Row],[Regular Hours3]]*Table1[[#This Row],[Regular Wage Cap]]</f>
        <v>0</v>
      </c>
      <c r="AG821" s="41">
        <f>Table1[[#This Row],[OvertimeHours5]]*Table1[[#This Row],[Overtime Wage Cap]]</f>
        <v>0</v>
      </c>
      <c r="AH821" s="41">
        <f>Table1[[#This Row],[Holiday Hours7]]*Table1[[#This Row],[Holiday Wage Cap]]</f>
        <v>0</v>
      </c>
      <c r="AI821" s="41">
        <f>SUM(Table1[[#This Row],[Regular]:[Holiday]])</f>
        <v>0</v>
      </c>
      <c r="AJ821" s="41">
        <f>IF(Table1[[#This Row],[Total]]=0,0,Table1[[#This Row],[Total2]]-Table1[[#This Row],[Total]])</f>
        <v>0</v>
      </c>
      <c r="AK821" s="41">
        <f>Table1[[#This Row],[Difference]]*Table1[[#This Row],[DDS Funding Percent]]</f>
        <v>0</v>
      </c>
      <c r="AL821" s="41">
        <f>IF(Table1[[#This Row],[Regular Hourly Wage]]&lt;&gt;0,Table1[[#This Row],[Regular Wage Cap]]-Table1[[#This Row],[Regular Hourly Wage]],0)</f>
        <v>0</v>
      </c>
      <c r="AM821" s="38"/>
      <c r="AN821" s="41">
        <f>Table1[[#This Row],[Wage Difference]]*Table1[[#This Row],[Post Wage Increase Time Off Accruals (Hours)]]</f>
        <v>0</v>
      </c>
      <c r="AO821" s="41">
        <f>Table1[[#This Row],[Min Wage Time Off Accrual Expense]]*Table1[[#This Row],[DDS Funding Percent]]</f>
        <v>0</v>
      </c>
      <c r="AP821" s="1"/>
      <c r="AQ821" s="18"/>
    </row>
    <row r="822" spans="3:43" x14ac:dyDescent="0.25">
      <c r="C822" s="58"/>
      <c r="D822" s="57"/>
      <c r="K822" s="41">
        <f>SUM(Table1[[#This Row],[Regular Wages]],Table1[[#This Row],[OvertimeWages]],Table1[[#This Row],[Holiday Wages]],Table1[[#This Row],[Incentive Payments]])</f>
        <v>0</v>
      </c>
      <c r="L822" s="38"/>
      <c r="M822" s="38"/>
      <c r="N822" s="38"/>
      <c r="O822" s="38"/>
      <c r="P822" s="38"/>
      <c r="Q822" s="38"/>
      <c r="R822" s="38"/>
      <c r="S822" s="41">
        <f>SUM(Table1[[#This Row],[Regular Wages2]],Table1[[#This Row],[OvertimeWages4]],Table1[[#This Row],[Holiday Wages6]],Table1[[#This Row],[Incentive Payments8]])</f>
        <v>0</v>
      </c>
      <c r="T822" s="41">
        <f>SUM(Table1[[#This Row],[Total Pre Min Wage Wages]],Table1[[#This Row],[Total After Min Wage Wages]])</f>
        <v>0</v>
      </c>
      <c r="U822" s="41">
        <f>IFERROR(IF(OR(Table1[[#This Row],[Regular Hours]]=0,Table1[[#This Row],[Regular Hours]]=""),VLOOKUP(Table1[[#This Row],[Position Title]],startingWages!$A$2:$D$200,2, FALSE),Table1[[#This Row],[Regular Wages]]/Table1[[#This Row],[Regular Hours]]),0)</f>
        <v>0</v>
      </c>
      <c r="V822" s="41">
        <f>IF(OR(Table1[[#This Row],[OvertimeHours]]="",Table1[[#This Row],[OvertimeHours]]=0),Table1[[#This Row],[Regular Hourly Wage]]*1.5,Table1[[#This Row],[OvertimeWages]]/Table1[[#This Row],[OvertimeHours]])</f>
        <v>0</v>
      </c>
      <c r="W822" s="41">
        <f>IF(OR(Table1[[#This Row],[Holiday Hours]]="",Table1[[#This Row],[Holiday Hours]]=0),Table1[[#This Row],[Regular Hourly Wage]],Table1[[#This Row],[Holiday Wages]]/Table1[[#This Row],[Holiday Hours]])</f>
        <v>0</v>
      </c>
      <c r="X822" s="41" t="str">
        <f>IF(Table1[[#This Row],[Regular Hourly Wage]]&lt;14.05,"$14.75",IF(Table1[[#This Row],[Regular Hourly Wage]]&lt;30,"5%","None"))</f>
        <v>$14.75</v>
      </c>
      <c r="Y822" s="41">
        <f>IF(Table1[[#This Row],[Wage Category]]="5%",Table1[[#This Row],[Regular Hourly Wage]]*1.05,IF(Table1[[#This Row],[Wage Category]]="$14.75",14.75,Table1[[#This Row],[Regular Hourly Wage]]))</f>
        <v>14.75</v>
      </c>
      <c r="Z822" s="41">
        <f>(1+IF(Table1[[#This Row],[Regular Hourly Wage]]=0,0.5,(Table1[[#This Row],[Overtime Hourly Wage]]-Table1[[#This Row],[Regular Hourly Wage]])/Table1[[#This Row],[Regular Hourly Wage]]))*Table1[[#This Row],[Regular Wage Cap]]</f>
        <v>22.125</v>
      </c>
      <c r="AA822" s="41">
        <f>(1+IF(Table1[[#This Row],[Regular Hourly Wage]]=0,0,(Table1[[#This Row],[Holiday Hourly Wage]]-Table1[[#This Row],[Regular Hourly Wage]])/Table1[[#This Row],[Regular Hourly Wage]]))*Table1[[#This Row],[Regular Wage Cap]]</f>
        <v>14.75</v>
      </c>
      <c r="AB822" s="41">
        <f>Table1[[#This Row],[Regular Hours3]]*Table1[[#This Row],[Regular Hourly Wage]]</f>
        <v>0</v>
      </c>
      <c r="AC822" s="41">
        <f>Table1[[#This Row],[OvertimeHours5]]*Table1[[#This Row],[Overtime Hourly Wage]]</f>
        <v>0</v>
      </c>
      <c r="AD822" s="41">
        <f>Table1[[#This Row],[Holiday Hours7]]*Table1[[#This Row],[Holiday Hourly Wage]]</f>
        <v>0</v>
      </c>
      <c r="AE822" s="41">
        <f>SUM(Table1[[#This Row],[Regular10]:[Holiday12]])</f>
        <v>0</v>
      </c>
      <c r="AF822" s="41">
        <f>Table1[[#This Row],[Regular Hours3]]*Table1[[#This Row],[Regular Wage Cap]]</f>
        <v>0</v>
      </c>
      <c r="AG822" s="41">
        <f>Table1[[#This Row],[OvertimeHours5]]*Table1[[#This Row],[Overtime Wage Cap]]</f>
        <v>0</v>
      </c>
      <c r="AH822" s="41">
        <f>Table1[[#This Row],[Holiday Hours7]]*Table1[[#This Row],[Holiday Wage Cap]]</f>
        <v>0</v>
      </c>
      <c r="AI822" s="41">
        <f>SUM(Table1[[#This Row],[Regular]:[Holiday]])</f>
        <v>0</v>
      </c>
      <c r="AJ822" s="41">
        <f>IF(Table1[[#This Row],[Total]]=0,0,Table1[[#This Row],[Total2]]-Table1[[#This Row],[Total]])</f>
        <v>0</v>
      </c>
      <c r="AK822" s="41">
        <f>Table1[[#This Row],[Difference]]*Table1[[#This Row],[DDS Funding Percent]]</f>
        <v>0</v>
      </c>
      <c r="AL822" s="41">
        <f>IF(Table1[[#This Row],[Regular Hourly Wage]]&lt;&gt;0,Table1[[#This Row],[Regular Wage Cap]]-Table1[[#This Row],[Regular Hourly Wage]],0)</f>
        <v>0</v>
      </c>
      <c r="AM822" s="38"/>
      <c r="AN822" s="41">
        <f>Table1[[#This Row],[Wage Difference]]*Table1[[#This Row],[Post Wage Increase Time Off Accruals (Hours)]]</f>
        <v>0</v>
      </c>
      <c r="AO822" s="41">
        <f>Table1[[#This Row],[Min Wage Time Off Accrual Expense]]*Table1[[#This Row],[DDS Funding Percent]]</f>
        <v>0</v>
      </c>
      <c r="AP822" s="1"/>
      <c r="AQ822" s="18"/>
    </row>
    <row r="823" spans="3:43" x14ac:dyDescent="0.25">
      <c r="C823" s="58"/>
      <c r="D823" s="57"/>
      <c r="K823" s="41">
        <f>SUM(Table1[[#This Row],[Regular Wages]],Table1[[#This Row],[OvertimeWages]],Table1[[#This Row],[Holiday Wages]],Table1[[#This Row],[Incentive Payments]])</f>
        <v>0</v>
      </c>
      <c r="L823" s="38"/>
      <c r="M823" s="38"/>
      <c r="N823" s="38"/>
      <c r="O823" s="38"/>
      <c r="P823" s="38"/>
      <c r="Q823" s="38"/>
      <c r="R823" s="38"/>
      <c r="S823" s="41">
        <f>SUM(Table1[[#This Row],[Regular Wages2]],Table1[[#This Row],[OvertimeWages4]],Table1[[#This Row],[Holiday Wages6]],Table1[[#This Row],[Incentive Payments8]])</f>
        <v>0</v>
      </c>
      <c r="T823" s="41">
        <f>SUM(Table1[[#This Row],[Total Pre Min Wage Wages]],Table1[[#This Row],[Total After Min Wage Wages]])</f>
        <v>0</v>
      </c>
      <c r="U823" s="41">
        <f>IFERROR(IF(OR(Table1[[#This Row],[Regular Hours]]=0,Table1[[#This Row],[Regular Hours]]=""),VLOOKUP(Table1[[#This Row],[Position Title]],startingWages!$A$2:$D$200,2, FALSE),Table1[[#This Row],[Regular Wages]]/Table1[[#This Row],[Regular Hours]]),0)</f>
        <v>0</v>
      </c>
      <c r="V823" s="41">
        <f>IF(OR(Table1[[#This Row],[OvertimeHours]]="",Table1[[#This Row],[OvertimeHours]]=0),Table1[[#This Row],[Regular Hourly Wage]]*1.5,Table1[[#This Row],[OvertimeWages]]/Table1[[#This Row],[OvertimeHours]])</f>
        <v>0</v>
      </c>
      <c r="W823" s="41">
        <f>IF(OR(Table1[[#This Row],[Holiday Hours]]="",Table1[[#This Row],[Holiday Hours]]=0),Table1[[#This Row],[Regular Hourly Wage]],Table1[[#This Row],[Holiday Wages]]/Table1[[#This Row],[Holiday Hours]])</f>
        <v>0</v>
      </c>
      <c r="X823" s="41" t="str">
        <f>IF(Table1[[#This Row],[Regular Hourly Wage]]&lt;14.05,"$14.75",IF(Table1[[#This Row],[Regular Hourly Wage]]&lt;30,"5%","None"))</f>
        <v>$14.75</v>
      </c>
      <c r="Y823" s="41">
        <f>IF(Table1[[#This Row],[Wage Category]]="5%",Table1[[#This Row],[Regular Hourly Wage]]*1.05,IF(Table1[[#This Row],[Wage Category]]="$14.75",14.75,Table1[[#This Row],[Regular Hourly Wage]]))</f>
        <v>14.75</v>
      </c>
      <c r="Z823" s="41">
        <f>(1+IF(Table1[[#This Row],[Regular Hourly Wage]]=0,0.5,(Table1[[#This Row],[Overtime Hourly Wage]]-Table1[[#This Row],[Regular Hourly Wage]])/Table1[[#This Row],[Regular Hourly Wage]]))*Table1[[#This Row],[Regular Wage Cap]]</f>
        <v>22.125</v>
      </c>
      <c r="AA823" s="41">
        <f>(1+IF(Table1[[#This Row],[Regular Hourly Wage]]=0,0,(Table1[[#This Row],[Holiday Hourly Wage]]-Table1[[#This Row],[Regular Hourly Wage]])/Table1[[#This Row],[Regular Hourly Wage]]))*Table1[[#This Row],[Regular Wage Cap]]</f>
        <v>14.75</v>
      </c>
      <c r="AB823" s="41">
        <f>Table1[[#This Row],[Regular Hours3]]*Table1[[#This Row],[Regular Hourly Wage]]</f>
        <v>0</v>
      </c>
      <c r="AC823" s="41">
        <f>Table1[[#This Row],[OvertimeHours5]]*Table1[[#This Row],[Overtime Hourly Wage]]</f>
        <v>0</v>
      </c>
      <c r="AD823" s="41">
        <f>Table1[[#This Row],[Holiday Hours7]]*Table1[[#This Row],[Holiday Hourly Wage]]</f>
        <v>0</v>
      </c>
      <c r="AE823" s="41">
        <f>SUM(Table1[[#This Row],[Regular10]:[Holiday12]])</f>
        <v>0</v>
      </c>
      <c r="AF823" s="41">
        <f>Table1[[#This Row],[Regular Hours3]]*Table1[[#This Row],[Regular Wage Cap]]</f>
        <v>0</v>
      </c>
      <c r="AG823" s="41">
        <f>Table1[[#This Row],[OvertimeHours5]]*Table1[[#This Row],[Overtime Wage Cap]]</f>
        <v>0</v>
      </c>
      <c r="AH823" s="41">
        <f>Table1[[#This Row],[Holiday Hours7]]*Table1[[#This Row],[Holiday Wage Cap]]</f>
        <v>0</v>
      </c>
      <c r="AI823" s="41">
        <f>SUM(Table1[[#This Row],[Regular]:[Holiday]])</f>
        <v>0</v>
      </c>
      <c r="AJ823" s="41">
        <f>IF(Table1[[#This Row],[Total]]=0,0,Table1[[#This Row],[Total2]]-Table1[[#This Row],[Total]])</f>
        <v>0</v>
      </c>
      <c r="AK823" s="41">
        <f>Table1[[#This Row],[Difference]]*Table1[[#This Row],[DDS Funding Percent]]</f>
        <v>0</v>
      </c>
      <c r="AL823" s="41">
        <f>IF(Table1[[#This Row],[Regular Hourly Wage]]&lt;&gt;0,Table1[[#This Row],[Regular Wage Cap]]-Table1[[#This Row],[Regular Hourly Wage]],0)</f>
        <v>0</v>
      </c>
      <c r="AM823" s="38"/>
      <c r="AN823" s="41">
        <f>Table1[[#This Row],[Wage Difference]]*Table1[[#This Row],[Post Wage Increase Time Off Accruals (Hours)]]</f>
        <v>0</v>
      </c>
      <c r="AO823" s="41">
        <f>Table1[[#This Row],[Min Wage Time Off Accrual Expense]]*Table1[[#This Row],[DDS Funding Percent]]</f>
        <v>0</v>
      </c>
      <c r="AP823" s="1"/>
      <c r="AQ823" s="18"/>
    </row>
    <row r="824" spans="3:43" x14ac:dyDescent="0.25">
      <c r="C824" s="58"/>
      <c r="D824" s="57"/>
      <c r="K824" s="41">
        <f>SUM(Table1[[#This Row],[Regular Wages]],Table1[[#This Row],[OvertimeWages]],Table1[[#This Row],[Holiday Wages]],Table1[[#This Row],[Incentive Payments]])</f>
        <v>0</v>
      </c>
      <c r="L824" s="38"/>
      <c r="M824" s="38"/>
      <c r="N824" s="38"/>
      <c r="O824" s="38"/>
      <c r="P824" s="38"/>
      <c r="Q824" s="38"/>
      <c r="R824" s="38"/>
      <c r="S824" s="41">
        <f>SUM(Table1[[#This Row],[Regular Wages2]],Table1[[#This Row],[OvertimeWages4]],Table1[[#This Row],[Holiday Wages6]],Table1[[#This Row],[Incentive Payments8]])</f>
        <v>0</v>
      </c>
      <c r="T824" s="41">
        <f>SUM(Table1[[#This Row],[Total Pre Min Wage Wages]],Table1[[#This Row],[Total After Min Wage Wages]])</f>
        <v>0</v>
      </c>
      <c r="U824" s="41">
        <f>IFERROR(IF(OR(Table1[[#This Row],[Regular Hours]]=0,Table1[[#This Row],[Regular Hours]]=""),VLOOKUP(Table1[[#This Row],[Position Title]],startingWages!$A$2:$D$200,2, FALSE),Table1[[#This Row],[Regular Wages]]/Table1[[#This Row],[Regular Hours]]),0)</f>
        <v>0</v>
      </c>
      <c r="V824" s="41">
        <f>IF(OR(Table1[[#This Row],[OvertimeHours]]="",Table1[[#This Row],[OvertimeHours]]=0),Table1[[#This Row],[Regular Hourly Wage]]*1.5,Table1[[#This Row],[OvertimeWages]]/Table1[[#This Row],[OvertimeHours]])</f>
        <v>0</v>
      </c>
      <c r="W824" s="41">
        <f>IF(OR(Table1[[#This Row],[Holiday Hours]]="",Table1[[#This Row],[Holiday Hours]]=0),Table1[[#This Row],[Regular Hourly Wage]],Table1[[#This Row],[Holiday Wages]]/Table1[[#This Row],[Holiday Hours]])</f>
        <v>0</v>
      </c>
      <c r="X824" s="41" t="str">
        <f>IF(Table1[[#This Row],[Regular Hourly Wage]]&lt;14.05,"$14.75",IF(Table1[[#This Row],[Regular Hourly Wage]]&lt;30,"5%","None"))</f>
        <v>$14.75</v>
      </c>
      <c r="Y824" s="41">
        <f>IF(Table1[[#This Row],[Wage Category]]="5%",Table1[[#This Row],[Regular Hourly Wage]]*1.05,IF(Table1[[#This Row],[Wage Category]]="$14.75",14.75,Table1[[#This Row],[Regular Hourly Wage]]))</f>
        <v>14.75</v>
      </c>
      <c r="Z824" s="41">
        <f>(1+IF(Table1[[#This Row],[Regular Hourly Wage]]=0,0.5,(Table1[[#This Row],[Overtime Hourly Wage]]-Table1[[#This Row],[Regular Hourly Wage]])/Table1[[#This Row],[Regular Hourly Wage]]))*Table1[[#This Row],[Regular Wage Cap]]</f>
        <v>22.125</v>
      </c>
      <c r="AA824" s="41">
        <f>(1+IF(Table1[[#This Row],[Regular Hourly Wage]]=0,0,(Table1[[#This Row],[Holiday Hourly Wage]]-Table1[[#This Row],[Regular Hourly Wage]])/Table1[[#This Row],[Regular Hourly Wage]]))*Table1[[#This Row],[Regular Wage Cap]]</f>
        <v>14.75</v>
      </c>
      <c r="AB824" s="41">
        <f>Table1[[#This Row],[Regular Hours3]]*Table1[[#This Row],[Regular Hourly Wage]]</f>
        <v>0</v>
      </c>
      <c r="AC824" s="41">
        <f>Table1[[#This Row],[OvertimeHours5]]*Table1[[#This Row],[Overtime Hourly Wage]]</f>
        <v>0</v>
      </c>
      <c r="AD824" s="41">
        <f>Table1[[#This Row],[Holiday Hours7]]*Table1[[#This Row],[Holiday Hourly Wage]]</f>
        <v>0</v>
      </c>
      <c r="AE824" s="41">
        <f>SUM(Table1[[#This Row],[Regular10]:[Holiday12]])</f>
        <v>0</v>
      </c>
      <c r="AF824" s="41">
        <f>Table1[[#This Row],[Regular Hours3]]*Table1[[#This Row],[Regular Wage Cap]]</f>
        <v>0</v>
      </c>
      <c r="AG824" s="41">
        <f>Table1[[#This Row],[OvertimeHours5]]*Table1[[#This Row],[Overtime Wage Cap]]</f>
        <v>0</v>
      </c>
      <c r="AH824" s="41">
        <f>Table1[[#This Row],[Holiday Hours7]]*Table1[[#This Row],[Holiday Wage Cap]]</f>
        <v>0</v>
      </c>
      <c r="AI824" s="41">
        <f>SUM(Table1[[#This Row],[Regular]:[Holiday]])</f>
        <v>0</v>
      </c>
      <c r="AJ824" s="41">
        <f>IF(Table1[[#This Row],[Total]]=0,0,Table1[[#This Row],[Total2]]-Table1[[#This Row],[Total]])</f>
        <v>0</v>
      </c>
      <c r="AK824" s="41">
        <f>Table1[[#This Row],[Difference]]*Table1[[#This Row],[DDS Funding Percent]]</f>
        <v>0</v>
      </c>
      <c r="AL824" s="41">
        <f>IF(Table1[[#This Row],[Regular Hourly Wage]]&lt;&gt;0,Table1[[#This Row],[Regular Wage Cap]]-Table1[[#This Row],[Regular Hourly Wage]],0)</f>
        <v>0</v>
      </c>
      <c r="AM824" s="38"/>
      <c r="AN824" s="41">
        <f>Table1[[#This Row],[Wage Difference]]*Table1[[#This Row],[Post Wage Increase Time Off Accruals (Hours)]]</f>
        <v>0</v>
      </c>
      <c r="AO824" s="41">
        <f>Table1[[#This Row],[Min Wage Time Off Accrual Expense]]*Table1[[#This Row],[DDS Funding Percent]]</f>
        <v>0</v>
      </c>
      <c r="AP824" s="1"/>
      <c r="AQ824" s="18"/>
    </row>
    <row r="825" spans="3:43" x14ac:dyDescent="0.25">
      <c r="C825" s="58"/>
      <c r="D825" s="57"/>
      <c r="K825" s="41">
        <f>SUM(Table1[[#This Row],[Regular Wages]],Table1[[#This Row],[OvertimeWages]],Table1[[#This Row],[Holiday Wages]],Table1[[#This Row],[Incentive Payments]])</f>
        <v>0</v>
      </c>
      <c r="L825" s="38"/>
      <c r="M825" s="38"/>
      <c r="N825" s="38"/>
      <c r="O825" s="38"/>
      <c r="P825" s="38"/>
      <c r="Q825" s="38"/>
      <c r="R825" s="38"/>
      <c r="S825" s="41">
        <f>SUM(Table1[[#This Row],[Regular Wages2]],Table1[[#This Row],[OvertimeWages4]],Table1[[#This Row],[Holiday Wages6]],Table1[[#This Row],[Incentive Payments8]])</f>
        <v>0</v>
      </c>
      <c r="T825" s="41">
        <f>SUM(Table1[[#This Row],[Total Pre Min Wage Wages]],Table1[[#This Row],[Total After Min Wage Wages]])</f>
        <v>0</v>
      </c>
      <c r="U825" s="41">
        <f>IFERROR(IF(OR(Table1[[#This Row],[Regular Hours]]=0,Table1[[#This Row],[Regular Hours]]=""),VLOOKUP(Table1[[#This Row],[Position Title]],startingWages!$A$2:$D$200,2, FALSE),Table1[[#This Row],[Regular Wages]]/Table1[[#This Row],[Regular Hours]]),0)</f>
        <v>0</v>
      </c>
      <c r="V825" s="41">
        <f>IF(OR(Table1[[#This Row],[OvertimeHours]]="",Table1[[#This Row],[OvertimeHours]]=0),Table1[[#This Row],[Regular Hourly Wage]]*1.5,Table1[[#This Row],[OvertimeWages]]/Table1[[#This Row],[OvertimeHours]])</f>
        <v>0</v>
      </c>
      <c r="W825" s="41">
        <f>IF(OR(Table1[[#This Row],[Holiday Hours]]="",Table1[[#This Row],[Holiday Hours]]=0),Table1[[#This Row],[Regular Hourly Wage]],Table1[[#This Row],[Holiday Wages]]/Table1[[#This Row],[Holiday Hours]])</f>
        <v>0</v>
      </c>
      <c r="X825" s="41" t="str">
        <f>IF(Table1[[#This Row],[Regular Hourly Wage]]&lt;14.05,"$14.75",IF(Table1[[#This Row],[Regular Hourly Wage]]&lt;30,"5%","None"))</f>
        <v>$14.75</v>
      </c>
      <c r="Y825" s="41">
        <f>IF(Table1[[#This Row],[Wage Category]]="5%",Table1[[#This Row],[Regular Hourly Wage]]*1.05,IF(Table1[[#This Row],[Wage Category]]="$14.75",14.75,Table1[[#This Row],[Regular Hourly Wage]]))</f>
        <v>14.75</v>
      </c>
      <c r="Z825" s="41">
        <f>(1+IF(Table1[[#This Row],[Regular Hourly Wage]]=0,0.5,(Table1[[#This Row],[Overtime Hourly Wage]]-Table1[[#This Row],[Regular Hourly Wage]])/Table1[[#This Row],[Regular Hourly Wage]]))*Table1[[#This Row],[Regular Wage Cap]]</f>
        <v>22.125</v>
      </c>
      <c r="AA825" s="41">
        <f>(1+IF(Table1[[#This Row],[Regular Hourly Wage]]=0,0,(Table1[[#This Row],[Holiday Hourly Wage]]-Table1[[#This Row],[Regular Hourly Wage]])/Table1[[#This Row],[Regular Hourly Wage]]))*Table1[[#This Row],[Regular Wage Cap]]</f>
        <v>14.75</v>
      </c>
      <c r="AB825" s="41">
        <f>Table1[[#This Row],[Regular Hours3]]*Table1[[#This Row],[Regular Hourly Wage]]</f>
        <v>0</v>
      </c>
      <c r="AC825" s="41">
        <f>Table1[[#This Row],[OvertimeHours5]]*Table1[[#This Row],[Overtime Hourly Wage]]</f>
        <v>0</v>
      </c>
      <c r="AD825" s="41">
        <f>Table1[[#This Row],[Holiday Hours7]]*Table1[[#This Row],[Holiday Hourly Wage]]</f>
        <v>0</v>
      </c>
      <c r="AE825" s="41">
        <f>SUM(Table1[[#This Row],[Regular10]:[Holiday12]])</f>
        <v>0</v>
      </c>
      <c r="AF825" s="41">
        <f>Table1[[#This Row],[Regular Hours3]]*Table1[[#This Row],[Regular Wage Cap]]</f>
        <v>0</v>
      </c>
      <c r="AG825" s="41">
        <f>Table1[[#This Row],[OvertimeHours5]]*Table1[[#This Row],[Overtime Wage Cap]]</f>
        <v>0</v>
      </c>
      <c r="AH825" s="41">
        <f>Table1[[#This Row],[Holiday Hours7]]*Table1[[#This Row],[Holiday Wage Cap]]</f>
        <v>0</v>
      </c>
      <c r="AI825" s="41">
        <f>SUM(Table1[[#This Row],[Regular]:[Holiday]])</f>
        <v>0</v>
      </c>
      <c r="AJ825" s="41">
        <f>IF(Table1[[#This Row],[Total]]=0,0,Table1[[#This Row],[Total2]]-Table1[[#This Row],[Total]])</f>
        <v>0</v>
      </c>
      <c r="AK825" s="41">
        <f>Table1[[#This Row],[Difference]]*Table1[[#This Row],[DDS Funding Percent]]</f>
        <v>0</v>
      </c>
      <c r="AL825" s="41">
        <f>IF(Table1[[#This Row],[Regular Hourly Wage]]&lt;&gt;0,Table1[[#This Row],[Regular Wage Cap]]-Table1[[#This Row],[Regular Hourly Wage]],0)</f>
        <v>0</v>
      </c>
      <c r="AM825" s="38"/>
      <c r="AN825" s="41">
        <f>Table1[[#This Row],[Wage Difference]]*Table1[[#This Row],[Post Wage Increase Time Off Accruals (Hours)]]</f>
        <v>0</v>
      </c>
      <c r="AO825" s="41">
        <f>Table1[[#This Row],[Min Wage Time Off Accrual Expense]]*Table1[[#This Row],[DDS Funding Percent]]</f>
        <v>0</v>
      </c>
      <c r="AP825" s="1"/>
      <c r="AQ825" s="18"/>
    </row>
    <row r="826" spans="3:43" x14ac:dyDescent="0.25">
      <c r="C826" s="58"/>
      <c r="D826" s="57"/>
      <c r="K826" s="41">
        <f>SUM(Table1[[#This Row],[Regular Wages]],Table1[[#This Row],[OvertimeWages]],Table1[[#This Row],[Holiday Wages]],Table1[[#This Row],[Incentive Payments]])</f>
        <v>0</v>
      </c>
      <c r="L826" s="38"/>
      <c r="M826" s="38"/>
      <c r="N826" s="38"/>
      <c r="O826" s="38"/>
      <c r="P826" s="38"/>
      <c r="Q826" s="38"/>
      <c r="R826" s="38"/>
      <c r="S826" s="41">
        <f>SUM(Table1[[#This Row],[Regular Wages2]],Table1[[#This Row],[OvertimeWages4]],Table1[[#This Row],[Holiday Wages6]],Table1[[#This Row],[Incentive Payments8]])</f>
        <v>0</v>
      </c>
      <c r="T826" s="41">
        <f>SUM(Table1[[#This Row],[Total Pre Min Wage Wages]],Table1[[#This Row],[Total After Min Wage Wages]])</f>
        <v>0</v>
      </c>
      <c r="U826" s="41">
        <f>IFERROR(IF(OR(Table1[[#This Row],[Regular Hours]]=0,Table1[[#This Row],[Regular Hours]]=""),VLOOKUP(Table1[[#This Row],[Position Title]],startingWages!$A$2:$D$200,2, FALSE),Table1[[#This Row],[Regular Wages]]/Table1[[#This Row],[Regular Hours]]),0)</f>
        <v>0</v>
      </c>
      <c r="V826" s="41">
        <f>IF(OR(Table1[[#This Row],[OvertimeHours]]="",Table1[[#This Row],[OvertimeHours]]=0),Table1[[#This Row],[Regular Hourly Wage]]*1.5,Table1[[#This Row],[OvertimeWages]]/Table1[[#This Row],[OvertimeHours]])</f>
        <v>0</v>
      </c>
      <c r="W826" s="41">
        <f>IF(OR(Table1[[#This Row],[Holiday Hours]]="",Table1[[#This Row],[Holiday Hours]]=0),Table1[[#This Row],[Regular Hourly Wage]],Table1[[#This Row],[Holiday Wages]]/Table1[[#This Row],[Holiday Hours]])</f>
        <v>0</v>
      </c>
      <c r="X826" s="41" t="str">
        <f>IF(Table1[[#This Row],[Regular Hourly Wage]]&lt;14.05,"$14.75",IF(Table1[[#This Row],[Regular Hourly Wage]]&lt;30,"5%","None"))</f>
        <v>$14.75</v>
      </c>
      <c r="Y826" s="41">
        <f>IF(Table1[[#This Row],[Wage Category]]="5%",Table1[[#This Row],[Regular Hourly Wage]]*1.05,IF(Table1[[#This Row],[Wage Category]]="$14.75",14.75,Table1[[#This Row],[Regular Hourly Wage]]))</f>
        <v>14.75</v>
      </c>
      <c r="Z826" s="41">
        <f>(1+IF(Table1[[#This Row],[Regular Hourly Wage]]=0,0.5,(Table1[[#This Row],[Overtime Hourly Wage]]-Table1[[#This Row],[Regular Hourly Wage]])/Table1[[#This Row],[Regular Hourly Wage]]))*Table1[[#This Row],[Regular Wage Cap]]</f>
        <v>22.125</v>
      </c>
      <c r="AA826" s="41">
        <f>(1+IF(Table1[[#This Row],[Regular Hourly Wage]]=0,0,(Table1[[#This Row],[Holiday Hourly Wage]]-Table1[[#This Row],[Regular Hourly Wage]])/Table1[[#This Row],[Regular Hourly Wage]]))*Table1[[#This Row],[Regular Wage Cap]]</f>
        <v>14.75</v>
      </c>
      <c r="AB826" s="41">
        <f>Table1[[#This Row],[Regular Hours3]]*Table1[[#This Row],[Regular Hourly Wage]]</f>
        <v>0</v>
      </c>
      <c r="AC826" s="41">
        <f>Table1[[#This Row],[OvertimeHours5]]*Table1[[#This Row],[Overtime Hourly Wage]]</f>
        <v>0</v>
      </c>
      <c r="AD826" s="41">
        <f>Table1[[#This Row],[Holiday Hours7]]*Table1[[#This Row],[Holiday Hourly Wage]]</f>
        <v>0</v>
      </c>
      <c r="AE826" s="41">
        <f>SUM(Table1[[#This Row],[Regular10]:[Holiday12]])</f>
        <v>0</v>
      </c>
      <c r="AF826" s="41">
        <f>Table1[[#This Row],[Regular Hours3]]*Table1[[#This Row],[Regular Wage Cap]]</f>
        <v>0</v>
      </c>
      <c r="AG826" s="41">
        <f>Table1[[#This Row],[OvertimeHours5]]*Table1[[#This Row],[Overtime Wage Cap]]</f>
        <v>0</v>
      </c>
      <c r="AH826" s="41">
        <f>Table1[[#This Row],[Holiday Hours7]]*Table1[[#This Row],[Holiday Wage Cap]]</f>
        <v>0</v>
      </c>
      <c r="AI826" s="41">
        <f>SUM(Table1[[#This Row],[Regular]:[Holiday]])</f>
        <v>0</v>
      </c>
      <c r="AJ826" s="41">
        <f>IF(Table1[[#This Row],[Total]]=0,0,Table1[[#This Row],[Total2]]-Table1[[#This Row],[Total]])</f>
        <v>0</v>
      </c>
      <c r="AK826" s="41">
        <f>Table1[[#This Row],[Difference]]*Table1[[#This Row],[DDS Funding Percent]]</f>
        <v>0</v>
      </c>
      <c r="AL826" s="41">
        <f>IF(Table1[[#This Row],[Regular Hourly Wage]]&lt;&gt;0,Table1[[#This Row],[Regular Wage Cap]]-Table1[[#This Row],[Regular Hourly Wage]],0)</f>
        <v>0</v>
      </c>
      <c r="AM826" s="38"/>
      <c r="AN826" s="41">
        <f>Table1[[#This Row],[Wage Difference]]*Table1[[#This Row],[Post Wage Increase Time Off Accruals (Hours)]]</f>
        <v>0</v>
      </c>
      <c r="AO826" s="41">
        <f>Table1[[#This Row],[Min Wage Time Off Accrual Expense]]*Table1[[#This Row],[DDS Funding Percent]]</f>
        <v>0</v>
      </c>
      <c r="AP826" s="1"/>
      <c r="AQ826" s="18"/>
    </row>
    <row r="827" spans="3:43" x14ac:dyDescent="0.25">
      <c r="C827" s="58"/>
      <c r="D827" s="57"/>
      <c r="K827" s="41">
        <f>SUM(Table1[[#This Row],[Regular Wages]],Table1[[#This Row],[OvertimeWages]],Table1[[#This Row],[Holiday Wages]],Table1[[#This Row],[Incentive Payments]])</f>
        <v>0</v>
      </c>
      <c r="L827" s="38"/>
      <c r="M827" s="38"/>
      <c r="N827" s="38"/>
      <c r="O827" s="38"/>
      <c r="P827" s="38"/>
      <c r="Q827" s="38"/>
      <c r="R827" s="38"/>
      <c r="S827" s="41">
        <f>SUM(Table1[[#This Row],[Regular Wages2]],Table1[[#This Row],[OvertimeWages4]],Table1[[#This Row],[Holiday Wages6]],Table1[[#This Row],[Incentive Payments8]])</f>
        <v>0</v>
      </c>
      <c r="T827" s="41">
        <f>SUM(Table1[[#This Row],[Total Pre Min Wage Wages]],Table1[[#This Row],[Total After Min Wage Wages]])</f>
        <v>0</v>
      </c>
      <c r="U827" s="41">
        <f>IFERROR(IF(OR(Table1[[#This Row],[Regular Hours]]=0,Table1[[#This Row],[Regular Hours]]=""),VLOOKUP(Table1[[#This Row],[Position Title]],startingWages!$A$2:$D$200,2, FALSE),Table1[[#This Row],[Regular Wages]]/Table1[[#This Row],[Regular Hours]]),0)</f>
        <v>0</v>
      </c>
      <c r="V827" s="41">
        <f>IF(OR(Table1[[#This Row],[OvertimeHours]]="",Table1[[#This Row],[OvertimeHours]]=0),Table1[[#This Row],[Regular Hourly Wage]]*1.5,Table1[[#This Row],[OvertimeWages]]/Table1[[#This Row],[OvertimeHours]])</f>
        <v>0</v>
      </c>
      <c r="W827" s="41">
        <f>IF(OR(Table1[[#This Row],[Holiday Hours]]="",Table1[[#This Row],[Holiday Hours]]=0),Table1[[#This Row],[Regular Hourly Wage]],Table1[[#This Row],[Holiday Wages]]/Table1[[#This Row],[Holiday Hours]])</f>
        <v>0</v>
      </c>
      <c r="X827" s="41" t="str">
        <f>IF(Table1[[#This Row],[Regular Hourly Wage]]&lt;14.05,"$14.75",IF(Table1[[#This Row],[Regular Hourly Wage]]&lt;30,"5%","None"))</f>
        <v>$14.75</v>
      </c>
      <c r="Y827" s="41">
        <f>IF(Table1[[#This Row],[Wage Category]]="5%",Table1[[#This Row],[Regular Hourly Wage]]*1.05,IF(Table1[[#This Row],[Wage Category]]="$14.75",14.75,Table1[[#This Row],[Regular Hourly Wage]]))</f>
        <v>14.75</v>
      </c>
      <c r="Z827" s="41">
        <f>(1+IF(Table1[[#This Row],[Regular Hourly Wage]]=0,0.5,(Table1[[#This Row],[Overtime Hourly Wage]]-Table1[[#This Row],[Regular Hourly Wage]])/Table1[[#This Row],[Regular Hourly Wage]]))*Table1[[#This Row],[Regular Wage Cap]]</f>
        <v>22.125</v>
      </c>
      <c r="AA827" s="41">
        <f>(1+IF(Table1[[#This Row],[Regular Hourly Wage]]=0,0,(Table1[[#This Row],[Holiday Hourly Wage]]-Table1[[#This Row],[Regular Hourly Wage]])/Table1[[#This Row],[Regular Hourly Wage]]))*Table1[[#This Row],[Regular Wage Cap]]</f>
        <v>14.75</v>
      </c>
      <c r="AB827" s="41">
        <f>Table1[[#This Row],[Regular Hours3]]*Table1[[#This Row],[Regular Hourly Wage]]</f>
        <v>0</v>
      </c>
      <c r="AC827" s="41">
        <f>Table1[[#This Row],[OvertimeHours5]]*Table1[[#This Row],[Overtime Hourly Wage]]</f>
        <v>0</v>
      </c>
      <c r="AD827" s="41">
        <f>Table1[[#This Row],[Holiday Hours7]]*Table1[[#This Row],[Holiday Hourly Wage]]</f>
        <v>0</v>
      </c>
      <c r="AE827" s="41">
        <f>SUM(Table1[[#This Row],[Regular10]:[Holiday12]])</f>
        <v>0</v>
      </c>
      <c r="AF827" s="41">
        <f>Table1[[#This Row],[Regular Hours3]]*Table1[[#This Row],[Regular Wage Cap]]</f>
        <v>0</v>
      </c>
      <c r="AG827" s="41">
        <f>Table1[[#This Row],[OvertimeHours5]]*Table1[[#This Row],[Overtime Wage Cap]]</f>
        <v>0</v>
      </c>
      <c r="AH827" s="41">
        <f>Table1[[#This Row],[Holiday Hours7]]*Table1[[#This Row],[Holiday Wage Cap]]</f>
        <v>0</v>
      </c>
      <c r="AI827" s="41">
        <f>SUM(Table1[[#This Row],[Regular]:[Holiday]])</f>
        <v>0</v>
      </c>
      <c r="AJ827" s="41">
        <f>IF(Table1[[#This Row],[Total]]=0,0,Table1[[#This Row],[Total2]]-Table1[[#This Row],[Total]])</f>
        <v>0</v>
      </c>
      <c r="AK827" s="41">
        <f>Table1[[#This Row],[Difference]]*Table1[[#This Row],[DDS Funding Percent]]</f>
        <v>0</v>
      </c>
      <c r="AL827" s="41">
        <f>IF(Table1[[#This Row],[Regular Hourly Wage]]&lt;&gt;0,Table1[[#This Row],[Regular Wage Cap]]-Table1[[#This Row],[Regular Hourly Wage]],0)</f>
        <v>0</v>
      </c>
      <c r="AM827" s="38"/>
      <c r="AN827" s="41">
        <f>Table1[[#This Row],[Wage Difference]]*Table1[[#This Row],[Post Wage Increase Time Off Accruals (Hours)]]</f>
        <v>0</v>
      </c>
      <c r="AO827" s="41">
        <f>Table1[[#This Row],[Min Wage Time Off Accrual Expense]]*Table1[[#This Row],[DDS Funding Percent]]</f>
        <v>0</v>
      </c>
      <c r="AP827" s="1"/>
      <c r="AQ827" s="18"/>
    </row>
    <row r="828" spans="3:43" x14ac:dyDescent="0.25">
      <c r="C828" s="58"/>
      <c r="D828" s="57"/>
      <c r="K828" s="41">
        <f>SUM(Table1[[#This Row],[Regular Wages]],Table1[[#This Row],[OvertimeWages]],Table1[[#This Row],[Holiday Wages]],Table1[[#This Row],[Incentive Payments]])</f>
        <v>0</v>
      </c>
      <c r="L828" s="38"/>
      <c r="M828" s="38"/>
      <c r="N828" s="38"/>
      <c r="O828" s="38"/>
      <c r="P828" s="38"/>
      <c r="Q828" s="38"/>
      <c r="R828" s="38"/>
      <c r="S828" s="41">
        <f>SUM(Table1[[#This Row],[Regular Wages2]],Table1[[#This Row],[OvertimeWages4]],Table1[[#This Row],[Holiday Wages6]],Table1[[#This Row],[Incentive Payments8]])</f>
        <v>0</v>
      </c>
      <c r="T828" s="41">
        <f>SUM(Table1[[#This Row],[Total Pre Min Wage Wages]],Table1[[#This Row],[Total After Min Wage Wages]])</f>
        <v>0</v>
      </c>
      <c r="U828" s="41">
        <f>IFERROR(IF(OR(Table1[[#This Row],[Regular Hours]]=0,Table1[[#This Row],[Regular Hours]]=""),VLOOKUP(Table1[[#This Row],[Position Title]],startingWages!$A$2:$D$200,2, FALSE),Table1[[#This Row],[Regular Wages]]/Table1[[#This Row],[Regular Hours]]),0)</f>
        <v>0</v>
      </c>
      <c r="V828" s="41">
        <f>IF(OR(Table1[[#This Row],[OvertimeHours]]="",Table1[[#This Row],[OvertimeHours]]=0),Table1[[#This Row],[Regular Hourly Wage]]*1.5,Table1[[#This Row],[OvertimeWages]]/Table1[[#This Row],[OvertimeHours]])</f>
        <v>0</v>
      </c>
      <c r="W828" s="41">
        <f>IF(OR(Table1[[#This Row],[Holiday Hours]]="",Table1[[#This Row],[Holiday Hours]]=0),Table1[[#This Row],[Regular Hourly Wage]],Table1[[#This Row],[Holiday Wages]]/Table1[[#This Row],[Holiday Hours]])</f>
        <v>0</v>
      </c>
      <c r="X828" s="41" t="str">
        <f>IF(Table1[[#This Row],[Regular Hourly Wage]]&lt;14.05,"$14.75",IF(Table1[[#This Row],[Regular Hourly Wage]]&lt;30,"5%","None"))</f>
        <v>$14.75</v>
      </c>
      <c r="Y828" s="41">
        <f>IF(Table1[[#This Row],[Wage Category]]="5%",Table1[[#This Row],[Regular Hourly Wage]]*1.05,IF(Table1[[#This Row],[Wage Category]]="$14.75",14.75,Table1[[#This Row],[Regular Hourly Wage]]))</f>
        <v>14.75</v>
      </c>
      <c r="Z828" s="41">
        <f>(1+IF(Table1[[#This Row],[Regular Hourly Wage]]=0,0.5,(Table1[[#This Row],[Overtime Hourly Wage]]-Table1[[#This Row],[Regular Hourly Wage]])/Table1[[#This Row],[Regular Hourly Wage]]))*Table1[[#This Row],[Regular Wage Cap]]</f>
        <v>22.125</v>
      </c>
      <c r="AA828" s="41">
        <f>(1+IF(Table1[[#This Row],[Regular Hourly Wage]]=0,0,(Table1[[#This Row],[Holiday Hourly Wage]]-Table1[[#This Row],[Regular Hourly Wage]])/Table1[[#This Row],[Regular Hourly Wage]]))*Table1[[#This Row],[Regular Wage Cap]]</f>
        <v>14.75</v>
      </c>
      <c r="AB828" s="41">
        <f>Table1[[#This Row],[Regular Hours3]]*Table1[[#This Row],[Regular Hourly Wage]]</f>
        <v>0</v>
      </c>
      <c r="AC828" s="41">
        <f>Table1[[#This Row],[OvertimeHours5]]*Table1[[#This Row],[Overtime Hourly Wage]]</f>
        <v>0</v>
      </c>
      <c r="AD828" s="41">
        <f>Table1[[#This Row],[Holiday Hours7]]*Table1[[#This Row],[Holiday Hourly Wage]]</f>
        <v>0</v>
      </c>
      <c r="AE828" s="41">
        <f>SUM(Table1[[#This Row],[Regular10]:[Holiday12]])</f>
        <v>0</v>
      </c>
      <c r="AF828" s="41">
        <f>Table1[[#This Row],[Regular Hours3]]*Table1[[#This Row],[Regular Wage Cap]]</f>
        <v>0</v>
      </c>
      <c r="AG828" s="41">
        <f>Table1[[#This Row],[OvertimeHours5]]*Table1[[#This Row],[Overtime Wage Cap]]</f>
        <v>0</v>
      </c>
      <c r="AH828" s="41">
        <f>Table1[[#This Row],[Holiday Hours7]]*Table1[[#This Row],[Holiday Wage Cap]]</f>
        <v>0</v>
      </c>
      <c r="AI828" s="41">
        <f>SUM(Table1[[#This Row],[Regular]:[Holiday]])</f>
        <v>0</v>
      </c>
      <c r="AJ828" s="41">
        <f>IF(Table1[[#This Row],[Total]]=0,0,Table1[[#This Row],[Total2]]-Table1[[#This Row],[Total]])</f>
        <v>0</v>
      </c>
      <c r="AK828" s="41">
        <f>Table1[[#This Row],[Difference]]*Table1[[#This Row],[DDS Funding Percent]]</f>
        <v>0</v>
      </c>
      <c r="AL828" s="41">
        <f>IF(Table1[[#This Row],[Regular Hourly Wage]]&lt;&gt;0,Table1[[#This Row],[Regular Wage Cap]]-Table1[[#This Row],[Regular Hourly Wage]],0)</f>
        <v>0</v>
      </c>
      <c r="AM828" s="38"/>
      <c r="AN828" s="41">
        <f>Table1[[#This Row],[Wage Difference]]*Table1[[#This Row],[Post Wage Increase Time Off Accruals (Hours)]]</f>
        <v>0</v>
      </c>
      <c r="AO828" s="41">
        <f>Table1[[#This Row],[Min Wage Time Off Accrual Expense]]*Table1[[#This Row],[DDS Funding Percent]]</f>
        <v>0</v>
      </c>
      <c r="AP828" s="1"/>
      <c r="AQ828" s="18"/>
    </row>
    <row r="829" spans="3:43" x14ac:dyDescent="0.25">
      <c r="C829" s="58"/>
      <c r="D829" s="57"/>
      <c r="K829" s="41">
        <f>SUM(Table1[[#This Row],[Regular Wages]],Table1[[#This Row],[OvertimeWages]],Table1[[#This Row],[Holiday Wages]],Table1[[#This Row],[Incentive Payments]])</f>
        <v>0</v>
      </c>
      <c r="L829" s="38"/>
      <c r="M829" s="38"/>
      <c r="N829" s="38"/>
      <c r="O829" s="38"/>
      <c r="P829" s="38"/>
      <c r="Q829" s="38"/>
      <c r="R829" s="38"/>
      <c r="S829" s="41">
        <f>SUM(Table1[[#This Row],[Regular Wages2]],Table1[[#This Row],[OvertimeWages4]],Table1[[#This Row],[Holiday Wages6]],Table1[[#This Row],[Incentive Payments8]])</f>
        <v>0</v>
      </c>
      <c r="T829" s="41">
        <f>SUM(Table1[[#This Row],[Total Pre Min Wage Wages]],Table1[[#This Row],[Total After Min Wage Wages]])</f>
        <v>0</v>
      </c>
      <c r="U829" s="41">
        <f>IFERROR(IF(OR(Table1[[#This Row],[Regular Hours]]=0,Table1[[#This Row],[Regular Hours]]=""),VLOOKUP(Table1[[#This Row],[Position Title]],startingWages!$A$2:$D$200,2, FALSE),Table1[[#This Row],[Regular Wages]]/Table1[[#This Row],[Regular Hours]]),0)</f>
        <v>0</v>
      </c>
      <c r="V829" s="41">
        <f>IF(OR(Table1[[#This Row],[OvertimeHours]]="",Table1[[#This Row],[OvertimeHours]]=0),Table1[[#This Row],[Regular Hourly Wage]]*1.5,Table1[[#This Row],[OvertimeWages]]/Table1[[#This Row],[OvertimeHours]])</f>
        <v>0</v>
      </c>
      <c r="W829" s="41">
        <f>IF(OR(Table1[[#This Row],[Holiday Hours]]="",Table1[[#This Row],[Holiday Hours]]=0),Table1[[#This Row],[Regular Hourly Wage]],Table1[[#This Row],[Holiday Wages]]/Table1[[#This Row],[Holiday Hours]])</f>
        <v>0</v>
      </c>
      <c r="X829" s="41" t="str">
        <f>IF(Table1[[#This Row],[Regular Hourly Wage]]&lt;14.05,"$14.75",IF(Table1[[#This Row],[Regular Hourly Wage]]&lt;30,"5%","None"))</f>
        <v>$14.75</v>
      </c>
      <c r="Y829" s="41">
        <f>IF(Table1[[#This Row],[Wage Category]]="5%",Table1[[#This Row],[Regular Hourly Wage]]*1.05,IF(Table1[[#This Row],[Wage Category]]="$14.75",14.75,Table1[[#This Row],[Regular Hourly Wage]]))</f>
        <v>14.75</v>
      </c>
      <c r="Z829" s="41">
        <f>(1+IF(Table1[[#This Row],[Regular Hourly Wage]]=0,0.5,(Table1[[#This Row],[Overtime Hourly Wage]]-Table1[[#This Row],[Regular Hourly Wage]])/Table1[[#This Row],[Regular Hourly Wage]]))*Table1[[#This Row],[Regular Wage Cap]]</f>
        <v>22.125</v>
      </c>
      <c r="AA829" s="41">
        <f>(1+IF(Table1[[#This Row],[Regular Hourly Wage]]=0,0,(Table1[[#This Row],[Holiday Hourly Wage]]-Table1[[#This Row],[Regular Hourly Wage]])/Table1[[#This Row],[Regular Hourly Wage]]))*Table1[[#This Row],[Regular Wage Cap]]</f>
        <v>14.75</v>
      </c>
      <c r="AB829" s="41">
        <f>Table1[[#This Row],[Regular Hours3]]*Table1[[#This Row],[Regular Hourly Wage]]</f>
        <v>0</v>
      </c>
      <c r="AC829" s="41">
        <f>Table1[[#This Row],[OvertimeHours5]]*Table1[[#This Row],[Overtime Hourly Wage]]</f>
        <v>0</v>
      </c>
      <c r="AD829" s="41">
        <f>Table1[[#This Row],[Holiday Hours7]]*Table1[[#This Row],[Holiday Hourly Wage]]</f>
        <v>0</v>
      </c>
      <c r="AE829" s="41">
        <f>SUM(Table1[[#This Row],[Regular10]:[Holiday12]])</f>
        <v>0</v>
      </c>
      <c r="AF829" s="41">
        <f>Table1[[#This Row],[Regular Hours3]]*Table1[[#This Row],[Regular Wage Cap]]</f>
        <v>0</v>
      </c>
      <c r="AG829" s="41">
        <f>Table1[[#This Row],[OvertimeHours5]]*Table1[[#This Row],[Overtime Wage Cap]]</f>
        <v>0</v>
      </c>
      <c r="AH829" s="41">
        <f>Table1[[#This Row],[Holiday Hours7]]*Table1[[#This Row],[Holiday Wage Cap]]</f>
        <v>0</v>
      </c>
      <c r="AI829" s="41">
        <f>SUM(Table1[[#This Row],[Regular]:[Holiday]])</f>
        <v>0</v>
      </c>
      <c r="AJ829" s="41">
        <f>IF(Table1[[#This Row],[Total]]=0,0,Table1[[#This Row],[Total2]]-Table1[[#This Row],[Total]])</f>
        <v>0</v>
      </c>
      <c r="AK829" s="41">
        <f>Table1[[#This Row],[Difference]]*Table1[[#This Row],[DDS Funding Percent]]</f>
        <v>0</v>
      </c>
      <c r="AL829" s="41">
        <f>IF(Table1[[#This Row],[Regular Hourly Wage]]&lt;&gt;0,Table1[[#This Row],[Regular Wage Cap]]-Table1[[#This Row],[Regular Hourly Wage]],0)</f>
        <v>0</v>
      </c>
      <c r="AM829" s="38"/>
      <c r="AN829" s="41">
        <f>Table1[[#This Row],[Wage Difference]]*Table1[[#This Row],[Post Wage Increase Time Off Accruals (Hours)]]</f>
        <v>0</v>
      </c>
      <c r="AO829" s="41">
        <f>Table1[[#This Row],[Min Wage Time Off Accrual Expense]]*Table1[[#This Row],[DDS Funding Percent]]</f>
        <v>0</v>
      </c>
      <c r="AP829" s="1"/>
      <c r="AQ829" s="18"/>
    </row>
    <row r="830" spans="3:43" x14ac:dyDescent="0.25">
      <c r="C830" s="58"/>
      <c r="D830" s="57"/>
      <c r="K830" s="41">
        <f>SUM(Table1[[#This Row],[Regular Wages]],Table1[[#This Row],[OvertimeWages]],Table1[[#This Row],[Holiday Wages]],Table1[[#This Row],[Incentive Payments]])</f>
        <v>0</v>
      </c>
      <c r="L830" s="38"/>
      <c r="M830" s="38"/>
      <c r="N830" s="38"/>
      <c r="O830" s="38"/>
      <c r="P830" s="38"/>
      <c r="Q830" s="38"/>
      <c r="R830" s="38"/>
      <c r="S830" s="41">
        <f>SUM(Table1[[#This Row],[Regular Wages2]],Table1[[#This Row],[OvertimeWages4]],Table1[[#This Row],[Holiday Wages6]],Table1[[#This Row],[Incentive Payments8]])</f>
        <v>0</v>
      </c>
      <c r="T830" s="41">
        <f>SUM(Table1[[#This Row],[Total Pre Min Wage Wages]],Table1[[#This Row],[Total After Min Wage Wages]])</f>
        <v>0</v>
      </c>
      <c r="U830" s="41">
        <f>IFERROR(IF(OR(Table1[[#This Row],[Regular Hours]]=0,Table1[[#This Row],[Regular Hours]]=""),VLOOKUP(Table1[[#This Row],[Position Title]],startingWages!$A$2:$D$200,2, FALSE),Table1[[#This Row],[Regular Wages]]/Table1[[#This Row],[Regular Hours]]),0)</f>
        <v>0</v>
      </c>
      <c r="V830" s="41">
        <f>IF(OR(Table1[[#This Row],[OvertimeHours]]="",Table1[[#This Row],[OvertimeHours]]=0),Table1[[#This Row],[Regular Hourly Wage]]*1.5,Table1[[#This Row],[OvertimeWages]]/Table1[[#This Row],[OvertimeHours]])</f>
        <v>0</v>
      </c>
      <c r="W830" s="41">
        <f>IF(OR(Table1[[#This Row],[Holiday Hours]]="",Table1[[#This Row],[Holiday Hours]]=0),Table1[[#This Row],[Regular Hourly Wage]],Table1[[#This Row],[Holiday Wages]]/Table1[[#This Row],[Holiday Hours]])</f>
        <v>0</v>
      </c>
      <c r="X830" s="41" t="str">
        <f>IF(Table1[[#This Row],[Regular Hourly Wage]]&lt;14.05,"$14.75",IF(Table1[[#This Row],[Regular Hourly Wage]]&lt;30,"5%","None"))</f>
        <v>$14.75</v>
      </c>
      <c r="Y830" s="41">
        <f>IF(Table1[[#This Row],[Wage Category]]="5%",Table1[[#This Row],[Regular Hourly Wage]]*1.05,IF(Table1[[#This Row],[Wage Category]]="$14.75",14.75,Table1[[#This Row],[Regular Hourly Wage]]))</f>
        <v>14.75</v>
      </c>
      <c r="Z830" s="41">
        <f>(1+IF(Table1[[#This Row],[Regular Hourly Wage]]=0,0.5,(Table1[[#This Row],[Overtime Hourly Wage]]-Table1[[#This Row],[Regular Hourly Wage]])/Table1[[#This Row],[Regular Hourly Wage]]))*Table1[[#This Row],[Regular Wage Cap]]</f>
        <v>22.125</v>
      </c>
      <c r="AA830" s="41">
        <f>(1+IF(Table1[[#This Row],[Regular Hourly Wage]]=0,0,(Table1[[#This Row],[Holiday Hourly Wage]]-Table1[[#This Row],[Regular Hourly Wage]])/Table1[[#This Row],[Regular Hourly Wage]]))*Table1[[#This Row],[Regular Wage Cap]]</f>
        <v>14.75</v>
      </c>
      <c r="AB830" s="41">
        <f>Table1[[#This Row],[Regular Hours3]]*Table1[[#This Row],[Regular Hourly Wage]]</f>
        <v>0</v>
      </c>
      <c r="AC830" s="41">
        <f>Table1[[#This Row],[OvertimeHours5]]*Table1[[#This Row],[Overtime Hourly Wage]]</f>
        <v>0</v>
      </c>
      <c r="AD830" s="41">
        <f>Table1[[#This Row],[Holiday Hours7]]*Table1[[#This Row],[Holiday Hourly Wage]]</f>
        <v>0</v>
      </c>
      <c r="AE830" s="41">
        <f>SUM(Table1[[#This Row],[Regular10]:[Holiday12]])</f>
        <v>0</v>
      </c>
      <c r="AF830" s="41">
        <f>Table1[[#This Row],[Regular Hours3]]*Table1[[#This Row],[Regular Wage Cap]]</f>
        <v>0</v>
      </c>
      <c r="AG830" s="41">
        <f>Table1[[#This Row],[OvertimeHours5]]*Table1[[#This Row],[Overtime Wage Cap]]</f>
        <v>0</v>
      </c>
      <c r="AH830" s="41">
        <f>Table1[[#This Row],[Holiday Hours7]]*Table1[[#This Row],[Holiday Wage Cap]]</f>
        <v>0</v>
      </c>
      <c r="AI830" s="41">
        <f>SUM(Table1[[#This Row],[Regular]:[Holiday]])</f>
        <v>0</v>
      </c>
      <c r="AJ830" s="41">
        <f>IF(Table1[[#This Row],[Total]]=0,0,Table1[[#This Row],[Total2]]-Table1[[#This Row],[Total]])</f>
        <v>0</v>
      </c>
      <c r="AK830" s="41">
        <f>Table1[[#This Row],[Difference]]*Table1[[#This Row],[DDS Funding Percent]]</f>
        <v>0</v>
      </c>
      <c r="AL830" s="41">
        <f>IF(Table1[[#This Row],[Regular Hourly Wage]]&lt;&gt;0,Table1[[#This Row],[Regular Wage Cap]]-Table1[[#This Row],[Regular Hourly Wage]],0)</f>
        <v>0</v>
      </c>
      <c r="AM830" s="38"/>
      <c r="AN830" s="41">
        <f>Table1[[#This Row],[Wage Difference]]*Table1[[#This Row],[Post Wage Increase Time Off Accruals (Hours)]]</f>
        <v>0</v>
      </c>
      <c r="AO830" s="41">
        <f>Table1[[#This Row],[Min Wage Time Off Accrual Expense]]*Table1[[#This Row],[DDS Funding Percent]]</f>
        <v>0</v>
      </c>
      <c r="AP830" s="1"/>
      <c r="AQ830" s="18"/>
    </row>
    <row r="831" spans="3:43" x14ac:dyDescent="0.25">
      <c r="C831" s="58"/>
      <c r="D831" s="57"/>
      <c r="K831" s="41">
        <f>SUM(Table1[[#This Row],[Regular Wages]],Table1[[#This Row],[OvertimeWages]],Table1[[#This Row],[Holiday Wages]],Table1[[#This Row],[Incentive Payments]])</f>
        <v>0</v>
      </c>
      <c r="L831" s="38"/>
      <c r="M831" s="38"/>
      <c r="N831" s="38"/>
      <c r="O831" s="38"/>
      <c r="P831" s="38"/>
      <c r="Q831" s="38"/>
      <c r="R831" s="38"/>
      <c r="S831" s="41">
        <f>SUM(Table1[[#This Row],[Regular Wages2]],Table1[[#This Row],[OvertimeWages4]],Table1[[#This Row],[Holiday Wages6]],Table1[[#This Row],[Incentive Payments8]])</f>
        <v>0</v>
      </c>
      <c r="T831" s="41">
        <f>SUM(Table1[[#This Row],[Total Pre Min Wage Wages]],Table1[[#This Row],[Total After Min Wage Wages]])</f>
        <v>0</v>
      </c>
      <c r="U831" s="41">
        <f>IFERROR(IF(OR(Table1[[#This Row],[Regular Hours]]=0,Table1[[#This Row],[Regular Hours]]=""),VLOOKUP(Table1[[#This Row],[Position Title]],startingWages!$A$2:$D$200,2, FALSE),Table1[[#This Row],[Regular Wages]]/Table1[[#This Row],[Regular Hours]]),0)</f>
        <v>0</v>
      </c>
      <c r="V831" s="41">
        <f>IF(OR(Table1[[#This Row],[OvertimeHours]]="",Table1[[#This Row],[OvertimeHours]]=0),Table1[[#This Row],[Regular Hourly Wage]]*1.5,Table1[[#This Row],[OvertimeWages]]/Table1[[#This Row],[OvertimeHours]])</f>
        <v>0</v>
      </c>
      <c r="W831" s="41">
        <f>IF(OR(Table1[[#This Row],[Holiday Hours]]="",Table1[[#This Row],[Holiday Hours]]=0),Table1[[#This Row],[Regular Hourly Wage]],Table1[[#This Row],[Holiday Wages]]/Table1[[#This Row],[Holiday Hours]])</f>
        <v>0</v>
      </c>
      <c r="X831" s="41" t="str">
        <f>IF(Table1[[#This Row],[Regular Hourly Wage]]&lt;14.05,"$14.75",IF(Table1[[#This Row],[Regular Hourly Wage]]&lt;30,"5%","None"))</f>
        <v>$14.75</v>
      </c>
      <c r="Y831" s="41">
        <f>IF(Table1[[#This Row],[Wage Category]]="5%",Table1[[#This Row],[Regular Hourly Wage]]*1.05,IF(Table1[[#This Row],[Wage Category]]="$14.75",14.75,Table1[[#This Row],[Regular Hourly Wage]]))</f>
        <v>14.75</v>
      </c>
      <c r="Z831" s="41">
        <f>(1+IF(Table1[[#This Row],[Regular Hourly Wage]]=0,0.5,(Table1[[#This Row],[Overtime Hourly Wage]]-Table1[[#This Row],[Regular Hourly Wage]])/Table1[[#This Row],[Regular Hourly Wage]]))*Table1[[#This Row],[Regular Wage Cap]]</f>
        <v>22.125</v>
      </c>
      <c r="AA831" s="41">
        <f>(1+IF(Table1[[#This Row],[Regular Hourly Wage]]=0,0,(Table1[[#This Row],[Holiday Hourly Wage]]-Table1[[#This Row],[Regular Hourly Wage]])/Table1[[#This Row],[Regular Hourly Wage]]))*Table1[[#This Row],[Regular Wage Cap]]</f>
        <v>14.75</v>
      </c>
      <c r="AB831" s="41">
        <f>Table1[[#This Row],[Regular Hours3]]*Table1[[#This Row],[Regular Hourly Wage]]</f>
        <v>0</v>
      </c>
      <c r="AC831" s="41">
        <f>Table1[[#This Row],[OvertimeHours5]]*Table1[[#This Row],[Overtime Hourly Wage]]</f>
        <v>0</v>
      </c>
      <c r="AD831" s="41">
        <f>Table1[[#This Row],[Holiday Hours7]]*Table1[[#This Row],[Holiday Hourly Wage]]</f>
        <v>0</v>
      </c>
      <c r="AE831" s="41">
        <f>SUM(Table1[[#This Row],[Regular10]:[Holiday12]])</f>
        <v>0</v>
      </c>
      <c r="AF831" s="41">
        <f>Table1[[#This Row],[Regular Hours3]]*Table1[[#This Row],[Regular Wage Cap]]</f>
        <v>0</v>
      </c>
      <c r="AG831" s="41">
        <f>Table1[[#This Row],[OvertimeHours5]]*Table1[[#This Row],[Overtime Wage Cap]]</f>
        <v>0</v>
      </c>
      <c r="AH831" s="41">
        <f>Table1[[#This Row],[Holiday Hours7]]*Table1[[#This Row],[Holiday Wage Cap]]</f>
        <v>0</v>
      </c>
      <c r="AI831" s="41">
        <f>SUM(Table1[[#This Row],[Regular]:[Holiday]])</f>
        <v>0</v>
      </c>
      <c r="AJ831" s="41">
        <f>IF(Table1[[#This Row],[Total]]=0,0,Table1[[#This Row],[Total2]]-Table1[[#This Row],[Total]])</f>
        <v>0</v>
      </c>
      <c r="AK831" s="41">
        <f>Table1[[#This Row],[Difference]]*Table1[[#This Row],[DDS Funding Percent]]</f>
        <v>0</v>
      </c>
      <c r="AL831" s="41">
        <f>IF(Table1[[#This Row],[Regular Hourly Wage]]&lt;&gt;0,Table1[[#This Row],[Regular Wage Cap]]-Table1[[#This Row],[Regular Hourly Wage]],0)</f>
        <v>0</v>
      </c>
      <c r="AM831" s="38"/>
      <c r="AN831" s="41">
        <f>Table1[[#This Row],[Wage Difference]]*Table1[[#This Row],[Post Wage Increase Time Off Accruals (Hours)]]</f>
        <v>0</v>
      </c>
      <c r="AO831" s="41">
        <f>Table1[[#This Row],[Min Wage Time Off Accrual Expense]]*Table1[[#This Row],[DDS Funding Percent]]</f>
        <v>0</v>
      </c>
      <c r="AP831" s="1"/>
      <c r="AQ831" s="18"/>
    </row>
    <row r="832" spans="3:43" x14ac:dyDescent="0.25">
      <c r="C832" s="58"/>
      <c r="D832" s="57"/>
      <c r="K832" s="41">
        <f>SUM(Table1[[#This Row],[Regular Wages]],Table1[[#This Row],[OvertimeWages]],Table1[[#This Row],[Holiday Wages]],Table1[[#This Row],[Incentive Payments]])</f>
        <v>0</v>
      </c>
      <c r="L832" s="38"/>
      <c r="M832" s="38"/>
      <c r="N832" s="38"/>
      <c r="O832" s="38"/>
      <c r="P832" s="38"/>
      <c r="Q832" s="38"/>
      <c r="R832" s="38"/>
      <c r="S832" s="41">
        <f>SUM(Table1[[#This Row],[Regular Wages2]],Table1[[#This Row],[OvertimeWages4]],Table1[[#This Row],[Holiday Wages6]],Table1[[#This Row],[Incentive Payments8]])</f>
        <v>0</v>
      </c>
      <c r="T832" s="41">
        <f>SUM(Table1[[#This Row],[Total Pre Min Wage Wages]],Table1[[#This Row],[Total After Min Wage Wages]])</f>
        <v>0</v>
      </c>
      <c r="U832" s="41">
        <f>IFERROR(IF(OR(Table1[[#This Row],[Regular Hours]]=0,Table1[[#This Row],[Regular Hours]]=""),VLOOKUP(Table1[[#This Row],[Position Title]],startingWages!$A$2:$D$200,2, FALSE),Table1[[#This Row],[Regular Wages]]/Table1[[#This Row],[Regular Hours]]),0)</f>
        <v>0</v>
      </c>
      <c r="V832" s="41">
        <f>IF(OR(Table1[[#This Row],[OvertimeHours]]="",Table1[[#This Row],[OvertimeHours]]=0),Table1[[#This Row],[Regular Hourly Wage]]*1.5,Table1[[#This Row],[OvertimeWages]]/Table1[[#This Row],[OvertimeHours]])</f>
        <v>0</v>
      </c>
      <c r="W832" s="41">
        <f>IF(OR(Table1[[#This Row],[Holiday Hours]]="",Table1[[#This Row],[Holiday Hours]]=0),Table1[[#This Row],[Regular Hourly Wage]],Table1[[#This Row],[Holiday Wages]]/Table1[[#This Row],[Holiday Hours]])</f>
        <v>0</v>
      </c>
      <c r="X832" s="41" t="str">
        <f>IF(Table1[[#This Row],[Regular Hourly Wage]]&lt;14.05,"$14.75",IF(Table1[[#This Row],[Regular Hourly Wage]]&lt;30,"5%","None"))</f>
        <v>$14.75</v>
      </c>
      <c r="Y832" s="41">
        <f>IF(Table1[[#This Row],[Wage Category]]="5%",Table1[[#This Row],[Regular Hourly Wage]]*1.05,IF(Table1[[#This Row],[Wage Category]]="$14.75",14.75,Table1[[#This Row],[Regular Hourly Wage]]))</f>
        <v>14.75</v>
      </c>
      <c r="Z832" s="41">
        <f>(1+IF(Table1[[#This Row],[Regular Hourly Wage]]=0,0.5,(Table1[[#This Row],[Overtime Hourly Wage]]-Table1[[#This Row],[Regular Hourly Wage]])/Table1[[#This Row],[Regular Hourly Wage]]))*Table1[[#This Row],[Regular Wage Cap]]</f>
        <v>22.125</v>
      </c>
      <c r="AA832" s="41">
        <f>(1+IF(Table1[[#This Row],[Regular Hourly Wage]]=0,0,(Table1[[#This Row],[Holiday Hourly Wage]]-Table1[[#This Row],[Regular Hourly Wage]])/Table1[[#This Row],[Regular Hourly Wage]]))*Table1[[#This Row],[Regular Wage Cap]]</f>
        <v>14.75</v>
      </c>
      <c r="AB832" s="41">
        <f>Table1[[#This Row],[Regular Hours3]]*Table1[[#This Row],[Regular Hourly Wage]]</f>
        <v>0</v>
      </c>
      <c r="AC832" s="41">
        <f>Table1[[#This Row],[OvertimeHours5]]*Table1[[#This Row],[Overtime Hourly Wage]]</f>
        <v>0</v>
      </c>
      <c r="AD832" s="41">
        <f>Table1[[#This Row],[Holiday Hours7]]*Table1[[#This Row],[Holiday Hourly Wage]]</f>
        <v>0</v>
      </c>
      <c r="AE832" s="41">
        <f>SUM(Table1[[#This Row],[Regular10]:[Holiday12]])</f>
        <v>0</v>
      </c>
      <c r="AF832" s="41">
        <f>Table1[[#This Row],[Regular Hours3]]*Table1[[#This Row],[Regular Wage Cap]]</f>
        <v>0</v>
      </c>
      <c r="AG832" s="41">
        <f>Table1[[#This Row],[OvertimeHours5]]*Table1[[#This Row],[Overtime Wage Cap]]</f>
        <v>0</v>
      </c>
      <c r="AH832" s="41">
        <f>Table1[[#This Row],[Holiday Hours7]]*Table1[[#This Row],[Holiday Wage Cap]]</f>
        <v>0</v>
      </c>
      <c r="AI832" s="41">
        <f>SUM(Table1[[#This Row],[Regular]:[Holiday]])</f>
        <v>0</v>
      </c>
      <c r="AJ832" s="41">
        <f>IF(Table1[[#This Row],[Total]]=0,0,Table1[[#This Row],[Total2]]-Table1[[#This Row],[Total]])</f>
        <v>0</v>
      </c>
      <c r="AK832" s="41">
        <f>Table1[[#This Row],[Difference]]*Table1[[#This Row],[DDS Funding Percent]]</f>
        <v>0</v>
      </c>
      <c r="AL832" s="41">
        <f>IF(Table1[[#This Row],[Regular Hourly Wage]]&lt;&gt;0,Table1[[#This Row],[Regular Wage Cap]]-Table1[[#This Row],[Regular Hourly Wage]],0)</f>
        <v>0</v>
      </c>
      <c r="AM832" s="38"/>
      <c r="AN832" s="41">
        <f>Table1[[#This Row],[Wage Difference]]*Table1[[#This Row],[Post Wage Increase Time Off Accruals (Hours)]]</f>
        <v>0</v>
      </c>
      <c r="AO832" s="41">
        <f>Table1[[#This Row],[Min Wage Time Off Accrual Expense]]*Table1[[#This Row],[DDS Funding Percent]]</f>
        <v>0</v>
      </c>
      <c r="AP832" s="1"/>
      <c r="AQ832" s="18"/>
    </row>
    <row r="833" spans="3:43" x14ac:dyDescent="0.25">
      <c r="C833" s="58"/>
      <c r="D833" s="57"/>
      <c r="K833" s="41">
        <f>SUM(Table1[[#This Row],[Regular Wages]],Table1[[#This Row],[OvertimeWages]],Table1[[#This Row],[Holiday Wages]],Table1[[#This Row],[Incentive Payments]])</f>
        <v>0</v>
      </c>
      <c r="L833" s="38"/>
      <c r="M833" s="38"/>
      <c r="N833" s="38"/>
      <c r="O833" s="38"/>
      <c r="P833" s="38"/>
      <c r="Q833" s="38"/>
      <c r="R833" s="38"/>
      <c r="S833" s="41">
        <f>SUM(Table1[[#This Row],[Regular Wages2]],Table1[[#This Row],[OvertimeWages4]],Table1[[#This Row],[Holiday Wages6]],Table1[[#This Row],[Incentive Payments8]])</f>
        <v>0</v>
      </c>
      <c r="T833" s="41">
        <f>SUM(Table1[[#This Row],[Total Pre Min Wage Wages]],Table1[[#This Row],[Total After Min Wage Wages]])</f>
        <v>0</v>
      </c>
      <c r="U833" s="41">
        <f>IFERROR(IF(OR(Table1[[#This Row],[Regular Hours]]=0,Table1[[#This Row],[Regular Hours]]=""),VLOOKUP(Table1[[#This Row],[Position Title]],startingWages!$A$2:$D$200,2, FALSE),Table1[[#This Row],[Regular Wages]]/Table1[[#This Row],[Regular Hours]]),0)</f>
        <v>0</v>
      </c>
      <c r="V833" s="41">
        <f>IF(OR(Table1[[#This Row],[OvertimeHours]]="",Table1[[#This Row],[OvertimeHours]]=0),Table1[[#This Row],[Regular Hourly Wage]]*1.5,Table1[[#This Row],[OvertimeWages]]/Table1[[#This Row],[OvertimeHours]])</f>
        <v>0</v>
      </c>
      <c r="W833" s="41">
        <f>IF(OR(Table1[[#This Row],[Holiday Hours]]="",Table1[[#This Row],[Holiday Hours]]=0),Table1[[#This Row],[Regular Hourly Wage]],Table1[[#This Row],[Holiday Wages]]/Table1[[#This Row],[Holiday Hours]])</f>
        <v>0</v>
      </c>
      <c r="X833" s="41" t="str">
        <f>IF(Table1[[#This Row],[Regular Hourly Wage]]&lt;14.05,"$14.75",IF(Table1[[#This Row],[Regular Hourly Wage]]&lt;30,"5%","None"))</f>
        <v>$14.75</v>
      </c>
      <c r="Y833" s="41">
        <f>IF(Table1[[#This Row],[Wage Category]]="5%",Table1[[#This Row],[Regular Hourly Wage]]*1.05,IF(Table1[[#This Row],[Wage Category]]="$14.75",14.75,Table1[[#This Row],[Regular Hourly Wage]]))</f>
        <v>14.75</v>
      </c>
      <c r="Z833" s="41">
        <f>(1+IF(Table1[[#This Row],[Regular Hourly Wage]]=0,0.5,(Table1[[#This Row],[Overtime Hourly Wage]]-Table1[[#This Row],[Regular Hourly Wage]])/Table1[[#This Row],[Regular Hourly Wage]]))*Table1[[#This Row],[Regular Wage Cap]]</f>
        <v>22.125</v>
      </c>
      <c r="AA833" s="41">
        <f>(1+IF(Table1[[#This Row],[Regular Hourly Wage]]=0,0,(Table1[[#This Row],[Holiday Hourly Wage]]-Table1[[#This Row],[Regular Hourly Wage]])/Table1[[#This Row],[Regular Hourly Wage]]))*Table1[[#This Row],[Regular Wage Cap]]</f>
        <v>14.75</v>
      </c>
      <c r="AB833" s="41">
        <f>Table1[[#This Row],[Regular Hours3]]*Table1[[#This Row],[Regular Hourly Wage]]</f>
        <v>0</v>
      </c>
      <c r="AC833" s="41">
        <f>Table1[[#This Row],[OvertimeHours5]]*Table1[[#This Row],[Overtime Hourly Wage]]</f>
        <v>0</v>
      </c>
      <c r="AD833" s="41">
        <f>Table1[[#This Row],[Holiday Hours7]]*Table1[[#This Row],[Holiday Hourly Wage]]</f>
        <v>0</v>
      </c>
      <c r="AE833" s="41">
        <f>SUM(Table1[[#This Row],[Regular10]:[Holiday12]])</f>
        <v>0</v>
      </c>
      <c r="AF833" s="41">
        <f>Table1[[#This Row],[Regular Hours3]]*Table1[[#This Row],[Regular Wage Cap]]</f>
        <v>0</v>
      </c>
      <c r="AG833" s="41">
        <f>Table1[[#This Row],[OvertimeHours5]]*Table1[[#This Row],[Overtime Wage Cap]]</f>
        <v>0</v>
      </c>
      <c r="AH833" s="41">
        <f>Table1[[#This Row],[Holiday Hours7]]*Table1[[#This Row],[Holiday Wage Cap]]</f>
        <v>0</v>
      </c>
      <c r="AI833" s="41">
        <f>SUM(Table1[[#This Row],[Regular]:[Holiday]])</f>
        <v>0</v>
      </c>
      <c r="AJ833" s="41">
        <f>IF(Table1[[#This Row],[Total]]=0,0,Table1[[#This Row],[Total2]]-Table1[[#This Row],[Total]])</f>
        <v>0</v>
      </c>
      <c r="AK833" s="41">
        <f>Table1[[#This Row],[Difference]]*Table1[[#This Row],[DDS Funding Percent]]</f>
        <v>0</v>
      </c>
      <c r="AL833" s="41">
        <f>IF(Table1[[#This Row],[Regular Hourly Wage]]&lt;&gt;0,Table1[[#This Row],[Regular Wage Cap]]-Table1[[#This Row],[Regular Hourly Wage]],0)</f>
        <v>0</v>
      </c>
      <c r="AM833" s="38"/>
      <c r="AN833" s="41">
        <f>Table1[[#This Row],[Wage Difference]]*Table1[[#This Row],[Post Wage Increase Time Off Accruals (Hours)]]</f>
        <v>0</v>
      </c>
      <c r="AO833" s="41">
        <f>Table1[[#This Row],[Min Wage Time Off Accrual Expense]]*Table1[[#This Row],[DDS Funding Percent]]</f>
        <v>0</v>
      </c>
      <c r="AP833" s="1"/>
      <c r="AQ833" s="18"/>
    </row>
    <row r="834" spans="3:43" x14ac:dyDescent="0.25">
      <c r="C834" s="58"/>
      <c r="D834" s="57"/>
      <c r="K834" s="41">
        <f>SUM(Table1[[#This Row],[Regular Wages]],Table1[[#This Row],[OvertimeWages]],Table1[[#This Row],[Holiday Wages]],Table1[[#This Row],[Incentive Payments]])</f>
        <v>0</v>
      </c>
      <c r="L834" s="38"/>
      <c r="M834" s="38"/>
      <c r="N834" s="38"/>
      <c r="O834" s="38"/>
      <c r="P834" s="38"/>
      <c r="Q834" s="38"/>
      <c r="R834" s="38"/>
      <c r="S834" s="41">
        <f>SUM(Table1[[#This Row],[Regular Wages2]],Table1[[#This Row],[OvertimeWages4]],Table1[[#This Row],[Holiday Wages6]],Table1[[#This Row],[Incentive Payments8]])</f>
        <v>0</v>
      </c>
      <c r="T834" s="41">
        <f>SUM(Table1[[#This Row],[Total Pre Min Wage Wages]],Table1[[#This Row],[Total After Min Wage Wages]])</f>
        <v>0</v>
      </c>
      <c r="U834" s="41">
        <f>IFERROR(IF(OR(Table1[[#This Row],[Regular Hours]]=0,Table1[[#This Row],[Regular Hours]]=""),VLOOKUP(Table1[[#This Row],[Position Title]],startingWages!$A$2:$D$200,2, FALSE),Table1[[#This Row],[Regular Wages]]/Table1[[#This Row],[Regular Hours]]),0)</f>
        <v>0</v>
      </c>
      <c r="V834" s="41">
        <f>IF(OR(Table1[[#This Row],[OvertimeHours]]="",Table1[[#This Row],[OvertimeHours]]=0),Table1[[#This Row],[Regular Hourly Wage]]*1.5,Table1[[#This Row],[OvertimeWages]]/Table1[[#This Row],[OvertimeHours]])</f>
        <v>0</v>
      </c>
      <c r="W834" s="41">
        <f>IF(OR(Table1[[#This Row],[Holiday Hours]]="",Table1[[#This Row],[Holiday Hours]]=0),Table1[[#This Row],[Regular Hourly Wage]],Table1[[#This Row],[Holiday Wages]]/Table1[[#This Row],[Holiday Hours]])</f>
        <v>0</v>
      </c>
      <c r="X834" s="41" t="str">
        <f>IF(Table1[[#This Row],[Regular Hourly Wage]]&lt;14.05,"$14.75",IF(Table1[[#This Row],[Regular Hourly Wage]]&lt;30,"5%","None"))</f>
        <v>$14.75</v>
      </c>
      <c r="Y834" s="41">
        <f>IF(Table1[[#This Row],[Wage Category]]="5%",Table1[[#This Row],[Regular Hourly Wage]]*1.05,IF(Table1[[#This Row],[Wage Category]]="$14.75",14.75,Table1[[#This Row],[Regular Hourly Wage]]))</f>
        <v>14.75</v>
      </c>
      <c r="Z834" s="41">
        <f>(1+IF(Table1[[#This Row],[Regular Hourly Wage]]=0,0.5,(Table1[[#This Row],[Overtime Hourly Wage]]-Table1[[#This Row],[Regular Hourly Wage]])/Table1[[#This Row],[Regular Hourly Wage]]))*Table1[[#This Row],[Regular Wage Cap]]</f>
        <v>22.125</v>
      </c>
      <c r="AA834" s="41">
        <f>(1+IF(Table1[[#This Row],[Regular Hourly Wage]]=0,0,(Table1[[#This Row],[Holiday Hourly Wage]]-Table1[[#This Row],[Regular Hourly Wage]])/Table1[[#This Row],[Regular Hourly Wage]]))*Table1[[#This Row],[Regular Wage Cap]]</f>
        <v>14.75</v>
      </c>
      <c r="AB834" s="41">
        <f>Table1[[#This Row],[Regular Hours3]]*Table1[[#This Row],[Regular Hourly Wage]]</f>
        <v>0</v>
      </c>
      <c r="AC834" s="41">
        <f>Table1[[#This Row],[OvertimeHours5]]*Table1[[#This Row],[Overtime Hourly Wage]]</f>
        <v>0</v>
      </c>
      <c r="AD834" s="41">
        <f>Table1[[#This Row],[Holiday Hours7]]*Table1[[#This Row],[Holiday Hourly Wage]]</f>
        <v>0</v>
      </c>
      <c r="AE834" s="41">
        <f>SUM(Table1[[#This Row],[Regular10]:[Holiday12]])</f>
        <v>0</v>
      </c>
      <c r="AF834" s="41">
        <f>Table1[[#This Row],[Regular Hours3]]*Table1[[#This Row],[Regular Wage Cap]]</f>
        <v>0</v>
      </c>
      <c r="AG834" s="41">
        <f>Table1[[#This Row],[OvertimeHours5]]*Table1[[#This Row],[Overtime Wage Cap]]</f>
        <v>0</v>
      </c>
      <c r="AH834" s="41">
        <f>Table1[[#This Row],[Holiday Hours7]]*Table1[[#This Row],[Holiday Wage Cap]]</f>
        <v>0</v>
      </c>
      <c r="AI834" s="41">
        <f>SUM(Table1[[#This Row],[Regular]:[Holiday]])</f>
        <v>0</v>
      </c>
      <c r="AJ834" s="41">
        <f>IF(Table1[[#This Row],[Total]]=0,0,Table1[[#This Row],[Total2]]-Table1[[#This Row],[Total]])</f>
        <v>0</v>
      </c>
      <c r="AK834" s="41">
        <f>Table1[[#This Row],[Difference]]*Table1[[#This Row],[DDS Funding Percent]]</f>
        <v>0</v>
      </c>
      <c r="AL834" s="41">
        <f>IF(Table1[[#This Row],[Regular Hourly Wage]]&lt;&gt;0,Table1[[#This Row],[Regular Wage Cap]]-Table1[[#This Row],[Regular Hourly Wage]],0)</f>
        <v>0</v>
      </c>
      <c r="AM834" s="38"/>
      <c r="AN834" s="41">
        <f>Table1[[#This Row],[Wage Difference]]*Table1[[#This Row],[Post Wage Increase Time Off Accruals (Hours)]]</f>
        <v>0</v>
      </c>
      <c r="AO834" s="41">
        <f>Table1[[#This Row],[Min Wage Time Off Accrual Expense]]*Table1[[#This Row],[DDS Funding Percent]]</f>
        <v>0</v>
      </c>
      <c r="AP834" s="1"/>
      <c r="AQ834" s="18"/>
    </row>
    <row r="835" spans="3:43" x14ac:dyDescent="0.25">
      <c r="C835" s="58"/>
      <c r="D835" s="57"/>
      <c r="K835" s="41">
        <f>SUM(Table1[[#This Row],[Regular Wages]],Table1[[#This Row],[OvertimeWages]],Table1[[#This Row],[Holiday Wages]],Table1[[#This Row],[Incentive Payments]])</f>
        <v>0</v>
      </c>
      <c r="L835" s="38"/>
      <c r="M835" s="38"/>
      <c r="N835" s="38"/>
      <c r="O835" s="38"/>
      <c r="P835" s="38"/>
      <c r="Q835" s="38"/>
      <c r="R835" s="38"/>
      <c r="S835" s="41">
        <f>SUM(Table1[[#This Row],[Regular Wages2]],Table1[[#This Row],[OvertimeWages4]],Table1[[#This Row],[Holiday Wages6]],Table1[[#This Row],[Incentive Payments8]])</f>
        <v>0</v>
      </c>
      <c r="T835" s="41">
        <f>SUM(Table1[[#This Row],[Total Pre Min Wage Wages]],Table1[[#This Row],[Total After Min Wage Wages]])</f>
        <v>0</v>
      </c>
      <c r="U835" s="41">
        <f>IFERROR(IF(OR(Table1[[#This Row],[Regular Hours]]=0,Table1[[#This Row],[Regular Hours]]=""),VLOOKUP(Table1[[#This Row],[Position Title]],startingWages!$A$2:$D$200,2, FALSE),Table1[[#This Row],[Regular Wages]]/Table1[[#This Row],[Regular Hours]]),0)</f>
        <v>0</v>
      </c>
      <c r="V835" s="41">
        <f>IF(OR(Table1[[#This Row],[OvertimeHours]]="",Table1[[#This Row],[OvertimeHours]]=0),Table1[[#This Row],[Regular Hourly Wage]]*1.5,Table1[[#This Row],[OvertimeWages]]/Table1[[#This Row],[OvertimeHours]])</f>
        <v>0</v>
      </c>
      <c r="W835" s="41">
        <f>IF(OR(Table1[[#This Row],[Holiday Hours]]="",Table1[[#This Row],[Holiday Hours]]=0),Table1[[#This Row],[Regular Hourly Wage]],Table1[[#This Row],[Holiday Wages]]/Table1[[#This Row],[Holiday Hours]])</f>
        <v>0</v>
      </c>
      <c r="X835" s="41" t="str">
        <f>IF(Table1[[#This Row],[Regular Hourly Wage]]&lt;14.05,"$14.75",IF(Table1[[#This Row],[Regular Hourly Wage]]&lt;30,"5%","None"))</f>
        <v>$14.75</v>
      </c>
      <c r="Y835" s="41">
        <f>IF(Table1[[#This Row],[Wage Category]]="5%",Table1[[#This Row],[Regular Hourly Wage]]*1.05,IF(Table1[[#This Row],[Wage Category]]="$14.75",14.75,Table1[[#This Row],[Regular Hourly Wage]]))</f>
        <v>14.75</v>
      </c>
      <c r="Z835" s="41">
        <f>(1+IF(Table1[[#This Row],[Regular Hourly Wage]]=0,0.5,(Table1[[#This Row],[Overtime Hourly Wage]]-Table1[[#This Row],[Regular Hourly Wage]])/Table1[[#This Row],[Regular Hourly Wage]]))*Table1[[#This Row],[Regular Wage Cap]]</f>
        <v>22.125</v>
      </c>
      <c r="AA835" s="41">
        <f>(1+IF(Table1[[#This Row],[Regular Hourly Wage]]=0,0,(Table1[[#This Row],[Holiday Hourly Wage]]-Table1[[#This Row],[Regular Hourly Wage]])/Table1[[#This Row],[Regular Hourly Wage]]))*Table1[[#This Row],[Regular Wage Cap]]</f>
        <v>14.75</v>
      </c>
      <c r="AB835" s="41">
        <f>Table1[[#This Row],[Regular Hours3]]*Table1[[#This Row],[Regular Hourly Wage]]</f>
        <v>0</v>
      </c>
      <c r="AC835" s="41">
        <f>Table1[[#This Row],[OvertimeHours5]]*Table1[[#This Row],[Overtime Hourly Wage]]</f>
        <v>0</v>
      </c>
      <c r="AD835" s="41">
        <f>Table1[[#This Row],[Holiday Hours7]]*Table1[[#This Row],[Holiday Hourly Wage]]</f>
        <v>0</v>
      </c>
      <c r="AE835" s="41">
        <f>SUM(Table1[[#This Row],[Regular10]:[Holiday12]])</f>
        <v>0</v>
      </c>
      <c r="AF835" s="41">
        <f>Table1[[#This Row],[Regular Hours3]]*Table1[[#This Row],[Regular Wage Cap]]</f>
        <v>0</v>
      </c>
      <c r="AG835" s="41">
        <f>Table1[[#This Row],[OvertimeHours5]]*Table1[[#This Row],[Overtime Wage Cap]]</f>
        <v>0</v>
      </c>
      <c r="AH835" s="41">
        <f>Table1[[#This Row],[Holiday Hours7]]*Table1[[#This Row],[Holiday Wage Cap]]</f>
        <v>0</v>
      </c>
      <c r="AI835" s="41">
        <f>SUM(Table1[[#This Row],[Regular]:[Holiday]])</f>
        <v>0</v>
      </c>
      <c r="AJ835" s="41">
        <f>IF(Table1[[#This Row],[Total]]=0,0,Table1[[#This Row],[Total2]]-Table1[[#This Row],[Total]])</f>
        <v>0</v>
      </c>
      <c r="AK835" s="41">
        <f>Table1[[#This Row],[Difference]]*Table1[[#This Row],[DDS Funding Percent]]</f>
        <v>0</v>
      </c>
      <c r="AL835" s="41">
        <f>IF(Table1[[#This Row],[Regular Hourly Wage]]&lt;&gt;0,Table1[[#This Row],[Regular Wage Cap]]-Table1[[#This Row],[Regular Hourly Wage]],0)</f>
        <v>0</v>
      </c>
      <c r="AM835" s="38"/>
      <c r="AN835" s="41">
        <f>Table1[[#This Row],[Wage Difference]]*Table1[[#This Row],[Post Wage Increase Time Off Accruals (Hours)]]</f>
        <v>0</v>
      </c>
      <c r="AO835" s="41">
        <f>Table1[[#This Row],[Min Wage Time Off Accrual Expense]]*Table1[[#This Row],[DDS Funding Percent]]</f>
        <v>0</v>
      </c>
      <c r="AP835" s="1"/>
      <c r="AQ835" s="18"/>
    </row>
    <row r="836" spans="3:43" x14ac:dyDescent="0.25">
      <c r="C836" s="58"/>
      <c r="D836" s="57"/>
      <c r="K836" s="41">
        <f>SUM(Table1[[#This Row],[Regular Wages]],Table1[[#This Row],[OvertimeWages]],Table1[[#This Row],[Holiday Wages]],Table1[[#This Row],[Incentive Payments]])</f>
        <v>0</v>
      </c>
      <c r="L836" s="38"/>
      <c r="M836" s="38"/>
      <c r="N836" s="38"/>
      <c r="O836" s="38"/>
      <c r="P836" s="38"/>
      <c r="Q836" s="38"/>
      <c r="R836" s="38"/>
      <c r="S836" s="41">
        <f>SUM(Table1[[#This Row],[Regular Wages2]],Table1[[#This Row],[OvertimeWages4]],Table1[[#This Row],[Holiday Wages6]],Table1[[#This Row],[Incentive Payments8]])</f>
        <v>0</v>
      </c>
      <c r="T836" s="41">
        <f>SUM(Table1[[#This Row],[Total Pre Min Wage Wages]],Table1[[#This Row],[Total After Min Wage Wages]])</f>
        <v>0</v>
      </c>
      <c r="U836" s="41">
        <f>IFERROR(IF(OR(Table1[[#This Row],[Regular Hours]]=0,Table1[[#This Row],[Regular Hours]]=""),VLOOKUP(Table1[[#This Row],[Position Title]],startingWages!$A$2:$D$200,2, FALSE),Table1[[#This Row],[Regular Wages]]/Table1[[#This Row],[Regular Hours]]),0)</f>
        <v>0</v>
      </c>
      <c r="V836" s="41">
        <f>IF(OR(Table1[[#This Row],[OvertimeHours]]="",Table1[[#This Row],[OvertimeHours]]=0),Table1[[#This Row],[Regular Hourly Wage]]*1.5,Table1[[#This Row],[OvertimeWages]]/Table1[[#This Row],[OvertimeHours]])</f>
        <v>0</v>
      </c>
      <c r="W836" s="41">
        <f>IF(OR(Table1[[#This Row],[Holiday Hours]]="",Table1[[#This Row],[Holiday Hours]]=0),Table1[[#This Row],[Regular Hourly Wage]],Table1[[#This Row],[Holiday Wages]]/Table1[[#This Row],[Holiday Hours]])</f>
        <v>0</v>
      </c>
      <c r="X836" s="41" t="str">
        <f>IF(Table1[[#This Row],[Regular Hourly Wage]]&lt;14.05,"$14.75",IF(Table1[[#This Row],[Regular Hourly Wage]]&lt;30,"5%","None"))</f>
        <v>$14.75</v>
      </c>
      <c r="Y836" s="41">
        <f>IF(Table1[[#This Row],[Wage Category]]="5%",Table1[[#This Row],[Regular Hourly Wage]]*1.05,IF(Table1[[#This Row],[Wage Category]]="$14.75",14.75,Table1[[#This Row],[Regular Hourly Wage]]))</f>
        <v>14.75</v>
      </c>
      <c r="Z836" s="41">
        <f>(1+IF(Table1[[#This Row],[Regular Hourly Wage]]=0,0.5,(Table1[[#This Row],[Overtime Hourly Wage]]-Table1[[#This Row],[Regular Hourly Wage]])/Table1[[#This Row],[Regular Hourly Wage]]))*Table1[[#This Row],[Regular Wage Cap]]</f>
        <v>22.125</v>
      </c>
      <c r="AA836" s="41">
        <f>(1+IF(Table1[[#This Row],[Regular Hourly Wage]]=0,0,(Table1[[#This Row],[Holiday Hourly Wage]]-Table1[[#This Row],[Regular Hourly Wage]])/Table1[[#This Row],[Regular Hourly Wage]]))*Table1[[#This Row],[Regular Wage Cap]]</f>
        <v>14.75</v>
      </c>
      <c r="AB836" s="41">
        <f>Table1[[#This Row],[Regular Hours3]]*Table1[[#This Row],[Regular Hourly Wage]]</f>
        <v>0</v>
      </c>
      <c r="AC836" s="41">
        <f>Table1[[#This Row],[OvertimeHours5]]*Table1[[#This Row],[Overtime Hourly Wage]]</f>
        <v>0</v>
      </c>
      <c r="AD836" s="41">
        <f>Table1[[#This Row],[Holiday Hours7]]*Table1[[#This Row],[Holiday Hourly Wage]]</f>
        <v>0</v>
      </c>
      <c r="AE836" s="41">
        <f>SUM(Table1[[#This Row],[Regular10]:[Holiday12]])</f>
        <v>0</v>
      </c>
      <c r="AF836" s="41">
        <f>Table1[[#This Row],[Regular Hours3]]*Table1[[#This Row],[Regular Wage Cap]]</f>
        <v>0</v>
      </c>
      <c r="AG836" s="41">
        <f>Table1[[#This Row],[OvertimeHours5]]*Table1[[#This Row],[Overtime Wage Cap]]</f>
        <v>0</v>
      </c>
      <c r="AH836" s="41">
        <f>Table1[[#This Row],[Holiday Hours7]]*Table1[[#This Row],[Holiday Wage Cap]]</f>
        <v>0</v>
      </c>
      <c r="AI836" s="41">
        <f>SUM(Table1[[#This Row],[Regular]:[Holiday]])</f>
        <v>0</v>
      </c>
      <c r="AJ836" s="41">
        <f>IF(Table1[[#This Row],[Total]]=0,0,Table1[[#This Row],[Total2]]-Table1[[#This Row],[Total]])</f>
        <v>0</v>
      </c>
      <c r="AK836" s="41">
        <f>Table1[[#This Row],[Difference]]*Table1[[#This Row],[DDS Funding Percent]]</f>
        <v>0</v>
      </c>
      <c r="AL836" s="41">
        <f>IF(Table1[[#This Row],[Regular Hourly Wage]]&lt;&gt;0,Table1[[#This Row],[Regular Wage Cap]]-Table1[[#This Row],[Regular Hourly Wage]],0)</f>
        <v>0</v>
      </c>
      <c r="AM836" s="38"/>
      <c r="AN836" s="41">
        <f>Table1[[#This Row],[Wage Difference]]*Table1[[#This Row],[Post Wage Increase Time Off Accruals (Hours)]]</f>
        <v>0</v>
      </c>
      <c r="AO836" s="41">
        <f>Table1[[#This Row],[Min Wage Time Off Accrual Expense]]*Table1[[#This Row],[DDS Funding Percent]]</f>
        <v>0</v>
      </c>
      <c r="AP836" s="1"/>
      <c r="AQ836" s="18"/>
    </row>
    <row r="837" spans="3:43" x14ac:dyDescent="0.25">
      <c r="C837" s="58"/>
      <c r="D837" s="57"/>
      <c r="K837" s="41">
        <f>SUM(Table1[[#This Row],[Regular Wages]],Table1[[#This Row],[OvertimeWages]],Table1[[#This Row],[Holiday Wages]],Table1[[#This Row],[Incentive Payments]])</f>
        <v>0</v>
      </c>
      <c r="L837" s="38"/>
      <c r="M837" s="38"/>
      <c r="N837" s="38"/>
      <c r="O837" s="38"/>
      <c r="P837" s="38"/>
      <c r="Q837" s="38"/>
      <c r="R837" s="38"/>
      <c r="S837" s="41">
        <f>SUM(Table1[[#This Row],[Regular Wages2]],Table1[[#This Row],[OvertimeWages4]],Table1[[#This Row],[Holiday Wages6]],Table1[[#This Row],[Incentive Payments8]])</f>
        <v>0</v>
      </c>
      <c r="T837" s="41">
        <f>SUM(Table1[[#This Row],[Total Pre Min Wage Wages]],Table1[[#This Row],[Total After Min Wage Wages]])</f>
        <v>0</v>
      </c>
      <c r="U837" s="41">
        <f>IFERROR(IF(OR(Table1[[#This Row],[Regular Hours]]=0,Table1[[#This Row],[Regular Hours]]=""),VLOOKUP(Table1[[#This Row],[Position Title]],startingWages!$A$2:$D$200,2, FALSE),Table1[[#This Row],[Regular Wages]]/Table1[[#This Row],[Regular Hours]]),0)</f>
        <v>0</v>
      </c>
      <c r="V837" s="41">
        <f>IF(OR(Table1[[#This Row],[OvertimeHours]]="",Table1[[#This Row],[OvertimeHours]]=0),Table1[[#This Row],[Regular Hourly Wage]]*1.5,Table1[[#This Row],[OvertimeWages]]/Table1[[#This Row],[OvertimeHours]])</f>
        <v>0</v>
      </c>
      <c r="W837" s="41">
        <f>IF(OR(Table1[[#This Row],[Holiday Hours]]="",Table1[[#This Row],[Holiday Hours]]=0),Table1[[#This Row],[Regular Hourly Wage]],Table1[[#This Row],[Holiday Wages]]/Table1[[#This Row],[Holiday Hours]])</f>
        <v>0</v>
      </c>
      <c r="X837" s="41" t="str">
        <f>IF(Table1[[#This Row],[Regular Hourly Wage]]&lt;14.05,"$14.75",IF(Table1[[#This Row],[Regular Hourly Wage]]&lt;30,"5%","None"))</f>
        <v>$14.75</v>
      </c>
      <c r="Y837" s="41">
        <f>IF(Table1[[#This Row],[Wage Category]]="5%",Table1[[#This Row],[Regular Hourly Wage]]*1.05,IF(Table1[[#This Row],[Wage Category]]="$14.75",14.75,Table1[[#This Row],[Regular Hourly Wage]]))</f>
        <v>14.75</v>
      </c>
      <c r="Z837" s="41">
        <f>(1+IF(Table1[[#This Row],[Regular Hourly Wage]]=0,0.5,(Table1[[#This Row],[Overtime Hourly Wage]]-Table1[[#This Row],[Regular Hourly Wage]])/Table1[[#This Row],[Regular Hourly Wage]]))*Table1[[#This Row],[Regular Wage Cap]]</f>
        <v>22.125</v>
      </c>
      <c r="AA837" s="41">
        <f>(1+IF(Table1[[#This Row],[Regular Hourly Wage]]=0,0,(Table1[[#This Row],[Holiday Hourly Wage]]-Table1[[#This Row],[Regular Hourly Wage]])/Table1[[#This Row],[Regular Hourly Wage]]))*Table1[[#This Row],[Regular Wage Cap]]</f>
        <v>14.75</v>
      </c>
      <c r="AB837" s="41">
        <f>Table1[[#This Row],[Regular Hours3]]*Table1[[#This Row],[Regular Hourly Wage]]</f>
        <v>0</v>
      </c>
      <c r="AC837" s="41">
        <f>Table1[[#This Row],[OvertimeHours5]]*Table1[[#This Row],[Overtime Hourly Wage]]</f>
        <v>0</v>
      </c>
      <c r="AD837" s="41">
        <f>Table1[[#This Row],[Holiday Hours7]]*Table1[[#This Row],[Holiday Hourly Wage]]</f>
        <v>0</v>
      </c>
      <c r="AE837" s="41">
        <f>SUM(Table1[[#This Row],[Regular10]:[Holiday12]])</f>
        <v>0</v>
      </c>
      <c r="AF837" s="41">
        <f>Table1[[#This Row],[Regular Hours3]]*Table1[[#This Row],[Regular Wage Cap]]</f>
        <v>0</v>
      </c>
      <c r="AG837" s="41">
        <f>Table1[[#This Row],[OvertimeHours5]]*Table1[[#This Row],[Overtime Wage Cap]]</f>
        <v>0</v>
      </c>
      <c r="AH837" s="41">
        <f>Table1[[#This Row],[Holiday Hours7]]*Table1[[#This Row],[Holiday Wage Cap]]</f>
        <v>0</v>
      </c>
      <c r="AI837" s="41">
        <f>SUM(Table1[[#This Row],[Regular]:[Holiday]])</f>
        <v>0</v>
      </c>
      <c r="AJ837" s="41">
        <f>IF(Table1[[#This Row],[Total]]=0,0,Table1[[#This Row],[Total2]]-Table1[[#This Row],[Total]])</f>
        <v>0</v>
      </c>
      <c r="AK837" s="41">
        <f>Table1[[#This Row],[Difference]]*Table1[[#This Row],[DDS Funding Percent]]</f>
        <v>0</v>
      </c>
      <c r="AL837" s="41">
        <f>IF(Table1[[#This Row],[Regular Hourly Wage]]&lt;&gt;0,Table1[[#This Row],[Regular Wage Cap]]-Table1[[#This Row],[Regular Hourly Wage]],0)</f>
        <v>0</v>
      </c>
      <c r="AM837" s="38"/>
      <c r="AN837" s="41">
        <f>Table1[[#This Row],[Wage Difference]]*Table1[[#This Row],[Post Wage Increase Time Off Accruals (Hours)]]</f>
        <v>0</v>
      </c>
      <c r="AO837" s="41">
        <f>Table1[[#This Row],[Min Wage Time Off Accrual Expense]]*Table1[[#This Row],[DDS Funding Percent]]</f>
        <v>0</v>
      </c>
      <c r="AP837" s="1"/>
      <c r="AQ837" s="18"/>
    </row>
    <row r="838" spans="3:43" x14ac:dyDescent="0.25">
      <c r="C838" s="58"/>
      <c r="D838" s="57"/>
      <c r="K838" s="41">
        <f>SUM(Table1[[#This Row],[Regular Wages]],Table1[[#This Row],[OvertimeWages]],Table1[[#This Row],[Holiday Wages]],Table1[[#This Row],[Incentive Payments]])</f>
        <v>0</v>
      </c>
      <c r="L838" s="38"/>
      <c r="M838" s="38"/>
      <c r="N838" s="38"/>
      <c r="O838" s="38"/>
      <c r="P838" s="38"/>
      <c r="Q838" s="38"/>
      <c r="R838" s="38"/>
      <c r="S838" s="41">
        <f>SUM(Table1[[#This Row],[Regular Wages2]],Table1[[#This Row],[OvertimeWages4]],Table1[[#This Row],[Holiday Wages6]],Table1[[#This Row],[Incentive Payments8]])</f>
        <v>0</v>
      </c>
      <c r="T838" s="41">
        <f>SUM(Table1[[#This Row],[Total Pre Min Wage Wages]],Table1[[#This Row],[Total After Min Wage Wages]])</f>
        <v>0</v>
      </c>
      <c r="U838" s="41">
        <f>IFERROR(IF(OR(Table1[[#This Row],[Regular Hours]]=0,Table1[[#This Row],[Regular Hours]]=""),VLOOKUP(Table1[[#This Row],[Position Title]],startingWages!$A$2:$D$200,2, FALSE),Table1[[#This Row],[Regular Wages]]/Table1[[#This Row],[Regular Hours]]),0)</f>
        <v>0</v>
      </c>
      <c r="V838" s="41">
        <f>IF(OR(Table1[[#This Row],[OvertimeHours]]="",Table1[[#This Row],[OvertimeHours]]=0),Table1[[#This Row],[Regular Hourly Wage]]*1.5,Table1[[#This Row],[OvertimeWages]]/Table1[[#This Row],[OvertimeHours]])</f>
        <v>0</v>
      </c>
      <c r="W838" s="41">
        <f>IF(OR(Table1[[#This Row],[Holiday Hours]]="",Table1[[#This Row],[Holiday Hours]]=0),Table1[[#This Row],[Regular Hourly Wage]],Table1[[#This Row],[Holiday Wages]]/Table1[[#This Row],[Holiday Hours]])</f>
        <v>0</v>
      </c>
      <c r="X838" s="41" t="str">
        <f>IF(Table1[[#This Row],[Regular Hourly Wage]]&lt;14.05,"$14.75",IF(Table1[[#This Row],[Regular Hourly Wage]]&lt;30,"5%","None"))</f>
        <v>$14.75</v>
      </c>
      <c r="Y838" s="41">
        <f>IF(Table1[[#This Row],[Wage Category]]="5%",Table1[[#This Row],[Regular Hourly Wage]]*1.05,IF(Table1[[#This Row],[Wage Category]]="$14.75",14.75,Table1[[#This Row],[Regular Hourly Wage]]))</f>
        <v>14.75</v>
      </c>
      <c r="Z838" s="41">
        <f>(1+IF(Table1[[#This Row],[Regular Hourly Wage]]=0,0.5,(Table1[[#This Row],[Overtime Hourly Wage]]-Table1[[#This Row],[Regular Hourly Wage]])/Table1[[#This Row],[Regular Hourly Wage]]))*Table1[[#This Row],[Regular Wage Cap]]</f>
        <v>22.125</v>
      </c>
      <c r="AA838" s="41">
        <f>(1+IF(Table1[[#This Row],[Regular Hourly Wage]]=0,0,(Table1[[#This Row],[Holiday Hourly Wage]]-Table1[[#This Row],[Regular Hourly Wage]])/Table1[[#This Row],[Regular Hourly Wage]]))*Table1[[#This Row],[Regular Wage Cap]]</f>
        <v>14.75</v>
      </c>
      <c r="AB838" s="41">
        <f>Table1[[#This Row],[Regular Hours3]]*Table1[[#This Row],[Regular Hourly Wage]]</f>
        <v>0</v>
      </c>
      <c r="AC838" s="41">
        <f>Table1[[#This Row],[OvertimeHours5]]*Table1[[#This Row],[Overtime Hourly Wage]]</f>
        <v>0</v>
      </c>
      <c r="AD838" s="41">
        <f>Table1[[#This Row],[Holiday Hours7]]*Table1[[#This Row],[Holiday Hourly Wage]]</f>
        <v>0</v>
      </c>
      <c r="AE838" s="41">
        <f>SUM(Table1[[#This Row],[Regular10]:[Holiday12]])</f>
        <v>0</v>
      </c>
      <c r="AF838" s="41">
        <f>Table1[[#This Row],[Regular Hours3]]*Table1[[#This Row],[Regular Wage Cap]]</f>
        <v>0</v>
      </c>
      <c r="AG838" s="41">
        <f>Table1[[#This Row],[OvertimeHours5]]*Table1[[#This Row],[Overtime Wage Cap]]</f>
        <v>0</v>
      </c>
      <c r="AH838" s="41">
        <f>Table1[[#This Row],[Holiday Hours7]]*Table1[[#This Row],[Holiday Wage Cap]]</f>
        <v>0</v>
      </c>
      <c r="AI838" s="41">
        <f>SUM(Table1[[#This Row],[Regular]:[Holiday]])</f>
        <v>0</v>
      </c>
      <c r="AJ838" s="41">
        <f>IF(Table1[[#This Row],[Total]]=0,0,Table1[[#This Row],[Total2]]-Table1[[#This Row],[Total]])</f>
        <v>0</v>
      </c>
      <c r="AK838" s="41">
        <f>Table1[[#This Row],[Difference]]*Table1[[#This Row],[DDS Funding Percent]]</f>
        <v>0</v>
      </c>
      <c r="AL838" s="41">
        <f>IF(Table1[[#This Row],[Regular Hourly Wage]]&lt;&gt;0,Table1[[#This Row],[Regular Wage Cap]]-Table1[[#This Row],[Regular Hourly Wage]],0)</f>
        <v>0</v>
      </c>
      <c r="AM838" s="38"/>
      <c r="AN838" s="41">
        <f>Table1[[#This Row],[Wage Difference]]*Table1[[#This Row],[Post Wage Increase Time Off Accruals (Hours)]]</f>
        <v>0</v>
      </c>
      <c r="AO838" s="41">
        <f>Table1[[#This Row],[Min Wage Time Off Accrual Expense]]*Table1[[#This Row],[DDS Funding Percent]]</f>
        <v>0</v>
      </c>
      <c r="AP838" s="1"/>
      <c r="AQ838" s="18"/>
    </row>
    <row r="839" spans="3:43" x14ac:dyDescent="0.25">
      <c r="C839" s="58"/>
      <c r="D839" s="57"/>
      <c r="K839" s="41">
        <f>SUM(Table1[[#This Row],[Regular Wages]],Table1[[#This Row],[OvertimeWages]],Table1[[#This Row],[Holiday Wages]],Table1[[#This Row],[Incentive Payments]])</f>
        <v>0</v>
      </c>
      <c r="L839" s="38"/>
      <c r="M839" s="38"/>
      <c r="N839" s="38"/>
      <c r="O839" s="38"/>
      <c r="P839" s="38"/>
      <c r="Q839" s="38"/>
      <c r="R839" s="38"/>
      <c r="S839" s="41">
        <f>SUM(Table1[[#This Row],[Regular Wages2]],Table1[[#This Row],[OvertimeWages4]],Table1[[#This Row],[Holiday Wages6]],Table1[[#This Row],[Incentive Payments8]])</f>
        <v>0</v>
      </c>
      <c r="T839" s="41">
        <f>SUM(Table1[[#This Row],[Total Pre Min Wage Wages]],Table1[[#This Row],[Total After Min Wage Wages]])</f>
        <v>0</v>
      </c>
      <c r="U839" s="41">
        <f>IFERROR(IF(OR(Table1[[#This Row],[Regular Hours]]=0,Table1[[#This Row],[Regular Hours]]=""),VLOOKUP(Table1[[#This Row],[Position Title]],startingWages!$A$2:$D$200,2, FALSE),Table1[[#This Row],[Regular Wages]]/Table1[[#This Row],[Regular Hours]]),0)</f>
        <v>0</v>
      </c>
      <c r="V839" s="41">
        <f>IF(OR(Table1[[#This Row],[OvertimeHours]]="",Table1[[#This Row],[OvertimeHours]]=0),Table1[[#This Row],[Regular Hourly Wage]]*1.5,Table1[[#This Row],[OvertimeWages]]/Table1[[#This Row],[OvertimeHours]])</f>
        <v>0</v>
      </c>
      <c r="W839" s="41">
        <f>IF(OR(Table1[[#This Row],[Holiday Hours]]="",Table1[[#This Row],[Holiday Hours]]=0),Table1[[#This Row],[Regular Hourly Wage]],Table1[[#This Row],[Holiday Wages]]/Table1[[#This Row],[Holiday Hours]])</f>
        <v>0</v>
      </c>
      <c r="X839" s="41" t="str">
        <f>IF(Table1[[#This Row],[Regular Hourly Wage]]&lt;14.05,"$14.75",IF(Table1[[#This Row],[Regular Hourly Wage]]&lt;30,"5%","None"))</f>
        <v>$14.75</v>
      </c>
      <c r="Y839" s="41">
        <f>IF(Table1[[#This Row],[Wage Category]]="5%",Table1[[#This Row],[Regular Hourly Wage]]*1.05,IF(Table1[[#This Row],[Wage Category]]="$14.75",14.75,Table1[[#This Row],[Regular Hourly Wage]]))</f>
        <v>14.75</v>
      </c>
      <c r="Z839" s="41">
        <f>(1+IF(Table1[[#This Row],[Regular Hourly Wage]]=0,0.5,(Table1[[#This Row],[Overtime Hourly Wage]]-Table1[[#This Row],[Regular Hourly Wage]])/Table1[[#This Row],[Regular Hourly Wage]]))*Table1[[#This Row],[Regular Wage Cap]]</f>
        <v>22.125</v>
      </c>
      <c r="AA839" s="41">
        <f>(1+IF(Table1[[#This Row],[Regular Hourly Wage]]=0,0,(Table1[[#This Row],[Holiday Hourly Wage]]-Table1[[#This Row],[Regular Hourly Wage]])/Table1[[#This Row],[Regular Hourly Wage]]))*Table1[[#This Row],[Regular Wage Cap]]</f>
        <v>14.75</v>
      </c>
      <c r="AB839" s="41">
        <f>Table1[[#This Row],[Regular Hours3]]*Table1[[#This Row],[Regular Hourly Wage]]</f>
        <v>0</v>
      </c>
      <c r="AC839" s="41">
        <f>Table1[[#This Row],[OvertimeHours5]]*Table1[[#This Row],[Overtime Hourly Wage]]</f>
        <v>0</v>
      </c>
      <c r="AD839" s="41">
        <f>Table1[[#This Row],[Holiday Hours7]]*Table1[[#This Row],[Holiday Hourly Wage]]</f>
        <v>0</v>
      </c>
      <c r="AE839" s="41">
        <f>SUM(Table1[[#This Row],[Regular10]:[Holiday12]])</f>
        <v>0</v>
      </c>
      <c r="AF839" s="41">
        <f>Table1[[#This Row],[Regular Hours3]]*Table1[[#This Row],[Regular Wage Cap]]</f>
        <v>0</v>
      </c>
      <c r="AG839" s="41">
        <f>Table1[[#This Row],[OvertimeHours5]]*Table1[[#This Row],[Overtime Wage Cap]]</f>
        <v>0</v>
      </c>
      <c r="AH839" s="41">
        <f>Table1[[#This Row],[Holiday Hours7]]*Table1[[#This Row],[Holiday Wage Cap]]</f>
        <v>0</v>
      </c>
      <c r="AI839" s="41">
        <f>SUM(Table1[[#This Row],[Regular]:[Holiday]])</f>
        <v>0</v>
      </c>
      <c r="AJ839" s="41">
        <f>IF(Table1[[#This Row],[Total]]=0,0,Table1[[#This Row],[Total2]]-Table1[[#This Row],[Total]])</f>
        <v>0</v>
      </c>
      <c r="AK839" s="41">
        <f>Table1[[#This Row],[Difference]]*Table1[[#This Row],[DDS Funding Percent]]</f>
        <v>0</v>
      </c>
      <c r="AL839" s="41">
        <f>IF(Table1[[#This Row],[Regular Hourly Wage]]&lt;&gt;0,Table1[[#This Row],[Regular Wage Cap]]-Table1[[#This Row],[Regular Hourly Wage]],0)</f>
        <v>0</v>
      </c>
      <c r="AM839" s="38"/>
      <c r="AN839" s="41">
        <f>Table1[[#This Row],[Wage Difference]]*Table1[[#This Row],[Post Wage Increase Time Off Accruals (Hours)]]</f>
        <v>0</v>
      </c>
      <c r="AO839" s="41">
        <f>Table1[[#This Row],[Min Wage Time Off Accrual Expense]]*Table1[[#This Row],[DDS Funding Percent]]</f>
        <v>0</v>
      </c>
      <c r="AP839" s="1"/>
      <c r="AQ839" s="18"/>
    </row>
    <row r="840" spans="3:43" x14ac:dyDescent="0.25">
      <c r="C840" s="58"/>
      <c r="D840" s="57"/>
      <c r="K840" s="41">
        <f>SUM(Table1[[#This Row],[Regular Wages]],Table1[[#This Row],[OvertimeWages]],Table1[[#This Row],[Holiday Wages]],Table1[[#This Row],[Incentive Payments]])</f>
        <v>0</v>
      </c>
      <c r="L840" s="38"/>
      <c r="M840" s="38"/>
      <c r="N840" s="38"/>
      <c r="O840" s="38"/>
      <c r="P840" s="38"/>
      <c r="Q840" s="38"/>
      <c r="R840" s="38"/>
      <c r="S840" s="41">
        <f>SUM(Table1[[#This Row],[Regular Wages2]],Table1[[#This Row],[OvertimeWages4]],Table1[[#This Row],[Holiday Wages6]],Table1[[#This Row],[Incentive Payments8]])</f>
        <v>0</v>
      </c>
      <c r="T840" s="41">
        <f>SUM(Table1[[#This Row],[Total Pre Min Wage Wages]],Table1[[#This Row],[Total After Min Wage Wages]])</f>
        <v>0</v>
      </c>
      <c r="U840" s="41">
        <f>IFERROR(IF(OR(Table1[[#This Row],[Regular Hours]]=0,Table1[[#This Row],[Regular Hours]]=""),VLOOKUP(Table1[[#This Row],[Position Title]],startingWages!$A$2:$D$200,2, FALSE),Table1[[#This Row],[Regular Wages]]/Table1[[#This Row],[Regular Hours]]),0)</f>
        <v>0</v>
      </c>
      <c r="V840" s="41">
        <f>IF(OR(Table1[[#This Row],[OvertimeHours]]="",Table1[[#This Row],[OvertimeHours]]=0),Table1[[#This Row],[Regular Hourly Wage]]*1.5,Table1[[#This Row],[OvertimeWages]]/Table1[[#This Row],[OvertimeHours]])</f>
        <v>0</v>
      </c>
      <c r="W840" s="41">
        <f>IF(OR(Table1[[#This Row],[Holiday Hours]]="",Table1[[#This Row],[Holiday Hours]]=0),Table1[[#This Row],[Regular Hourly Wage]],Table1[[#This Row],[Holiday Wages]]/Table1[[#This Row],[Holiday Hours]])</f>
        <v>0</v>
      </c>
      <c r="X840" s="41" t="str">
        <f>IF(Table1[[#This Row],[Regular Hourly Wage]]&lt;14.05,"$14.75",IF(Table1[[#This Row],[Regular Hourly Wage]]&lt;30,"5%","None"))</f>
        <v>$14.75</v>
      </c>
      <c r="Y840" s="41">
        <f>IF(Table1[[#This Row],[Wage Category]]="5%",Table1[[#This Row],[Regular Hourly Wage]]*1.05,IF(Table1[[#This Row],[Wage Category]]="$14.75",14.75,Table1[[#This Row],[Regular Hourly Wage]]))</f>
        <v>14.75</v>
      </c>
      <c r="Z840" s="41">
        <f>(1+IF(Table1[[#This Row],[Regular Hourly Wage]]=0,0.5,(Table1[[#This Row],[Overtime Hourly Wage]]-Table1[[#This Row],[Regular Hourly Wage]])/Table1[[#This Row],[Regular Hourly Wage]]))*Table1[[#This Row],[Regular Wage Cap]]</f>
        <v>22.125</v>
      </c>
      <c r="AA840" s="41">
        <f>(1+IF(Table1[[#This Row],[Regular Hourly Wage]]=0,0,(Table1[[#This Row],[Holiday Hourly Wage]]-Table1[[#This Row],[Regular Hourly Wage]])/Table1[[#This Row],[Regular Hourly Wage]]))*Table1[[#This Row],[Regular Wage Cap]]</f>
        <v>14.75</v>
      </c>
      <c r="AB840" s="41">
        <f>Table1[[#This Row],[Regular Hours3]]*Table1[[#This Row],[Regular Hourly Wage]]</f>
        <v>0</v>
      </c>
      <c r="AC840" s="41">
        <f>Table1[[#This Row],[OvertimeHours5]]*Table1[[#This Row],[Overtime Hourly Wage]]</f>
        <v>0</v>
      </c>
      <c r="AD840" s="41">
        <f>Table1[[#This Row],[Holiday Hours7]]*Table1[[#This Row],[Holiday Hourly Wage]]</f>
        <v>0</v>
      </c>
      <c r="AE840" s="41">
        <f>SUM(Table1[[#This Row],[Regular10]:[Holiday12]])</f>
        <v>0</v>
      </c>
      <c r="AF840" s="41">
        <f>Table1[[#This Row],[Regular Hours3]]*Table1[[#This Row],[Regular Wage Cap]]</f>
        <v>0</v>
      </c>
      <c r="AG840" s="41">
        <f>Table1[[#This Row],[OvertimeHours5]]*Table1[[#This Row],[Overtime Wage Cap]]</f>
        <v>0</v>
      </c>
      <c r="AH840" s="41">
        <f>Table1[[#This Row],[Holiday Hours7]]*Table1[[#This Row],[Holiday Wage Cap]]</f>
        <v>0</v>
      </c>
      <c r="AI840" s="41">
        <f>SUM(Table1[[#This Row],[Regular]:[Holiday]])</f>
        <v>0</v>
      </c>
      <c r="AJ840" s="41">
        <f>IF(Table1[[#This Row],[Total]]=0,0,Table1[[#This Row],[Total2]]-Table1[[#This Row],[Total]])</f>
        <v>0</v>
      </c>
      <c r="AK840" s="41">
        <f>Table1[[#This Row],[Difference]]*Table1[[#This Row],[DDS Funding Percent]]</f>
        <v>0</v>
      </c>
      <c r="AL840" s="41">
        <f>IF(Table1[[#This Row],[Regular Hourly Wage]]&lt;&gt;0,Table1[[#This Row],[Regular Wage Cap]]-Table1[[#This Row],[Regular Hourly Wage]],0)</f>
        <v>0</v>
      </c>
      <c r="AM840" s="38"/>
      <c r="AN840" s="41">
        <f>Table1[[#This Row],[Wage Difference]]*Table1[[#This Row],[Post Wage Increase Time Off Accruals (Hours)]]</f>
        <v>0</v>
      </c>
      <c r="AO840" s="41">
        <f>Table1[[#This Row],[Min Wage Time Off Accrual Expense]]*Table1[[#This Row],[DDS Funding Percent]]</f>
        <v>0</v>
      </c>
      <c r="AP840" s="1"/>
      <c r="AQ840" s="18"/>
    </row>
    <row r="841" spans="3:43" x14ac:dyDescent="0.25">
      <c r="C841" s="58"/>
      <c r="D841" s="57"/>
      <c r="K841" s="41">
        <f>SUM(Table1[[#This Row],[Regular Wages]],Table1[[#This Row],[OvertimeWages]],Table1[[#This Row],[Holiday Wages]],Table1[[#This Row],[Incentive Payments]])</f>
        <v>0</v>
      </c>
      <c r="L841" s="38"/>
      <c r="M841" s="38"/>
      <c r="N841" s="38"/>
      <c r="O841" s="38"/>
      <c r="P841" s="38"/>
      <c r="Q841" s="38"/>
      <c r="R841" s="38"/>
      <c r="S841" s="41">
        <f>SUM(Table1[[#This Row],[Regular Wages2]],Table1[[#This Row],[OvertimeWages4]],Table1[[#This Row],[Holiday Wages6]],Table1[[#This Row],[Incentive Payments8]])</f>
        <v>0</v>
      </c>
      <c r="T841" s="41">
        <f>SUM(Table1[[#This Row],[Total Pre Min Wage Wages]],Table1[[#This Row],[Total After Min Wage Wages]])</f>
        <v>0</v>
      </c>
      <c r="U841" s="41">
        <f>IFERROR(IF(OR(Table1[[#This Row],[Regular Hours]]=0,Table1[[#This Row],[Regular Hours]]=""),VLOOKUP(Table1[[#This Row],[Position Title]],startingWages!$A$2:$D$200,2, FALSE),Table1[[#This Row],[Regular Wages]]/Table1[[#This Row],[Regular Hours]]),0)</f>
        <v>0</v>
      </c>
      <c r="V841" s="41">
        <f>IF(OR(Table1[[#This Row],[OvertimeHours]]="",Table1[[#This Row],[OvertimeHours]]=0),Table1[[#This Row],[Regular Hourly Wage]]*1.5,Table1[[#This Row],[OvertimeWages]]/Table1[[#This Row],[OvertimeHours]])</f>
        <v>0</v>
      </c>
      <c r="W841" s="41">
        <f>IF(OR(Table1[[#This Row],[Holiday Hours]]="",Table1[[#This Row],[Holiday Hours]]=0),Table1[[#This Row],[Regular Hourly Wage]],Table1[[#This Row],[Holiday Wages]]/Table1[[#This Row],[Holiday Hours]])</f>
        <v>0</v>
      </c>
      <c r="X841" s="41" t="str">
        <f>IF(Table1[[#This Row],[Regular Hourly Wage]]&lt;14.05,"$14.75",IF(Table1[[#This Row],[Regular Hourly Wage]]&lt;30,"5%","None"))</f>
        <v>$14.75</v>
      </c>
      <c r="Y841" s="41">
        <f>IF(Table1[[#This Row],[Wage Category]]="5%",Table1[[#This Row],[Regular Hourly Wage]]*1.05,IF(Table1[[#This Row],[Wage Category]]="$14.75",14.75,Table1[[#This Row],[Regular Hourly Wage]]))</f>
        <v>14.75</v>
      </c>
      <c r="Z841" s="41">
        <f>(1+IF(Table1[[#This Row],[Regular Hourly Wage]]=0,0.5,(Table1[[#This Row],[Overtime Hourly Wage]]-Table1[[#This Row],[Regular Hourly Wage]])/Table1[[#This Row],[Regular Hourly Wage]]))*Table1[[#This Row],[Regular Wage Cap]]</f>
        <v>22.125</v>
      </c>
      <c r="AA841" s="41">
        <f>(1+IF(Table1[[#This Row],[Regular Hourly Wage]]=0,0,(Table1[[#This Row],[Holiday Hourly Wage]]-Table1[[#This Row],[Regular Hourly Wage]])/Table1[[#This Row],[Regular Hourly Wage]]))*Table1[[#This Row],[Regular Wage Cap]]</f>
        <v>14.75</v>
      </c>
      <c r="AB841" s="41">
        <f>Table1[[#This Row],[Regular Hours3]]*Table1[[#This Row],[Regular Hourly Wage]]</f>
        <v>0</v>
      </c>
      <c r="AC841" s="41">
        <f>Table1[[#This Row],[OvertimeHours5]]*Table1[[#This Row],[Overtime Hourly Wage]]</f>
        <v>0</v>
      </c>
      <c r="AD841" s="41">
        <f>Table1[[#This Row],[Holiday Hours7]]*Table1[[#This Row],[Holiday Hourly Wage]]</f>
        <v>0</v>
      </c>
      <c r="AE841" s="41">
        <f>SUM(Table1[[#This Row],[Regular10]:[Holiday12]])</f>
        <v>0</v>
      </c>
      <c r="AF841" s="41">
        <f>Table1[[#This Row],[Regular Hours3]]*Table1[[#This Row],[Regular Wage Cap]]</f>
        <v>0</v>
      </c>
      <c r="AG841" s="41">
        <f>Table1[[#This Row],[OvertimeHours5]]*Table1[[#This Row],[Overtime Wage Cap]]</f>
        <v>0</v>
      </c>
      <c r="AH841" s="41">
        <f>Table1[[#This Row],[Holiday Hours7]]*Table1[[#This Row],[Holiday Wage Cap]]</f>
        <v>0</v>
      </c>
      <c r="AI841" s="41">
        <f>SUM(Table1[[#This Row],[Regular]:[Holiday]])</f>
        <v>0</v>
      </c>
      <c r="AJ841" s="41">
        <f>IF(Table1[[#This Row],[Total]]=0,0,Table1[[#This Row],[Total2]]-Table1[[#This Row],[Total]])</f>
        <v>0</v>
      </c>
      <c r="AK841" s="41">
        <f>Table1[[#This Row],[Difference]]*Table1[[#This Row],[DDS Funding Percent]]</f>
        <v>0</v>
      </c>
      <c r="AL841" s="41">
        <f>IF(Table1[[#This Row],[Regular Hourly Wage]]&lt;&gt;0,Table1[[#This Row],[Regular Wage Cap]]-Table1[[#This Row],[Regular Hourly Wage]],0)</f>
        <v>0</v>
      </c>
      <c r="AM841" s="38"/>
      <c r="AN841" s="41">
        <f>Table1[[#This Row],[Wage Difference]]*Table1[[#This Row],[Post Wage Increase Time Off Accruals (Hours)]]</f>
        <v>0</v>
      </c>
      <c r="AO841" s="41">
        <f>Table1[[#This Row],[Min Wage Time Off Accrual Expense]]*Table1[[#This Row],[DDS Funding Percent]]</f>
        <v>0</v>
      </c>
      <c r="AP841" s="1"/>
      <c r="AQ841" s="18"/>
    </row>
    <row r="842" spans="3:43" x14ac:dyDescent="0.25">
      <c r="C842" s="58"/>
      <c r="D842" s="57"/>
      <c r="K842" s="41">
        <f>SUM(Table1[[#This Row],[Regular Wages]],Table1[[#This Row],[OvertimeWages]],Table1[[#This Row],[Holiday Wages]],Table1[[#This Row],[Incentive Payments]])</f>
        <v>0</v>
      </c>
      <c r="L842" s="38"/>
      <c r="M842" s="38"/>
      <c r="N842" s="38"/>
      <c r="O842" s="38"/>
      <c r="P842" s="38"/>
      <c r="Q842" s="38"/>
      <c r="R842" s="38"/>
      <c r="S842" s="41">
        <f>SUM(Table1[[#This Row],[Regular Wages2]],Table1[[#This Row],[OvertimeWages4]],Table1[[#This Row],[Holiday Wages6]],Table1[[#This Row],[Incentive Payments8]])</f>
        <v>0</v>
      </c>
      <c r="T842" s="41">
        <f>SUM(Table1[[#This Row],[Total Pre Min Wage Wages]],Table1[[#This Row],[Total After Min Wage Wages]])</f>
        <v>0</v>
      </c>
      <c r="U842" s="41">
        <f>IFERROR(IF(OR(Table1[[#This Row],[Regular Hours]]=0,Table1[[#This Row],[Regular Hours]]=""),VLOOKUP(Table1[[#This Row],[Position Title]],startingWages!$A$2:$D$200,2, FALSE),Table1[[#This Row],[Regular Wages]]/Table1[[#This Row],[Regular Hours]]),0)</f>
        <v>0</v>
      </c>
      <c r="V842" s="41">
        <f>IF(OR(Table1[[#This Row],[OvertimeHours]]="",Table1[[#This Row],[OvertimeHours]]=0),Table1[[#This Row],[Regular Hourly Wage]]*1.5,Table1[[#This Row],[OvertimeWages]]/Table1[[#This Row],[OvertimeHours]])</f>
        <v>0</v>
      </c>
      <c r="W842" s="41">
        <f>IF(OR(Table1[[#This Row],[Holiday Hours]]="",Table1[[#This Row],[Holiday Hours]]=0),Table1[[#This Row],[Regular Hourly Wage]],Table1[[#This Row],[Holiday Wages]]/Table1[[#This Row],[Holiday Hours]])</f>
        <v>0</v>
      </c>
      <c r="X842" s="41" t="str">
        <f>IF(Table1[[#This Row],[Regular Hourly Wage]]&lt;14.05,"$14.75",IF(Table1[[#This Row],[Regular Hourly Wage]]&lt;30,"5%","None"))</f>
        <v>$14.75</v>
      </c>
      <c r="Y842" s="41">
        <f>IF(Table1[[#This Row],[Wage Category]]="5%",Table1[[#This Row],[Regular Hourly Wage]]*1.05,IF(Table1[[#This Row],[Wage Category]]="$14.75",14.75,Table1[[#This Row],[Regular Hourly Wage]]))</f>
        <v>14.75</v>
      </c>
      <c r="Z842" s="41">
        <f>(1+IF(Table1[[#This Row],[Regular Hourly Wage]]=0,0.5,(Table1[[#This Row],[Overtime Hourly Wage]]-Table1[[#This Row],[Regular Hourly Wage]])/Table1[[#This Row],[Regular Hourly Wage]]))*Table1[[#This Row],[Regular Wage Cap]]</f>
        <v>22.125</v>
      </c>
      <c r="AA842" s="41">
        <f>(1+IF(Table1[[#This Row],[Regular Hourly Wage]]=0,0,(Table1[[#This Row],[Holiday Hourly Wage]]-Table1[[#This Row],[Regular Hourly Wage]])/Table1[[#This Row],[Regular Hourly Wage]]))*Table1[[#This Row],[Regular Wage Cap]]</f>
        <v>14.75</v>
      </c>
      <c r="AB842" s="41">
        <f>Table1[[#This Row],[Regular Hours3]]*Table1[[#This Row],[Regular Hourly Wage]]</f>
        <v>0</v>
      </c>
      <c r="AC842" s="41">
        <f>Table1[[#This Row],[OvertimeHours5]]*Table1[[#This Row],[Overtime Hourly Wage]]</f>
        <v>0</v>
      </c>
      <c r="AD842" s="41">
        <f>Table1[[#This Row],[Holiday Hours7]]*Table1[[#This Row],[Holiday Hourly Wage]]</f>
        <v>0</v>
      </c>
      <c r="AE842" s="41">
        <f>SUM(Table1[[#This Row],[Regular10]:[Holiday12]])</f>
        <v>0</v>
      </c>
      <c r="AF842" s="41">
        <f>Table1[[#This Row],[Regular Hours3]]*Table1[[#This Row],[Regular Wage Cap]]</f>
        <v>0</v>
      </c>
      <c r="AG842" s="41">
        <f>Table1[[#This Row],[OvertimeHours5]]*Table1[[#This Row],[Overtime Wage Cap]]</f>
        <v>0</v>
      </c>
      <c r="AH842" s="41">
        <f>Table1[[#This Row],[Holiday Hours7]]*Table1[[#This Row],[Holiday Wage Cap]]</f>
        <v>0</v>
      </c>
      <c r="AI842" s="41">
        <f>SUM(Table1[[#This Row],[Regular]:[Holiday]])</f>
        <v>0</v>
      </c>
      <c r="AJ842" s="41">
        <f>IF(Table1[[#This Row],[Total]]=0,0,Table1[[#This Row],[Total2]]-Table1[[#This Row],[Total]])</f>
        <v>0</v>
      </c>
      <c r="AK842" s="41">
        <f>Table1[[#This Row],[Difference]]*Table1[[#This Row],[DDS Funding Percent]]</f>
        <v>0</v>
      </c>
      <c r="AL842" s="41">
        <f>IF(Table1[[#This Row],[Regular Hourly Wage]]&lt;&gt;0,Table1[[#This Row],[Regular Wage Cap]]-Table1[[#This Row],[Regular Hourly Wage]],0)</f>
        <v>0</v>
      </c>
      <c r="AM842" s="38"/>
      <c r="AN842" s="41">
        <f>Table1[[#This Row],[Wage Difference]]*Table1[[#This Row],[Post Wage Increase Time Off Accruals (Hours)]]</f>
        <v>0</v>
      </c>
      <c r="AO842" s="41">
        <f>Table1[[#This Row],[Min Wage Time Off Accrual Expense]]*Table1[[#This Row],[DDS Funding Percent]]</f>
        <v>0</v>
      </c>
      <c r="AP842" s="1"/>
      <c r="AQ842" s="18"/>
    </row>
    <row r="843" spans="3:43" x14ac:dyDescent="0.25">
      <c r="C843" s="58"/>
      <c r="D843" s="57"/>
      <c r="K843" s="41">
        <f>SUM(Table1[[#This Row],[Regular Wages]],Table1[[#This Row],[OvertimeWages]],Table1[[#This Row],[Holiday Wages]],Table1[[#This Row],[Incentive Payments]])</f>
        <v>0</v>
      </c>
      <c r="L843" s="38"/>
      <c r="M843" s="38"/>
      <c r="N843" s="38"/>
      <c r="O843" s="38"/>
      <c r="P843" s="38"/>
      <c r="Q843" s="38"/>
      <c r="R843" s="38"/>
      <c r="S843" s="41">
        <f>SUM(Table1[[#This Row],[Regular Wages2]],Table1[[#This Row],[OvertimeWages4]],Table1[[#This Row],[Holiday Wages6]],Table1[[#This Row],[Incentive Payments8]])</f>
        <v>0</v>
      </c>
      <c r="T843" s="41">
        <f>SUM(Table1[[#This Row],[Total Pre Min Wage Wages]],Table1[[#This Row],[Total After Min Wage Wages]])</f>
        <v>0</v>
      </c>
      <c r="U843" s="41">
        <f>IFERROR(IF(OR(Table1[[#This Row],[Regular Hours]]=0,Table1[[#This Row],[Regular Hours]]=""),VLOOKUP(Table1[[#This Row],[Position Title]],startingWages!$A$2:$D$200,2, FALSE),Table1[[#This Row],[Regular Wages]]/Table1[[#This Row],[Regular Hours]]),0)</f>
        <v>0</v>
      </c>
      <c r="V843" s="41">
        <f>IF(OR(Table1[[#This Row],[OvertimeHours]]="",Table1[[#This Row],[OvertimeHours]]=0),Table1[[#This Row],[Regular Hourly Wage]]*1.5,Table1[[#This Row],[OvertimeWages]]/Table1[[#This Row],[OvertimeHours]])</f>
        <v>0</v>
      </c>
      <c r="W843" s="41">
        <f>IF(OR(Table1[[#This Row],[Holiday Hours]]="",Table1[[#This Row],[Holiday Hours]]=0),Table1[[#This Row],[Regular Hourly Wage]],Table1[[#This Row],[Holiday Wages]]/Table1[[#This Row],[Holiday Hours]])</f>
        <v>0</v>
      </c>
      <c r="X843" s="41" t="str">
        <f>IF(Table1[[#This Row],[Regular Hourly Wage]]&lt;14.05,"$14.75",IF(Table1[[#This Row],[Regular Hourly Wage]]&lt;30,"5%","None"))</f>
        <v>$14.75</v>
      </c>
      <c r="Y843" s="41">
        <f>IF(Table1[[#This Row],[Wage Category]]="5%",Table1[[#This Row],[Regular Hourly Wage]]*1.05,IF(Table1[[#This Row],[Wage Category]]="$14.75",14.75,Table1[[#This Row],[Regular Hourly Wage]]))</f>
        <v>14.75</v>
      </c>
      <c r="Z843" s="41">
        <f>(1+IF(Table1[[#This Row],[Regular Hourly Wage]]=0,0.5,(Table1[[#This Row],[Overtime Hourly Wage]]-Table1[[#This Row],[Regular Hourly Wage]])/Table1[[#This Row],[Regular Hourly Wage]]))*Table1[[#This Row],[Regular Wage Cap]]</f>
        <v>22.125</v>
      </c>
      <c r="AA843" s="41">
        <f>(1+IF(Table1[[#This Row],[Regular Hourly Wage]]=0,0,(Table1[[#This Row],[Holiday Hourly Wage]]-Table1[[#This Row],[Regular Hourly Wage]])/Table1[[#This Row],[Regular Hourly Wage]]))*Table1[[#This Row],[Regular Wage Cap]]</f>
        <v>14.75</v>
      </c>
      <c r="AB843" s="41">
        <f>Table1[[#This Row],[Regular Hours3]]*Table1[[#This Row],[Regular Hourly Wage]]</f>
        <v>0</v>
      </c>
      <c r="AC843" s="41">
        <f>Table1[[#This Row],[OvertimeHours5]]*Table1[[#This Row],[Overtime Hourly Wage]]</f>
        <v>0</v>
      </c>
      <c r="AD843" s="41">
        <f>Table1[[#This Row],[Holiday Hours7]]*Table1[[#This Row],[Holiday Hourly Wage]]</f>
        <v>0</v>
      </c>
      <c r="AE843" s="41">
        <f>SUM(Table1[[#This Row],[Regular10]:[Holiday12]])</f>
        <v>0</v>
      </c>
      <c r="AF843" s="41">
        <f>Table1[[#This Row],[Regular Hours3]]*Table1[[#This Row],[Regular Wage Cap]]</f>
        <v>0</v>
      </c>
      <c r="AG843" s="41">
        <f>Table1[[#This Row],[OvertimeHours5]]*Table1[[#This Row],[Overtime Wage Cap]]</f>
        <v>0</v>
      </c>
      <c r="AH843" s="41">
        <f>Table1[[#This Row],[Holiday Hours7]]*Table1[[#This Row],[Holiday Wage Cap]]</f>
        <v>0</v>
      </c>
      <c r="AI843" s="41">
        <f>SUM(Table1[[#This Row],[Regular]:[Holiday]])</f>
        <v>0</v>
      </c>
      <c r="AJ843" s="41">
        <f>IF(Table1[[#This Row],[Total]]=0,0,Table1[[#This Row],[Total2]]-Table1[[#This Row],[Total]])</f>
        <v>0</v>
      </c>
      <c r="AK843" s="41">
        <f>Table1[[#This Row],[Difference]]*Table1[[#This Row],[DDS Funding Percent]]</f>
        <v>0</v>
      </c>
      <c r="AL843" s="41">
        <f>IF(Table1[[#This Row],[Regular Hourly Wage]]&lt;&gt;0,Table1[[#This Row],[Regular Wage Cap]]-Table1[[#This Row],[Regular Hourly Wage]],0)</f>
        <v>0</v>
      </c>
      <c r="AM843" s="38"/>
      <c r="AN843" s="41">
        <f>Table1[[#This Row],[Wage Difference]]*Table1[[#This Row],[Post Wage Increase Time Off Accruals (Hours)]]</f>
        <v>0</v>
      </c>
      <c r="AO843" s="41">
        <f>Table1[[#This Row],[Min Wage Time Off Accrual Expense]]*Table1[[#This Row],[DDS Funding Percent]]</f>
        <v>0</v>
      </c>
      <c r="AP843" s="1"/>
      <c r="AQ843" s="18"/>
    </row>
    <row r="844" spans="3:43" x14ac:dyDescent="0.25">
      <c r="C844" s="58"/>
      <c r="D844" s="57"/>
      <c r="K844" s="41">
        <f>SUM(Table1[[#This Row],[Regular Wages]],Table1[[#This Row],[OvertimeWages]],Table1[[#This Row],[Holiday Wages]],Table1[[#This Row],[Incentive Payments]])</f>
        <v>0</v>
      </c>
      <c r="L844" s="38"/>
      <c r="M844" s="38"/>
      <c r="N844" s="38"/>
      <c r="O844" s="38"/>
      <c r="P844" s="38"/>
      <c r="Q844" s="38"/>
      <c r="R844" s="38"/>
      <c r="S844" s="41">
        <f>SUM(Table1[[#This Row],[Regular Wages2]],Table1[[#This Row],[OvertimeWages4]],Table1[[#This Row],[Holiday Wages6]],Table1[[#This Row],[Incentive Payments8]])</f>
        <v>0</v>
      </c>
      <c r="T844" s="41">
        <f>SUM(Table1[[#This Row],[Total Pre Min Wage Wages]],Table1[[#This Row],[Total After Min Wage Wages]])</f>
        <v>0</v>
      </c>
      <c r="U844" s="41">
        <f>IFERROR(IF(OR(Table1[[#This Row],[Regular Hours]]=0,Table1[[#This Row],[Regular Hours]]=""),VLOOKUP(Table1[[#This Row],[Position Title]],startingWages!$A$2:$D$200,2, FALSE),Table1[[#This Row],[Regular Wages]]/Table1[[#This Row],[Regular Hours]]),0)</f>
        <v>0</v>
      </c>
      <c r="V844" s="41">
        <f>IF(OR(Table1[[#This Row],[OvertimeHours]]="",Table1[[#This Row],[OvertimeHours]]=0),Table1[[#This Row],[Regular Hourly Wage]]*1.5,Table1[[#This Row],[OvertimeWages]]/Table1[[#This Row],[OvertimeHours]])</f>
        <v>0</v>
      </c>
      <c r="W844" s="41">
        <f>IF(OR(Table1[[#This Row],[Holiday Hours]]="",Table1[[#This Row],[Holiday Hours]]=0),Table1[[#This Row],[Regular Hourly Wage]],Table1[[#This Row],[Holiday Wages]]/Table1[[#This Row],[Holiday Hours]])</f>
        <v>0</v>
      </c>
      <c r="X844" s="41" t="str">
        <f>IF(Table1[[#This Row],[Regular Hourly Wage]]&lt;14.05,"$14.75",IF(Table1[[#This Row],[Regular Hourly Wage]]&lt;30,"5%","None"))</f>
        <v>$14.75</v>
      </c>
      <c r="Y844" s="41">
        <f>IF(Table1[[#This Row],[Wage Category]]="5%",Table1[[#This Row],[Regular Hourly Wage]]*1.05,IF(Table1[[#This Row],[Wage Category]]="$14.75",14.75,Table1[[#This Row],[Regular Hourly Wage]]))</f>
        <v>14.75</v>
      </c>
      <c r="Z844" s="41">
        <f>(1+IF(Table1[[#This Row],[Regular Hourly Wage]]=0,0.5,(Table1[[#This Row],[Overtime Hourly Wage]]-Table1[[#This Row],[Regular Hourly Wage]])/Table1[[#This Row],[Regular Hourly Wage]]))*Table1[[#This Row],[Regular Wage Cap]]</f>
        <v>22.125</v>
      </c>
      <c r="AA844" s="41">
        <f>(1+IF(Table1[[#This Row],[Regular Hourly Wage]]=0,0,(Table1[[#This Row],[Holiday Hourly Wage]]-Table1[[#This Row],[Regular Hourly Wage]])/Table1[[#This Row],[Regular Hourly Wage]]))*Table1[[#This Row],[Regular Wage Cap]]</f>
        <v>14.75</v>
      </c>
      <c r="AB844" s="41">
        <f>Table1[[#This Row],[Regular Hours3]]*Table1[[#This Row],[Regular Hourly Wage]]</f>
        <v>0</v>
      </c>
      <c r="AC844" s="41">
        <f>Table1[[#This Row],[OvertimeHours5]]*Table1[[#This Row],[Overtime Hourly Wage]]</f>
        <v>0</v>
      </c>
      <c r="AD844" s="41">
        <f>Table1[[#This Row],[Holiday Hours7]]*Table1[[#This Row],[Holiday Hourly Wage]]</f>
        <v>0</v>
      </c>
      <c r="AE844" s="41">
        <f>SUM(Table1[[#This Row],[Regular10]:[Holiday12]])</f>
        <v>0</v>
      </c>
      <c r="AF844" s="41">
        <f>Table1[[#This Row],[Regular Hours3]]*Table1[[#This Row],[Regular Wage Cap]]</f>
        <v>0</v>
      </c>
      <c r="AG844" s="41">
        <f>Table1[[#This Row],[OvertimeHours5]]*Table1[[#This Row],[Overtime Wage Cap]]</f>
        <v>0</v>
      </c>
      <c r="AH844" s="41">
        <f>Table1[[#This Row],[Holiday Hours7]]*Table1[[#This Row],[Holiday Wage Cap]]</f>
        <v>0</v>
      </c>
      <c r="AI844" s="41">
        <f>SUM(Table1[[#This Row],[Regular]:[Holiday]])</f>
        <v>0</v>
      </c>
      <c r="AJ844" s="41">
        <f>IF(Table1[[#This Row],[Total]]=0,0,Table1[[#This Row],[Total2]]-Table1[[#This Row],[Total]])</f>
        <v>0</v>
      </c>
      <c r="AK844" s="41">
        <f>Table1[[#This Row],[Difference]]*Table1[[#This Row],[DDS Funding Percent]]</f>
        <v>0</v>
      </c>
      <c r="AL844" s="41">
        <f>IF(Table1[[#This Row],[Regular Hourly Wage]]&lt;&gt;0,Table1[[#This Row],[Regular Wage Cap]]-Table1[[#This Row],[Regular Hourly Wage]],0)</f>
        <v>0</v>
      </c>
      <c r="AM844" s="38"/>
      <c r="AN844" s="41">
        <f>Table1[[#This Row],[Wage Difference]]*Table1[[#This Row],[Post Wage Increase Time Off Accruals (Hours)]]</f>
        <v>0</v>
      </c>
      <c r="AO844" s="41">
        <f>Table1[[#This Row],[Min Wage Time Off Accrual Expense]]*Table1[[#This Row],[DDS Funding Percent]]</f>
        <v>0</v>
      </c>
      <c r="AP844" s="1"/>
      <c r="AQ844" s="18"/>
    </row>
    <row r="845" spans="3:43" x14ac:dyDescent="0.25">
      <c r="C845" s="58"/>
      <c r="D845" s="57"/>
      <c r="K845" s="41">
        <f>SUM(Table1[[#This Row],[Regular Wages]],Table1[[#This Row],[OvertimeWages]],Table1[[#This Row],[Holiday Wages]],Table1[[#This Row],[Incentive Payments]])</f>
        <v>0</v>
      </c>
      <c r="L845" s="38"/>
      <c r="M845" s="38"/>
      <c r="N845" s="38"/>
      <c r="O845" s="38"/>
      <c r="P845" s="38"/>
      <c r="Q845" s="38"/>
      <c r="R845" s="38"/>
      <c r="S845" s="41">
        <f>SUM(Table1[[#This Row],[Regular Wages2]],Table1[[#This Row],[OvertimeWages4]],Table1[[#This Row],[Holiday Wages6]],Table1[[#This Row],[Incentive Payments8]])</f>
        <v>0</v>
      </c>
      <c r="T845" s="41">
        <f>SUM(Table1[[#This Row],[Total Pre Min Wage Wages]],Table1[[#This Row],[Total After Min Wage Wages]])</f>
        <v>0</v>
      </c>
      <c r="U845" s="41">
        <f>IFERROR(IF(OR(Table1[[#This Row],[Regular Hours]]=0,Table1[[#This Row],[Regular Hours]]=""),VLOOKUP(Table1[[#This Row],[Position Title]],startingWages!$A$2:$D$200,2, FALSE),Table1[[#This Row],[Regular Wages]]/Table1[[#This Row],[Regular Hours]]),0)</f>
        <v>0</v>
      </c>
      <c r="V845" s="41">
        <f>IF(OR(Table1[[#This Row],[OvertimeHours]]="",Table1[[#This Row],[OvertimeHours]]=0),Table1[[#This Row],[Regular Hourly Wage]]*1.5,Table1[[#This Row],[OvertimeWages]]/Table1[[#This Row],[OvertimeHours]])</f>
        <v>0</v>
      </c>
      <c r="W845" s="41">
        <f>IF(OR(Table1[[#This Row],[Holiday Hours]]="",Table1[[#This Row],[Holiday Hours]]=0),Table1[[#This Row],[Regular Hourly Wage]],Table1[[#This Row],[Holiday Wages]]/Table1[[#This Row],[Holiday Hours]])</f>
        <v>0</v>
      </c>
      <c r="X845" s="41" t="str">
        <f>IF(Table1[[#This Row],[Regular Hourly Wage]]&lt;14.05,"$14.75",IF(Table1[[#This Row],[Regular Hourly Wage]]&lt;30,"5%","None"))</f>
        <v>$14.75</v>
      </c>
      <c r="Y845" s="41">
        <f>IF(Table1[[#This Row],[Wage Category]]="5%",Table1[[#This Row],[Regular Hourly Wage]]*1.05,IF(Table1[[#This Row],[Wage Category]]="$14.75",14.75,Table1[[#This Row],[Regular Hourly Wage]]))</f>
        <v>14.75</v>
      </c>
      <c r="Z845" s="41">
        <f>(1+IF(Table1[[#This Row],[Regular Hourly Wage]]=0,0.5,(Table1[[#This Row],[Overtime Hourly Wage]]-Table1[[#This Row],[Regular Hourly Wage]])/Table1[[#This Row],[Regular Hourly Wage]]))*Table1[[#This Row],[Regular Wage Cap]]</f>
        <v>22.125</v>
      </c>
      <c r="AA845" s="41">
        <f>(1+IF(Table1[[#This Row],[Regular Hourly Wage]]=0,0,(Table1[[#This Row],[Holiday Hourly Wage]]-Table1[[#This Row],[Regular Hourly Wage]])/Table1[[#This Row],[Regular Hourly Wage]]))*Table1[[#This Row],[Regular Wage Cap]]</f>
        <v>14.75</v>
      </c>
      <c r="AB845" s="41">
        <f>Table1[[#This Row],[Regular Hours3]]*Table1[[#This Row],[Regular Hourly Wage]]</f>
        <v>0</v>
      </c>
      <c r="AC845" s="41">
        <f>Table1[[#This Row],[OvertimeHours5]]*Table1[[#This Row],[Overtime Hourly Wage]]</f>
        <v>0</v>
      </c>
      <c r="AD845" s="41">
        <f>Table1[[#This Row],[Holiday Hours7]]*Table1[[#This Row],[Holiday Hourly Wage]]</f>
        <v>0</v>
      </c>
      <c r="AE845" s="41">
        <f>SUM(Table1[[#This Row],[Regular10]:[Holiday12]])</f>
        <v>0</v>
      </c>
      <c r="AF845" s="41">
        <f>Table1[[#This Row],[Regular Hours3]]*Table1[[#This Row],[Regular Wage Cap]]</f>
        <v>0</v>
      </c>
      <c r="AG845" s="41">
        <f>Table1[[#This Row],[OvertimeHours5]]*Table1[[#This Row],[Overtime Wage Cap]]</f>
        <v>0</v>
      </c>
      <c r="AH845" s="41">
        <f>Table1[[#This Row],[Holiday Hours7]]*Table1[[#This Row],[Holiday Wage Cap]]</f>
        <v>0</v>
      </c>
      <c r="AI845" s="41">
        <f>SUM(Table1[[#This Row],[Regular]:[Holiday]])</f>
        <v>0</v>
      </c>
      <c r="AJ845" s="41">
        <f>IF(Table1[[#This Row],[Total]]=0,0,Table1[[#This Row],[Total2]]-Table1[[#This Row],[Total]])</f>
        <v>0</v>
      </c>
      <c r="AK845" s="41">
        <f>Table1[[#This Row],[Difference]]*Table1[[#This Row],[DDS Funding Percent]]</f>
        <v>0</v>
      </c>
      <c r="AL845" s="41">
        <f>IF(Table1[[#This Row],[Regular Hourly Wage]]&lt;&gt;0,Table1[[#This Row],[Regular Wage Cap]]-Table1[[#This Row],[Regular Hourly Wage]],0)</f>
        <v>0</v>
      </c>
      <c r="AM845" s="38"/>
      <c r="AN845" s="41">
        <f>Table1[[#This Row],[Wage Difference]]*Table1[[#This Row],[Post Wage Increase Time Off Accruals (Hours)]]</f>
        <v>0</v>
      </c>
      <c r="AO845" s="41">
        <f>Table1[[#This Row],[Min Wage Time Off Accrual Expense]]*Table1[[#This Row],[DDS Funding Percent]]</f>
        <v>0</v>
      </c>
      <c r="AP845" s="1"/>
      <c r="AQ845" s="18"/>
    </row>
    <row r="846" spans="3:43" x14ac:dyDescent="0.25">
      <c r="C846" s="58"/>
      <c r="D846" s="57"/>
      <c r="K846" s="41">
        <f>SUM(Table1[[#This Row],[Regular Wages]],Table1[[#This Row],[OvertimeWages]],Table1[[#This Row],[Holiday Wages]],Table1[[#This Row],[Incentive Payments]])</f>
        <v>0</v>
      </c>
      <c r="L846" s="38"/>
      <c r="M846" s="38"/>
      <c r="N846" s="38"/>
      <c r="O846" s="38"/>
      <c r="P846" s="38"/>
      <c r="Q846" s="38"/>
      <c r="R846" s="38"/>
      <c r="S846" s="41">
        <f>SUM(Table1[[#This Row],[Regular Wages2]],Table1[[#This Row],[OvertimeWages4]],Table1[[#This Row],[Holiday Wages6]],Table1[[#This Row],[Incentive Payments8]])</f>
        <v>0</v>
      </c>
      <c r="T846" s="41">
        <f>SUM(Table1[[#This Row],[Total Pre Min Wage Wages]],Table1[[#This Row],[Total After Min Wage Wages]])</f>
        <v>0</v>
      </c>
      <c r="U846" s="41">
        <f>IFERROR(IF(OR(Table1[[#This Row],[Regular Hours]]=0,Table1[[#This Row],[Regular Hours]]=""),VLOOKUP(Table1[[#This Row],[Position Title]],startingWages!$A$2:$D$200,2, FALSE),Table1[[#This Row],[Regular Wages]]/Table1[[#This Row],[Regular Hours]]),0)</f>
        <v>0</v>
      </c>
      <c r="V846" s="41">
        <f>IF(OR(Table1[[#This Row],[OvertimeHours]]="",Table1[[#This Row],[OvertimeHours]]=0),Table1[[#This Row],[Regular Hourly Wage]]*1.5,Table1[[#This Row],[OvertimeWages]]/Table1[[#This Row],[OvertimeHours]])</f>
        <v>0</v>
      </c>
      <c r="W846" s="41">
        <f>IF(OR(Table1[[#This Row],[Holiday Hours]]="",Table1[[#This Row],[Holiday Hours]]=0),Table1[[#This Row],[Regular Hourly Wage]],Table1[[#This Row],[Holiday Wages]]/Table1[[#This Row],[Holiday Hours]])</f>
        <v>0</v>
      </c>
      <c r="X846" s="41" t="str">
        <f>IF(Table1[[#This Row],[Regular Hourly Wage]]&lt;14.05,"$14.75",IF(Table1[[#This Row],[Regular Hourly Wage]]&lt;30,"5%","None"))</f>
        <v>$14.75</v>
      </c>
      <c r="Y846" s="41">
        <f>IF(Table1[[#This Row],[Wage Category]]="5%",Table1[[#This Row],[Regular Hourly Wage]]*1.05,IF(Table1[[#This Row],[Wage Category]]="$14.75",14.75,Table1[[#This Row],[Regular Hourly Wage]]))</f>
        <v>14.75</v>
      </c>
      <c r="Z846" s="41">
        <f>(1+IF(Table1[[#This Row],[Regular Hourly Wage]]=0,0.5,(Table1[[#This Row],[Overtime Hourly Wage]]-Table1[[#This Row],[Regular Hourly Wage]])/Table1[[#This Row],[Regular Hourly Wage]]))*Table1[[#This Row],[Regular Wage Cap]]</f>
        <v>22.125</v>
      </c>
      <c r="AA846" s="41">
        <f>(1+IF(Table1[[#This Row],[Regular Hourly Wage]]=0,0,(Table1[[#This Row],[Holiday Hourly Wage]]-Table1[[#This Row],[Regular Hourly Wage]])/Table1[[#This Row],[Regular Hourly Wage]]))*Table1[[#This Row],[Regular Wage Cap]]</f>
        <v>14.75</v>
      </c>
      <c r="AB846" s="41">
        <f>Table1[[#This Row],[Regular Hours3]]*Table1[[#This Row],[Regular Hourly Wage]]</f>
        <v>0</v>
      </c>
      <c r="AC846" s="41">
        <f>Table1[[#This Row],[OvertimeHours5]]*Table1[[#This Row],[Overtime Hourly Wage]]</f>
        <v>0</v>
      </c>
      <c r="AD846" s="41">
        <f>Table1[[#This Row],[Holiday Hours7]]*Table1[[#This Row],[Holiday Hourly Wage]]</f>
        <v>0</v>
      </c>
      <c r="AE846" s="41">
        <f>SUM(Table1[[#This Row],[Regular10]:[Holiday12]])</f>
        <v>0</v>
      </c>
      <c r="AF846" s="41">
        <f>Table1[[#This Row],[Regular Hours3]]*Table1[[#This Row],[Regular Wage Cap]]</f>
        <v>0</v>
      </c>
      <c r="AG846" s="41">
        <f>Table1[[#This Row],[OvertimeHours5]]*Table1[[#This Row],[Overtime Wage Cap]]</f>
        <v>0</v>
      </c>
      <c r="AH846" s="41">
        <f>Table1[[#This Row],[Holiday Hours7]]*Table1[[#This Row],[Holiday Wage Cap]]</f>
        <v>0</v>
      </c>
      <c r="AI846" s="41">
        <f>SUM(Table1[[#This Row],[Regular]:[Holiday]])</f>
        <v>0</v>
      </c>
      <c r="AJ846" s="41">
        <f>IF(Table1[[#This Row],[Total]]=0,0,Table1[[#This Row],[Total2]]-Table1[[#This Row],[Total]])</f>
        <v>0</v>
      </c>
      <c r="AK846" s="41">
        <f>Table1[[#This Row],[Difference]]*Table1[[#This Row],[DDS Funding Percent]]</f>
        <v>0</v>
      </c>
      <c r="AL846" s="41">
        <f>IF(Table1[[#This Row],[Regular Hourly Wage]]&lt;&gt;0,Table1[[#This Row],[Regular Wage Cap]]-Table1[[#This Row],[Regular Hourly Wage]],0)</f>
        <v>0</v>
      </c>
      <c r="AM846" s="38"/>
      <c r="AN846" s="41">
        <f>Table1[[#This Row],[Wage Difference]]*Table1[[#This Row],[Post Wage Increase Time Off Accruals (Hours)]]</f>
        <v>0</v>
      </c>
      <c r="AO846" s="41">
        <f>Table1[[#This Row],[Min Wage Time Off Accrual Expense]]*Table1[[#This Row],[DDS Funding Percent]]</f>
        <v>0</v>
      </c>
      <c r="AP846" s="1"/>
      <c r="AQ846" s="18"/>
    </row>
    <row r="847" spans="3:43" x14ac:dyDescent="0.25">
      <c r="C847" s="58"/>
      <c r="D847" s="57"/>
      <c r="K847" s="41">
        <f>SUM(Table1[[#This Row],[Regular Wages]],Table1[[#This Row],[OvertimeWages]],Table1[[#This Row],[Holiday Wages]],Table1[[#This Row],[Incentive Payments]])</f>
        <v>0</v>
      </c>
      <c r="L847" s="38"/>
      <c r="M847" s="38"/>
      <c r="N847" s="38"/>
      <c r="O847" s="38"/>
      <c r="P847" s="38"/>
      <c r="Q847" s="38"/>
      <c r="R847" s="38"/>
      <c r="S847" s="41">
        <f>SUM(Table1[[#This Row],[Regular Wages2]],Table1[[#This Row],[OvertimeWages4]],Table1[[#This Row],[Holiday Wages6]],Table1[[#This Row],[Incentive Payments8]])</f>
        <v>0</v>
      </c>
      <c r="T847" s="41">
        <f>SUM(Table1[[#This Row],[Total Pre Min Wage Wages]],Table1[[#This Row],[Total After Min Wage Wages]])</f>
        <v>0</v>
      </c>
      <c r="U847" s="41">
        <f>IFERROR(IF(OR(Table1[[#This Row],[Regular Hours]]=0,Table1[[#This Row],[Regular Hours]]=""),VLOOKUP(Table1[[#This Row],[Position Title]],startingWages!$A$2:$D$200,2, FALSE),Table1[[#This Row],[Regular Wages]]/Table1[[#This Row],[Regular Hours]]),0)</f>
        <v>0</v>
      </c>
      <c r="V847" s="41">
        <f>IF(OR(Table1[[#This Row],[OvertimeHours]]="",Table1[[#This Row],[OvertimeHours]]=0),Table1[[#This Row],[Regular Hourly Wage]]*1.5,Table1[[#This Row],[OvertimeWages]]/Table1[[#This Row],[OvertimeHours]])</f>
        <v>0</v>
      </c>
      <c r="W847" s="41">
        <f>IF(OR(Table1[[#This Row],[Holiday Hours]]="",Table1[[#This Row],[Holiday Hours]]=0),Table1[[#This Row],[Regular Hourly Wage]],Table1[[#This Row],[Holiday Wages]]/Table1[[#This Row],[Holiday Hours]])</f>
        <v>0</v>
      </c>
      <c r="X847" s="41" t="str">
        <f>IF(Table1[[#This Row],[Regular Hourly Wage]]&lt;14.05,"$14.75",IF(Table1[[#This Row],[Regular Hourly Wage]]&lt;30,"5%","None"))</f>
        <v>$14.75</v>
      </c>
      <c r="Y847" s="41">
        <f>IF(Table1[[#This Row],[Wage Category]]="5%",Table1[[#This Row],[Regular Hourly Wage]]*1.05,IF(Table1[[#This Row],[Wage Category]]="$14.75",14.75,Table1[[#This Row],[Regular Hourly Wage]]))</f>
        <v>14.75</v>
      </c>
      <c r="Z847" s="41">
        <f>(1+IF(Table1[[#This Row],[Regular Hourly Wage]]=0,0.5,(Table1[[#This Row],[Overtime Hourly Wage]]-Table1[[#This Row],[Regular Hourly Wage]])/Table1[[#This Row],[Regular Hourly Wage]]))*Table1[[#This Row],[Regular Wage Cap]]</f>
        <v>22.125</v>
      </c>
      <c r="AA847" s="41">
        <f>(1+IF(Table1[[#This Row],[Regular Hourly Wage]]=0,0,(Table1[[#This Row],[Holiday Hourly Wage]]-Table1[[#This Row],[Regular Hourly Wage]])/Table1[[#This Row],[Regular Hourly Wage]]))*Table1[[#This Row],[Regular Wage Cap]]</f>
        <v>14.75</v>
      </c>
      <c r="AB847" s="41">
        <f>Table1[[#This Row],[Regular Hours3]]*Table1[[#This Row],[Regular Hourly Wage]]</f>
        <v>0</v>
      </c>
      <c r="AC847" s="41">
        <f>Table1[[#This Row],[OvertimeHours5]]*Table1[[#This Row],[Overtime Hourly Wage]]</f>
        <v>0</v>
      </c>
      <c r="AD847" s="41">
        <f>Table1[[#This Row],[Holiday Hours7]]*Table1[[#This Row],[Holiday Hourly Wage]]</f>
        <v>0</v>
      </c>
      <c r="AE847" s="41">
        <f>SUM(Table1[[#This Row],[Regular10]:[Holiday12]])</f>
        <v>0</v>
      </c>
      <c r="AF847" s="41">
        <f>Table1[[#This Row],[Regular Hours3]]*Table1[[#This Row],[Regular Wage Cap]]</f>
        <v>0</v>
      </c>
      <c r="AG847" s="41">
        <f>Table1[[#This Row],[OvertimeHours5]]*Table1[[#This Row],[Overtime Wage Cap]]</f>
        <v>0</v>
      </c>
      <c r="AH847" s="41">
        <f>Table1[[#This Row],[Holiday Hours7]]*Table1[[#This Row],[Holiday Wage Cap]]</f>
        <v>0</v>
      </c>
      <c r="AI847" s="41">
        <f>SUM(Table1[[#This Row],[Regular]:[Holiday]])</f>
        <v>0</v>
      </c>
      <c r="AJ847" s="41">
        <f>IF(Table1[[#This Row],[Total]]=0,0,Table1[[#This Row],[Total2]]-Table1[[#This Row],[Total]])</f>
        <v>0</v>
      </c>
      <c r="AK847" s="41">
        <f>Table1[[#This Row],[Difference]]*Table1[[#This Row],[DDS Funding Percent]]</f>
        <v>0</v>
      </c>
      <c r="AL847" s="41">
        <f>IF(Table1[[#This Row],[Regular Hourly Wage]]&lt;&gt;0,Table1[[#This Row],[Regular Wage Cap]]-Table1[[#This Row],[Regular Hourly Wage]],0)</f>
        <v>0</v>
      </c>
      <c r="AM847" s="38"/>
      <c r="AN847" s="41">
        <f>Table1[[#This Row],[Wage Difference]]*Table1[[#This Row],[Post Wage Increase Time Off Accruals (Hours)]]</f>
        <v>0</v>
      </c>
      <c r="AO847" s="41">
        <f>Table1[[#This Row],[Min Wage Time Off Accrual Expense]]*Table1[[#This Row],[DDS Funding Percent]]</f>
        <v>0</v>
      </c>
      <c r="AP847" s="1"/>
      <c r="AQ847" s="18"/>
    </row>
    <row r="848" spans="3:43" x14ac:dyDescent="0.25">
      <c r="C848" s="58"/>
      <c r="D848" s="57"/>
      <c r="K848" s="41">
        <f>SUM(Table1[[#This Row],[Regular Wages]],Table1[[#This Row],[OvertimeWages]],Table1[[#This Row],[Holiday Wages]],Table1[[#This Row],[Incentive Payments]])</f>
        <v>0</v>
      </c>
      <c r="L848" s="38"/>
      <c r="M848" s="38"/>
      <c r="N848" s="38"/>
      <c r="O848" s="38"/>
      <c r="P848" s="38"/>
      <c r="Q848" s="38"/>
      <c r="R848" s="38"/>
      <c r="S848" s="41">
        <f>SUM(Table1[[#This Row],[Regular Wages2]],Table1[[#This Row],[OvertimeWages4]],Table1[[#This Row],[Holiday Wages6]],Table1[[#This Row],[Incentive Payments8]])</f>
        <v>0</v>
      </c>
      <c r="T848" s="41">
        <f>SUM(Table1[[#This Row],[Total Pre Min Wage Wages]],Table1[[#This Row],[Total After Min Wage Wages]])</f>
        <v>0</v>
      </c>
      <c r="U848" s="41">
        <f>IFERROR(IF(OR(Table1[[#This Row],[Regular Hours]]=0,Table1[[#This Row],[Regular Hours]]=""),VLOOKUP(Table1[[#This Row],[Position Title]],startingWages!$A$2:$D$200,2, FALSE),Table1[[#This Row],[Regular Wages]]/Table1[[#This Row],[Regular Hours]]),0)</f>
        <v>0</v>
      </c>
      <c r="V848" s="41">
        <f>IF(OR(Table1[[#This Row],[OvertimeHours]]="",Table1[[#This Row],[OvertimeHours]]=0),Table1[[#This Row],[Regular Hourly Wage]]*1.5,Table1[[#This Row],[OvertimeWages]]/Table1[[#This Row],[OvertimeHours]])</f>
        <v>0</v>
      </c>
      <c r="W848" s="41">
        <f>IF(OR(Table1[[#This Row],[Holiday Hours]]="",Table1[[#This Row],[Holiday Hours]]=0),Table1[[#This Row],[Regular Hourly Wage]],Table1[[#This Row],[Holiday Wages]]/Table1[[#This Row],[Holiday Hours]])</f>
        <v>0</v>
      </c>
      <c r="X848" s="41" t="str">
        <f>IF(Table1[[#This Row],[Regular Hourly Wage]]&lt;14.05,"$14.75",IF(Table1[[#This Row],[Regular Hourly Wage]]&lt;30,"5%","None"))</f>
        <v>$14.75</v>
      </c>
      <c r="Y848" s="41">
        <f>IF(Table1[[#This Row],[Wage Category]]="5%",Table1[[#This Row],[Regular Hourly Wage]]*1.05,IF(Table1[[#This Row],[Wage Category]]="$14.75",14.75,Table1[[#This Row],[Regular Hourly Wage]]))</f>
        <v>14.75</v>
      </c>
      <c r="Z848" s="41">
        <f>(1+IF(Table1[[#This Row],[Regular Hourly Wage]]=0,0.5,(Table1[[#This Row],[Overtime Hourly Wage]]-Table1[[#This Row],[Regular Hourly Wage]])/Table1[[#This Row],[Regular Hourly Wage]]))*Table1[[#This Row],[Regular Wage Cap]]</f>
        <v>22.125</v>
      </c>
      <c r="AA848" s="41">
        <f>(1+IF(Table1[[#This Row],[Regular Hourly Wage]]=0,0,(Table1[[#This Row],[Holiday Hourly Wage]]-Table1[[#This Row],[Regular Hourly Wage]])/Table1[[#This Row],[Regular Hourly Wage]]))*Table1[[#This Row],[Regular Wage Cap]]</f>
        <v>14.75</v>
      </c>
      <c r="AB848" s="41">
        <f>Table1[[#This Row],[Regular Hours3]]*Table1[[#This Row],[Regular Hourly Wage]]</f>
        <v>0</v>
      </c>
      <c r="AC848" s="41">
        <f>Table1[[#This Row],[OvertimeHours5]]*Table1[[#This Row],[Overtime Hourly Wage]]</f>
        <v>0</v>
      </c>
      <c r="AD848" s="41">
        <f>Table1[[#This Row],[Holiday Hours7]]*Table1[[#This Row],[Holiday Hourly Wage]]</f>
        <v>0</v>
      </c>
      <c r="AE848" s="41">
        <f>SUM(Table1[[#This Row],[Regular10]:[Holiday12]])</f>
        <v>0</v>
      </c>
      <c r="AF848" s="41">
        <f>Table1[[#This Row],[Regular Hours3]]*Table1[[#This Row],[Regular Wage Cap]]</f>
        <v>0</v>
      </c>
      <c r="AG848" s="41">
        <f>Table1[[#This Row],[OvertimeHours5]]*Table1[[#This Row],[Overtime Wage Cap]]</f>
        <v>0</v>
      </c>
      <c r="AH848" s="41">
        <f>Table1[[#This Row],[Holiday Hours7]]*Table1[[#This Row],[Holiday Wage Cap]]</f>
        <v>0</v>
      </c>
      <c r="AI848" s="41">
        <f>SUM(Table1[[#This Row],[Regular]:[Holiday]])</f>
        <v>0</v>
      </c>
      <c r="AJ848" s="41">
        <f>IF(Table1[[#This Row],[Total]]=0,0,Table1[[#This Row],[Total2]]-Table1[[#This Row],[Total]])</f>
        <v>0</v>
      </c>
      <c r="AK848" s="41">
        <f>Table1[[#This Row],[Difference]]*Table1[[#This Row],[DDS Funding Percent]]</f>
        <v>0</v>
      </c>
      <c r="AL848" s="41">
        <f>IF(Table1[[#This Row],[Regular Hourly Wage]]&lt;&gt;0,Table1[[#This Row],[Regular Wage Cap]]-Table1[[#This Row],[Regular Hourly Wage]],0)</f>
        <v>0</v>
      </c>
      <c r="AM848" s="38"/>
      <c r="AN848" s="41">
        <f>Table1[[#This Row],[Wage Difference]]*Table1[[#This Row],[Post Wage Increase Time Off Accruals (Hours)]]</f>
        <v>0</v>
      </c>
      <c r="AO848" s="41">
        <f>Table1[[#This Row],[Min Wage Time Off Accrual Expense]]*Table1[[#This Row],[DDS Funding Percent]]</f>
        <v>0</v>
      </c>
      <c r="AP848" s="1"/>
      <c r="AQ848" s="18"/>
    </row>
    <row r="849" spans="3:43" x14ac:dyDescent="0.25">
      <c r="C849" s="58"/>
      <c r="D849" s="57"/>
      <c r="K849" s="41">
        <f>SUM(Table1[[#This Row],[Regular Wages]],Table1[[#This Row],[OvertimeWages]],Table1[[#This Row],[Holiday Wages]],Table1[[#This Row],[Incentive Payments]])</f>
        <v>0</v>
      </c>
      <c r="L849" s="38"/>
      <c r="M849" s="38"/>
      <c r="N849" s="38"/>
      <c r="O849" s="38"/>
      <c r="P849" s="38"/>
      <c r="Q849" s="38"/>
      <c r="R849" s="38"/>
      <c r="S849" s="41">
        <f>SUM(Table1[[#This Row],[Regular Wages2]],Table1[[#This Row],[OvertimeWages4]],Table1[[#This Row],[Holiday Wages6]],Table1[[#This Row],[Incentive Payments8]])</f>
        <v>0</v>
      </c>
      <c r="T849" s="41">
        <f>SUM(Table1[[#This Row],[Total Pre Min Wage Wages]],Table1[[#This Row],[Total After Min Wage Wages]])</f>
        <v>0</v>
      </c>
      <c r="U849" s="41">
        <f>IFERROR(IF(OR(Table1[[#This Row],[Regular Hours]]=0,Table1[[#This Row],[Regular Hours]]=""),VLOOKUP(Table1[[#This Row],[Position Title]],startingWages!$A$2:$D$200,2, FALSE),Table1[[#This Row],[Regular Wages]]/Table1[[#This Row],[Regular Hours]]),0)</f>
        <v>0</v>
      </c>
      <c r="V849" s="41">
        <f>IF(OR(Table1[[#This Row],[OvertimeHours]]="",Table1[[#This Row],[OvertimeHours]]=0),Table1[[#This Row],[Regular Hourly Wage]]*1.5,Table1[[#This Row],[OvertimeWages]]/Table1[[#This Row],[OvertimeHours]])</f>
        <v>0</v>
      </c>
      <c r="W849" s="41">
        <f>IF(OR(Table1[[#This Row],[Holiday Hours]]="",Table1[[#This Row],[Holiday Hours]]=0),Table1[[#This Row],[Regular Hourly Wage]],Table1[[#This Row],[Holiday Wages]]/Table1[[#This Row],[Holiday Hours]])</f>
        <v>0</v>
      </c>
      <c r="X849" s="41" t="str">
        <f>IF(Table1[[#This Row],[Regular Hourly Wage]]&lt;14.05,"$14.75",IF(Table1[[#This Row],[Regular Hourly Wage]]&lt;30,"5%","None"))</f>
        <v>$14.75</v>
      </c>
      <c r="Y849" s="41">
        <f>IF(Table1[[#This Row],[Wage Category]]="5%",Table1[[#This Row],[Regular Hourly Wage]]*1.05,IF(Table1[[#This Row],[Wage Category]]="$14.75",14.75,Table1[[#This Row],[Regular Hourly Wage]]))</f>
        <v>14.75</v>
      </c>
      <c r="Z849" s="41">
        <f>(1+IF(Table1[[#This Row],[Regular Hourly Wage]]=0,0.5,(Table1[[#This Row],[Overtime Hourly Wage]]-Table1[[#This Row],[Regular Hourly Wage]])/Table1[[#This Row],[Regular Hourly Wage]]))*Table1[[#This Row],[Regular Wage Cap]]</f>
        <v>22.125</v>
      </c>
      <c r="AA849" s="41">
        <f>(1+IF(Table1[[#This Row],[Regular Hourly Wage]]=0,0,(Table1[[#This Row],[Holiday Hourly Wage]]-Table1[[#This Row],[Regular Hourly Wage]])/Table1[[#This Row],[Regular Hourly Wage]]))*Table1[[#This Row],[Regular Wage Cap]]</f>
        <v>14.75</v>
      </c>
      <c r="AB849" s="41">
        <f>Table1[[#This Row],[Regular Hours3]]*Table1[[#This Row],[Regular Hourly Wage]]</f>
        <v>0</v>
      </c>
      <c r="AC849" s="41">
        <f>Table1[[#This Row],[OvertimeHours5]]*Table1[[#This Row],[Overtime Hourly Wage]]</f>
        <v>0</v>
      </c>
      <c r="AD849" s="41">
        <f>Table1[[#This Row],[Holiday Hours7]]*Table1[[#This Row],[Holiday Hourly Wage]]</f>
        <v>0</v>
      </c>
      <c r="AE849" s="41">
        <f>SUM(Table1[[#This Row],[Regular10]:[Holiday12]])</f>
        <v>0</v>
      </c>
      <c r="AF849" s="41">
        <f>Table1[[#This Row],[Regular Hours3]]*Table1[[#This Row],[Regular Wage Cap]]</f>
        <v>0</v>
      </c>
      <c r="AG849" s="41">
        <f>Table1[[#This Row],[OvertimeHours5]]*Table1[[#This Row],[Overtime Wage Cap]]</f>
        <v>0</v>
      </c>
      <c r="AH849" s="41">
        <f>Table1[[#This Row],[Holiday Hours7]]*Table1[[#This Row],[Holiday Wage Cap]]</f>
        <v>0</v>
      </c>
      <c r="AI849" s="41">
        <f>SUM(Table1[[#This Row],[Regular]:[Holiday]])</f>
        <v>0</v>
      </c>
      <c r="AJ849" s="41">
        <f>IF(Table1[[#This Row],[Total]]=0,0,Table1[[#This Row],[Total2]]-Table1[[#This Row],[Total]])</f>
        <v>0</v>
      </c>
      <c r="AK849" s="41">
        <f>Table1[[#This Row],[Difference]]*Table1[[#This Row],[DDS Funding Percent]]</f>
        <v>0</v>
      </c>
      <c r="AL849" s="41">
        <f>IF(Table1[[#This Row],[Regular Hourly Wage]]&lt;&gt;0,Table1[[#This Row],[Regular Wage Cap]]-Table1[[#This Row],[Regular Hourly Wage]],0)</f>
        <v>0</v>
      </c>
      <c r="AM849" s="38"/>
      <c r="AN849" s="41">
        <f>Table1[[#This Row],[Wage Difference]]*Table1[[#This Row],[Post Wage Increase Time Off Accruals (Hours)]]</f>
        <v>0</v>
      </c>
      <c r="AO849" s="41">
        <f>Table1[[#This Row],[Min Wage Time Off Accrual Expense]]*Table1[[#This Row],[DDS Funding Percent]]</f>
        <v>0</v>
      </c>
      <c r="AP849" s="1"/>
      <c r="AQ849" s="18"/>
    </row>
    <row r="850" spans="3:43" x14ac:dyDescent="0.25">
      <c r="C850" s="58"/>
      <c r="D850" s="57"/>
      <c r="K850" s="41">
        <f>SUM(Table1[[#This Row],[Regular Wages]],Table1[[#This Row],[OvertimeWages]],Table1[[#This Row],[Holiday Wages]],Table1[[#This Row],[Incentive Payments]])</f>
        <v>0</v>
      </c>
      <c r="L850" s="38"/>
      <c r="M850" s="38"/>
      <c r="N850" s="38"/>
      <c r="O850" s="38"/>
      <c r="P850" s="38"/>
      <c r="Q850" s="38"/>
      <c r="R850" s="38"/>
      <c r="S850" s="41">
        <f>SUM(Table1[[#This Row],[Regular Wages2]],Table1[[#This Row],[OvertimeWages4]],Table1[[#This Row],[Holiday Wages6]],Table1[[#This Row],[Incentive Payments8]])</f>
        <v>0</v>
      </c>
      <c r="T850" s="41">
        <f>SUM(Table1[[#This Row],[Total Pre Min Wage Wages]],Table1[[#This Row],[Total After Min Wage Wages]])</f>
        <v>0</v>
      </c>
      <c r="U850" s="41">
        <f>IFERROR(IF(OR(Table1[[#This Row],[Regular Hours]]=0,Table1[[#This Row],[Regular Hours]]=""),VLOOKUP(Table1[[#This Row],[Position Title]],startingWages!$A$2:$D$200,2, FALSE),Table1[[#This Row],[Regular Wages]]/Table1[[#This Row],[Regular Hours]]),0)</f>
        <v>0</v>
      </c>
      <c r="V850" s="41">
        <f>IF(OR(Table1[[#This Row],[OvertimeHours]]="",Table1[[#This Row],[OvertimeHours]]=0),Table1[[#This Row],[Regular Hourly Wage]]*1.5,Table1[[#This Row],[OvertimeWages]]/Table1[[#This Row],[OvertimeHours]])</f>
        <v>0</v>
      </c>
      <c r="W850" s="41">
        <f>IF(OR(Table1[[#This Row],[Holiday Hours]]="",Table1[[#This Row],[Holiday Hours]]=0),Table1[[#This Row],[Regular Hourly Wage]],Table1[[#This Row],[Holiday Wages]]/Table1[[#This Row],[Holiday Hours]])</f>
        <v>0</v>
      </c>
      <c r="X850" s="41" t="str">
        <f>IF(Table1[[#This Row],[Regular Hourly Wage]]&lt;14.05,"$14.75",IF(Table1[[#This Row],[Regular Hourly Wage]]&lt;30,"5%","None"))</f>
        <v>$14.75</v>
      </c>
      <c r="Y850" s="41">
        <f>IF(Table1[[#This Row],[Wage Category]]="5%",Table1[[#This Row],[Regular Hourly Wage]]*1.05,IF(Table1[[#This Row],[Wage Category]]="$14.75",14.75,Table1[[#This Row],[Regular Hourly Wage]]))</f>
        <v>14.75</v>
      </c>
      <c r="Z850" s="41">
        <f>(1+IF(Table1[[#This Row],[Regular Hourly Wage]]=0,0.5,(Table1[[#This Row],[Overtime Hourly Wage]]-Table1[[#This Row],[Regular Hourly Wage]])/Table1[[#This Row],[Regular Hourly Wage]]))*Table1[[#This Row],[Regular Wage Cap]]</f>
        <v>22.125</v>
      </c>
      <c r="AA850" s="41">
        <f>(1+IF(Table1[[#This Row],[Regular Hourly Wage]]=0,0,(Table1[[#This Row],[Holiday Hourly Wage]]-Table1[[#This Row],[Regular Hourly Wage]])/Table1[[#This Row],[Regular Hourly Wage]]))*Table1[[#This Row],[Regular Wage Cap]]</f>
        <v>14.75</v>
      </c>
      <c r="AB850" s="41">
        <f>Table1[[#This Row],[Regular Hours3]]*Table1[[#This Row],[Regular Hourly Wage]]</f>
        <v>0</v>
      </c>
      <c r="AC850" s="41">
        <f>Table1[[#This Row],[OvertimeHours5]]*Table1[[#This Row],[Overtime Hourly Wage]]</f>
        <v>0</v>
      </c>
      <c r="AD850" s="41">
        <f>Table1[[#This Row],[Holiday Hours7]]*Table1[[#This Row],[Holiday Hourly Wage]]</f>
        <v>0</v>
      </c>
      <c r="AE850" s="41">
        <f>SUM(Table1[[#This Row],[Regular10]:[Holiday12]])</f>
        <v>0</v>
      </c>
      <c r="AF850" s="41">
        <f>Table1[[#This Row],[Regular Hours3]]*Table1[[#This Row],[Regular Wage Cap]]</f>
        <v>0</v>
      </c>
      <c r="AG850" s="41">
        <f>Table1[[#This Row],[OvertimeHours5]]*Table1[[#This Row],[Overtime Wage Cap]]</f>
        <v>0</v>
      </c>
      <c r="AH850" s="41">
        <f>Table1[[#This Row],[Holiday Hours7]]*Table1[[#This Row],[Holiday Wage Cap]]</f>
        <v>0</v>
      </c>
      <c r="AI850" s="41">
        <f>SUM(Table1[[#This Row],[Regular]:[Holiday]])</f>
        <v>0</v>
      </c>
      <c r="AJ850" s="41">
        <f>IF(Table1[[#This Row],[Total]]=0,0,Table1[[#This Row],[Total2]]-Table1[[#This Row],[Total]])</f>
        <v>0</v>
      </c>
      <c r="AK850" s="41">
        <f>Table1[[#This Row],[Difference]]*Table1[[#This Row],[DDS Funding Percent]]</f>
        <v>0</v>
      </c>
      <c r="AL850" s="41">
        <f>IF(Table1[[#This Row],[Regular Hourly Wage]]&lt;&gt;0,Table1[[#This Row],[Regular Wage Cap]]-Table1[[#This Row],[Regular Hourly Wage]],0)</f>
        <v>0</v>
      </c>
      <c r="AM850" s="38"/>
      <c r="AN850" s="41">
        <f>Table1[[#This Row],[Wage Difference]]*Table1[[#This Row],[Post Wage Increase Time Off Accruals (Hours)]]</f>
        <v>0</v>
      </c>
      <c r="AO850" s="41">
        <f>Table1[[#This Row],[Min Wage Time Off Accrual Expense]]*Table1[[#This Row],[DDS Funding Percent]]</f>
        <v>0</v>
      </c>
      <c r="AP850" s="1"/>
      <c r="AQ850" s="18"/>
    </row>
    <row r="851" spans="3:43" x14ac:dyDescent="0.25">
      <c r="C851" s="58"/>
      <c r="D851" s="57"/>
      <c r="K851" s="41">
        <f>SUM(Table1[[#This Row],[Regular Wages]],Table1[[#This Row],[OvertimeWages]],Table1[[#This Row],[Holiday Wages]],Table1[[#This Row],[Incentive Payments]])</f>
        <v>0</v>
      </c>
      <c r="L851" s="38"/>
      <c r="M851" s="38"/>
      <c r="N851" s="38"/>
      <c r="O851" s="38"/>
      <c r="P851" s="38"/>
      <c r="Q851" s="38"/>
      <c r="R851" s="38"/>
      <c r="S851" s="41">
        <f>SUM(Table1[[#This Row],[Regular Wages2]],Table1[[#This Row],[OvertimeWages4]],Table1[[#This Row],[Holiday Wages6]],Table1[[#This Row],[Incentive Payments8]])</f>
        <v>0</v>
      </c>
      <c r="T851" s="41">
        <f>SUM(Table1[[#This Row],[Total Pre Min Wage Wages]],Table1[[#This Row],[Total After Min Wage Wages]])</f>
        <v>0</v>
      </c>
      <c r="U851" s="41">
        <f>IFERROR(IF(OR(Table1[[#This Row],[Regular Hours]]=0,Table1[[#This Row],[Regular Hours]]=""),VLOOKUP(Table1[[#This Row],[Position Title]],startingWages!$A$2:$D$200,2, FALSE),Table1[[#This Row],[Regular Wages]]/Table1[[#This Row],[Regular Hours]]),0)</f>
        <v>0</v>
      </c>
      <c r="V851" s="41">
        <f>IF(OR(Table1[[#This Row],[OvertimeHours]]="",Table1[[#This Row],[OvertimeHours]]=0),Table1[[#This Row],[Regular Hourly Wage]]*1.5,Table1[[#This Row],[OvertimeWages]]/Table1[[#This Row],[OvertimeHours]])</f>
        <v>0</v>
      </c>
      <c r="W851" s="41">
        <f>IF(OR(Table1[[#This Row],[Holiday Hours]]="",Table1[[#This Row],[Holiday Hours]]=0),Table1[[#This Row],[Regular Hourly Wage]],Table1[[#This Row],[Holiday Wages]]/Table1[[#This Row],[Holiday Hours]])</f>
        <v>0</v>
      </c>
      <c r="X851" s="41" t="str">
        <f>IF(Table1[[#This Row],[Regular Hourly Wage]]&lt;14.05,"$14.75",IF(Table1[[#This Row],[Regular Hourly Wage]]&lt;30,"5%","None"))</f>
        <v>$14.75</v>
      </c>
      <c r="Y851" s="41">
        <f>IF(Table1[[#This Row],[Wage Category]]="5%",Table1[[#This Row],[Regular Hourly Wage]]*1.05,IF(Table1[[#This Row],[Wage Category]]="$14.75",14.75,Table1[[#This Row],[Regular Hourly Wage]]))</f>
        <v>14.75</v>
      </c>
      <c r="Z851" s="41">
        <f>(1+IF(Table1[[#This Row],[Regular Hourly Wage]]=0,0.5,(Table1[[#This Row],[Overtime Hourly Wage]]-Table1[[#This Row],[Regular Hourly Wage]])/Table1[[#This Row],[Regular Hourly Wage]]))*Table1[[#This Row],[Regular Wage Cap]]</f>
        <v>22.125</v>
      </c>
      <c r="AA851" s="41">
        <f>(1+IF(Table1[[#This Row],[Regular Hourly Wage]]=0,0,(Table1[[#This Row],[Holiday Hourly Wage]]-Table1[[#This Row],[Regular Hourly Wage]])/Table1[[#This Row],[Regular Hourly Wage]]))*Table1[[#This Row],[Regular Wage Cap]]</f>
        <v>14.75</v>
      </c>
      <c r="AB851" s="41">
        <f>Table1[[#This Row],[Regular Hours3]]*Table1[[#This Row],[Regular Hourly Wage]]</f>
        <v>0</v>
      </c>
      <c r="AC851" s="41">
        <f>Table1[[#This Row],[OvertimeHours5]]*Table1[[#This Row],[Overtime Hourly Wage]]</f>
        <v>0</v>
      </c>
      <c r="AD851" s="41">
        <f>Table1[[#This Row],[Holiday Hours7]]*Table1[[#This Row],[Holiday Hourly Wage]]</f>
        <v>0</v>
      </c>
      <c r="AE851" s="41">
        <f>SUM(Table1[[#This Row],[Regular10]:[Holiday12]])</f>
        <v>0</v>
      </c>
      <c r="AF851" s="41">
        <f>Table1[[#This Row],[Regular Hours3]]*Table1[[#This Row],[Regular Wage Cap]]</f>
        <v>0</v>
      </c>
      <c r="AG851" s="41">
        <f>Table1[[#This Row],[OvertimeHours5]]*Table1[[#This Row],[Overtime Wage Cap]]</f>
        <v>0</v>
      </c>
      <c r="AH851" s="41">
        <f>Table1[[#This Row],[Holiday Hours7]]*Table1[[#This Row],[Holiday Wage Cap]]</f>
        <v>0</v>
      </c>
      <c r="AI851" s="41">
        <f>SUM(Table1[[#This Row],[Regular]:[Holiday]])</f>
        <v>0</v>
      </c>
      <c r="AJ851" s="41">
        <f>IF(Table1[[#This Row],[Total]]=0,0,Table1[[#This Row],[Total2]]-Table1[[#This Row],[Total]])</f>
        <v>0</v>
      </c>
      <c r="AK851" s="41">
        <f>Table1[[#This Row],[Difference]]*Table1[[#This Row],[DDS Funding Percent]]</f>
        <v>0</v>
      </c>
      <c r="AL851" s="41">
        <f>IF(Table1[[#This Row],[Regular Hourly Wage]]&lt;&gt;0,Table1[[#This Row],[Regular Wage Cap]]-Table1[[#This Row],[Regular Hourly Wage]],0)</f>
        <v>0</v>
      </c>
      <c r="AM851" s="38"/>
      <c r="AN851" s="41">
        <f>Table1[[#This Row],[Wage Difference]]*Table1[[#This Row],[Post Wage Increase Time Off Accruals (Hours)]]</f>
        <v>0</v>
      </c>
      <c r="AO851" s="41">
        <f>Table1[[#This Row],[Min Wage Time Off Accrual Expense]]*Table1[[#This Row],[DDS Funding Percent]]</f>
        <v>0</v>
      </c>
      <c r="AP851" s="1"/>
      <c r="AQ851" s="18"/>
    </row>
    <row r="852" spans="3:43" x14ac:dyDescent="0.25">
      <c r="C852" s="58"/>
      <c r="D852" s="57"/>
      <c r="K852" s="41">
        <f>SUM(Table1[[#This Row],[Regular Wages]],Table1[[#This Row],[OvertimeWages]],Table1[[#This Row],[Holiday Wages]],Table1[[#This Row],[Incentive Payments]])</f>
        <v>0</v>
      </c>
      <c r="L852" s="38"/>
      <c r="M852" s="38"/>
      <c r="N852" s="38"/>
      <c r="O852" s="38"/>
      <c r="P852" s="38"/>
      <c r="Q852" s="38"/>
      <c r="R852" s="38"/>
      <c r="S852" s="41">
        <f>SUM(Table1[[#This Row],[Regular Wages2]],Table1[[#This Row],[OvertimeWages4]],Table1[[#This Row],[Holiday Wages6]],Table1[[#This Row],[Incentive Payments8]])</f>
        <v>0</v>
      </c>
      <c r="T852" s="41">
        <f>SUM(Table1[[#This Row],[Total Pre Min Wage Wages]],Table1[[#This Row],[Total After Min Wage Wages]])</f>
        <v>0</v>
      </c>
      <c r="U852" s="41">
        <f>IFERROR(IF(OR(Table1[[#This Row],[Regular Hours]]=0,Table1[[#This Row],[Regular Hours]]=""),VLOOKUP(Table1[[#This Row],[Position Title]],startingWages!$A$2:$D$200,2, FALSE),Table1[[#This Row],[Regular Wages]]/Table1[[#This Row],[Regular Hours]]),0)</f>
        <v>0</v>
      </c>
      <c r="V852" s="41">
        <f>IF(OR(Table1[[#This Row],[OvertimeHours]]="",Table1[[#This Row],[OvertimeHours]]=0),Table1[[#This Row],[Regular Hourly Wage]]*1.5,Table1[[#This Row],[OvertimeWages]]/Table1[[#This Row],[OvertimeHours]])</f>
        <v>0</v>
      </c>
      <c r="W852" s="41">
        <f>IF(OR(Table1[[#This Row],[Holiday Hours]]="",Table1[[#This Row],[Holiday Hours]]=0),Table1[[#This Row],[Regular Hourly Wage]],Table1[[#This Row],[Holiday Wages]]/Table1[[#This Row],[Holiday Hours]])</f>
        <v>0</v>
      </c>
      <c r="X852" s="41" t="str">
        <f>IF(Table1[[#This Row],[Regular Hourly Wage]]&lt;14.05,"$14.75",IF(Table1[[#This Row],[Regular Hourly Wage]]&lt;30,"5%","None"))</f>
        <v>$14.75</v>
      </c>
      <c r="Y852" s="41">
        <f>IF(Table1[[#This Row],[Wage Category]]="5%",Table1[[#This Row],[Regular Hourly Wage]]*1.05,IF(Table1[[#This Row],[Wage Category]]="$14.75",14.75,Table1[[#This Row],[Regular Hourly Wage]]))</f>
        <v>14.75</v>
      </c>
      <c r="Z852" s="41">
        <f>(1+IF(Table1[[#This Row],[Regular Hourly Wage]]=0,0.5,(Table1[[#This Row],[Overtime Hourly Wage]]-Table1[[#This Row],[Regular Hourly Wage]])/Table1[[#This Row],[Regular Hourly Wage]]))*Table1[[#This Row],[Regular Wage Cap]]</f>
        <v>22.125</v>
      </c>
      <c r="AA852" s="41">
        <f>(1+IF(Table1[[#This Row],[Regular Hourly Wage]]=0,0,(Table1[[#This Row],[Holiday Hourly Wage]]-Table1[[#This Row],[Regular Hourly Wage]])/Table1[[#This Row],[Regular Hourly Wage]]))*Table1[[#This Row],[Regular Wage Cap]]</f>
        <v>14.75</v>
      </c>
      <c r="AB852" s="41">
        <f>Table1[[#This Row],[Regular Hours3]]*Table1[[#This Row],[Regular Hourly Wage]]</f>
        <v>0</v>
      </c>
      <c r="AC852" s="41">
        <f>Table1[[#This Row],[OvertimeHours5]]*Table1[[#This Row],[Overtime Hourly Wage]]</f>
        <v>0</v>
      </c>
      <c r="AD852" s="41">
        <f>Table1[[#This Row],[Holiday Hours7]]*Table1[[#This Row],[Holiday Hourly Wage]]</f>
        <v>0</v>
      </c>
      <c r="AE852" s="41">
        <f>SUM(Table1[[#This Row],[Regular10]:[Holiday12]])</f>
        <v>0</v>
      </c>
      <c r="AF852" s="41">
        <f>Table1[[#This Row],[Regular Hours3]]*Table1[[#This Row],[Regular Wage Cap]]</f>
        <v>0</v>
      </c>
      <c r="AG852" s="41">
        <f>Table1[[#This Row],[OvertimeHours5]]*Table1[[#This Row],[Overtime Wage Cap]]</f>
        <v>0</v>
      </c>
      <c r="AH852" s="41">
        <f>Table1[[#This Row],[Holiday Hours7]]*Table1[[#This Row],[Holiday Wage Cap]]</f>
        <v>0</v>
      </c>
      <c r="AI852" s="41">
        <f>SUM(Table1[[#This Row],[Regular]:[Holiday]])</f>
        <v>0</v>
      </c>
      <c r="AJ852" s="41">
        <f>IF(Table1[[#This Row],[Total]]=0,0,Table1[[#This Row],[Total2]]-Table1[[#This Row],[Total]])</f>
        <v>0</v>
      </c>
      <c r="AK852" s="41">
        <f>Table1[[#This Row],[Difference]]*Table1[[#This Row],[DDS Funding Percent]]</f>
        <v>0</v>
      </c>
      <c r="AL852" s="41">
        <f>IF(Table1[[#This Row],[Regular Hourly Wage]]&lt;&gt;0,Table1[[#This Row],[Regular Wage Cap]]-Table1[[#This Row],[Regular Hourly Wage]],0)</f>
        <v>0</v>
      </c>
      <c r="AM852" s="38"/>
      <c r="AN852" s="41">
        <f>Table1[[#This Row],[Wage Difference]]*Table1[[#This Row],[Post Wage Increase Time Off Accruals (Hours)]]</f>
        <v>0</v>
      </c>
      <c r="AO852" s="41">
        <f>Table1[[#This Row],[Min Wage Time Off Accrual Expense]]*Table1[[#This Row],[DDS Funding Percent]]</f>
        <v>0</v>
      </c>
      <c r="AP852" s="1"/>
      <c r="AQ852" s="18"/>
    </row>
    <row r="853" spans="3:43" x14ac:dyDescent="0.25">
      <c r="C853" s="58"/>
      <c r="D853" s="57"/>
      <c r="K853" s="41">
        <f>SUM(Table1[[#This Row],[Regular Wages]],Table1[[#This Row],[OvertimeWages]],Table1[[#This Row],[Holiday Wages]],Table1[[#This Row],[Incentive Payments]])</f>
        <v>0</v>
      </c>
      <c r="L853" s="38"/>
      <c r="M853" s="38"/>
      <c r="N853" s="38"/>
      <c r="O853" s="38"/>
      <c r="P853" s="38"/>
      <c r="Q853" s="38"/>
      <c r="R853" s="38"/>
      <c r="S853" s="41">
        <f>SUM(Table1[[#This Row],[Regular Wages2]],Table1[[#This Row],[OvertimeWages4]],Table1[[#This Row],[Holiday Wages6]],Table1[[#This Row],[Incentive Payments8]])</f>
        <v>0</v>
      </c>
      <c r="T853" s="41">
        <f>SUM(Table1[[#This Row],[Total Pre Min Wage Wages]],Table1[[#This Row],[Total After Min Wage Wages]])</f>
        <v>0</v>
      </c>
      <c r="U853" s="41">
        <f>IFERROR(IF(OR(Table1[[#This Row],[Regular Hours]]=0,Table1[[#This Row],[Regular Hours]]=""),VLOOKUP(Table1[[#This Row],[Position Title]],startingWages!$A$2:$D$200,2, FALSE),Table1[[#This Row],[Regular Wages]]/Table1[[#This Row],[Regular Hours]]),0)</f>
        <v>0</v>
      </c>
      <c r="V853" s="41">
        <f>IF(OR(Table1[[#This Row],[OvertimeHours]]="",Table1[[#This Row],[OvertimeHours]]=0),Table1[[#This Row],[Regular Hourly Wage]]*1.5,Table1[[#This Row],[OvertimeWages]]/Table1[[#This Row],[OvertimeHours]])</f>
        <v>0</v>
      </c>
      <c r="W853" s="41">
        <f>IF(OR(Table1[[#This Row],[Holiday Hours]]="",Table1[[#This Row],[Holiday Hours]]=0),Table1[[#This Row],[Regular Hourly Wage]],Table1[[#This Row],[Holiday Wages]]/Table1[[#This Row],[Holiday Hours]])</f>
        <v>0</v>
      </c>
      <c r="X853" s="41" t="str">
        <f>IF(Table1[[#This Row],[Regular Hourly Wage]]&lt;14.05,"$14.75",IF(Table1[[#This Row],[Regular Hourly Wage]]&lt;30,"5%","None"))</f>
        <v>$14.75</v>
      </c>
      <c r="Y853" s="41">
        <f>IF(Table1[[#This Row],[Wage Category]]="5%",Table1[[#This Row],[Regular Hourly Wage]]*1.05,IF(Table1[[#This Row],[Wage Category]]="$14.75",14.75,Table1[[#This Row],[Regular Hourly Wage]]))</f>
        <v>14.75</v>
      </c>
      <c r="Z853" s="41">
        <f>(1+IF(Table1[[#This Row],[Regular Hourly Wage]]=0,0.5,(Table1[[#This Row],[Overtime Hourly Wage]]-Table1[[#This Row],[Regular Hourly Wage]])/Table1[[#This Row],[Regular Hourly Wage]]))*Table1[[#This Row],[Regular Wage Cap]]</f>
        <v>22.125</v>
      </c>
      <c r="AA853" s="41">
        <f>(1+IF(Table1[[#This Row],[Regular Hourly Wage]]=0,0,(Table1[[#This Row],[Holiday Hourly Wage]]-Table1[[#This Row],[Regular Hourly Wage]])/Table1[[#This Row],[Regular Hourly Wage]]))*Table1[[#This Row],[Regular Wage Cap]]</f>
        <v>14.75</v>
      </c>
      <c r="AB853" s="41">
        <f>Table1[[#This Row],[Regular Hours3]]*Table1[[#This Row],[Regular Hourly Wage]]</f>
        <v>0</v>
      </c>
      <c r="AC853" s="41">
        <f>Table1[[#This Row],[OvertimeHours5]]*Table1[[#This Row],[Overtime Hourly Wage]]</f>
        <v>0</v>
      </c>
      <c r="AD853" s="41">
        <f>Table1[[#This Row],[Holiday Hours7]]*Table1[[#This Row],[Holiday Hourly Wage]]</f>
        <v>0</v>
      </c>
      <c r="AE853" s="41">
        <f>SUM(Table1[[#This Row],[Regular10]:[Holiday12]])</f>
        <v>0</v>
      </c>
      <c r="AF853" s="41">
        <f>Table1[[#This Row],[Regular Hours3]]*Table1[[#This Row],[Regular Wage Cap]]</f>
        <v>0</v>
      </c>
      <c r="AG853" s="41">
        <f>Table1[[#This Row],[OvertimeHours5]]*Table1[[#This Row],[Overtime Wage Cap]]</f>
        <v>0</v>
      </c>
      <c r="AH853" s="41">
        <f>Table1[[#This Row],[Holiday Hours7]]*Table1[[#This Row],[Holiday Wage Cap]]</f>
        <v>0</v>
      </c>
      <c r="AI853" s="41">
        <f>SUM(Table1[[#This Row],[Regular]:[Holiday]])</f>
        <v>0</v>
      </c>
      <c r="AJ853" s="41">
        <f>IF(Table1[[#This Row],[Total]]=0,0,Table1[[#This Row],[Total2]]-Table1[[#This Row],[Total]])</f>
        <v>0</v>
      </c>
      <c r="AK853" s="41">
        <f>Table1[[#This Row],[Difference]]*Table1[[#This Row],[DDS Funding Percent]]</f>
        <v>0</v>
      </c>
      <c r="AL853" s="41">
        <f>IF(Table1[[#This Row],[Regular Hourly Wage]]&lt;&gt;0,Table1[[#This Row],[Regular Wage Cap]]-Table1[[#This Row],[Regular Hourly Wage]],0)</f>
        <v>0</v>
      </c>
      <c r="AM853" s="38"/>
      <c r="AN853" s="41">
        <f>Table1[[#This Row],[Wage Difference]]*Table1[[#This Row],[Post Wage Increase Time Off Accruals (Hours)]]</f>
        <v>0</v>
      </c>
      <c r="AO853" s="41">
        <f>Table1[[#This Row],[Min Wage Time Off Accrual Expense]]*Table1[[#This Row],[DDS Funding Percent]]</f>
        <v>0</v>
      </c>
      <c r="AP853" s="1"/>
      <c r="AQ853" s="18"/>
    </row>
    <row r="854" spans="3:43" x14ac:dyDescent="0.25">
      <c r="C854" s="58"/>
      <c r="D854" s="57"/>
      <c r="K854" s="41">
        <f>SUM(Table1[[#This Row],[Regular Wages]],Table1[[#This Row],[OvertimeWages]],Table1[[#This Row],[Holiday Wages]],Table1[[#This Row],[Incentive Payments]])</f>
        <v>0</v>
      </c>
      <c r="L854" s="38"/>
      <c r="M854" s="38"/>
      <c r="N854" s="38"/>
      <c r="O854" s="38"/>
      <c r="P854" s="38"/>
      <c r="Q854" s="38"/>
      <c r="R854" s="38"/>
      <c r="S854" s="41">
        <f>SUM(Table1[[#This Row],[Regular Wages2]],Table1[[#This Row],[OvertimeWages4]],Table1[[#This Row],[Holiday Wages6]],Table1[[#This Row],[Incentive Payments8]])</f>
        <v>0</v>
      </c>
      <c r="T854" s="41">
        <f>SUM(Table1[[#This Row],[Total Pre Min Wage Wages]],Table1[[#This Row],[Total After Min Wage Wages]])</f>
        <v>0</v>
      </c>
      <c r="U854" s="41">
        <f>IFERROR(IF(OR(Table1[[#This Row],[Regular Hours]]=0,Table1[[#This Row],[Regular Hours]]=""),VLOOKUP(Table1[[#This Row],[Position Title]],startingWages!$A$2:$D$200,2, FALSE),Table1[[#This Row],[Regular Wages]]/Table1[[#This Row],[Regular Hours]]),0)</f>
        <v>0</v>
      </c>
      <c r="V854" s="41">
        <f>IF(OR(Table1[[#This Row],[OvertimeHours]]="",Table1[[#This Row],[OvertimeHours]]=0),Table1[[#This Row],[Regular Hourly Wage]]*1.5,Table1[[#This Row],[OvertimeWages]]/Table1[[#This Row],[OvertimeHours]])</f>
        <v>0</v>
      </c>
      <c r="W854" s="41">
        <f>IF(OR(Table1[[#This Row],[Holiday Hours]]="",Table1[[#This Row],[Holiday Hours]]=0),Table1[[#This Row],[Regular Hourly Wage]],Table1[[#This Row],[Holiday Wages]]/Table1[[#This Row],[Holiday Hours]])</f>
        <v>0</v>
      </c>
      <c r="X854" s="41" t="str">
        <f>IF(Table1[[#This Row],[Regular Hourly Wage]]&lt;14.05,"$14.75",IF(Table1[[#This Row],[Regular Hourly Wage]]&lt;30,"5%","None"))</f>
        <v>$14.75</v>
      </c>
      <c r="Y854" s="41">
        <f>IF(Table1[[#This Row],[Wage Category]]="5%",Table1[[#This Row],[Regular Hourly Wage]]*1.05,IF(Table1[[#This Row],[Wage Category]]="$14.75",14.75,Table1[[#This Row],[Regular Hourly Wage]]))</f>
        <v>14.75</v>
      </c>
      <c r="Z854" s="41">
        <f>(1+IF(Table1[[#This Row],[Regular Hourly Wage]]=0,0.5,(Table1[[#This Row],[Overtime Hourly Wage]]-Table1[[#This Row],[Regular Hourly Wage]])/Table1[[#This Row],[Regular Hourly Wage]]))*Table1[[#This Row],[Regular Wage Cap]]</f>
        <v>22.125</v>
      </c>
      <c r="AA854" s="41">
        <f>(1+IF(Table1[[#This Row],[Regular Hourly Wage]]=0,0,(Table1[[#This Row],[Holiday Hourly Wage]]-Table1[[#This Row],[Regular Hourly Wage]])/Table1[[#This Row],[Regular Hourly Wage]]))*Table1[[#This Row],[Regular Wage Cap]]</f>
        <v>14.75</v>
      </c>
      <c r="AB854" s="41">
        <f>Table1[[#This Row],[Regular Hours3]]*Table1[[#This Row],[Regular Hourly Wage]]</f>
        <v>0</v>
      </c>
      <c r="AC854" s="41">
        <f>Table1[[#This Row],[OvertimeHours5]]*Table1[[#This Row],[Overtime Hourly Wage]]</f>
        <v>0</v>
      </c>
      <c r="AD854" s="41">
        <f>Table1[[#This Row],[Holiday Hours7]]*Table1[[#This Row],[Holiday Hourly Wage]]</f>
        <v>0</v>
      </c>
      <c r="AE854" s="41">
        <f>SUM(Table1[[#This Row],[Regular10]:[Holiday12]])</f>
        <v>0</v>
      </c>
      <c r="AF854" s="41">
        <f>Table1[[#This Row],[Regular Hours3]]*Table1[[#This Row],[Regular Wage Cap]]</f>
        <v>0</v>
      </c>
      <c r="AG854" s="41">
        <f>Table1[[#This Row],[OvertimeHours5]]*Table1[[#This Row],[Overtime Wage Cap]]</f>
        <v>0</v>
      </c>
      <c r="AH854" s="41">
        <f>Table1[[#This Row],[Holiday Hours7]]*Table1[[#This Row],[Holiday Wage Cap]]</f>
        <v>0</v>
      </c>
      <c r="AI854" s="41">
        <f>SUM(Table1[[#This Row],[Regular]:[Holiday]])</f>
        <v>0</v>
      </c>
      <c r="AJ854" s="41">
        <f>IF(Table1[[#This Row],[Total]]=0,0,Table1[[#This Row],[Total2]]-Table1[[#This Row],[Total]])</f>
        <v>0</v>
      </c>
      <c r="AK854" s="41">
        <f>Table1[[#This Row],[Difference]]*Table1[[#This Row],[DDS Funding Percent]]</f>
        <v>0</v>
      </c>
      <c r="AL854" s="41">
        <f>IF(Table1[[#This Row],[Regular Hourly Wage]]&lt;&gt;0,Table1[[#This Row],[Regular Wage Cap]]-Table1[[#This Row],[Regular Hourly Wage]],0)</f>
        <v>0</v>
      </c>
      <c r="AM854" s="38"/>
      <c r="AN854" s="41">
        <f>Table1[[#This Row],[Wage Difference]]*Table1[[#This Row],[Post Wage Increase Time Off Accruals (Hours)]]</f>
        <v>0</v>
      </c>
      <c r="AO854" s="41">
        <f>Table1[[#This Row],[Min Wage Time Off Accrual Expense]]*Table1[[#This Row],[DDS Funding Percent]]</f>
        <v>0</v>
      </c>
      <c r="AP854" s="1"/>
      <c r="AQ854" s="18"/>
    </row>
    <row r="855" spans="3:43" x14ac:dyDescent="0.25">
      <c r="C855" s="58"/>
      <c r="D855" s="57"/>
      <c r="K855" s="41">
        <f>SUM(Table1[[#This Row],[Regular Wages]],Table1[[#This Row],[OvertimeWages]],Table1[[#This Row],[Holiday Wages]],Table1[[#This Row],[Incentive Payments]])</f>
        <v>0</v>
      </c>
      <c r="L855" s="38"/>
      <c r="M855" s="38"/>
      <c r="N855" s="38"/>
      <c r="O855" s="38"/>
      <c r="P855" s="38"/>
      <c r="Q855" s="38"/>
      <c r="R855" s="38"/>
      <c r="S855" s="41">
        <f>SUM(Table1[[#This Row],[Regular Wages2]],Table1[[#This Row],[OvertimeWages4]],Table1[[#This Row],[Holiday Wages6]],Table1[[#This Row],[Incentive Payments8]])</f>
        <v>0</v>
      </c>
      <c r="T855" s="41">
        <f>SUM(Table1[[#This Row],[Total Pre Min Wage Wages]],Table1[[#This Row],[Total After Min Wage Wages]])</f>
        <v>0</v>
      </c>
      <c r="U855" s="41">
        <f>IFERROR(IF(OR(Table1[[#This Row],[Regular Hours]]=0,Table1[[#This Row],[Regular Hours]]=""),VLOOKUP(Table1[[#This Row],[Position Title]],startingWages!$A$2:$D$200,2, FALSE),Table1[[#This Row],[Regular Wages]]/Table1[[#This Row],[Regular Hours]]),0)</f>
        <v>0</v>
      </c>
      <c r="V855" s="41">
        <f>IF(OR(Table1[[#This Row],[OvertimeHours]]="",Table1[[#This Row],[OvertimeHours]]=0),Table1[[#This Row],[Regular Hourly Wage]]*1.5,Table1[[#This Row],[OvertimeWages]]/Table1[[#This Row],[OvertimeHours]])</f>
        <v>0</v>
      </c>
      <c r="W855" s="41">
        <f>IF(OR(Table1[[#This Row],[Holiday Hours]]="",Table1[[#This Row],[Holiday Hours]]=0),Table1[[#This Row],[Regular Hourly Wage]],Table1[[#This Row],[Holiday Wages]]/Table1[[#This Row],[Holiday Hours]])</f>
        <v>0</v>
      </c>
      <c r="X855" s="41" t="str">
        <f>IF(Table1[[#This Row],[Regular Hourly Wage]]&lt;14.05,"$14.75",IF(Table1[[#This Row],[Regular Hourly Wage]]&lt;30,"5%","None"))</f>
        <v>$14.75</v>
      </c>
      <c r="Y855" s="41">
        <f>IF(Table1[[#This Row],[Wage Category]]="5%",Table1[[#This Row],[Regular Hourly Wage]]*1.05,IF(Table1[[#This Row],[Wage Category]]="$14.75",14.75,Table1[[#This Row],[Regular Hourly Wage]]))</f>
        <v>14.75</v>
      </c>
      <c r="Z855" s="41">
        <f>(1+IF(Table1[[#This Row],[Regular Hourly Wage]]=0,0.5,(Table1[[#This Row],[Overtime Hourly Wage]]-Table1[[#This Row],[Regular Hourly Wage]])/Table1[[#This Row],[Regular Hourly Wage]]))*Table1[[#This Row],[Regular Wage Cap]]</f>
        <v>22.125</v>
      </c>
      <c r="AA855" s="41">
        <f>(1+IF(Table1[[#This Row],[Regular Hourly Wage]]=0,0,(Table1[[#This Row],[Holiday Hourly Wage]]-Table1[[#This Row],[Regular Hourly Wage]])/Table1[[#This Row],[Regular Hourly Wage]]))*Table1[[#This Row],[Regular Wage Cap]]</f>
        <v>14.75</v>
      </c>
      <c r="AB855" s="41">
        <f>Table1[[#This Row],[Regular Hours3]]*Table1[[#This Row],[Regular Hourly Wage]]</f>
        <v>0</v>
      </c>
      <c r="AC855" s="41">
        <f>Table1[[#This Row],[OvertimeHours5]]*Table1[[#This Row],[Overtime Hourly Wage]]</f>
        <v>0</v>
      </c>
      <c r="AD855" s="41">
        <f>Table1[[#This Row],[Holiday Hours7]]*Table1[[#This Row],[Holiday Hourly Wage]]</f>
        <v>0</v>
      </c>
      <c r="AE855" s="41">
        <f>SUM(Table1[[#This Row],[Regular10]:[Holiday12]])</f>
        <v>0</v>
      </c>
      <c r="AF855" s="41">
        <f>Table1[[#This Row],[Regular Hours3]]*Table1[[#This Row],[Regular Wage Cap]]</f>
        <v>0</v>
      </c>
      <c r="AG855" s="41">
        <f>Table1[[#This Row],[OvertimeHours5]]*Table1[[#This Row],[Overtime Wage Cap]]</f>
        <v>0</v>
      </c>
      <c r="AH855" s="41">
        <f>Table1[[#This Row],[Holiday Hours7]]*Table1[[#This Row],[Holiday Wage Cap]]</f>
        <v>0</v>
      </c>
      <c r="AI855" s="41">
        <f>SUM(Table1[[#This Row],[Regular]:[Holiday]])</f>
        <v>0</v>
      </c>
      <c r="AJ855" s="41">
        <f>IF(Table1[[#This Row],[Total]]=0,0,Table1[[#This Row],[Total2]]-Table1[[#This Row],[Total]])</f>
        <v>0</v>
      </c>
      <c r="AK855" s="41">
        <f>Table1[[#This Row],[Difference]]*Table1[[#This Row],[DDS Funding Percent]]</f>
        <v>0</v>
      </c>
      <c r="AL855" s="41">
        <f>IF(Table1[[#This Row],[Regular Hourly Wage]]&lt;&gt;0,Table1[[#This Row],[Regular Wage Cap]]-Table1[[#This Row],[Regular Hourly Wage]],0)</f>
        <v>0</v>
      </c>
      <c r="AM855" s="38"/>
      <c r="AN855" s="41">
        <f>Table1[[#This Row],[Wage Difference]]*Table1[[#This Row],[Post Wage Increase Time Off Accruals (Hours)]]</f>
        <v>0</v>
      </c>
      <c r="AO855" s="41">
        <f>Table1[[#This Row],[Min Wage Time Off Accrual Expense]]*Table1[[#This Row],[DDS Funding Percent]]</f>
        <v>0</v>
      </c>
      <c r="AP855" s="1"/>
      <c r="AQ855" s="18"/>
    </row>
    <row r="856" spans="3:43" x14ac:dyDescent="0.25">
      <c r="C856" s="58"/>
      <c r="D856" s="57"/>
      <c r="K856" s="41">
        <f>SUM(Table1[[#This Row],[Regular Wages]],Table1[[#This Row],[OvertimeWages]],Table1[[#This Row],[Holiday Wages]],Table1[[#This Row],[Incentive Payments]])</f>
        <v>0</v>
      </c>
      <c r="L856" s="38"/>
      <c r="M856" s="38"/>
      <c r="N856" s="38"/>
      <c r="O856" s="38"/>
      <c r="P856" s="38"/>
      <c r="Q856" s="38"/>
      <c r="R856" s="38"/>
      <c r="S856" s="41">
        <f>SUM(Table1[[#This Row],[Regular Wages2]],Table1[[#This Row],[OvertimeWages4]],Table1[[#This Row],[Holiday Wages6]],Table1[[#This Row],[Incentive Payments8]])</f>
        <v>0</v>
      </c>
      <c r="T856" s="41">
        <f>SUM(Table1[[#This Row],[Total Pre Min Wage Wages]],Table1[[#This Row],[Total After Min Wage Wages]])</f>
        <v>0</v>
      </c>
      <c r="U856" s="41">
        <f>IFERROR(IF(OR(Table1[[#This Row],[Regular Hours]]=0,Table1[[#This Row],[Regular Hours]]=""),VLOOKUP(Table1[[#This Row],[Position Title]],startingWages!$A$2:$D$200,2, FALSE),Table1[[#This Row],[Regular Wages]]/Table1[[#This Row],[Regular Hours]]),0)</f>
        <v>0</v>
      </c>
      <c r="V856" s="41">
        <f>IF(OR(Table1[[#This Row],[OvertimeHours]]="",Table1[[#This Row],[OvertimeHours]]=0),Table1[[#This Row],[Regular Hourly Wage]]*1.5,Table1[[#This Row],[OvertimeWages]]/Table1[[#This Row],[OvertimeHours]])</f>
        <v>0</v>
      </c>
      <c r="W856" s="41">
        <f>IF(OR(Table1[[#This Row],[Holiday Hours]]="",Table1[[#This Row],[Holiday Hours]]=0),Table1[[#This Row],[Regular Hourly Wage]],Table1[[#This Row],[Holiday Wages]]/Table1[[#This Row],[Holiday Hours]])</f>
        <v>0</v>
      </c>
      <c r="X856" s="41" t="str">
        <f>IF(Table1[[#This Row],[Regular Hourly Wage]]&lt;14.05,"$14.75",IF(Table1[[#This Row],[Regular Hourly Wage]]&lt;30,"5%","None"))</f>
        <v>$14.75</v>
      </c>
      <c r="Y856" s="41">
        <f>IF(Table1[[#This Row],[Wage Category]]="5%",Table1[[#This Row],[Regular Hourly Wage]]*1.05,IF(Table1[[#This Row],[Wage Category]]="$14.75",14.75,Table1[[#This Row],[Regular Hourly Wage]]))</f>
        <v>14.75</v>
      </c>
      <c r="Z856" s="41">
        <f>(1+IF(Table1[[#This Row],[Regular Hourly Wage]]=0,0.5,(Table1[[#This Row],[Overtime Hourly Wage]]-Table1[[#This Row],[Regular Hourly Wage]])/Table1[[#This Row],[Regular Hourly Wage]]))*Table1[[#This Row],[Regular Wage Cap]]</f>
        <v>22.125</v>
      </c>
      <c r="AA856" s="41">
        <f>(1+IF(Table1[[#This Row],[Regular Hourly Wage]]=0,0,(Table1[[#This Row],[Holiday Hourly Wage]]-Table1[[#This Row],[Regular Hourly Wage]])/Table1[[#This Row],[Regular Hourly Wage]]))*Table1[[#This Row],[Regular Wage Cap]]</f>
        <v>14.75</v>
      </c>
      <c r="AB856" s="41">
        <f>Table1[[#This Row],[Regular Hours3]]*Table1[[#This Row],[Regular Hourly Wage]]</f>
        <v>0</v>
      </c>
      <c r="AC856" s="41">
        <f>Table1[[#This Row],[OvertimeHours5]]*Table1[[#This Row],[Overtime Hourly Wage]]</f>
        <v>0</v>
      </c>
      <c r="AD856" s="41">
        <f>Table1[[#This Row],[Holiday Hours7]]*Table1[[#This Row],[Holiday Hourly Wage]]</f>
        <v>0</v>
      </c>
      <c r="AE856" s="41">
        <f>SUM(Table1[[#This Row],[Regular10]:[Holiday12]])</f>
        <v>0</v>
      </c>
      <c r="AF856" s="41">
        <f>Table1[[#This Row],[Regular Hours3]]*Table1[[#This Row],[Regular Wage Cap]]</f>
        <v>0</v>
      </c>
      <c r="AG856" s="41">
        <f>Table1[[#This Row],[OvertimeHours5]]*Table1[[#This Row],[Overtime Wage Cap]]</f>
        <v>0</v>
      </c>
      <c r="AH856" s="41">
        <f>Table1[[#This Row],[Holiday Hours7]]*Table1[[#This Row],[Holiday Wage Cap]]</f>
        <v>0</v>
      </c>
      <c r="AI856" s="41">
        <f>SUM(Table1[[#This Row],[Regular]:[Holiday]])</f>
        <v>0</v>
      </c>
      <c r="AJ856" s="41">
        <f>IF(Table1[[#This Row],[Total]]=0,0,Table1[[#This Row],[Total2]]-Table1[[#This Row],[Total]])</f>
        <v>0</v>
      </c>
      <c r="AK856" s="41">
        <f>Table1[[#This Row],[Difference]]*Table1[[#This Row],[DDS Funding Percent]]</f>
        <v>0</v>
      </c>
      <c r="AL856" s="41">
        <f>IF(Table1[[#This Row],[Regular Hourly Wage]]&lt;&gt;0,Table1[[#This Row],[Regular Wage Cap]]-Table1[[#This Row],[Regular Hourly Wage]],0)</f>
        <v>0</v>
      </c>
      <c r="AM856" s="38"/>
      <c r="AN856" s="41">
        <f>Table1[[#This Row],[Wage Difference]]*Table1[[#This Row],[Post Wage Increase Time Off Accruals (Hours)]]</f>
        <v>0</v>
      </c>
      <c r="AO856" s="41">
        <f>Table1[[#This Row],[Min Wage Time Off Accrual Expense]]*Table1[[#This Row],[DDS Funding Percent]]</f>
        <v>0</v>
      </c>
      <c r="AP856" s="1"/>
      <c r="AQ856" s="18"/>
    </row>
    <row r="857" spans="3:43" x14ac:dyDescent="0.25">
      <c r="C857" s="58"/>
      <c r="D857" s="57"/>
      <c r="K857" s="41">
        <f>SUM(Table1[[#This Row],[Regular Wages]],Table1[[#This Row],[OvertimeWages]],Table1[[#This Row],[Holiday Wages]],Table1[[#This Row],[Incentive Payments]])</f>
        <v>0</v>
      </c>
      <c r="L857" s="38"/>
      <c r="M857" s="38"/>
      <c r="N857" s="38"/>
      <c r="O857" s="38"/>
      <c r="P857" s="38"/>
      <c r="Q857" s="38"/>
      <c r="R857" s="38"/>
      <c r="S857" s="41">
        <f>SUM(Table1[[#This Row],[Regular Wages2]],Table1[[#This Row],[OvertimeWages4]],Table1[[#This Row],[Holiday Wages6]],Table1[[#This Row],[Incentive Payments8]])</f>
        <v>0</v>
      </c>
      <c r="T857" s="41">
        <f>SUM(Table1[[#This Row],[Total Pre Min Wage Wages]],Table1[[#This Row],[Total After Min Wage Wages]])</f>
        <v>0</v>
      </c>
      <c r="U857" s="41">
        <f>IFERROR(IF(OR(Table1[[#This Row],[Regular Hours]]=0,Table1[[#This Row],[Regular Hours]]=""),VLOOKUP(Table1[[#This Row],[Position Title]],startingWages!$A$2:$D$200,2, FALSE),Table1[[#This Row],[Regular Wages]]/Table1[[#This Row],[Regular Hours]]),0)</f>
        <v>0</v>
      </c>
      <c r="V857" s="41">
        <f>IF(OR(Table1[[#This Row],[OvertimeHours]]="",Table1[[#This Row],[OvertimeHours]]=0),Table1[[#This Row],[Regular Hourly Wage]]*1.5,Table1[[#This Row],[OvertimeWages]]/Table1[[#This Row],[OvertimeHours]])</f>
        <v>0</v>
      </c>
      <c r="W857" s="41">
        <f>IF(OR(Table1[[#This Row],[Holiday Hours]]="",Table1[[#This Row],[Holiday Hours]]=0),Table1[[#This Row],[Regular Hourly Wage]],Table1[[#This Row],[Holiday Wages]]/Table1[[#This Row],[Holiday Hours]])</f>
        <v>0</v>
      </c>
      <c r="X857" s="41" t="str">
        <f>IF(Table1[[#This Row],[Regular Hourly Wage]]&lt;14.05,"$14.75",IF(Table1[[#This Row],[Regular Hourly Wage]]&lt;30,"5%","None"))</f>
        <v>$14.75</v>
      </c>
      <c r="Y857" s="41">
        <f>IF(Table1[[#This Row],[Wage Category]]="5%",Table1[[#This Row],[Regular Hourly Wage]]*1.05,IF(Table1[[#This Row],[Wage Category]]="$14.75",14.75,Table1[[#This Row],[Regular Hourly Wage]]))</f>
        <v>14.75</v>
      </c>
      <c r="Z857" s="41">
        <f>(1+IF(Table1[[#This Row],[Regular Hourly Wage]]=0,0.5,(Table1[[#This Row],[Overtime Hourly Wage]]-Table1[[#This Row],[Regular Hourly Wage]])/Table1[[#This Row],[Regular Hourly Wage]]))*Table1[[#This Row],[Regular Wage Cap]]</f>
        <v>22.125</v>
      </c>
      <c r="AA857" s="41">
        <f>(1+IF(Table1[[#This Row],[Regular Hourly Wage]]=0,0,(Table1[[#This Row],[Holiday Hourly Wage]]-Table1[[#This Row],[Regular Hourly Wage]])/Table1[[#This Row],[Regular Hourly Wage]]))*Table1[[#This Row],[Regular Wage Cap]]</f>
        <v>14.75</v>
      </c>
      <c r="AB857" s="41">
        <f>Table1[[#This Row],[Regular Hours3]]*Table1[[#This Row],[Regular Hourly Wage]]</f>
        <v>0</v>
      </c>
      <c r="AC857" s="41">
        <f>Table1[[#This Row],[OvertimeHours5]]*Table1[[#This Row],[Overtime Hourly Wage]]</f>
        <v>0</v>
      </c>
      <c r="AD857" s="41">
        <f>Table1[[#This Row],[Holiday Hours7]]*Table1[[#This Row],[Holiday Hourly Wage]]</f>
        <v>0</v>
      </c>
      <c r="AE857" s="41">
        <f>SUM(Table1[[#This Row],[Regular10]:[Holiday12]])</f>
        <v>0</v>
      </c>
      <c r="AF857" s="41">
        <f>Table1[[#This Row],[Regular Hours3]]*Table1[[#This Row],[Regular Wage Cap]]</f>
        <v>0</v>
      </c>
      <c r="AG857" s="41">
        <f>Table1[[#This Row],[OvertimeHours5]]*Table1[[#This Row],[Overtime Wage Cap]]</f>
        <v>0</v>
      </c>
      <c r="AH857" s="41">
        <f>Table1[[#This Row],[Holiday Hours7]]*Table1[[#This Row],[Holiday Wage Cap]]</f>
        <v>0</v>
      </c>
      <c r="AI857" s="41">
        <f>SUM(Table1[[#This Row],[Regular]:[Holiday]])</f>
        <v>0</v>
      </c>
      <c r="AJ857" s="41">
        <f>IF(Table1[[#This Row],[Total]]=0,0,Table1[[#This Row],[Total2]]-Table1[[#This Row],[Total]])</f>
        <v>0</v>
      </c>
      <c r="AK857" s="41">
        <f>Table1[[#This Row],[Difference]]*Table1[[#This Row],[DDS Funding Percent]]</f>
        <v>0</v>
      </c>
      <c r="AL857" s="41">
        <f>IF(Table1[[#This Row],[Regular Hourly Wage]]&lt;&gt;0,Table1[[#This Row],[Regular Wage Cap]]-Table1[[#This Row],[Regular Hourly Wage]],0)</f>
        <v>0</v>
      </c>
      <c r="AM857" s="38"/>
      <c r="AN857" s="41">
        <f>Table1[[#This Row],[Wage Difference]]*Table1[[#This Row],[Post Wage Increase Time Off Accruals (Hours)]]</f>
        <v>0</v>
      </c>
      <c r="AO857" s="41">
        <f>Table1[[#This Row],[Min Wage Time Off Accrual Expense]]*Table1[[#This Row],[DDS Funding Percent]]</f>
        <v>0</v>
      </c>
      <c r="AP857" s="1"/>
      <c r="AQ857" s="18"/>
    </row>
    <row r="858" spans="3:43" x14ac:dyDescent="0.25">
      <c r="C858" s="58"/>
      <c r="D858" s="57"/>
      <c r="K858" s="41">
        <f>SUM(Table1[[#This Row],[Regular Wages]],Table1[[#This Row],[OvertimeWages]],Table1[[#This Row],[Holiday Wages]],Table1[[#This Row],[Incentive Payments]])</f>
        <v>0</v>
      </c>
      <c r="L858" s="38"/>
      <c r="M858" s="38"/>
      <c r="N858" s="38"/>
      <c r="O858" s="38"/>
      <c r="P858" s="38"/>
      <c r="Q858" s="38"/>
      <c r="R858" s="38"/>
      <c r="S858" s="41">
        <f>SUM(Table1[[#This Row],[Regular Wages2]],Table1[[#This Row],[OvertimeWages4]],Table1[[#This Row],[Holiday Wages6]],Table1[[#This Row],[Incentive Payments8]])</f>
        <v>0</v>
      </c>
      <c r="T858" s="41">
        <f>SUM(Table1[[#This Row],[Total Pre Min Wage Wages]],Table1[[#This Row],[Total After Min Wage Wages]])</f>
        <v>0</v>
      </c>
      <c r="U858" s="41">
        <f>IFERROR(IF(OR(Table1[[#This Row],[Regular Hours]]=0,Table1[[#This Row],[Regular Hours]]=""),VLOOKUP(Table1[[#This Row],[Position Title]],startingWages!$A$2:$D$200,2, FALSE),Table1[[#This Row],[Regular Wages]]/Table1[[#This Row],[Regular Hours]]),0)</f>
        <v>0</v>
      </c>
      <c r="V858" s="41">
        <f>IF(OR(Table1[[#This Row],[OvertimeHours]]="",Table1[[#This Row],[OvertimeHours]]=0),Table1[[#This Row],[Regular Hourly Wage]]*1.5,Table1[[#This Row],[OvertimeWages]]/Table1[[#This Row],[OvertimeHours]])</f>
        <v>0</v>
      </c>
      <c r="W858" s="41">
        <f>IF(OR(Table1[[#This Row],[Holiday Hours]]="",Table1[[#This Row],[Holiday Hours]]=0),Table1[[#This Row],[Regular Hourly Wage]],Table1[[#This Row],[Holiday Wages]]/Table1[[#This Row],[Holiday Hours]])</f>
        <v>0</v>
      </c>
      <c r="X858" s="41" t="str">
        <f>IF(Table1[[#This Row],[Regular Hourly Wage]]&lt;14.05,"$14.75",IF(Table1[[#This Row],[Regular Hourly Wage]]&lt;30,"5%","None"))</f>
        <v>$14.75</v>
      </c>
      <c r="Y858" s="41">
        <f>IF(Table1[[#This Row],[Wage Category]]="5%",Table1[[#This Row],[Regular Hourly Wage]]*1.05,IF(Table1[[#This Row],[Wage Category]]="$14.75",14.75,Table1[[#This Row],[Regular Hourly Wage]]))</f>
        <v>14.75</v>
      </c>
      <c r="Z858" s="41">
        <f>(1+IF(Table1[[#This Row],[Regular Hourly Wage]]=0,0.5,(Table1[[#This Row],[Overtime Hourly Wage]]-Table1[[#This Row],[Regular Hourly Wage]])/Table1[[#This Row],[Regular Hourly Wage]]))*Table1[[#This Row],[Regular Wage Cap]]</f>
        <v>22.125</v>
      </c>
      <c r="AA858" s="41">
        <f>(1+IF(Table1[[#This Row],[Regular Hourly Wage]]=0,0,(Table1[[#This Row],[Holiday Hourly Wage]]-Table1[[#This Row],[Regular Hourly Wage]])/Table1[[#This Row],[Regular Hourly Wage]]))*Table1[[#This Row],[Regular Wage Cap]]</f>
        <v>14.75</v>
      </c>
      <c r="AB858" s="41">
        <f>Table1[[#This Row],[Regular Hours3]]*Table1[[#This Row],[Regular Hourly Wage]]</f>
        <v>0</v>
      </c>
      <c r="AC858" s="41">
        <f>Table1[[#This Row],[OvertimeHours5]]*Table1[[#This Row],[Overtime Hourly Wage]]</f>
        <v>0</v>
      </c>
      <c r="AD858" s="41">
        <f>Table1[[#This Row],[Holiday Hours7]]*Table1[[#This Row],[Holiday Hourly Wage]]</f>
        <v>0</v>
      </c>
      <c r="AE858" s="41">
        <f>SUM(Table1[[#This Row],[Regular10]:[Holiday12]])</f>
        <v>0</v>
      </c>
      <c r="AF858" s="41">
        <f>Table1[[#This Row],[Regular Hours3]]*Table1[[#This Row],[Regular Wage Cap]]</f>
        <v>0</v>
      </c>
      <c r="AG858" s="41">
        <f>Table1[[#This Row],[OvertimeHours5]]*Table1[[#This Row],[Overtime Wage Cap]]</f>
        <v>0</v>
      </c>
      <c r="AH858" s="41">
        <f>Table1[[#This Row],[Holiday Hours7]]*Table1[[#This Row],[Holiday Wage Cap]]</f>
        <v>0</v>
      </c>
      <c r="AI858" s="41">
        <f>SUM(Table1[[#This Row],[Regular]:[Holiday]])</f>
        <v>0</v>
      </c>
      <c r="AJ858" s="41">
        <f>IF(Table1[[#This Row],[Total]]=0,0,Table1[[#This Row],[Total2]]-Table1[[#This Row],[Total]])</f>
        <v>0</v>
      </c>
      <c r="AK858" s="41">
        <f>Table1[[#This Row],[Difference]]*Table1[[#This Row],[DDS Funding Percent]]</f>
        <v>0</v>
      </c>
      <c r="AL858" s="41">
        <f>IF(Table1[[#This Row],[Regular Hourly Wage]]&lt;&gt;0,Table1[[#This Row],[Regular Wage Cap]]-Table1[[#This Row],[Regular Hourly Wage]],0)</f>
        <v>0</v>
      </c>
      <c r="AM858" s="38"/>
      <c r="AN858" s="41">
        <f>Table1[[#This Row],[Wage Difference]]*Table1[[#This Row],[Post Wage Increase Time Off Accruals (Hours)]]</f>
        <v>0</v>
      </c>
      <c r="AO858" s="41">
        <f>Table1[[#This Row],[Min Wage Time Off Accrual Expense]]*Table1[[#This Row],[DDS Funding Percent]]</f>
        <v>0</v>
      </c>
      <c r="AP858" s="1"/>
      <c r="AQ858" s="18"/>
    </row>
    <row r="859" spans="3:43" x14ac:dyDescent="0.25">
      <c r="C859" s="58"/>
      <c r="D859" s="57"/>
      <c r="K859" s="41">
        <f>SUM(Table1[[#This Row],[Regular Wages]],Table1[[#This Row],[OvertimeWages]],Table1[[#This Row],[Holiday Wages]],Table1[[#This Row],[Incentive Payments]])</f>
        <v>0</v>
      </c>
      <c r="L859" s="38"/>
      <c r="M859" s="38"/>
      <c r="N859" s="38"/>
      <c r="O859" s="38"/>
      <c r="P859" s="38"/>
      <c r="Q859" s="38"/>
      <c r="R859" s="38"/>
      <c r="S859" s="41">
        <f>SUM(Table1[[#This Row],[Regular Wages2]],Table1[[#This Row],[OvertimeWages4]],Table1[[#This Row],[Holiday Wages6]],Table1[[#This Row],[Incentive Payments8]])</f>
        <v>0</v>
      </c>
      <c r="T859" s="41">
        <f>SUM(Table1[[#This Row],[Total Pre Min Wage Wages]],Table1[[#This Row],[Total After Min Wage Wages]])</f>
        <v>0</v>
      </c>
      <c r="U859" s="41">
        <f>IFERROR(IF(OR(Table1[[#This Row],[Regular Hours]]=0,Table1[[#This Row],[Regular Hours]]=""),VLOOKUP(Table1[[#This Row],[Position Title]],startingWages!$A$2:$D$200,2, FALSE),Table1[[#This Row],[Regular Wages]]/Table1[[#This Row],[Regular Hours]]),0)</f>
        <v>0</v>
      </c>
      <c r="V859" s="41">
        <f>IF(OR(Table1[[#This Row],[OvertimeHours]]="",Table1[[#This Row],[OvertimeHours]]=0),Table1[[#This Row],[Regular Hourly Wage]]*1.5,Table1[[#This Row],[OvertimeWages]]/Table1[[#This Row],[OvertimeHours]])</f>
        <v>0</v>
      </c>
      <c r="W859" s="41">
        <f>IF(OR(Table1[[#This Row],[Holiday Hours]]="",Table1[[#This Row],[Holiday Hours]]=0),Table1[[#This Row],[Regular Hourly Wage]],Table1[[#This Row],[Holiday Wages]]/Table1[[#This Row],[Holiday Hours]])</f>
        <v>0</v>
      </c>
      <c r="X859" s="41" t="str">
        <f>IF(Table1[[#This Row],[Regular Hourly Wage]]&lt;14.05,"$14.75",IF(Table1[[#This Row],[Regular Hourly Wage]]&lt;30,"5%","None"))</f>
        <v>$14.75</v>
      </c>
      <c r="Y859" s="41">
        <f>IF(Table1[[#This Row],[Wage Category]]="5%",Table1[[#This Row],[Regular Hourly Wage]]*1.05,IF(Table1[[#This Row],[Wage Category]]="$14.75",14.75,Table1[[#This Row],[Regular Hourly Wage]]))</f>
        <v>14.75</v>
      </c>
      <c r="Z859" s="41">
        <f>(1+IF(Table1[[#This Row],[Regular Hourly Wage]]=0,0.5,(Table1[[#This Row],[Overtime Hourly Wage]]-Table1[[#This Row],[Regular Hourly Wage]])/Table1[[#This Row],[Regular Hourly Wage]]))*Table1[[#This Row],[Regular Wage Cap]]</f>
        <v>22.125</v>
      </c>
      <c r="AA859" s="41">
        <f>(1+IF(Table1[[#This Row],[Regular Hourly Wage]]=0,0,(Table1[[#This Row],[Holiday Hourly Wage]]-Table1[[#This Row],[Regular Hourly Wage]])/Table1[[#This Row],[Regular Hourly Wage]]))*Table1[[#This Row],[Regular Wage Cap]]</f>
        <v>14.75</v>
      </c>
      <c r="AB859" s="41">
        <f>Table1[[#This Row],[Regular Hours3]]*Table1[[#This Row],[Regular Hourly Wage]]</f>
        <v>0</v>
      </c>
      <c r="AC859" s="41">
        <f>Table1[[#This Row],[OvertimeHours5]]*Table1[[#This Row],[Overtime Hourly Wage]]</f>
        <v>0</v>
      </c>
      <c r="AD859" s="41">
        <f>Table1[[#This Row],[Holiday Hours7]]*Table1[[#This Row],[Holiday Hourly Wage]]</f>
        <v>0</v>
      </c>
      <c r="AE859" s="41">
        <f>SUM(Table1[[#This Row],[Regular10]:[Holiday12]])</f>
        <v>0</v>
      </c>
      <c r="AF859" s="41">
        <f>Table1[[#This Row],[Regular Hours3]]*Table1[[#This Row],[Regular Wage Cap]]</f>
        <v>0</v>
      </c>
      <c r="AG859" s="41">
        <f>Table1[[#This Row],[OvertimeHours5]]*Table1[[#This Row],[Overtime Wage Cap]]</f>
        <v>0</v>
      </c>
      <c r="AH859" s="41">
        <f>Table1[[#This Row],[Holiday Hours7]]*Table1[[#This Row],[Holiday Wage Cap]]</f>
        <v>0</v>
      </c>
      <c r="AI859" s="41">
        <f>SUM(Table1[[#This Row],[Regular]:[Holiday]])</f>
        <v>0</v>
      </c>
      <c r="AJ859" s="41">
        <f>IF(Table1[[#This Row],[Total]]=0,0,Table1[[#This Row],[Total2]]-Table1[[#This Row],[Total]])</f>
        <v>0</v>
      </c>
      <c r="AK859" s="41">
        <f>Table1[[#This Row],[Difference]]*Table1[[#This Row],[DDS Funding Percent]]</f>
        <v>0</v>
      </c>
      <c r="AL859" s="41">
        <f>IF(Table1[[#This Row],[Regular Hourly Wage]]&lt;&gt;0,Table1[[#This Row],[Regular Wage Cap]]-Table1[[#This Row],[Regular Hourly Wage]],0)</f>
        <v>0</v>
      </c>
      <c r="AM859" s="38"/>
      <c r="AN859" s="41">
        <f>Table1[[#This Row],[Wage Difference]]*Table1[[#This Row],[Post Wage Increase Time Off Accruals (Hours)]]</f>
        <v>0</v>
      </c>
      <c r="AO859" s="41">
        <f>Table1[[#This Row],[Min Wage Time Off Accrual Expense]]*Table1[[#This Row],[DDS Funding Percent]]</f>
        <v>0</v>
      </c>
      <c r="AP859" s="1"/>
      <c r="AQ859" s="18"/>
    </row>
    <row r="860" spans="3:43" x14ac:dyDescent="0.25">
      <c r="C860" s="58"/>
      <c r="D860" s="57"/>
      <c r="K860" s="41">
        <f>SUM(Table1[[#This Row],[Regular Wages]],Table1[[#This Row],[OvertimeWages]],Table1[[#This Row],[Holiday Wages]],Table1[[#This Row],[Incentive Payments]])</f>
        <v>0</v>
      </c>
      <c r="L860" s="38"/>
      <c r="M860" s="38"/>
      <c r="N860" s="38"/>
      <c r="O860" s="38"/>
      <c r="P860" s="38"/>
      <c r="Q860" s="38"/>
      <c r="R860" s="38"/>
      <c r="S860" s="41">
        <f>SUM(Table1[[#This Row],[Regular Wages2]],Table1[[#This Row],[OvertimeWages4]],Table1[[#This Row],[Holiday Wages6]],Table1[[#This Row],[Incentive Payments8]])</f>
        <v>0</v>
      </c>
      <c r="T860" s="41">
        <f>SUM(Table1[[#This Row],[Total Pre Min Wage Wages]],Table1[[#This Row],[Total After Min Wage Wages]])</f>
        <v>0</v>
      </c>
      <c r="U860" s="41">
        <f>IFERROR(IF(OR(Table1[[#This Row],[Regular Hours]]=0,Table1[[#This Row],[Regular Hours]]=""),VLOOKUP(Table1[[#This Row],[Position Title]],startingWages!$A$2:$D$200,2, FALSE),Table1[[#This Row],[Regular Wages]]/Table1[[#This Row],[Regular Hours]]),0)</f>
        <v>0</v>
      </c>
      <c r="V860" s="41">
        <f>IF(OR(Table1[[#This Row],[OvertimeHours]]="",Table1[[#This Row],[OvertimeHours]]=0),Table1[[#This Row],[Regular Hourly Wage]]*1.5,Table1[[#This Row],[OvertimeWages]]/Table1[[#This Row],[OvertimeHours]])</f>
        <v>0</v>
      </c>
      <c r="W860" s="41">
        <f>IF(OR(Table1[[#This Row],[Holiday Hours]]="",Table1[[#This Row],[Holiday Hours]]=0),Table1[[#This Row],[Regular Hourly Wage]],Table1[[#This Row],[Holiday Wages]]/Table1[[#This Row],[Holiday Hours]])</f>
        <v>0</v>
      </c>
      <c r="X860" s="41" t="str">
        <f>IF(Table1[[#This Row],[Regular Hourly Wage]]&lt;14.05,"$14.75",IF(Table1[[#This Row],[Regular Hourly Wage]]&lt;30,"5%","None"))</f>
        <v>$14.75</v>
      </c>
      <c r="Y860" s="41">
        <f>IF(Table1[[#This Row],[Wage Category]]="5%",Table1[[#This Row],[Regular Hourly Wage]]*1.05,IF(Table1[[#This Row],[Wage Category]]="$14.75",14.75,Table1[[#This Row],[Regular Hourly Wage]]))</f>
        <v>14.75</v>
      </c>
      <c r="Z860" s="41">
        <f>(1+IF(Table1[[#This Row],[Regular Hourly Wage]]=0,0.5,(Table1[[#This Row],[Overtime Hourly Wage]]-Table1[[#This Row],[Regular Hourly Wage]])/Table1[[#This Row],[Regular Hourly Wage]]))*Table1[[#This Row],[Regular Wage Cap]]</f>
        <v>22.125</v>
      </c>
      <c r="AA860" s="41">
        <f>(1+IF(Table1[[#This Row],[Regular Hourly Wage]]=0,0,(Table1[[#This Row],[Holiday Hourly Wage]]-Table1[[#This Row],[Regular Hourly Wage]])/Table1[[#This Row],[Regular Hourly Wage]]))*Table1[[#This Row],[Regular Wage Cap]]</f>
        <v>14.75</v>
      </c>
      <c r="AB860" s="41">
        <f>Table1[[#This Row],[Regular Hours3]]*Table1[[#This Row],[Regular Hourly Wage]]</f>
        <v>0</v>
      </c>
      <c r="AC860" s="41">
        <f>Table1[[#This Row],[OvertimeHours5]]*Table1[[#This Row],[Overtime Hourly Wage]]</f>
        <v>0</v>
      </c>
      <c r="AD860" s="41">
        <f>Table1[[#This Row],[Holiday Hours7]]*Table1[[#This Row],[Holiday Hourly Wage]]</f>
        <v>0</v>
      </c>
      <c r="AE860" s="41">
        <f>SUM(Table1[[#This Row],[Regular10]:[Holiday12]])</f>
        <v>0</v>
      </c>
      <c r="AF860" s="41">
        <f>Table1[[#This Row],[Regular Hours3]]*Table1[[#This Row],[Regular Wage Cap]]</f>
        <v>0</v>
      </c>
      <c r="AG860" s="41">
        <f>Table1[[#This Row],[OvertimeHours5]]*Table1[[#This Row],[Overtime Wage Cap]]</f>
        <v>0</v>
      </c>
      <c r="AH860" s="41">
        <f>Table1[[#This Row],[Holiday Hours7]]*Table1[[#This Row],[Holiday Wage Cap]]</f>
        <v>0</v>
      </c>
      <c r="AI860" s="41">
        <f>SUM(Table1[[#This Row],[Regular]:[Holiday]])</f>
        <v>0</v>
      </c>
      <c r="AJ860" s="41">
        <f>IF(Table1[[#This Row],[Total]]=0,0,Table1[[#This Row],[Total2]]-Table1[[#This Row],[Total]])</f>
        <v>0</v>
      </c>
      <c r="AK860" s="41">
        <f>Table1[[#This Row],[Difference]]*Table1[[#This Row],[DDS Funding Percent]]</f>
        <v>0</v>
      </c>
      <c r="AL860" s="41">
        <f>IF(Table1[[#This Row],[Regular Hourly Wage]]&lt;&gt;0,Table1[[#This Row],[Regular Wage Cap]]-Table1[[#This Row],[Regular Hourly Wage]],0)</f>
        <v>0</v>
      </c>
      <c r="AM860" s="38"/>
      <c r="AN860" s="41">
        <f>Table1[[#This Row],[Wage Difference]]*Table1[[#This Row],[Post Wage Increase Time Off Accruals (Hours)]]</f>
        <v>0</v>
      </c>
      <c r="AO860" s="41">
        <f>Table1[[#This Row],[Min Wage Time Off Accrual Expense]]*Table1[[#This Row],[DDS Funding Percent]]</f>
        <v>0</v>
      </c>
      <c r="AP860" s="1"/>
      <c r="AQ860" s="18"/>
    </row>
    <row r="861" spans="3:43" x14ac:dyDescent="0.25">
      <c r="C861" s="58"/>
      <c r="D861" s="57"/>
      <c r="K861" s="41">
        <f>SUM(Table1[[#This Row],[Regular Wages]],Table1[[#This Row],[OvertimeWages]],Table1[[#This Row],[Holiday Wages]],Table1[[#This Row],[Incentive Payments]])</f>
        <v>0</v>
      </c>
      <c r="L861" s="38"/>
      <c r="M861" s="38"/>
      <c r="N861" s="38"/>
      <c r="O861" s="38"/>
      <c r="P861" s="38"/>
      <c r="Q861" s="38"/>
      <c r="R861" s="38"/>
      <c r="S861" s="41">
        <f>SUM(Table1[[#This Row],[Regular Wages2]],Table1[[#This Row],[OvertimeWages4]],Table1[[#This Row],[Holiday Wages6]],Table1[[#This Row],[Incentive Payments8]])</f>
        <v>0</v>
      </c>
      <c r="T861" s="41">
        <f>SUM(Table1[[#This Row],[Total Pre Min Wage Wages]],Table1[[#This Row],[Total After Min Wage Wages]])</f>
        <v>0</v>
      </c>
      <c r="U861" s="41">
        <f>IFERROR(IF(OR(Table1[[#This Row],[Regular Hours]]=0,Table1[[#This Row],[Regular Hours]]=""),VLOOKUP(Table1[[#This Row],[Position Title]],startingWages!$A$2:$D$200,2, FALSE),Table1[[#This Row],[Regular Wages]]/Table1[[#This Row],[Regular Hours]]),0)</f>
        <v>0</v>
      </c>
      <c r="V861" s="41">
        <f>IF(OR(Table1[[#This Row],[OvertimeHours]]="",Table1[[#This Row],[OvertimeHours]]=0),Table1[[#This Row],[Regular Hourly Wage]]*1.5,Table1[[#This Row],[OvertimeWages]]/Table1[[#This Row],[OvertimeHours]])</f>
        <v>0</v>
      </c>
      <c r="W861" s="41">
        <f>IF(OR(Table1[[#This Row],[Holiday Hours]]="",Table1[[#This Row],[Holiday Hours]]=0),Table1[[#This Row],[Regular Hourly Wage]],Table1[[#This Row],[Holiday Wages]]/Table1[[#This Row],[Holiday Hours]])</f>
        <v>0</v>
      </c>
      <c r="X861" s="41" t="str">
        <f>IF(Table1[[#This Row],[Regular Hourly Wage]]&lt;14.05,"$14.75",IF(Table1[[#This Row],[Regular Hourly Wage]]&lt;30,"5%","None"))</f>
        <v>$14.75</v>
      </c>
      <c r="Y861" s="41">
        <f>IF(Table1[[#This Row],[Wage Category]]="5%",Table1[[#This Row],[Regular Hourly Wage]]*1.05,IF(Table1[[#This Row],[Wage Category]]="$14.75",14.75,Table1[[#This Row],[Regular Hourly Wage]]))</f>
        <v>14.75</v>
      </c>
      <c r="Z861" s="41">
        <f>(1+IF(Table1[[#This Row],[Regular Hourly Wage]]=0,0.5,(Table1[[#This Row],[Overtime Hourly Wage]]-Table1[[#This Row],[Regular Hourly Wage]])/Table1[[#This Row],[Regular Hourly Wage]]))*Table1[[#This Row],[Regular Wage Cap]]</f>
        <v>22.125</v>
      </c>
      <c r="AA861" s="41">
        <f>(1+IF(Table1[[#This Row],[Regular Hourly Wage]]=0,0,(Table1[[#This Row],[Holiday Hourly Wage]]-Table1[[#This Row],[Regular Hourly Wage]])/Table1[[#This Row],[Regular Hourly Wage]]))*Table1[[#This Row],[Regular Wage Cap]]</f>
        <v>14.75</v>
      </c>
      <c r="AB861" s="41">
        <f>Table1[[#This Row],[Regular Hours3]]*Table1[[#This Row],[Regular Hourly Wage]]</f>
        <v>0</v>
      </c>
      <c r="AC861" s="41">
        <f>Table1[[#This Row],[OvertimeHours5]]*Table1[[#This Row],[Overtime Hourly Wage]]</f>
        <v>0</v>
      </c>
      <c r="AD861" s="41">
        <f>Table1[[#This Row],[Holiday Hours7]]*Table1[[#This Row],[Holiday Hourly Wage]]</f>
        <v>0</v>
      </c>
      <c r="AE861" s="41">
        <f>SUM(Table1[[#This Row],[Regular10]:[Holiday12]])</f>
        <v>0</v>
      </c>
      <c r="AF861" s="41">
        <f>Table1[[#This Row],[Regular Hours3]]*Table1[[#This Row],[Regular Wage Cap]]</f>
        <v>0</v>
      </c>
      <c r="AG861" s="41">
        <f>Table1[[#This Row],[OvertimeHours5]]*Table1[[#This Row],[Overtime Wage Cap]]</f>
        <v>0</v>
      </c>
      <c r="AH861" s="41">
        <f>Table1[[#This Row],[Holiday Hours7]]*Table1[[#This Row],[Holiday Wage Cap]]</f>
        <v>0</v>
      </c>
      <c r="AI861" s="41">
        <f>SUM(Table1[[#This Row],[Regular]:[Holiday]])</f>
        <v>0</v>
      </c>
      <c r="AJ861" s="41">
        <f>IF(Table1[[#This Row],[Total]]=0,0,Table1[[#This Row],[Total2]]-Table1[[#This Row],[Total]])</f>
        <v>0</v>
      </c>
      <c r="AK861" s="41">
        <f>Table1[[#This Row],[Difference]]*Table1[[#This Row],[DDS Funding Percent]]</f>
        <v>0</v>
      </c>
      <c r="AL861" s="41">
        <f>IF(Table1[[#This Row],[Regular Hourly Wage]]&lt;&gt;0,Table1[[#This Row],[Regular Wage Cap]]-Table1[[#This Row],[Regular Hourly Wage]],0)</f>
        <v>0</v>
      </c>
      <c r="AM861" s="38"/>
      <c r="AN861" s="41">
        <f>Table1[[#This Row],[Wage Difference]]*Table1[[#This Row],[Post Wage Increase Time Off Accruals (Hours)]]</f>
        <v>0</v>
      </c>
      <c r="AO861" s="41">
        <f>Table1[[#This Row],[Min Wage Time Off Accrual Expense]]*Table1[[#This Row],[DDS Funding Percent]]</f>
        <v>0</v>
      </c>
      <c r="AP861" s="1"/>
      <c r="AQ861" s="18"/>
    </row>
    <row r="862" spans="3:43" x14ac:dyDescent="0.25">
      <c r="C862" s="58"/>
      <c r="D862" s="57"/>
      <c r="K862" s="41">
        <f>SUM(Table1[[#This Row],[Regular Wages]],Table1[[#This Row],[OvertimeWages]],Table1[[#This Row],[Holiday Wages]],Table1[[#This Row],[Incentive Payments]])</f>
        <v>0</v>
      </c>
      <c r="L862" s="38"/>
      <c r="M862" s="38"/>
      <c r="N862" s="38"/>
      <c r="O862" s="38"/>
      <c r="P862" s="38"/>
      <c r="Q862" s="38"/>
      <c r="R862" s="38"/>
      <c r="S862" s="41">
        <f>SUM(Table1[[#This Row],[Regular Wages2]],Table1[[#This Row],[OvertimeWages4]],Table1[[#This Row],[Holiday Wages6]],Table1[[#This Row],[Incentive Payments8]])</f>
        <v>0</v>
      </c>
      <c r="T862" s="41">
        <f>SUM(Table1[[#This Row],[Total Pre Min Wage Wages]],Table1[[#This Row],[Total After Min Wage Wages]])</f>
        <v>0</v>
      </c>
      <c r="U862" s="41">
        <f>IFERROR(IF(OR(Table1[[#This Row],[Regular Hours]]=0,Table1[[#This Row],[Regular Hours]]=""),VLOOKUP(Table1[[#This Row],[Position Title]],startingWages!$A$2:$D$200,2, FALSE),Table1[[#This Row],[Regular Wages]]/Table1[[#This Row],[Regular Hours]]),0)</f>
        <v>0</v>
      </c>
      <c r="V862" s="41">
        <f>IF(OR(Table1[[#This Row],[OvertimeHours]]="",Table1[[#This Row],[OvertimeHours]]=0),Table1[[#This Row],[Regular Hourly Wage]]*1.5,Table1[[#This Row],[OvertimeWages]]/Table1[[#This Row],[OvertimeHours]])</f>
        <v>0</v>
      </c>
      <c r="W862" s="41">
        <f>IF(OR(Table1[[#This Row],[Holiday Hours]]="",Table1[[#This Row],[Holiday Hours]]=0),Table1[[#This Row],[Regular Hourly Wage]],Table1[[#This Row],[Holiday Wages]]/Table1[[#This Row],[Holiday Hours]])</f>
        <v>0</v>
      </c>
      <c r="X862" s="41" t="str">
        <f>IF(Table1[[#This Row],[Regular Hourly Wage]]&lt;14.05,"$14.75",IF(Table1[[#This Row],[Regular Hourly Wage]]&lt;30,"5%","None"))</f>
        <v>$14.75</v>
      </c>
      <c r="Y862" s="41">
        <f>IF(Table1[[#This Row],[Wage Category]]="5%",Table1[[#This Row],[Regular Hourly Wage]]*1.05,IF(Table1[[#This Row],[Wage Category]]="$14.75",14.75,Table1[[#This Row],[Regular Hourly Wage]]))</f>
        <v>14.75</v>
      </c>
      <c r="Z862" s="41">
        <f>(1+IF(Table1[[#This Row],[Regular Hourly Wage]]=0,0.5,(Table1[[#This Row],[Overtime Hourly Wage]]-Table1[[#This Row],[Regular Hourly Wage]])/Table1[[#This Row],[Regular Hourly Wage]]))*Table1[[#This Row],[Regular Wage Cap]]</f>
        <v>22.125</v>
      </c>
      <c r="AA862" s="41">
        <f>(1+IF(Table1[[#This Row],[Regular Hourly Wage]]=0,0,(Table1[[#This Row],[Holiday Hourly Wage]]-Table1[[#This Row],[Regular Hourly Wage]])/Table1[[#This Row],[Regular Hourly Wage]]))*Table1[[#This Row],[Regular Wage Cap]]</f>
        <v>14.75</v>
      </c>
      <c r="AB862" s="41">
        <f>Table1[[#This Row],[Regular Hours3]]*Table1[[#This Row],[Regular Hourly Wage]]</f>
        <v>0</v>
      </c>
      <c r="AC862" s="41">
        <f>Table1[[#This Row],[OvertimeHours5]]*Table1[[#This Row],[Overtime Hourly Wage]]</f>
        <v>0</v>
      </c>
      <c r="AD862" s="41">
        <f>Table1[[#This Row],[Holiday Hours7]]*Table1[[#This Row],[Holiday Hourly Wage]]</f>
        <v>0</v>
      </c>
      <c r="AE862" s="41">
        <f>SUM(Table1[[#This Row],[Regular10]:[Holiday12]])</f>
        <v>0</v>
      </c>
      <c r="AF862" s="41">
        <f>Table1[[#This Row],[Regular Hours3]]*Table1[[#This Row],[Regular Wage Cap]]</f>
        <v>0</v>
      </c>
      <c r="AG862" s="41">
        <f>Table1[[#This Row],[OvertimeHours5]]*Table1[[#This Row],[Overtime Wage Cap]]</f>
        <v>0</v>
      </c>
      <c r="AH862" s="41">
        <f>Table1[[#This Row],[Holiday Hours7]]*Table1[[#This Row],[Holiday Wage Cap]]</f>
        <v>0</v>
      </c>
      <c r="AI862" s="41">
        <f>SUM(Table1[[#This Row],[Regular]:[Holiday]])</f>
        <v>0</v>
      </c>
      <c r="AJ862" s="41">
        <f>IF(Table1[[#This Row],[Total]]=0,0,Table1[[#This Row],[Total2]]-Table1[[#This Row],[Total]])</f>
        <v>0</v>
      </c>
      <c r="AK862" s="41">
        <f>Table1[[#This Row],[Difference]]*Table1[[#This Row],[DDS Funding Percent]]</f>
        <v>0</v>
      </c>
      <c r="AL862" s="41">
        <f>IF(Table1[[#This Row],[Regular Hourly Wage]]&lt;&gt;0,Table1[[#This Row],[Regular Wage Cap]]-Table1[[#This Row],[Regular Hourly Wage]],0)</f>
        <v>0</v>
      </c>
      <c r="AM862" s="38"/>
      <c r="AN862" s="41">
        <f>Table1[[#This Row],[Wage Difference]]*Table1[[#This Row],[Post Wage Increase Time Off Accruals (Hours)]]</f>
        <v>0</v>
      </c>
      <c r="AO862" s="41">
        <f>Table1[[#This Row],[Min Wage Time Off Accrual Expense]]*Table1[[#This Row],[DDS Funding Percent]]</f>
        <v>0</v>
      </c>
      <c r="AP862" s="1"/>
      <c r="AQ862" s="18"/>
    </row>
    <row r="863" spans="3:43" x14ac:dyDescent="0.25">
      <c r="C863" s="58"/>
      <c r="D863" s="57"/>
      <c r="K863" s="41">
        <f>SUM(Table1[[#This Row],[Regular Wages]],Table1[[#This Row],[OvertimeWages]],Table1[[#This Row],[Holiday Wages]],Table1[[#This Row],[Incentive Payments]])</f>
        <v>0</v>
      </c>
      <c r="L863" s="38"/>
      <c r="M863" s="38"/>
      <c r="N863" s="38"/>
      <c r="O863" s="38"/>
      <c r="P863" s="38"/>
      <c r="Q863" s="38"/>
      <c r="R863" s="38"/>
      <c r="S863" s="41">
        <f>SUM(Table1[[#This Row],[Regular Wages2]],Table1[[#This Row],[OvertimeWages4]],Table1[[#This Row],[Holiday Wages6]],Table1[[#This Row],[Incentive Payments8]])</f>
        <v>0</v>
      </c>
      <c r="T863" s="41">
        <f>SUM(Table1[[#This Row],[Total Pre Min Wage Wages]],Table1[[#This Row],[Total After Min Wage Wages]])</f>
        <v>0</v>
      </c>
      <c r="U863" s="41">
        <f>IFERROR(IF(OR(Table1[[#This Row],[Regular Hours]]=0,Table1[[#This Row],[Regular Hours]]=""),VLOOKUP(Table1[[#This Row],[Position Title]],startingWages!$A$2:$D$200,2, FALSE),Table1[[#This Row],[Regular Wages]]/Table1[[#This Row],[Regular Hours]]),0)</f>
        <v>0</v>
      </c>
      <c r="V863" s="41">
        <f>IF(OR(Table1[[#This Row],[OvertimeHours]]="",Table1[[#This Row],[OvertimeHours]]=0),Table1[[#This Row],[Regular Hourly Wage]]*1.5,Table1[[#This Row],[OvertimeWages]]/Table1[[#This Row],[OvertimeHours]])</f>
        <v>0</v>
      </c>
      <c r="W863" s="41">
        <f>IF(OR(Table1[[#This Row],[Holiday Hours]]="",Table1[[#This Row],[Holiday Hours]]=0),Table1[[#This Row],[Regular Hourly Wage]],Table1[[#This Row],[Holiday Wages]]/Table1[[#This Row],[Holiday Hours]])</f>
        <v>0</v>
      </c>
      <c r="X863" s="41" t="str">
        <f>IF(Table1[[#This Row],[Regular Hourly Wage]]&lt;14.05,"$14.75",IF(Table1[[#This Row],[Regular Hourly Wage]]&lt;30,"5%","None"))</f>
        <v>$14.75</v>
      </c>
      <c r="Y863" s="41">
        <f>IF(Table1[[#This Row],[Wage Category]]="5%",Table1[[#This Row],[Regular Hourly Wage]]*1.05,IF(Table1[[#This Row],[Wage Category]]="$14.75",14.75,Table1[[#This Row],[Regular Hourly Wage]]))</f>
        <v>14.75</v>
      </c>
      <c r="Z863" s="41">
        <f>(1+IF(Table1[[#This Row],[Regular Hourly Wage]]=0,0.5,(Table1[[#This Row],[Overtime Hourly Wage]]-Table1[[#This Row],[Regular Hourly Wage]])/Table1[[#This Row],[Regular Hourly Wage]]))*Table1[[#This Row],[Regular Wage Cap]]</f>
        <v>22.125</v>
      </c>
      <c r="AA863" s="41">
        <f>(1+IF(Table1[[#This Row],[Regular Hourly Wage]]=0,0,(Table1[[#This Row],[Holiday Hourly Wage]]-Table1[[#This Row],[Regular Hourly Wage]])/Table1[[#This Row],[Regular Hourly Wage]]))*Table1[[#This Row],[Regular Wage Cap]]</f>
        <v>14.75</v>
      </c>
      <c r="AB863" s="41">
        <f>Table1[[#This Row],[Regular Hours3]]*Table1[[#This Row],[Regular Hourly Wage]]</f>
        <v>0</v>
      </c>
      <c r="AC863" s="41">
        <f>Table1[[#This Row],[OvertimeHours5]]*Table1[[#This Row],[Overtime Hourly Wage]]</f>
        <v>0</v>
      </c>
      <c r="AD863" s="41">
        <f>Table1[[#This Row],[Holiday Hours7]]*Table1[[#This Row],[Holiday Hourly Wage]]</f>
        <v>0</v>
      </c>
      <c r="AE863" s="41">
        <f>SUM(Table1[[#This Row],[Regular10]:[Holiday12]])</f>
        <v>0</v>
      </c>
      <c r="AF863" s="41">
        <f>Table1[[#This Row],[Regular Hours3]]*Table1[[#This Row],[Regular Wage Cap]]</f>
        <v>0</v>
      </c>
      <c r="AG863" s="41">
        <f>Table1[[#This Row],[OvertimeHours5]]*Table1[[#This Row],[Overtime Wage Cap]]</f>
        <v>0</v>
      </c>
      <c r="AH863" s="41">
        <f>Table1[[#This Row],[Holiday Hours7]]*Table1[[#This Row],[Holiday Wage Cap]]</f>
        <v>0</v>
      </c>
      <c r="AI863" s="41">
        <f>SUM(Table1[[#This Row],[Regular]:[Holiday]])</f>
        <v>0</v>
      </c>
      <c r="AJ863" s="41">
        <f>IF(Table1[[#This Row],[Total]]=0,0,Table1[[#This Row],[Total2]]-Table1[[#This Row],[Total]])</f>
        <v>0</v>
      </c>
      <c r="AK863" s="41">
        <f>Table1[[#This Row],[Difference]]*Table1[[#This Row],[DDS Funding Percent]]</f>
        <v>0</v>
      </c>
      <c r="AL863" s="41">
        <f>IF(Table1[[#This Row],[Regular Hourly Wage]]&lt;&gt;0,Table1[[#This Row],[Regular Wage Cap]]-Table1[[#This Row],[Regular Hourly Wage]],0)</f>
        <v>0</v>
      </c>
      <c r="AM863" s="38"/>
      <c r="AN863" s="41">
        <f>Table1[[#This Row],[Wage Difference]]*Table1[[#This Row],[Post Wage Increase Time Off Accruals (Hours)]]</f>
        <v>0</v>
      </c>
      <c r="AO863" s="41">
        <f>Table1[[#This Row],[Min Wage Time Off Accrual Expense]]*Table1[[#This Row],[DDS Funding Percent]]</f>
        <v>0</v>
      </c>
      <c r="AP863" s="1"/>
      <c r="AQ863" s="18"/>
    </row>
    <row r="864" spans="3:43" x14ac:dyDescent="0.25">
      <c r="C864" s="58"/>
      <c r="D864" s="57"/>
      <c r="K864" s="41">
        <f>SUM(Table1[[#This Row],[Regular Wages]],Table1[[#This Row],[OvertimeWages]],Table1[[#This Row],[Holiday Wages]],Table1[[#This Row],[Incentive Payments]])</f>
        <v>0</v>
      </c>
      <c r="L864" s="38"/>
      <c r="M864" s="38"/>
      <c r="N864" s="38"/>
      <c r="O864" s="38"/>
      <c r="P864" s="38"/>
      <c r="Q864" s="38"/>
      <c r="R864" s="38"/>
      <c r="S864" s="41">
        <f>SUM(Table1[[#This Row],[Regular Wages2]],Table1[[#This Row],[OvertimeWages4]],Table1[[#This Row],[Holiday Wages6]],Table1[[#This Row],[Incentive Payments8]])</f>
        <v>0</v>
      </c>
      <c r="T864" s="41">
        <f>SUM(Table1[[#This Row],[Total Pre Min Wage Wages]],Table1[[#This Row],[Total After Min Wage Wages]])</f>
        <v>0</v>
      </c>
      <c r="U864" s="41">
        <f>IFERROR(IF(OR(Table1[[#This Row],[Regular Hours]]=0,Table1[[#This Row],[Regular Hours]]=""),VLOOKUP(Table1[[#This Row],[Position Title]],startingWages!$A$2:$D$200,2, FALSE),Table1[[#This Row],[Regular Wages]]/Table1[[#This Row],[Regular Hours]]),0)</f>
        <v>0</v>
      </c>
      <c r="V864" s="41">
        <f>IF(OR(Table1[[#This Row],[OvertimeHours]]="",Table1[[#This Row],[OvertimeHours]]=0),Table1[[#This Row],[Regular Hourly Wage]]*1.5,Table1[[#This Row],[OvertimeWages]]/Table1[[#This Row],[OvertimeHours]])</f>
        <v>0</v>
      </c>
      <c r="W864" s="41">
        <f>IF(OR(Table1[[#This Row],[Holiday Hours]]="",Table1[[#This Row],[Holiday Hours]]=0),Table1[[#This Row],[Regular Hourly Wage]],Table1[[#This Row],[Holiday Wages]]/Table1[[#This Row],[Holiday Hours]])</f>
        <v>0</v>
      </c>
      <c r="X864" s="41" t="str">
        <f>IF(Table1[[#This Row],[Regular Hourly Wage]]&lt;14.05,"$14.75",IF(Table1[[#This Row],[Regular Hourly Wage]]&lt;30,"5%","None"))</f>
        <v>$14.75</v>
      </c>
      <c r="Y864" s="41">
        <f>IF(Table1[[#This Row],[Wage Category]]="5%",Table1[[#This Row],[Regular Hourly Wage]]*1.05,IF(Table1[[#This Row],[Wage Category]]="$14.75",14.75,Table1[[#This Row],[Regular Hourly Wage]]))</f>
        <v>14.75</v>
      </c>
      <c r="Z864" s="41">
        <f>(1+IF(Table1[[#This Row],[Regular Hourly Wage]]=0,0.5,(Table1[[#This Row],[Overtime Hourly Wage]]-Table1[[#This Row],[Regular Hourly Wage]])/Table1[[#This Row],[Regular Hourly Wage]]))*Table1[[#This Row],[Regular Wage Cap]]</f>
        <v>22.125</v>
      </c>
      <c r="AA864" s="41">
        <f>(1+IF(Table1[[#This Row],[Regular Hourly Wage]]=0,0,(Table1[[#This Row],[Holiday Hourly Wage]]-Table1[[#This Row],[Regular Hourly Wage]])/Table1[[#This Row],[Regular Hourly Wage]]))*Table1[[#This Row],[Regular Wage Cap]]</f>
        <v>14.75</v>
      </c>
      <c r="AB864" s="41">
        <f>Table1[[#This Row],[Regular Hours3]]*Table1[[#This Row],[Regular Hourly Wage]]</f>
        <v>0</v>
      </c>
      <c r="AC864" s="41">
        <f>Table1[[#This Row],[OvertimeHours5]]*Table1[[#This Row],[Overtime Hourly Wage]]</f>
        <v>0</v>
      </c>
      <c r="AD864" s="41">
        <f>Table1[[#This Row],[Holiday Hours7]]*Table1[[#This Row],[Holiday Hourly Wage]]</f>
        <v>0</v>
      </c>
      <c r="AE864" s="41">
        <f>SUM(Table1[[#This Row],[Regular10]:[Holiday12]])</f>
        <v>0</v>
      </c>
      <c r="AF864" s="41">
        <f>Table1[[#This Row],[Regular Hours3]]*Table1[[#This Row],[Regular Wage Cap]]</f>
        <v>0</v>
      </c>
      <c r="AG864" s="41">
        <f>Table1[[#This Row],[OvertimeHours5]]*Table1[[#This Row],[Overtime Wage Cap]]</f>
        <v>0</v>
      </c>
      <c r="AH864" s="41">
        <f>Table1[[#This Row],[Holiday Hours7]]*Table1[[#This Row],[Holiday Wage Cap]]</f>
        <v>0</v>
      </c>
      <c r="AI864" s="41">
        <f>SUM(Table1[[#This Row],[Regular]:[Holiday]])</f>
        <v>0</v>
      </c>
      <c r="AJ864" s="41">
        <f>IF(Table1[[#This Row],[Total]]=0,0,Table1[[#This Row],[Total2]]-Table1[[#This Row],[Total]])</f>
        <v>0</v>
      </c>
      <c r="AK864" s="41">
        <f>Table1[[#This Row],[Difference]]*Table1[[#This Row],[DDS Funding Percent]]</f>
        <v>0</v>
      </c>
      <c r="AL864" s="41">
        <f>IF(Table1[[#This Row],[Regular Hourly Wage]]&lt;&gt;0,Table1[[#This Row],[Regular Wage Cap]]-Table1[[#This Row],[Regular Hourly Wage]],0)</f>
        <v>0</v>
      </c>
      <c r="AM864" s="38"/>
      <c r="AN864" s="41">
        <f>Table1[[#This Row],[Wage Difference]]*Table1[[#This Row],[Post Wage Increase Time Off Accruals (Hours)]]</f>
        <v>0</v>
      </c>
      <c r="AO864" s="41">
        <f>Table1[[#This Row],[Min Wage Time Off Accrual Expense]]*Table1[[#This Row],[DDS Funding Percent]]</f>
        <v>0</v>
      </c>
      <c r="AP864" s="1"/>
      <c r="AQ864" s="18"/>
    </row>
    <row r="865" spans="3:43" x14ac:dyDescent="0.25">
      <c r="C865" s="58"/>
      <c r="D865" s="57"/>
      <c r="K865" s="41">
        <f>SUM(Table1[[#This Row],[Regular Wages]],Table1[[#This Row],[OvertimeWages]],Table1[[#This Row],[Holiday Wages]],Table1[[#This Row],[Incentive Payments]])</f>
        <v>0</v>
      </c>
      <c r="L865" s="38"/>
      <c r="M865" s="38"/>
      <c r="N865" s="38"/>
      <c r="O865" s="38"/>
      <c r="P865" s="38"/>
      <c r="Q865" s="38"/>
      <c r="R865" s="38"/>
      <c r="S865" s="41">
        <f>SUM(Table1[[#This Row],[Regular Wages2]],Table1[[#This Row],[OvertimeWages4]],Table1[[#This Row],[Holiday Wages6]],Table1[[#This Row],[Incentive Payments8]])</f>
        <v>0</v>
      </c>
      <c r="T865" s="41">
        <f>SUM(Table1[[#This Row],[Total Pre Min Wage Wages]],Table1[[#This Row],[Total After Min Wage Wages]])</f>
        <v>0</v>
      </c>
      <c r="U865" s="41">
        <f>IFERROR(IF(OR(Table1[[#This Row],[Regular Hours]]=0,Table1[[#This Row],[Regular Hours]]=""),VLOOKUP(Table1[[#This Row],[Position Title]],startingWages!$A$2:$D$200,2, FALSE),Table1[[#This Row],[Regular Wages]]/Table1[[#This Row],[Regular Hours]]),0)</f>
        <v>0</v>
      </c>
      <c r="V865" s="41">
        <f>IF(OR(Table1[[#This Row],[OvertimeHours]]="",Table1[[#This Row],[OvertimeHours]]=0),Table1[[#This Row],[Regular Hourly Wage]]*1.5,Table1[[#This Row],[OvertimeWages]]/Table1[[#This Row],[OvertimeHours]])</f>
        <v>0</v>
      </c>
      <c r="W865" s="41">
        <f>IF(OR(Table1[[#This Row],[Holiday Hours]]="",Table1[[#This Row],[Holiday Hours]]=0),Table1[[#This Row],[Regular Hourly Wage]],Table1[[#This Row],[Holiday Wages]]/Table1[[#This Row],[Holiday Hours]])</f>
        <v>0</v>
      </c>
      <c r="X865" s="41" t="str">
        <f>IF(Table1[[#This Row],[Regular Hourly Wage]]&lt;14.05,"$14.75",IF(Table1[[#This Row],[Regular Hourly Wage]]&lt;30,"5%","None"))</f>
        <v>$14.75</v>
      </c>
      <c r="Y865" s="41">
        <f>IF(Table1[[#This Row],[Wage Category]]="5%",Table1[[#This Row],[Regular Hourly Wage]]*1.05,IF(Table1[[#This Row],[Wage Category]]="$14.75",14.75,Table1[[#This Row],[Regular Hourly Wage]]))</f>
        <v>14.75</v>
      </c>
      <c r="Z865" s="41">
        <f>(1+IF(Table1[[#This Row],[Regular Hourly Wage]]=0,0.5,(Table1[[#This Row],[Overtime Hourly Wage]]-Table1[[#This Row],[Regular Hourly Wage]])/Table1[[#This Row],[Regular Hourly Wage]]))*Table1[[#This Row],[Regular Wage Cap]]</f>
        <v>22.125</v>
      </c>
      <c r="AA865" s="41">
        <f>(1+IF(Table1[[#This Row],[Regular Hourly Wage]]=0,0,(Table1[[#This Row],[Holiday Hourly Wage]]-Table1[[#This Row],[Regular Hourly Wage]])/Table1[[#This Row],[Regular Hourly Wage]]))*Table1[[#This Row],[Regular Wage Cap]]</f>
        <v>14.75</v>
      </c>
      <c r="AB865" s="41">
        <f>Table1[[#This Row],[Regular Hours3]]*Table1[[#This Row],[Regular Hourly Wage]]</f>
        <v>0</v>
      </c>
      <c r="AC865" s="41">
        <f>Table1[[#This Row],[OvertimeHours5]]*Table1[[#This Row],[Overtime Hourly Wage]]</f>
        <v>0</v>
      </c>
      <c r="AD865" s="41">
        <f>Table1[[#This Row],[Holiday Hours7]]*Table1[[#This Row],[Holiday Hourly Wage]]</f>
        <v>0</v>
      </c>
      <c r="AE865" s="41">
        <f>SUM(Table1[[#This Row],[Regular10]:[Holiday12]])</f>
        <v>0</v>
      </c>
      <c r="AF865" s="41">
        <f>Table1[[#This Row],[Regular Hours3]]*Table1[[#This Row],[Regular Wage Cap]]</f>
        <v>0</v>
      </c>
      <c r="AG865" s="41">
        <f>Table1[[#This Row],[OvertimeHours5]]*Table1[[#This Row],[Overtime Wage Cap]]</f>
        <v>0</v>
      </c>
      <c r="AH865" s="41">
        <f>Table1[[#This Row],[Holiday Hours7]]*Table1[[#This Row],[Holiday Wage Cap]]</f>
        <v>0</v>
      </c>
      <c r="AI865" s="41">
        <f>SUM(Table1[[#This Row],[Regular]:[Holiday]])</f>
        <v>0</v>
      </c>
      <c r="AJ865" s="41">
        <f>IF(Table1[[#This Row],[Total]]=0,0,Table1[[#This Row],[Total2]]-Table1[[#This Row],[Total]])</f>
        <v>0</v>
      </c>
      <c r="AK865" s="41">
        <f>Table1[[#This Row],[Difference]]*Table1[[#This Row],[DDS Funding Percent]]</f>
        <v>0</v>
      </c>
      <c r="AL865" s="41">
        <f>IF(Table1[[#This Row],[Regular Hourly Wage]]&lt;&gt;0,Table1[[#This Row],[Regular Wage Cap]]-Table1[[#This Row],[Regular Hourly Wage]],0)</f>
        <v>0</v>
      </c>
      <c r="AM865" s="38"/>
      <c r="AN865" s="41">
        <f>Table1[[#This Row],[Wage Difference]]*Table1[[#This Row],[Post Wage Increase Time Off Accruals (Hours)]]</f>
        <v>0</v>
      </c>
      <c r="AO865" s="41">
        <f>Table1[[#This Row],[Min Wage Time Off Accrual Expense]]*Table1[[#This Row],[DDS Funding Percent]]</f>
        <v>0</v>
      </c>
      <c r="AP865" s="1"/>
      <c r="AQ865" s="18"/>
    </row>
    <row r="866" spans="3:43" x14ac:dyDescent="0.25">
      <c r="C866" s="58"/>
      <c r="D866" s="57"/>
      <c r="K866" s="41">
        <f>SUM(Table1[[#This Row],[Regular Wages]],Table1[[#This Row],[OvertimeWages]],Table1[[#This Row],[Holiday Wages]],Table1[[#This Row],[Incentive Payments]])</f>
        <v>0</v>
      </c>
      <c r="L866" s="38"/>
      <c r="M866" s="38"/>
      <c r="N866" s="38"/>
      <c r="O866" s="38"/>
      <c r="P866" s="38"/>
      <c r="Q866" s="38"/>
      <c r="R866" s="38"/>
      <c r="S866" s="41">
        <f>SUM(Table1[[#This Row],[Regular Wages2]],Table1[[#This Row],[OvertimeWages4]],Table1[[#This Row],[Holiday Wages6]],Table1[[#This Row],[Incentive Payments8]])</f>
        <v>0</v>
      </c>
      <c r="T866" s="41">
        <f>SUM(Table1[[#This Row],[Total Pre Min Wage Wages]],Table1[[#This Row],[Total After Min Wage Wages]])</f>
        <v>0</v>
      </c>
      <c r="U866" s="41">
        <f>IFERROR(IF(OR(Table1[[#This Row],[Regular Hours]]=0,Table1[[#This Row],[Regular Hours]]=""),VLOOKUP(Table1[[#This Row],[Position Title]],startingWages!$A$2:$D$200,2, FALSE),Table1[[#This Row],[Regular Wages]]/Table1[[#This Row],[Regular Hours]]),0)</f>
        <v>0</v>
      </c>
      <c r="V866" s="41">
        <f>IF(OR(Table1[[#This Row],[OvertimeHours]]="",Table1[[#This Row],[OvertimeHours]]=0),Table1[[#This Row],[Regular Hourly Wage]]*1.5,Table1[[#This Row],[OvertimeWages]]/Table1[[#This Row],[OvertimeHours]])</f>
        <v>0</v>
      </c>
      <c r="W866" s="41">
        <f>IF(OR(Table1[[#This Row],[Holiday Hours]]="",Table1[[#This Row],[Holiday Hours]]=0),Table1[[#This Row],[Regular Hourly Wage]],Table1[[#This Row],[Holiday Wages]]/Table1[[#This Row],[Holiday Hours]])</f>
        <v>0</v>
      </c>
      <c r="X866" s="41" t="str">
        <f>IF(Table1[[#This Row],[Regular Hourly Wage]]&lt;14.05,"$14.75",IF(Table1[[#This Row],[Regular Hourly Wage]]&lt;30,"5%","None"))</f>
        <v>$14.75</v>
      </c>
      <c r="Y866" s="41">
        <f>IF(Table1[[#This Row],[Wage Category]]="5%",Table1[[#This Row],[Regular Hourly Wage]]*1.05,IF(Table1[[#This Row],[Wage Category]]="$14.75",14.75,Table1[[#This Row],[Regular Hourly Wage]]))</f>
        <v>14.75</v>
      </c>
      <c r="Z866" s="41">
        <f>(1+IF(Table1[[#This Row],[Regular Hourly Wage]]=0,0.5,(Table1[[#This Row],[Overtime Hourly Wage]]-Table1[[#This Row],[Regular Hourly Wage]])/Table1[[#This Row],[Regular Hourly Wage]]))*Table1[[#This Row],[Regular Wage Cap]]</f>
        <v>22.125</v>
      </c>
      <c r="AA866" s="41">
        <f>(1+IF(Table1[[#This Row],[Regular Hourly Wage]]=0,0,(Table1[[#This Row],[Holiday Hourly Wage]]-Table1[[#This Row],[Regular Hourly Wage]])/Table1[[#This Row],[Regular Hourly Wage]]))*Table1[[#This Row],[Regular Wage Cap]]</f>
        <v>14.75</v>
      </c>
      <c r="AB866" s="41">
        <f>Table1[[#This Row],[Regular Hours3]]*Table1[[#This Row],[Regular Hourly Wage]]</f>
        <v>0</v>
      </c>
      <c r="AC866" s="41">
        <f>Table1[[#This Row],[OvertimeHours5]]*Table1[[#This Row],[Overtime Hourly Wage]]</f>
        <v>0</v>
      </c>
      <c r="AD866" s="41">
        <f>Table1[[#This Row],[Holiday Hours7]]*Table1[[#This Row],[Holiday Hourly Wage]]</f>
        <v>0</v>
      </c>
      <c r="AE866" s="41">
        <f>SUM(Table1[[#This Row],[Regular10]:[Holiday12]])</f>
        <v>0</v>
      </c>
      <c r="AF866" s="41">
        <f>Table1[[#This Row],[Regular Hours3]]*Table1[[#This Row],[Regular Wage Cap]]</f>
        <v>0</v>
      </c>
      <c r="AG866" s="41">
        <f>Table1[[#This Row],[OvertimeHours5]]*Table1[[#This Row],[Overtime Wage Cap]]</f>
        <v>0</v>
      </c>
      <c r="AH866" s="41">
        <f>Table1[[#This Row],[Holiday Hours7]]*Table1[[#This Row],[Holiday Wage Cap]]</f>
        <v>0</v>
      </c>
      <c r="AI866" s="41">
        <f>SUM(Table1[[#This Row],[Regular]:[Holiday]])</f>
        <v>0</v>
      </c>
      <c r="AJ866" s="41">
        <f>IF(Table1[[#This Row],[Total]]=0,0,Table1[[#This Row],[Total2]]-Table1[[#This Row],[Total]])</f>
        <v>0</v>
      </c>
      <c r="AK866" s="41">
        <f>Table1[[#This Row],[Difference]]*Table1[[#This Row],[DDS Funding Percent]]</f>
        <v>0</v>
      </c>
      <c r="AL866" s="41">
        <f>IF(Table1[[#This Row],[Regular Hourly Wage]]&lt;&gt;0,Table1[[#This Row],[Regular Wage Cap]]-Table1[[#This Row],[Regular Hourly Wage]],0)</f>
        <v>0</v>
      </c>
      <c r="AM866" s="38"/>
      <c r="AN866" s="41">
        <f>Table1[[#This Row],[Wage Difference]]*Table1[[#This Row],[Post Wage Increase Time Off Accruals (Hours)]]</f>
        <v>0</v>
      </c>
      <c r="AO866" s="41">
        <f>Table1[[#This Row],[Min Wage Time Off Accrual Expense]]*Table1[[#This Row],[DDS Funding Percent]]</f>
        <v>0</v>
      </c>
      <c r="AP866" s="1"/>
      <c r="AQ866" s="18"/>
    </row>
    <row r="867" spans="3:43" x14ac:dyDescent="0.25">
      <c r="C867" s="58"/>
      <c r="D867" s="57"/>
      <c r="K867" s="41">
        <f>SUM(Table1[[#This Row],[Regular Wages]],Table1[[#This Row],[OvertimeWages]],Table1[[#This Row],[Holiday Wages]],Table1[[#This Row],[Incentive Payments]])</f>
        <v>0</v>
      </c>
      <c r="L867" s="38"/>
      <c r="M867" s="38"/>
      <c r="N867" s="38"/>
      <c r="O867" s="38"/>
      <c r="P867" s="38"/>
      <c r="Q867" s="38"/>
      <c r="R867" s="38"/>
      <c r="S867" s="41">
        <f>SUM(Table1[[#This Row],[Regular Wages2]],Table1[[#This Row],[OvertimeWages4]],Table1[[#This Row],[Holiday Wages6]],Table1[[#This Row],[Incentive Payments8]])</f>
        <v>0</v>
      </c>
      <c r="T867" s="41">
        <f>SUM(Table1[[#This Row],[Total Pre Min Wage Wages]],Table1[[#This Row],[Total After Min Wage Wages]])</f>
        <v>0</v>
      </c>
      <c r="U867" s="41">
        <f>IFERROR(IF(OR(Table1[[#This Row],[Regular Hours]]=0,Table1[[#This Row],[Regular Hours]]=""),VLOOKUP(Table1[[#This Row],[Position Title]],startingWages!$A$2:$D$200,2, FALSE),Table1[[#This Row],[Regular Wages]]/Table1[[#This Row],[Regular Hours]]),0)</f>
        <v>0</v>
      </c>
      <c r="V867" s="41">
        <f>IF(OR(Table1[[#This Row],[OvertimeHours]]="",Table1[[#This Row],[OvertimeHours]]=0),Table1[[#This Row],[Regular Hourly Wage]]*1.5,Table1[[#This Row],[OvertimeWages]]/Table1[[#This Row],[OvertimeHours]])</f>
        <v>0</v>
      </c>
      <c r="W867" s="41">
        <f>IF(OR(Table1[[#This Row],[Holiday Hours]]="",Table1[[#This Row],[Holiday Hours]]=0),Table1[[#This Row],[Regular Hourly Wage]],Table1[[#This Row],[Holiday Wages]]/Table1[[#This Row],[Holiday Hours]])</f>
        <v>0</v>
      </c>
      <c r="X867" s="41" t="str">
        <f>IF(Table1[[#This Row],[Regular Hourly Wage]]&lt;14.05,"$14.75",IF(Table1[[#This Row],[Regular Hourly Wage]]&lt;30,"5%","None"))</f>
        <v>$14.75</v>
      </c>
      <c r="Y867" s="41">
        <f>IF(Table1[[#This Row],[Wage Category]]="5%",Table1[[#This Row],[Regular Hourly Wage]]*1.05,IF(Table1[[#This Row],[Wage Category]]="$14.75",14.75,Table1[[#This Row],[Regular Hourly Wage]]))</f>
        <v>14.75</v>
      </c>
      <c r="Z867" s="41">
        <f>(1+IF(Table1[[#This Row],[Regular Hourly Wage]]=0,0.5,(Table1[[#This Row],[Overtime Hourly Wage]]-Table1[[#This Row],[Regular Hourly Wage]])/Table1[[#This Row],[Regular Hourly Wage]]))*Table1[[#This Row],[Regular Wage Cap]]</f>
        <v>22.125</v>
      </c>
      <c r="AA867" s="41">
        <f>(1+IF(Table1[[#This Row],[Regular Hourly Wage]]=0,0,(Table1[[#This Row],[Holiday Hourly Wage]]-Table1[[#This Row],[Regular Hourly Wage]])/Table1[[#This Row],[Regular Hourly Wage]]))*Table1[[#This Row],[Regular Wage Cap]]</f>
        <v>14.75</v>
      </c>
      <c r="AB867" s="41">
        <f>Table1[[#This Row],[Regular Hours3]]*Table1[[#This Row],[Regular Hourly Wage]]</f>
        <v>0</v>
      </c>
      <c r="AC867" s="41">
        <f>Table1[[#This Row],[OvertimeHours5]]*Table1[[#This Row],[Overtime Hourly Wage]]</f>
        <v>0</v>
      </c>
      <c r="AD867" s="41">
        <f>Table1[[#This Row],[Holiday Hours7]]*Table1[[#This Row],[Holiday Hourly Wage]]</f>
        <v>0</v>
      </c>
      <c r="AE867" s="41">
        <f>SUM(Table1[[#This Row],[Regular10]:[Holiday12]])</f>
        <v>0</v>
      </c>
      <c r="AF867" s="41">
        <f>Table1[[#This Row],[Regular Hours3]]*Table1[[#This Row],[Regular Wage Cap]]</f>
        <v>0</v>
      </c>
      <c r="AG867" s="41">
        <f>Table1[[#This Row],[OvertimeHours5]]*Table1[[#This Row],[Overtime Wage Cap]]</f>
        <v>0</v>
      </c>
      <c r="AH867" s="41">
        <f>Table1[[#This Row],[Holiday Hours7]]*Table1[[#This Row],[Holiday Wage Cap]]</f>
        <v>0</v>
      </c>
      <c r="AI867" s="41">
        <f>SUM(Table1[[#This Row],[Regular]:[Holiday]])</f>
        <v>0</v>
      </c>
      <c r="AJ867" s="41">
        <f>IF(Table1[[#This Row],[Total]]=0,0,Table1[[#This Row],[Total2]]-Table1[[#This Row],[Total]])</f>
        <v>0</v>
      </c>
      <c r="AK867" s="41">
        <f>Table1[[#This Row],[Difference]]*Table1[[#This Row],[DDS Funding Percent]]</f>
        <v>0</v>
      </c>
      <c r="AL867" s="41">
        <f>IF(Table1[[#This Row],[Regular Hourly Wage]]&lt;&gt;0,Table1[[#This Row],[Regular Wage Cap]]-Table1[[#This Row],[Regular Hourly Wage]],0)</f>
        <v>0</v>
      </c>
      <c r="AM867" s="38"/>
      <c r="AN867" s="41">
        <f>Table1[[#This Row],[Wage Difference]]*Table1[[#This Row],[Post Wage Increase Time Off Accruals (Hours)]]</f>
        <v>0</v>
      </c>
      <c r="AO867" s="41">
        <f>Table1[[#This Row],[Min Wage Time Off Accrual Expense]]*Table1[[#This Row],[DDS Funding Percent]]</f>
        <v>0</v>
      </c>
      <c r="AP867" s="1"/>
      <c r="AQ867" s="18"/>
    </row>
    <row r="868" spans="3:43" x14ac:dyDescent="0.25">
      <c r="C868" s="58"/>
      <c r="D868" s="57"/>
      <c r="K868" s="41">
        <f>SUM(Table1[[#This Row],[Regular Wages]],Table1[[#This Row],[OvertimeWages]],Table1[[#This Row],[Holiday Wages]],Table1[[#This Row],[Incentive Payments]])</f>
        <v>0</v>
      </c>
      <c r="L868" s="38"/>
      <c r="M868" s="38"/>
      <c r="N868" s="38"/>
      <c r="O868" s="38"/>
      <c r="P868" s="38"/>
      <c r="Q868" s="38"/>
      <c r="R868" s="38"/>
      <c r="S868" s="41">
        <f>SUM(Table1[[#This Row],[Regular Wages2]],Table1[[#This Row],[OvertimeWages4]],Table1[[#This Row],[Holiday Wages6]],Table1[[#This Row],[Incentive Payments8]])</f>
        <v>0</v>
      </c>
      <c r="T868" s="41">
        <f>SUM(Table1[[#This Row],[Total Pre Min Wage Wages]],Table1[[#This Row],[Total After Min Wage Wages]])</f>
        <v>0</v>
      </c>
      <c r="U868" s="41">
        <f>IFERROR(IF(OR(Table1[[#This Row],[Regular Hours]]=0,Table1[[#This Row],[Regular Hours]]=""),VLOOKUP(Table1[[#This Row],[Position Title]],startingWages!$A$2:$D$200,2, FALSE),Table1[[#This Row],[Regular Wages]]/Table1[[#This Row],[Regular Hours]]),0)</f>
        <v>0</v>
      </c>
      <c r="V868" s="41">
        <f>IF(OR(Table1[[#This Row],[OvertimeHours]]="",Table1[[#This Row],[OvertimeHours]]=0),Table1[[#This Row],[Regular Hourly Wage]]*1.5,Table1[[#This Row],[OvertimeWages]]/Table1[[#This Row],[OvertimeHours]])</f>
        <v>0</v>
      </c>
      <c r="W868" s="41">
        <f>IF(OR(Table1[[#This Row],[Holiday Hours]]="",Table1[[#This Row],[Holiday Hours]]=0),Table1[[#This Row],[Regular Hourly Wage]],Table1[[#This Row],[Holiday Wages]]/Table1[[#This Row],[Holiday Hours]])</f>
        <v>0</v>
      </c>
      <c r="X868" s="41" t="str">
        <f>IF(Table1[[#This Row],[Regular Hourly Wage]]&lt;14.05,"$14.75",IF(Table1[[#This Row],[Regular Hourly Wage]]&lt;30,"5%","None"))</f>
        <v>$14.75</v>
      </c>
      <c r="Y868" s="41">
        <f>IF(Table1[[#This Row],[Wage Category]]="5%",Table1[[#This Row],[Regular Hourly Wage]]*1.05,IF(Table1[[#This Row],[Wage Category]]="$14.75",14.75,Table1[[#This Row],[Regular Hourly Wage]]))</f>
        <v>14.75</v>
      </c>
      <c r="Z868" s="41">
        <f>(1+IF(Table1[[#This Row],[Regular Hourly Wage]]=0,0.5,(Table1[[#This Row],[Overtime Hourly Wage]]-Table1[[#This Row],[Regular Hourly Wage]])/Table1[[#This Row],[Regular Hourly Wage]]))*Table1[[#This Row],[Regular Wage Cap]]</f>
        <v>22.125</v>
      </c>
      <c r="AA868" s="41">
        <f>(1+IF(Table1[[#This Row],[Regular Hourly Wage]]=0,0,(Table1[[#This Row],[Holiday Hourly Wage]]-Table1[[#This Row],[Regular Hourly Wage]])/Table1[[#This Row],[Regular Hourly Wage]]))*Table1[[#This Row],[Regular Wage Cap]]</f>
        <v>14.75</v>
      </c>
      <c r="AB868" s="41">
        <f>Table1[[#This Row],[Regular Hours3]]*Table1[[#This Row],[Regular Hourly Wage]]</f>
        <v>0</v>
      </c>
      <c r="AC868" s="41">
        <f>Table1[[#This Row],[OvertimeHours5]]*Table1[[#This Row],[Overtime Hourly Wage]]</f>
        <v>0</v>
      </c>
      <c r="AD868" s="41">
        <f>Table1[[#This Row],[Holiday Hours7]]*Table1[[#This Row],[Holiday Hourly Wage]]</f>
        <v>0</v>
      </c>
      <c r="AE868" s="41">
        <f>SUM(Table1[[#This Row],[Regular10]:[Holiday12]])</f>
        <v>0</v>
      </c>
      <c r="AF868" s="41">
        <f>Table1[[#This Row],[Regular Hours3]]*Table1[[#This Row],[Regular Wage Cap]]</f>
        <v>0</v>
      </c>
      <c r="AG868" s="41">
        <f>Table1[[#This Row],[OvertimeHours5]]*Table1[[#This Row],[Overtime Wage Cap]]</f>
        <v>0</v>
      </c>
      <c r="AH868" s="41">
        <f>Table1[[#This Row],[Holiday Hours7]]*Table1[[#This Row],[Holiday Wage Cap]]</f>
        <v>0</v>
      </c>
      <c r="AI868" s="41">
        <f>SUM(Table1[[#This Row],[Regular]:[Holiday]])</f>
        <v>0</v>
      </c>
      <c r="AJ868" s="41">
        <f>IF(Table1[[#This Row],[Total]]=0,0,Table1[[#This Row],[Total2]]-Table1[[#This Row],[Total]])</f>
        <v>0</v>
      </c>
      <c r="AK868" s="41">
        <f>Table1[[#This Row],[Difference]]*Table1[[#This Row],[DDS Funding Percent]]</f>
        <v>0</v>
      </c>
      <c r="AL868" s="41">
        <f>IF(Table1[[#This Row],[Regular Hourly Wage]]&lt;&gt;0,Table1[[#This Row],[Regular Wage Cap]]-Table1[[#This Row],[Regular Hourly Wage]],0)</f>
        <v>0</v>
      </c>
      <c r="AM868" s="38"/>
      <c r="AN868" s="41">
        <f>Table1[[#This Row],[Wage Difference]]*Table1[[#This Row],[Post Wage Increase Time Off Accruals (Hours)]]</f>
        <v>0</v>
      </c>
      <c r="AO868" s="41">
        <f>Table1[[#This Row],[Min Wage Time Off Accrual Expense]]*Table1[[#This Row],[DDS Funding Percent]]</f>
        <v>0</v>
      </c>
      <c r="AP868" s="1"/>
      <c r="AQ868" s="18"/>
    </row>
    <row r="869" spans="3:43" x14ac:dyDescent="0.25">
      <c r="C869" s="58"/>
      <c r="D869" s="57"/>
      <c r="K869" s="41">
        <f>SUM(Table1[[#This Row],[Regular Wages]],Table1[[#This Row],[OvertimeWages]],Table1[[#This Row],[Holiday Wages]],Table1[[#This Row],[Incentive Payments]])</f>
        <v>0</v>
      </c>
      <c r="L869" s="38"/>
      <c r="M869" s="38"/>
      <c r="N869" s="38"/>
      <c r="O869" s="38"/>
      <c r="P869" s="38"/>
      <c r="Q869" s="38"/>
      <c r="R869" s="38"/>
      <c r="S869" s="41">
        <f>SUM(Table1[[#This Row],[Regular Wages2]],Table1[[#This Row],[OvertimeWages4]],Table1[[#This Row],[Holiday Wages6]],Table1[[#This Row],[Incentive Payments8]])</f>
        <v>0</v>
      </c>
      <c r="T869" s="41">
        <f>SUM(Table1[[#This Row],[Total Pre Min Wage Wages]],Table1[[#This Row],[Total After Min Wage Wages]])</f>
        <v>0</v>
      </c>
      <c r="U869" s="41">
        <f>IFERROR(IF(OR(Table1[[#This Row],[Regular Hours]]=0,Table1[[#This Row],[Regular Hours]]=""),VLOOKUP(Table1[[#This Row],[Position Title]],startingWages!$A$2:$D$200,2, FALSE),Table1[[#This Row],[Regular Wages]]/Table1[[#This Row],[Regular Hours]]),0)</f>
        <v>0</v>
      </c>
      <c r="V869" s="41">
        <f>IF(OR(Table1[[#This Row],[OvertimeHours]]="",Table1[[#This Row],[OvertimeHours]]=0),Table1[[#This Row],[Regular Hourly Wage]]*1.5,Table1[[#This Row],[OvertimeWages]]/Table1[[#This Row],[OvertimeHours]])</f>
        <v>0</v>
      </c>
      <c r="W869" s="41">
        <f>IF(OR(Table1[[#This Row],[Holiday Hours]]="",Table1[[#This Row],[Holiday Hours]]=0),Table1[[#This Row],[Regular Hourly Wage]],Table1[[#This Row],[Holiday Wages]]/Table1[[#This Row],[Holiday Hours]])</f>
        <v>0</v>
      </c>
      <c r="X869" s="41" t="str">
        <f>IF(Table1[[#This Row],[Regular Hourly Wage]]&lt;14.05,"$14.75",IF(Table1[[#This Row],[Regular Hourly Wage]]&lt;30,"5%","None"))</f>
        <v>$14.75</v>
      </c>
      <c r="Y869" s="41">
        <f>IF(Table1[[#This Row],[Wage Category]]="5%",Table1[[#This Row],[Regular Hourly Wage]]*1.05,IF(Table1[[#This Row],[Wage Category]]="$14.75",14.75,Table1[[#This Row],[Regular Hourly Wage]]))</f>
        <v>14.75</v>
      </c>
      <c r="Z869" s="41">
        <f>(1+IF(Table1[[#This Row],[Regular Hourly Wage]]=0,0.5,(Table1[[#This Row],[Overtime Hourly Wage]]-Table1[[#This Row],[Regular Hourly Wage]])/Table1[[#This Row],[Regular Hourly Wage]]))*Table1[[#This Row],[Regular Wage Cap]]</f>
        <v>22.125</v>
      </c>
      <c r="AA869" s="41">
        <f>(1+IF(Table1[[#This Row],[Regular Hourly Wage]]=0,0,(Table1[[#This Row],[Holiday Hourly Wage]]-Table1[[#This Row],[Regular Hourly Wage]])/Table1[[#This Row],[Regular Hourly Wage]]))*Table1[[#This Row],[Regular Wage Cap]]</f>
        <v>14.75</v>
      </c>
      <c r="AB869" s="41">
        <f>Table1[[#This Row],[Regular Hours3]]*Table1[[#This Row],[Regular Hourly Wage]]</f>
        <v>0</v>
      </c>
      <c r="AC869" s="41">
        <f>Table1[[#This Row],[OvertimeHours5]]*Table1[[#This Row],[Overtime Hourly Wage]]</f>
        <v>0</v>
      </c>
      <c r="AD869" s="41">
        <f>Table1[[#This Row],[Holiday Hours7]]*Table1[[#This Row],[Holiday Hourly Wage]]</f>
        <v>0</v>
      </c>
      <c r="AE869" s="41">
        <f>SUM(Table1[[#This Row],[Regular10]:[Holiday12]])</f>
        <v>0</v>
      </c>
      <c r="AF869" s="41">
        <f>Table1[[#This Row],[Regular Hours3]]*Table1[[#This Row],[Regular Wage Cap]]</f>
        <v>0</v>
      </c>
      <c r="AG869" s="41">
        <f>Table1[[#This Row],[OvertimeHours5]]*Table1[[#This Row],[Overtime Wage Cap]]</f>
        <v>0</v>
      </c>
      <c r="AH869" s="41">
        <f>Table1[[#This Row],[Holiday Hours7]]*Table1[[#This Row],[Holiday Wage Cap]]</f>
        <v>0</v>
      </c>
      <c r="AI869" s="41">
        <f>SUM(Table1[[#This Row],[Regular]:[Holiday]])</f>
        <v>0</v>
      </c>
      <c r="AJ869" s="41">
        <f>IF(Table1[[#This Row],[Total]]=0,0,Table1[[#This Row],[Total2]]-Table1[[#This Row],[Total]])</f>
        <v>0</v>
      </c>
      <c r="AK869" s="41">
        <f>Table1[[#This Row],[Difference]]*Table1[[#This Row],[DDS Funding Percent]]</f>
        <v>0</v>
      </c>
      <c r="AL869" s="41">
        <f>IF(Table1[[#This Row],[Regular Hourly Wage]]&lt;&gt;0,Table1[[#This Row],[Regular Wage Cap]]-Table1[[#This Row],[Regular Hourly Wage]],0)</f>
        <v>0</v>
      </c>
      <c r="AM869" s="38"/>
      <c r="AN869" s="41">
        <f>Table1[[#This Row],[Wage Difference]]*Table1[[#This Row],[Post Wage Increase Time Off Accruals (Hours)]]</f>
        <v>0</v>
      </c>
      <c r="AO869" s="41">
        <f>Table1[[#This Row],[Min Wage Time Off Accrual Expense]]*Table1[[#This Row],[DDS Funding Percent]]</f>
        <v>0</v>
      </c>
      <c r="AP869" s="1"/>
      <c r="AQ869" s="18"/>
    </row>
    <row r="870" spans="3:43" x14ac:dyDescent="0.25">
      <c r="C870" s="58"/>
      <c r="D870" s="57"/>
      <c r="K870" s="41">
        <f>SUM(Table1[[#This Row],[Regular Wages]],Table1[[#This Row],[OvertimeWages]],Table1[[#This Row],[Holiday Wages]],Table1[[#This Row],[Incentive Payments]])</f>
        <v>0</v>
      </c>
      <c r="L870" s="38"/>
      <c r="M870" s="38"/>
      <c r="N870" s="38"/>
      <c r="O870" s="38"/>
      <c r="P870" s="38"/>
      <c r="Q870" s="38"/>
      <c r="R870" s="38"/>
      <c r="S870" s="41">
        <f>SUM(Table1[[#This Row],[Regular Wages2]],Table1[[#This Row],[OvertimeWages4]],Table1[[#This Row],[Holiday Wages6]],Table1[[#This Row],[Incentive Payments8]])</f>
        <v>0</v>
      </c>
      <c r="T870" s="41">
        <f>SUM(Table1[[#This Row],[Total Pre Min Wage Wages]],Table1[[#This Row],[Total After Min Wage Wages]])</f>
        <v>0</v>
      </c>
      <c r="U870" s="41">
        <f>IFERROR(IF(OR(Table1[[#This Row],[Regular Hours]]=0,Table1[[#This Row],[Regular Hours]]=""),VLOOKUP(Table1[[#This Row],[Position Title]],startingWages!$A$2:$D$200,2, FALSE),Table1[[#This Row],[Regular Wages]]/Table1[[#This Row],[Regular Hours]]),0)</f>
        <v>0</v>
      </c>
      <c r="V870" s="41">
        <f>IF(OR(Table1[[#This Row],[OvertimeHours]]="",Table1[[#This Row],[OvertimeHours]]=0),Table1[[#This Row],[Regular Hourly Wage]]*1.5,Table1[[#This Row],[OvertimeWages]]/Table1[[#This Row],[OvertimeHours]])</f>
        <v>0</v>
      </c>
      <c r="W870" s="41">
        <f>IF(OR(Table1[[#This Row],[Holiday Hours]]="",Table1[[#This Row],[Holiday Hours]]=0),Table1[[#This Row],[Regular Hourly Wage]],Table1[[#This Row],[Holiday Wages]]/Table1[[#This Row],[Holiday Hours]])</f>
        <v>0</v>
      </c>
      <c r="X870" s="41" t="str">
        <f>IF(Table1[[#This Row],[Regular Hourly Wage]]&lt;14.05,"$14.75",IF(Table1[[#This Row],[Regular Hourly Wage]]&lt;30,"5%","None"))</f>
        <v>$14.75</v>
      </c>
      <c r="Y870" s="41">
        <f>IF(Table1[[#This Row],[Wage Category]]="5%",Table1[[#This Row],[Regular Hourly Wage]]*1.05,IF(Table1[[#This Row],[Wage Category]]="$14.75",14.75,Table1[[#This Row],[Regular Hourly Wage]]))</f>
        <v>14.75</v>
      </c>
      <c r="Z870" s="41">
        <f>(1+IF(Table1[[#This Row],[Regular Hourly Wage]]=0,0.5,(Table1[[#This Row],[Overtime Hourly Wage]]-Table1[[#This Row],[Regular Hourly Wage]])/Table1[[#This Row],[Regular Hourly Wage]]))*Table1[[#This Row],[Regular Wage Cap]]</f>
        <v>22.125</v>
      </c>
      <c r="AA870" s="41">
        <f>(1+IF(Table1[[#This Row],[Regular Hourly Wage]]=0,0,(Table1[[#This Row],[Holiday Hourly Wage]]-Table1[[#This Row],[Regular Hourly Wage]])/Table1[[#This Row],[Regular Hourly Wage]]))*Table1[[#This Row],[Regular Wage Cap]]</f>
        <v>14.75</v>
      </c>
      <c r="AB870" s="41">
        <f>Table1[[#This Row],[Regular Hours3]]*Table1[[#This Row],[Regular Hourly Wage]]</f>
        <v>0</v>
      </c>
      <c r="AC870" s="41">
        <f>Table1[[#This Row],[OvertimeHours5]]*Table1[[#This Row],[Overtime Hourly Wage]]</f>
        <v>0</v>
      </c>
      <c r="AD870" s="41">
        <f>Table1[[#This Row],[Holiday Hours7]]*Table1[[#This Row],[Holiday Hourly Wage]]</f>
        <v>0</v>
      </c>
      <c r="AE870" s="41">
        <f>SUM(Table1[[#This Row],[Regular10]:[Holiday12]])</f>
        <v>0</v>
      </c>
      <c r="AF870" s="41">
        <f>Table1[[#This Row],[Regular Hours3]]*Table1[[#This Row],[Regular Wage Cap]]</f>
        <v>0</v>
      </c>
      <c r="AG870" s="41">
        <f>Table1[[#This Row],[OvertimeHours5]]*Table1[[#This Row],[Overtime Wage Cap]]</f>
        <v>0</v>
      </c>
      <c r="AH870" s="41">
        <f>Table1[[#This Row],[Holiday Hours7]]*Table1[[#This Row],[Holiday Wage Cap]]</f>
        <v>0</v>
      </c>
      <c r="AI870" s="41">
        <f>SUM(Table1[[#This Row],[Regular]:[Holiday]])</f>
        <v>0</v>
      </c>
      <c r="AJ870" s="41">
        <f>IF(Table1[[#This Row],[Total]]=0,0,Table1[[#This Row],[Total2]]-Table1[[#This Row],[Total]])</f>
        <v>0</v>
      </c>
      <c r="AK870" s="41">
        <f>Table1[[#This Row],[Difference]]*Table1[[#This Row],[DDS Funding Percent]]</f>
        <v>0</v>
      </c>
      <c r="AL870" s="41">
        <f>IF(Table1[[#This Row],[Regular Hourly Wage]]&lt;&gt;0,Table1[[#This Row],[Regular Wage Cap]]-Table1[[#This Row],[Regular Hourly Wage]],0)</f>
        <v>0</v>
      </c>
      <c r="AM870" s="38"/>
      <c r="AN870" s="41">
        <f>Table1[[#This Row],[Wage Difference]]*Table1[[#This Row],[Post Wage Increase Time Off Accruals (Hours)]]</f>
        <v>0</v>
      </c>
      <c r="AO870" s="41">
        <f>Table1[[#This Row],[Min Wage Time Off Accrual Expense]]*Table1[[#This Row],[DDS Funding Percent]]</f>
        <v>0</v>
      </c>
      <c r="AP870" s="1"/>
      <c r="AQ870" s="18"/>
    </row>
    <row r="871" spans="3:43" x14ac:dyDescent="0.25">
      <c r="C871" s="58"/>
      <c r="D871" s="57"/>
      <c r="K871" s="41">
        <f>SUM(Table1[[#This Row],[Regular Wages]],Table1[[#This Row],[OvertimeWages]],Table1[[#This Row],[Holiday Wages]],Table1[[#This Row],[Incentive Payments]])</f>
        <v>0</v>
      </c>
      <c r="L871" s="38"/>
      <c r="M871" s="38"/>
      <c r="N871" s="38"/>
      <c r="O871" s="38"/>
      <c r="P871" s="38"/>
      <c r="Q871" s="38"/>
      <c r="R871" s="38"/>
      <c r="S871" s="41">
        <f>SUM(Table1[[#This Row],[Regular Wages2]],Table1[[#This Row],[OvertimeWages4]],Table1[[#This Row],[Holiday Wages6]],Table1[[#This Row],[Incentive Payments8]])</f>
        <v>0</v>
      </c>
      <c r="T871" s="41">
        <f>SUM(Table1[[#This Row],[Total Pre Min Wage Wages]],Table1[[#This Row],[Total After Min Wage Wages]])</f>
        <v>0</v>
      </c>
      <c r="U871" s="41">
        <f>IFERROR(IF(OR(Table1[[#This Row],[Regular Hours]]=0,Table1[[#This Row],[Regular Hours]]=""),VLOOKUP(Table1[[#This Row],[Position Title]],startingWages!$A$2:$D$200,2, FALSE),Table1[[#This Row],[Regular Wages]]/Table1[[#This Row],[Regular Hours]]),0)</f>
        <v>0</v>
      </c>
      <c r="V871" s="41">
        <f>IF(OR(Table1[[#This Row],[OvertimeHours]]="",Table1[[#This Row],[OvertimeHours]]=0),Table1[[#This Row],[Regular Hourly Wage]]*1.5,Table1[[#This Row],[OvertimeWages]]/Table1[[#This Row],[OvertimeHours]])</f>
        <v>0</v>
      </c>
      <c r="W871" s="41">
        <f>IF(OR(Table1[[#This Row],[Holiday Hours]]="",Table1[[#This Row],[Holiday Hours]]=0),Table1[[#This Row],[Regular Hourly Wage]],Table1[[#This Row],[Holiday Wages]]/Table1[[#This Row],[Holiday Hours]])</f>
        <v>0</v>
      </c>
      <c r="X871" s="41" t="str">
        <f>IF(Table1[[#This Row],[Regular Hourly Wage]]&lt;14.05,"$14.75",IF(Table1[[#This Row],[Regular Hourly Wage]]&lt;30,"5%","None"))</f>
        <v>$14.75</v>
      </c>
      <c r="Y871" s="41">
        <f>IF(Table1[[#This Row],[Wage Category]]="5%",Table1[[#This Row],[Regular Hourly Wage]]*1.05,IF(Table1[[#This Row],[Wage Category]]="$14.75",14.75,Table1[[#This Row],[Regular Hourly Wage]]))</f>
        <v>14.75</v>
      </c>
      <c r="Z871" s="41">
        <f>(1+IF(Table1[[#This Row],[Regular Hourly Wage]]=0,0.5,(Table1[[#This Row],[Overtime Hourly Wage]]-Table1[[#This Row],[Regular Hourly Wage]])/Table1[[#This Row],[Regular Hourly Wage]]))*Table1[[#This Row],[Regular Wage Cap]]</f>
        <v>22.125</v>
      </c>
      <c r="AA871" s="41">
        <f>(1+IF(Table1[[#This Row],[Regular Hourly Wage]]=0,0,(Table1[[#This Row],[Holiday Hourly Wage]]-Table1[[#This Row],[Regular Hourly Wage]])/Table1[[#This Row],[Regular Hourly Wage]]))*Table1[[#This Row],[Regular Wage Cap]]</f>
        <v>14.75</v>
      </c>
      <c r="AB871" s="41">
        <f>Table1[[#This Row],[Regular Hours3]]*Table1[[#This Row],[Regular Hourly Wage]]</f>
        <v>0</v>
      </c>
      <c r="AC871" s="41">
        <f>Table1[[#This Row],[OvertimeHours5]]*Table1[[#This Row],[Overtime Hourly Wage]]</f>
        <v>0</v>
      </c>
      <c r="AD871" s="41">
        <f>Table1[[#This Row],[Holiday Hours7]]*Table1[[#This Row],[Holiday Hourly Wage]]</f>
        <v>0</v>
      </c>
      <c r="AE871" s="41">
        <f>SUM(Table1[[#This Row],[Regular10]:[Holiday12]])</f>
        <v>0</v>
      </c>
      <c r="AF871" s="41">
        <f>Table1[[#This Row],[Regular Hours3]]*Table1[[#This Row],[Regular Wage Cap]]</f>
        <v>0</v>
      </c>
      <c r="AG871" s="41">
        <f>Table1[[#This Row],[OvertimeHours5]]*Table1[[#This Row],[Overtime Wage Cap]]</f>
        <v>0</v>
      </c>
      <c r="AH871" s="41">
        <f>Table1[[#This Row],[Holiday Hours7]]*Table1[[#This Row],[Holiday Wage Cap]]</f>
        <v>0</v>
      </c>
      <c r="AI871" s="41">
        <f>SUM(Table1[[#This Row],[Regular]:[Holiday]])</f>
        <v>0</v>
      </c>
      <c r="AJ871" s="41">
        <f>IF(Table1[[#This Row],[Total]]=0,0,Table1[[#This Row],[Total2]]-Table1[[#This Row],[Total]])</f>
        <v>0</v>
      </c>
      <c r="AK871" s="41">
        <f>Table1[[#This Row],[Difference]]*Table1[[#This Row],[DDS Funding Percent]]</f>
        <v>0</v>
      </c>
      <c r="AL871" s="41">
        <f>IF(Table1[[#This Row],[Regular Hourly Wage]]&lt;&gt;0,Table1[[#This Row],[Regular Wage Cap]]-Table1[[#This Row],[Regular Hourly Wage]],0)</f>
        <v>0</v>
      </c>
      <c r="AM871" s="38"/>
      <c r="AN871" s="41">
        <f>Table1[[#This Row],[Wage Difference]]*Table1[[#This Row],[Post Wage Increase Time Off Accruals (Hours)]]</f>
        <v>0</v>
      </c>
      <c r="AO871" s="41">
        <f>Table1[[#This Row],[Min Wage Time Off Accrual Expense]]*Table1[[#This Row],[DDS Funding Percent]]</f>
        <v>0</v>
      </c>
      <c r="AP871" s="1"/>
      <c r="AQ871" s="18"/>
    </row>
    <row r="872" spans="3:43" x14ac:dyDescent="0.25">
      <c r="C872" s="58"/>
      <c r="D872" s="57"/>
      <c r="K872" s="41">
        <f>SUM(Table1[[#This Row],[Regular Wages]],Table1[[#This Row],[OvertimeWages]],Table1[[#This Row],[Holiday Wages]],Table1[[#This Row],[Incentive Payments]])</f>
        <v>0</v>
      </c>
      <c r="L872" s="38"/>
      <c r="M872" s="38"/>
      <c r="N872" s="38"/>
      <c r="O872" s="38"/>
      <c r="P872" s="38"/>
      <c r="Q872" s="38"/>
      <c r="R872" s="38"/>
      <c r="S872" s="41">
        <f>SUM(Table1[[#This Row],[Regular Wages2]],Table1[[#This Row],[OvertimeWages4]],Table1[[#This Row],[Holiday Wages6]],Table1[[#This Row],[Incentive Payments8]])</f>
        <v>0</v>
      </c>
      <c r="T872" s="41">
        <f>SUM(Table1[[#This Row],[Total Pre Min Wage Wages]],Table1[[#This Row],[Total After Min Wage Wages]])</f>
        <v>0</v>
      </c>
      <c r="U872" s="41">
        <f>IFERROR(IF(OR(Table1[[#This Row],[Regular Hours]]=0,Table1[[#This Row],[Regular Hours]]=""),VLOOKUP(Table1[[#This Row],[Position Title]],startingWages!$A$2:$D$200,2, FALSE),Table1[[#This Row],[Regular Wages]]/Table1[[#This Row],[Regular Hours]]),0)</f>
        <v>0</v>
      </c>
      <c r="V872" s="41">
        <f>IF(OR(Table1[[#This Row],[OvertimeHours]]="",Table1[[#This Row],[OvertimeHours]]=0),Table1[[#This Row],[Regular Hourly Wage]]*1.5,Table1[[#This Row],[OvertimeWages]]/Table1[[#This Row],[OvertimeHours]])</f>
        <v>0</v>
      </c>
      <c r="W872" s="41">
        <f>IF(OR(Table1[[#This Row],[Holiday Hours]]="",Table1[[#This Row],[Holiday Hours]]=0),Table1[[#This Row],[Regular Hourly Wage]],Table1[[#This Row],[Holiday Wages]]/Table1[[#This Row],[Holiday Hours]])</f>
        <v>0</v>
      </c>
      <c r="X872" s="41" t="str">
        <f>IF(Table1[[#This Row],[Regular Hourly Wage]]&lt;14.05,"$14.75",IF(Table1[[#This Row],[Regular Hourly Wage]]&lt;30,"5%","None"))</f>
        <v>$14.75</v>
      </c>
      <c r="Y872" s="41">
        <f>IF(Table1[[#This Row],[Wage Category]]="5%",Table1[[#This Row],[Regular Hourly Wage]]*1.05,IF(Table1[[#This Row],[Wage Category]]="$14.75",14.75,Table1[[#This Row],[Regular Hourly Wage]]))</f>
        <v>14.75</v>
      </c>
      <c r="Z872" s="41">
        <f>(1+IF(Table1[[#This Row],[Regular Hourly Wage]]=0,0.5,(Table1[[#This Row],[Overtime Hourly Wage]]-Table1[[#This Row],[Regular Hourly Wage]])/Table1[[#This Row],[Regular Hourly Wage]]))*Table1[[#This Row],[Regular Wage Cap]]</f>
        <v>22.125</v>
      </c>
      <c r="AA872" s="41">
        <f>(1+IF(Table1[[#This Row],[Regular Hourly Wage]]=0,0,(Table1[[#This Row],[Holiday Hourly Wage]]-Table1[[#This Row],[Regular Hourly Wage]])/Table1[[#This Row],[Regular Hourly Wage]]))*Table1[[#This Row],[Regular Wage Cap]]</f>
        <v>14.75</v>
      </c>
      <c r="AB872" s="41">
        <f>Table1[[#This Row],[Regular Hours3]]*Table1[[#This Row],[Regular Hourly Wage]]</f>
        <v>0</v>
      </c>
      <c r="AC872" s="41">
        <f>Table1[[#This Row],[OvertimeHours5]]*Table1[[#This Row],[Overtime Hourly Wage]]</f>
        <v>0</v>
      </c>
      <c r="AD872" s="41">
        <f>Table1[[#This Row],[Holiday Hours7]]*Table1[[#This Row],[Holiday Hourly Wage]]</f>
        <v>0</v>
      </c>
      <c r="AE872" s="41">
        <f>SUM(Table1[[#This Row],[Regular10]:[Holiday12]])</f>
        <v>0</v>
      </c>
      <c r="AF872" s="41">
        <f>Table1[[#This Row],[Regular Hours3]]*Table1[[#This Row],[Regular Wage Cap]]</f>
        <v>0</v>
      </c>
      <c r="AG872" s="41">
        <f>Table1[[#This Row],[OvertimeHours5]]*Table1[[#This Row],[Overtime Wage Cap]]</f>
        <v>0</v>
      </c>
      <c r="AH872" s="41">
        <f>Table1[[#This Row],[Holiday Hours7]]*Table1[[#This Row],[Holiday Wage Cap]]</f>
        <v>0</v>
      </c>
      <c r="AI872" s="41">
        <f>SUM(Table1[[#This Row],[Regular]:[Holiday]])</f>
        <v>0</v>
      </c>
      <c r="AJ872" s="41">
        <f>IF(Table1[[#This Row],[Total]]=0,0,Table1[[#This Row],[Total2]]-Table1[[#This Row],[Total]])</f>
        <v>0</v>
      </c>
      <c r="AK872" s="41">
        <f>Table1[[#This Row],[Difference]]*Table1[[#This Row],[DDS Funding Percent]]</f>
        <v>0</v>
      </c>
      <c r="AL872" s="41">
        <f>IF(Table1[[#This Row],[Regular Hourly Wage]]&lt;&gt;0,Table1[[#This Row],[Regular Wage Cap]]-Table1[[#This Row],[Regular Hourly Wage]],0)</f>
        <v>0</v>
      </c>
      <c r="AM872" s="38"/>
      <c r="AN872" s="41">
        <f>Table1[[#This Row],[Wage Difference]]*Table1[[#This Row],[Post Wage Increase Time Off Accruals (Hours)]]</f>
        <v>0</v>
      </c>
      <c r="AO872" s="41">
        <f>Table1[[#This Row],[Min Wage Time Off Accrual Expense]]*Table1[[#This Row],[DDS Funding Percent]]</f>
        <v>0</v>
      </c>
      <c r="AP872" s="1"/>
      <c r="AQ872" s="18"/>
    </row>
    <row r="873" spans="3:43" x14ac:dyDescent="0.25">
      <c r="C873" s="58"/>
      <c r="D873" s="57"/>
      <c r="K873" s="41">
        <f>SUM(Table1[[#This Row],[Regular Wages]],Table1[[#This Row],[OvertimeWages]],Table1[[#This Row],[Holiday Wages]],Table1[[#This Row],[Incentive Payments]])</f>
        <v>0</v>
      </c>
      <c r="L873" s="38"/>
      <c r="M873" s="38"/>
      <c r="N873" s="38"/>
      <c r="O873" s="38"/>
      <c r="P873" s="38"/>
      <c r="Q873" s="38"/>
      <c r="R873" s="38"/>
      <c r="S873" s="41">
        <f>SUM(Table1[[#This Row],[Regular Wages2]],Table1[[#This Row],[OvertimeWages4]],Table1[[#This Row],[Holiday Wages6]],Table1[[#This Row],[Incentive Payments8]])</f>
        <v>0</v>
      </c>
      <c r="T873" s="41">
        <f>SUM(Table1[[#This Row],[Total Pre Min Wage Wages]],Table1[[#This Row],[Total After Min Wage Wages]])</f>
        <v>0</v>
      </c>
      <c r="U873" s="41">
        <f>IFERROR(IF(OR(Table1[[#This Row],[Regular Hours]]=0,Table1[[#This Row],[Regular Hours]]=""),VLOOKUP(Table1[[#This Row],[Position Title]],startingWages!$A$2:$D$200,2, FALSE),Table1[[#This Row],[Regular Wages]]/Table1[[#This Row],[Regular Hours]]),0)</f>
        <v>0</v>
      </c>
      <c r="V873" s="41">
        <f>IF(OR(Table1[[#This Row],[OvertimeHours]]="",Table1[[#This Row],[OvertimeHours]]=0),Table1[[#This Row],[Regular Hourly Wage]]*1.5,Table1[[#This Row],[OvertimeWages]]/Table1[[#This Row],[OvertimeHours]])</f>
        <v>0</v>
      </c>
      <c r="W873" s="41">
        <f>IF(OR(Table1[[#This Row],[Holiday Hours]]="",Table1[[#This Row],[Holiday Hours]]=0),Table1[[#This Row],[Regular Hourly Wage]],Table1[[#This Row],[Holiday Wages]]/Table1[[#This Row],[Holiday Hours]])</f>
        <v>0</v>
      </c>
      <c r="X873" s="41" t="str">
        <f>IF(Table1[[#This Row],[Regular Hourly Wage]]&lt;14.05,"$14.75",IF(Table1[[#This Row],[Regular Hourly Wage]]&lt;30,"5%","None"))</f>
        <v>$14.75</v>
      </c>
      <c r="Y873" s="41">
        <f>IF(Table1[[#This Row],[Wage Category]]="5%",Table1[[#This Row],[Regular Hourly Wage]]*1.05,IF(Table1[[#This Row],[Wage Category]]="$14.75",14.75,Table1[[#This Row],[Regular Hourly Wage]]))</f>
        <v>14.75</v>
      </c>
      <c r="Z873" s="41">
        <f>(1+IF(Table1[[#This Row],[Regular Hourly Wage]]=0,0.5,(Table1[[#This Row],[Overtime Hourly Wage]]-Table1[[#This Row],[Regular Hourly Wage]])/Table1[[#This Row],[Regular Hourly Wage]]))*Table1[[#This Row],[Regular Wage Cap]]</f>
        <v>22.125</v>
      </c>
      <c r="AA873" s="41">
        <f>(1+IF(Table1[[#This Row],[Regular Hourly Wage]]=0,0,(Table1[[#This Row],[Holiday Hourly Wage]]-Table1[[#This Row],[Regular Hourly Wage]])/Table1[[#This Row],[Regular Hourly Wage]]))*Table1[[#This Row],[Regular Wage Cap]]</f>
        <v>14.75</v>
      </c>
      <c r="AB873" s="41">
        <f>Table1[[#This Row],[Regular Hours3]]*Table1[[#This Row],[Regular Hourly Wage]]</f>
        <v>0</v>
      </c>
      <c r="AC873" s="41">
        <f>Table1[[#This Row],[OvertimeHours5]]*Table1[[#This Row],[Overtime Hourly Wage]]</f>
        <v>0</v>
      </c>
      <c r="AD873" s="41">
        <f>Table1[[#This Row],[Holiday Hours7]]*Table1[[#This Row],[Holiday Hourly Wage]]</f>
        <v>0</v>
      </c>
      <c r="AE873" s="41">
        <f>SUM(Table1[[#This Row],[Regular10]:[Holiday12]])</f>
        <v>0</v>
      </c>
      <c r="AF873" s="41">
        <f>Table1[[#This Row],[Regular Hours3]]*Table1[[#This Row],[Regular Wage Cap]]</f>
        <v>0</v>
      </c>
      <c r="AG873" s="41">
        <f>Table1[[#This Row],[OvertimeHours5]]*Table1[[#This Row],[Overtime Wage Cap]]</f>
        <v>0</v>
      </c>
      <c r="AH873" s="41">
        <f>Table1[[#This Row],[Holiday Hours7]]*Table1[[#This Row],[Holiday Wage Cap]]</f>
        <v>0</v>
      </c>
      <c r="AI873" s="41">
        <f>SUM(Table1[[#This Row],[Regular]:[Holiday]])</f>
        <v>0</v>
      </c>
      <c r="AJ873" s="41">
        <f>IF(Table1[[#This Row],[Total]]=0,0,Table1[[#This Row],[Total2]]-Table1[[#This Row],[Total]])</f>
        <v>0</v>
      </c>
      <c r="AK873" s="41">
        <f>Table1[[#This Row],[Difference]]*Table1[[#This Row],[DDS Funding Percent]]</f>
        <v>0</v>
      </c>
      <c r="AL873" s="41">
        <f>IF(Table1[[#This Row],[Regular Hourly Wage]]&lt;&gt;0,Table1[[#This Row],[Regular Wage Cap]]-Table1[[#This Row],[Regular Hourly Wage]],0)</f>
        <v>0</v>
      </c>
      <c r="AM873" s="38"/>
      <c r="AN873" s="41">
        <f>Table1[[#This Row],[Wage Difference]]*Table1[[#This Row],[Post Wage Increase Time Off Accruals (Hours)]]</f>
        <v>0</v>
      </c>
      <c r="AO873" s="41">
        <f>Table1[[#This Row],[Min Wage Time Off Accrual Expense]]*Table1[[#This Row],[DDS Funding Percent]]</f>
        <v>0</v>
      </c>
      <c r="AP873" s="1"/>
      <c r="AQ873" s="18"/>
    </row>
    <row r="874" spans="3:43" x14ac:dyDescent="0.25">
      <c r="C874" s="58"/>
      <c r="D874" s="57"/>
      <c r="K874" s="41">
        <f>SUM(Table1[[#This Row],[Regular Wages]],Table1[[#This Row],[OvertimeWages]],Table1[[#This Row],[Holiday Wages]],Table1[[#This Row],[Incentive Payments]])</f>
        <v>0</v>
      </c>
      <c r="L874" s="38"/>
      <c r="M874" s="38"/>
      <c r="N874" s="38"/>
      <c r="O874" s="38"/>
      <c r="P874" s="38"/>
      <c r="Q874" s="38"/>
      <c r="R874" s="38"/>
      <c r="S874" s="41">
        <f>SUM(Table1[[#This Row],[Regular Wages2]],Table1[[#This Row],[OvertimeWages4]],Table1[[#This Row],[Holiday Wages6]],Table1[[#This Row],[Incentive Payments8]])</f>
        <v>0</v>
      </c>
      <c r="T874" s="41">
        <f>SUM(Table1[[#This Row],[Total Pre Min Wage Wages]],Table1[[#This Row],[Total After Min Wage Wages]])</f>
        <v>0</v>
      </c>
      <c r="U874" s="41">
        <f>IFERROR(IF(OR(Table1[[#This Row],[Regular Hours]]=0,Table1[[#This Row],[Regular Hours]]=""),VLOOKUP(Table1[[#This Row],[Position Title]],startingWages!$A$2:$D$200,2, FALSE),Table1[[#This Row],[Regular Wages]]/Table1[[#This Row],[Regular Hours]]),0)</f>
        <v>0</v>
      </c>
      <c r="V874" s="41">
        <f>IF(OR(Table1[[#This Row],[OvertimeHours]]="",Table1[[#This Row],[OvertimeHours]]=0),Table1[[#This Row],[Regular Hourly Wage]]*1.5,Table1[[#This Row],[OvertimeWages]]/Table1[[#This Row],[OvertimeHours]])</f>
        <v>0</v>
      </c>
      <c r="W874" s="41">
        <f>IF(OR(Table1[[#This Row],[Holiday Hours]]="",Table1[[#This Row],[Holiday Hours]]=0),Table1[[#This Row],[Regular Hourly Wage]],Table1[[#This Row],[Holiday Wages]]/Table1[[#This Row],[Holiday Hours]])</f>
        <v>0</v>
      </c>
      <c r="X874" s="41" t="str">
        <f>IF(Table1[[#This Row],[Regular Hourly Wage]]&lt;14.05,"$14.75",IF(Table1[[#This Row],[Regular Hourly Wage]]&lt;30,"5%","None"))</f>
        <v>$14.75</v>
      </c>
      <c r="Y874" s="41">
        <f>IF(Table1[[#This Row],[Wage Category]]="5%",Table1[[#This Row],[Regular Hourly Wage]]*1.05,IF(Table1[[#This Row],[Wage Category]]="$14.75",14.75,Table1[[#This Row],[Regular Hourly Wage]]))</f>
        <v>14.75</v>
      </c>
      <c r="Z874" s="41">
        <f>(1+IF(Table1[[#This Row],[Regular Hourly Wage]]=0,0.5,(Table1[[#This Row],[Overtime Hourly Wage]]-Table1[[#This Row],[Regular Hourly Wage]])/Table1[[#This Row],[Regular Hourly Wage]]))*Table1[[#This Row],[Regular Wage Cap]]</f>
        <v>22.125</v>
      </c>
      <c r="AA874" s="41">
        <f>(1+IF(Table1[[#This Row],[Regular Hourly Wage]]=0,0,(Table1[[#This Row],[Holiday Hourly Wage]]-Table1[[#This Row],[Regular Hourly Wage]])/Table1[[#This Row],[Regular Hourly Wage]]))*Table1[[#This Row],[Regular Wage Cap]]</f>
        <v>14.75</v>
      </c>
      <c r="AB874" s="41">
        <f>Table1[[#This Row],[Regular Hours3]]*Table1[[#This Row],[Regular Hourly Wage]]</f>
        <v>0</v>
      </c>
      <c r="AC874" s="41">
        <f>Table1[[#This Row],[OvertimeHours5]]*Table1[[#This Row],[Overtime Hourly Wage]]</f>
        <v>0</v>
      </c>
      <c r="AD874" s="41">
        <f>Table1[[#This Row],[Holiday Hours7]]*Table1[[#This Row],[Holiday Hourly Wage]]</f>
        <v>0</v>
      </c>
      <c r="AE874" s="41">
        <f>SUM(Table1[[#This Row],[Regular10]:[Holiday12]])</f>
        <v>0</v>
      </c>
      <c r="AF874" s="41">
        <f>Table1[[#This Row],[Regular Hours3]]*Table1[[#This Row],[Regular Wage Cap]]</f>
        <v>0</v>
      </c>
      <c r="AG874" s="41">
        <f>Table1[[#This Row],[OvertimeHours5]]*Table1[[#This Row],[Overtime Wage Cap]]</f>
        <v>0</v>
      </c>
      <c r="AH874" s="41">
        <f>Table1[[#This Row],[Holiday Hours7]]*Table1[[#This Row],[Holiday Wage Cap]]</f>
        <v>0</v>
      </c>
      <c r="AI874" s="41">
        <f>SUM(Table1[[#This Row],[Regular]:[Holiday]])</f>
        <v>0</v>
      </c>
      <c r="AJ874" s="41">
        <f>IF(Table1[[#This Row],[Total]]=0,0,Table1[[#This Row],[Total2]]-Table1[[#This Row],[Total]])</f>
        <v>0</v>
      </c>
      <c r="AK874" s="41">
        <f>Table1[[#This Row],[Difference]]*Table1[[#This Row],[DDS Funding Percent]]</f>
        <v>0</v>
      </c>
      <c r="AL874" s="41">
        <f>IF(Table1[[#This Row],[Regular Hourly Wage]]&lt;&gt;0,Table1[[#This Row],[Regular Wage Cap]]-Table1[[#This Row],[Regular Hourly Wage]],0)</f>
        <v>0</v>
      </c>
      <c r="AM874" s="38"/>
      <c r="AN874" s="41">
        <f>Table1[[#This Row],[Wage Difference]]*Table1[[#This Row],[Post Wage Increase Time Off Accruals (Hours)]]</f>
        <v>0</v>
      </c>
      <c r="AO874" s="41">
        <f>Table1[[#This Row],[Min Wage Time Off Accrual Expense]]*Table1[[#This Row],[DDS Funding Percent]]</f>
        <v>0</v>
      </c>
      <c r="AP874" s="1"/>
      <c r="AQ874" s="18"/>
    </row>
    <row r="875" spans="3:43" x14ac:dyDescent="0.25">
      <c r="C875" s="58"/>
      <c r="D875" s="57"/>
      <c r="K875" s="41">
        <f>SUM(Table1[[#This Row],[Regular Wages]],Table1[[#This Row],[OvertimeWages]],Table1[[#This Row],[Holiday Wages]],Table1[[#This Row],[Incentive Payments]])</f>
        <v>0</v>
      </c>
      <c r="L875" s="38"/>
      <c r="M875" s="38"/>
      <c r="N875" s="38"/>
      <c r="O875" s="38"/>
      <c r="P875" s="38"/>
      <c r="Q875" s="38"/>
      <c r="R875" s="38"/>
      <c r="S875" s="41">
        <f>SUM(Table1[[#This Row],[Regular Wages2]],Table1[[#This Row],[OvertimeWages4]],Table1[[#This Row],[Holiday Wages6]],Table1[[#This Row],[Incentive Payments8]])</f>
        <v>0</v>
      </c>
      <c r="T875" s="41">
        <f>SUM(Table1[[#This Row],[Total Pre Min Wage Wages]],Table1[[#This Row],[Total After Min Wage Wages]])</f>
        <v>0</v>
      </c>
      <c r="U875" s="41">
        <f>IFERROR(IF(OR(Table1[[#This Row],[Regular Hours]]=0,Table1[[#This Row],[Regular Hours]]=""),VLOOKUP(Table1[[#This Row],[Position Title]],startingWages!$A$2:$D$200,2, FALSE),Table1[[#This Row],[Regular Wages]]/Table1[[#This Row],[Regular Hours]]),0)</f>
        <v>0</v>
      </c>
      <c r="V875" s="41">
        <f>IF(OR(Table1[[#This Row],[OvertimeHours]]="",Table1[[#This Row],[OvertimeHours]]=0),Table1[[#This Row],[Regular Hourly Wage]]*1.5,Table1[[#This Row],[OvertimeWages]]/Table1[[#This Row],[OvertimeHours]])</f>
        <v>0</v>
      </c>
      <c r="W875" s="41">
        <f>IF(OR(Table1[[#This Row],[Holiday Hours]]="",Table1[[#This Row],[Holiday Hours]]=0),Table1[[#This Row],[Regular Hourly Wage]],Table1[[#This Row],[Holiday Wages]]/Table1[[#This Row],[Holiday Hours]])</f>
        <v>0</v>
      </c>
      <c r="X875" s="41" t="str">
        <f>IF(Table1[[#This Row],[Regular Hourly Wage]]&lt;14.05,"$14.75",IF(Table1[[#This Row],[Regular Hourly Wage]]&lt;30,"5%","None"))</f>
        <v>$14.75</v>
      </c>
      <c r="Y875" s="41">
        <f>IF(Table1[[#This Row],[Wage Category]]="5%",Table1[[#This Row],[Regular Hourly Wage]]*1.05,IF(Table1[[#This Row],[Wage Category]]="$14.75",14.75,Table1[[#This Row],[Regular Hourly Wage]]))</f>
        <v>14.75</v>
      </c>
      <c r="Z875" s="41">
        <f>(1+IF(Table1[[#This Row],[Regular Hourly Wage]]=0,0.5,(Table1[[#This Row],[Overtime Hourly Wage]]-Table1[[#This Row],[Regular Hourly Wage]])/Table1[[#This Row],[Regular Hourly Wage]]))*Table1[[#This Row],[Regular Wage Cap]]</f>
        <v>22.125</v>
      </c>
      <c r="AA875" s="41">
        <f>(1+IF(Table1[[#This Row],[Regular Hourly Wage]]=0,0,(Table1[[#This Row],[Holiday Hourly Wage]]-Table1[[#This Row],[Regular Hourly Wage]])/Table1[[#This Row],[Regular Hourly Wage]]))*Table1[[#This Row],[Regular Wage Cap]]</f>
        <v>14.75</v>
      </c>
      <c r="AB875" s="41">
        <f>Table1[[#This Row],[Regular Hours3]]*Table1[[#This Row],[Regular Hourly Wage]]</f>
        <v>0</v>
      </c>
      <c r="AC875" s="41">
        <f>Table1[[#This Row],[OvertimeHours5]]*Table1[[#This Row],[Overtime Hourly Wage]]</f>
        <v>0</v>
      </c>
      <c r="AD875" s="41">
        <f>Table1[[#This Row],[Holiday Hours7]]*Table1[[#This Row],[Holiday Hourly Wage]]</f>
        <v>0</v>
      </c>
      <c r="AE875" s="41">
        <f>SUM(Table1[[#This Row],[Regular10]:[Holiday12]])</f>
        <v>0</v>
      </c>
      <c r="AF875" s="41">
        <f>Table1[[#This Row],[Regular Hours3]]*Table1[[#This Row],[Regular Wage Cap]]</f>
        <v>0</v>
      </c>
      <c r="AG875" s="41">
        <f>Table1[[#This Row],[OvertimeHours5]]*Table1[[#This Row],[Overtime Wage Cap]]</f>
        <v>0</v>
      </c>
      <c r="AH875" s="41">
        <f>Table1[[#This Row],[Holiday Hours7]]*Table1[[#This Row],[Holiday Wage Cap]]</f>
        <v>0</v>
      </c>
      <c r="AI875" s="41">
        <f>SUM(Table1[[#This Row],[Regular]:[Holiday]])</f>
        <v>0</v>
      </c>
      <c r="AJ875" s="41">
        <f>IF(Table1[[#This Row],[Total]]=0,0,Table1[[#This Row],[Total2]]-Table1[[#This Row],[Total]])</f>
        <v>0</v>
      </c>
      <c r="AK875" s="41">
        <f>Table1[[#This Row],[Difference]]*Table1[[#This Row],[DDS Funding Percent]]</f>
        <v>0</v>
      </c>
      <c r="AL875" s="41">
        <f>IF(Table1[[#This Row],[Regular Hourly Wage]]&lt;&gt;0,Table1[[#This Row],[Regular Wage Cap]]-Table1[[#This Row],[Regular Hourly Wage]],0)</f>
        <v>0</v>
      </c>
      <c r="AM875" s="38"/>
      <c r="AN875" s="41">
        <f>Table1[[#This Row],[Wage Difference]]*Table1[[#This Row],[Post Wage Increase Time Off Accruals (Hours)]]</f>
        <v>0</v>
      </c>
      <c r="AO875" s="41">
        <f>Table1[[#This Row],[Min Wage Time Off Accrual Expense]]*Table1[[#This Row],[DDS Funding Percent]]</f>
        <v>0</v>
      </c>
      <c r="AP875" s="1"/>
      <c r="AQ875" s="18"/>
    </row>
    <row r="876" spans="3:43" x14ac:dyDescent="0.25">
      <c r="C876" s="58"/>
      <c r="D876" s="57"/>
      <c r="K876" s="41">
        <f>SUM(Table1[[#This Row],[Regular Wages]],Table1[[#This Row],[OvertimeWages]],Table1[[#This Row],[Holiday Wages]],Table1[[#This Row],[Incentive Payments]])</f>
        <v>0</v>
      </c>
      <c r="L876" s="38"/>
      <c r="M876" s="38"/>
      <c r="N876" s="38"/>
      <c r="O876" s="38"/>
      <c r="P876" s="38"/>
      <c r="Q876" s="38"/>
      <c r="R876" s="38"/>
      <c r="S876" s="41">
        <f>SUM(Table1[[#This Row],[Regular Wages2]],Table1[[#This Row],[OvertimeWages4]],Table1[[#This Row],[Holiday Wages6]],Table1[[#This Row],[Incentive Payments8]])</f>
        <v>0</v>
      </c>
      <c r="T876" s="41">
        <f>SUM(Table1[[#This Row],[Total Pre Min Wage Wages]],Table1[[#This Row],[Total After Min Wage Wages]])</f>
        <v>0</v>
      </c>
      <c r="U876" s="41">
        <f>IFERROR(IF(OR(Table1[[#This Row],[Regular Hours]]=0,Table1[[#This Row],[Regular Hours]]=""),VLOOKUP(Table1[[#This Row],[Position Title]],startingWages!$A$2:$D$200,2, FALSE),Table1[[#This Row],[Regular Wages]]/Table1[[#This Row],[Regular Hours]]),0)</f>
        <v>0</v>
      </c>
      <c r="V876" s="41">
        <f>IF(OR(Table1[[#This Row],[OvertimeHours]]="",Table1[[#This Row],[OvertimeHours]]=0),Table1[[#This Row],[Regular Hourly Wage]]*1.5,Table1[[#This Row],[OvertimeWages]]/Table1[[#This Row],[OvertimeHours]])</f>
        <v>0</v>
      </c>
      <c r="W876" s="41">
        <f>IF(OR(Table1[[#This Row],[Holiday Hours]]="",Table1[[#This Row],[Holiday Hours]]=0),Table1[[#This Row],[Regular Hourly Wage]],Table1[[#This Row],[Holiday Wages]]/Table1[[#This Row],[Holiday Hours]])</f>
        <v>0</v>
      </c>
      <c r="X876" s="41" t="str">
        <f>IF(Table1[[#This Row],[Regular Hourly Wage]]&lt;14.05,"$14.75",IF(Table1[[#This Row],[Regular Hourly Wage]]&lt;30,"5%","None"))</f>
        <v>$14.75</v>
      </c>
      <c r="Y876" s="41">
        <f>IF(Table1[[#This Row],[Wage Category]]="5%",Table1[[#This Row],[Regular Hourly Wage]]*1.05,IF(Table1[[#This Row],[Wage Category]]="$14.75",14.75,Table1[[#This Row],[Regular Hourly Wage]]))</f>
        <v>14.75</v>
      </c>
      <c r="Z876" s="41">
        <f>(1+IF(Table1[[#This Row],[Regular Hourly Wage]]=0,0.5,(Table1[[#This Row],[Overtime Hourly Wage]]-Table1[[#This Row],[Regular Hourly Wage]])/Table1[[#This Row],[Regular Hourly Wage]]))*Table1[[#This Row],[Regular Wage Cap]]</f>
        <v>22.125</v>
      </c>
      <c r="AA876" s="41">
        <f>(1+IF(Table1[[#This Row],[Regular Hourly Wage]]=0,0,(Table1[[#This Row],[Holiday Hourly Wage]]-Table1[[#This Row],[Regular Hourly Wage]])/Table1[[#This Row],[Regular Hourly Wage]]))*Table1[[#This Row],[Regular Wage Cap]]</f>
        <v>14.75</v>
      </c>
      <c r="AB876" s="41">
        <f>Table1[[#This Row],[Regular Hours3]]*Table1[[#This Row],[Regular Hourly Wage]]</f>
        <v>0</v>
      </c>
      <c r="AC876" s="41">
        <f>Table1[[#This Row],[OvertimeHours5]]*Table1[[#This Row],[Overtime Hourly Wage]]</f>
        <v>0</v>
      </c>
      <c r="AD876" s="41">
        <f>Table1[[#This Row],[Holiday Hours7]]*Table1[[#This Row],[Holiday Hourly Wage]]</f>
        <v>0</v>
      </c>
      <c r="AE876" s="41">
        <f>SUM(Table1[[#This Row],[Regular10]:[Holiday12]])</f>
        <v>0</v>
      </c>
      <c r="AF876" s="41">
        <f>Table1[[#This Row],[Regular Hours3]]*Table1[[#This Row],[Regular Wage Cap]]</f>
        <v>0</v>
      </c>
      <c r="AG876" s="41">
        <f>Table1[[#This Row],[OvertimeHours5]]*Table1[[#This Row],[Overtime Wage Cap]]</f>
        <v>0</v>
      </c>
      <c r="AH876" s="41">
        <f>Table1[[#This Row],[Holiday Hours7]]*Table1[[#This Row],[Holiday Wage Cap]]</f>
        <v>0</v>
      </c>
      <c r="AI876" s="41">
        <f>SUM(Table1[[#This Row],[Regular]:[Holiday]])</f>
        <v>0</v>
      </c>
      <c r="AJ876" s="41">
        <f>IF(Table1[[#This Row],[Total]]=0,0,Table1[[#This Row],[Total2]]-Table1[[#This Row],[Total]])</f>
        <v>0</v>
      </c>
      <c r="AK876" s="41">
        <f>Table1[[#This Row],[Difference]]*Table1[[#This Row],[DDS Funding Percent]]</f>
        <v>0</v>
      </c>
      <c r="AL876" s="41">
        <f>IF(Table1[[#This Row],[Regular Hourly Wage]]&lt;&gt;0,Table1[[#This Row],[Regular Wage Cap]]-Table1[[#This Row],[Regular Hourly Wage]],0)</f>
        <v>0</v>
      </c>
      <c r="AM876" s="38"/>
      <c r="AN876" s="41">
        <f>Table1[[#This Row],[Wage Difference]]*Table1[[#This Row],[Post Wage Increase Time Off Accruals (Hours)]]</f>
        <v>0</v>
      </c>
      <c r="AO876" s="41">
        <f>Table1[[#This Row],[Min Wage Time Off Accrual Expense]]*Table1[[#This Row],[DDS Funding Percent]]</f>
        <v>0</v>
      </c>
      <c r="AP876" s="1"/>
      <c r="AQ876" s="18"/>
    </row>
    <row r="877" spans="3:43" x14ac:dyDescent="0.25">
      <c r="C877" s="58"/>
      <c r="D877" s="57"/>
      <c r="K877" s="41">
        <f>SUM(Table1[[#This Row],[Regular Wages]],Table1[[#This Row],[OvertimeWages]],Table1[[#This Row],[Holiday Wages]],Table1[[#This Row],[Incentive Payments]])</f>
        <v>0</v>
      </c>
      <c r="L877" s="38"/>
      <c r="M877" s="38"/>
      <c r="N877" s="38"/>
      <c r="O877" s="38"/>
      <c r="P877" s="38"/>
      <c r="Q877" s="38"/>
      <c r="R877" s="38"/>
      <c r="S877" s="41">
        <f>SUM(Table1[[#This Row],[Regular Wages2]],Table1[[#This Row],[OvertimeWages4]],Table1[[#This Row],[Holiday Wages6]],Table1[[#This Row],[Incentive Payments8]])</f>
        <v>0</v>
      </c>
      <c r="T877" s="41">
        <f>SUM(Table1[[#This Row],[Total Pre Min Wage Wages]],Table1[[#This Row],[Total After Min Wage Wages]])</f>
        <v>0</v>
      </c>
      <c r="U877" s="41">
        <f>IFERROR(IF(OR(Table1[[#This Row],[Regular Hours]]=0,Table1[[#This Row],[Regular Hours]]=""),VLOOKUP(Table1[[#This Row],[Position Title]],startingWages!$A$2:$D$200,2, FALSE),Table1[[#This Row],[Regular Wages]]/Table1[[#This Row],[Regular Hours]]),0)</f>
        <v>0</v>
      </c>
      <c r="V877" s="41">
        <f>IF(OR(Table1[[#This Row],[OvertimeHours]]="",Table1[[#This Row],[OvertimeHours]]=0),Table1[[#This Row],[Regular Hourly Wage]]*1.5,Table1[[#This Row],[OvertimeWages]]/Table1[[#This Row],[OvertimeHours]])</f>
        <v>0</v>
      </c>
      <c r="W877" s="41">
        <f>IF(OR(Table1[[#This Row],[Holiday Hours]]="",Table1[[#This Row],[Holiday Hours]]=0),Table1[[#This Row],[Regular Hourly Wage]],Table1[[#This Row],[Holiday Wages]]/Table1[[#This Row],[Holiday Hours]])</f>
        <v>0</v>
      </c>
      <c r="X877" s="41" t="str">
        <f>IF(Table1[[#This Row],[Regular Hourly Wage]]&lt;14.05,"$14.75",IF(Table1[[#This Row],[Regular Hourly Wage]]&lt;30,"5%","None"))</f>
        <v>$14.75</v>
      </c>
      <c r="Y877" s="41">
        <f>IF(Table1[[#This Row],[Wage Category]]="5%",Table1[[#This Row],[Regular Hourly Wage]]*1.05,IF(Table1[[#This Row],[Wage Category]]="$14.75",14.75,Table1[[#This Row],[Regular Hourly Wage]]))</f>
        <v>14.75</v>
      </c>
      <c r="Z877" s="41">
        <f>(1+IF(Table1[[#This Row],[Regular Hourly Wage]]=0,0.5,(Table1[[#This Row],[Overtime Hourly Wage]]-Table1[[#This Row],[Regular Hourly Wage]])/Table1[[#This Row],[Regular Hourly Wage]]))*Table1[[#This Row],[Regular Wage Cap]]</f>
        <v>22.125</v>
      </c>
      <c r="AA877" s="41">
        <f>(1+IF(Table1[[#This Row],[Regular Hourly Wage]]=0,0,(Table1[[#This Row],[Holiday Hourly Wage]]-Table1[[#This Row],[Regular Hourly Wage]])/Table1[[#This Row],[Regular Hourly Wage]]))*Table1[[#This Row],[Regular Wage Cap]]</f>
        <v>14.75</v>
      </c>
      <c r="AB877" s="41">
        <f>Table1[[#This Row],[Regular Hours3]]*Table1[[#This Row],[Regular Hourly Wage]]</f>
        <v>0</v>
      </c>
      <c r="AC877" s="41">
        <f>Table1[[#This Row],[OvertimeHours5]]*Table1[[#This Row],[Overtime Hourly Wage]]</f>
        <v>0</v>
      </c>
      <c r="AD877" s="41">
        <f>Table1[[#This Row],[Holiday Hours7]]*Table1[[#This Row],[Holiday Hourly Wage]]</f>
        <v>0</v>
      </c>
      <c r="AE877" s="41">
        <f>SUM(Table1[[#This Row],[Regular10]:[Holiday12]])</f>
        <v>0</v>
      </c>
      <c r="AF877" s="41">
        <f>Table1[[#This Row],[Regular Hours3]]*Table1[[#This Row],[Regular Wage Cap]]</f>
        <v>0</v>
      </c>
      <c r="AG877" s="41">
        <f>Table1[[#This Row],[OvertimeHours5]]*Table1[[#This Row],[Overtime Wage Cap]]</f>
        <v>0</v>
      </c>
      <c r="AH877" s="41">
        <f>Table1[[#This Row],[Holiday Hours7]]*Table1[[#This Row],[Holiday Wage Cap]]</f>
        <v>0</v>
      </c>
      <c r="AI877" s="41">
        <f>SUM(Table1[[#This Row],[Regular]:[Holiday]])</f>
        <v>0</v>
      </c>
      <c r="AJ877" s="41">
        <f>IF(Table1[[#This Row],[Total]]=0,0,Table1[[#This Row],[Total2]]-Table1[[#This Row],[Total]])</f>
        <v>0</v>
      </c>
      <c r="AK877" s="41">
        <f>Table1[[#This Row],[Difference]]*Table1[[#This Row],[DDS Funding Percent]]</f>
        <v>0</v>
      </c>
      <c r="AL877" s="41">
        <f>IF(Table1[[#This Row],[Regular Hourly Wage]]&lt;&gt;0,Table1[[#This Row],[Regular Wage Cap]]-Table1[[#This Row],[Regular Hourly Wage]],0)</f>
        <v>0</v>
      </c>
      <c r="AM877" s="38"/>
      <c r="AN877" s="41">
        <f>Table1[[#This Row],[Wage Difference]]*Table1[[#This Row],[Post Wage Increase Time Off Accruals (Hours)]]</f>
        <v>0</v>
      </c>
      <c r="AO877" s="41">
        <f>Table1[[#This Row],[Min Wage Time Off Accrual Expense]]*Table1[[#This Row],[DDS Funding Percent]]</f>
        <v>0</v>
      </c>
      <c r="AP877" s="1"/>
      <c r="AQ877" s="18"/>
    </row>
    <row r="878" spans="3:43" x14ac:dyDescent="0.25">
      <c r="C878" s="58"/>
      <c r="D878" s="57"/>
      <c r="K878" s="41">
        <f>SUM(Table1[[#This Row],[Regular Wages]],Table1[[#This Row],[OvertimeWages]],Table1[[#This Row],[Holiday Wages]],Table1[[#This Row],[Incentive Payments]])</f>
        <v>0</v>
      </c>
      <c r="L878" s="38"/>
      <c r="M878" s="38"/>
      <c r="N878" s="38"/>
      <c r="O878" s="38"/>
      <c r="P878" s="38"/>
      <c r="Q878" s="38"/>
      <c r="R878" s="38"/>
      <c r="S878" s="41">
        <f>SUM(Table1[[#This Row],[Regular Wages2]],Table1[[#This Row],[OvertimeWages4]],Table1[[#This Row],[Holiday Wages6]],Table1[[#This Row],[Incentive Payments8]])</f>
        <v>0</v>
      </c>
      <c r="T878" s="41">
        <f>SUM(Table1[[#This Row],[Total Pre Min Wage Wages]],Table1[[#This Row],[Total After Min Wage Wages]])</f>
        <v>0</v>
      </c>
      <c r="U878" s="41">
        <f>IFERROR(IF(OR(Table1[[#This Row],[Regular Hours]]=0,Table1[[#This Row],[Regular Hours]]=""),VLOOKUP(Table1[[#This Row],[Position Title]],startingWages!$A$2:$D$200,2, FALSE),Table1[[#This Row],[Regular Wages]]/Table1[[#This Row],[Regular Hours]]),0)</f>
        <v>0</v>
      </c>
      <c r="V878" s="41">
        <f>IF(OR(Table1[[#This Row],[OvertimeHours]]="",Table1[[#This Row],[OvertimeHours]]=0),Table1[[#This Row],[Regular Hourly Wage]]*1.5,Table1[[#This Row],[OvertimeWages]]/Table1[[#This Row],[OvertimeHours]])</f>
        <v>0</v>
      </c>
      <c r="W878" s="41">
        <f>IF(OR(Table1[[#This Row],[Holiday Hours]]="",Table1[[#This Row],[Holiday Hours]]=0),Table1[[#This Row],[Regular Hourly Wage]],Table1[[#This Row],[Holiday Wages]]/Table1[[#This Row],[Holiday Hours]])</f>
        <v>0</v>
      </c>
      <c r="X878" s="41" t="str">
        <f>IF(Table1[[#This Row],[Regular Hourly Wage]]&lt;14.05,"$14.75",IF(Table1[[#This Row],[Regular Hourly Wage]]&lt;30,"5%","None"))</f>
        <v>$14.75</v>
      </c>
      <c r="Y878" s="41">
        <f>IF(Table1[[#This Row],[Wage Category]]="5%",Table1[[#This Row],[Regular Hourly Wage]]*1.05,IF(Table1[[#This Row],[Wage Category]]="$14.75",14.75,Table1[[#This Row],[Regular Hourly Wage]]))</f>
        <v>14.75</v>
      </c>
      <c r="Z878" s="41">
        <f>(1+IF(Table1[[#This Row],[Regular Hourly Wage]]=0,0.5,(Table1[[#This Row],[Overtime Hourly Wage]]-Table1[[#This Row],[Regular Hourly Wage]])/Table1[[#This Row],[Regular Hourly Wage]]))*Table1[[#This Row],[Regular Wage Cap]]</f>
        <v>22.125</v>
      </c>
      <c r="AA878" s="41">
        <f>(1+IF(Table1[[#This Row],[Regular Hourly Wage]]=0,0,(Table1[[#This Row],[Holiday Hourly Wage]]-Table1[[#This Row],[Regular Hourly Wage]])/Table1[[#This Row],[Regular Hourly Wage]]))*Table1[[#This Row],[Regular Wage Cap]]</f>
        <v>14.75</v>
      </c>
      <c r="AB878" s="41">
        <f>Table1[[#This Row],[Regular Hours3]]*Table1[[#This Row],[Regular Hourly Wage]]</f>
        <v>0</v>
      </c>
      <c r="AC878" s="41">
        <f>Table1[[#This Row],[OvertimeHours5]]*Table1[[#This Row],[Overtime Hourly Wage]]</f>
        <v>0</v>
      </c>
      <c r="AD878" s="41">
        <f>Table1[[#This Row],[Holiday Hours7]]*Table1[[#This Row],[Holiday Hourly Wage]]</f>
        <v>0</v>
      </c>
      <c r="AE878" s="41">
        <f>SUM(Table1[[#This Row],[Regular10]:[Holiday12]])</f>
        <v>0</v>
      </c>
      <c r="AF878" s="41">
        <f>Table1[[#This Row],[Regular Hours3]]*Table1[[#This Row],[Regular Wage Cap]]</f>
        <v>0</v>
      </c>
      <c r="AG878" s="41">
        <f>Table1[[#This Row],[OvertimeHours5]]*Table1[[#This Row],[Overtime Wage Cap]]</f>
        <v>0</v>
      </c>
      <c r="AH878" s="41">
        <f>Table1[[#This Row],[Holiday Hours7]]*Table1[[#This Row],[Holiday Wage Cap]]</f>
        <v>0</v>
      </c>
      <c r="AI878" s="41">
        <f>SUM(Table1[[#This Row],[Regular]:[Holiday]])</f>
        <v>0</v>
      </c>
      <c r="AJ878" s="41">
        <f>IF(Table1[[#This Row],[Total]]=0,0,Table1[[#This Row],[Total2]]-Table1[[#This Row],[Total]])</f>
        <v>0</v>
      </c>
      <c r="AK878" s="41">
        <f>Table1[[#This Row],[Difference]]*Table1[[#This Row],[DDS Funding Percent]]</f>
        <v>0</v>
      </c>
      <c r="AL878" s="41">
        <f>IF(Table1[[#This Row],[Regular Hourly Wage]]&lt;&gt;0,Table1[[#This Row],[Regular Wage Cap]]-Table1[[#This Row],[Regular Hourly Wage]],0)</f>
        <v>0</v>
      </c>
      <c r="AM878" s="38"/>
      <c r="AN878" s="41">
        <f>Table1[[#This Row],[Wage Difference]]*Table1[[#This Row],[Post Wage Increase Time Off Accruals (Hours)]]</f>
        <v>0</v>
      </c>
      <c r="AO878" s="41">
        <f>Table1[[#This Row],[Min Wage Time Off Accrual Expense]]*Table1[[#This Row],[DDS Funding Percent]]</f>
        <v>0</v>
      </c>
      <c r="AP878" s="1"/>
      <c r="AQ878" s="18"/>
    </row>
    <row r="879" spans="3:43" x14ac:dyDescent="0.25">
      <c r="C879" s="58"/>
      <c r="D879" s="57"/>
      <c r="K879" s="41">
        <f>SUM(Table1[[#This Row],[Regular Wages]],Table1[[#This Row],[OvertimeWages]],Table1[[#This Row],[Holiday Wages]],Table1[[#This Row],[Incentive Payments]])</f>
        <v>0</v>
      </c>
      <c r="L879" s="38"/>
      <c r="M879" s="38"/>
      <c r="N879" s="38"/>
      <c r="O879" s="38"/>
      <c r="P879" s="38"/>
      <c r="Q879" s="38"/>
      <c r="R879" s="38"/>
      <c r="S879" s="41">
        <f>SUM(Table1[[#This Row],[Regular Wages2]],Table1[[#This Row],[OvertimeWages4]],Table1[[#This Row],[Holiday Wages6]],Table1[[#This Row],[Incentive Payments8]])</f>
        <v>0</v>
      </c>
      <c r="T879" s="41">
        <f>SUM(Table1[[#This Row],[Total Pre Min Wage Wages]],Table1[[#This Row],[Total After Min Wage Wages]])</f>
        <v>0</v>
      </c>
      <c r="U879" s="41">
        <f>IFERROR(IF(OR(Table1[[#This Row],[Regular Hours]]=0,Table1[[#This Row],[Regular Hours]]=""),VLOOKUP(Table1[[#This Row],[Position Title]],startingWages!$A$2:$D$200,2, FALSE),Table1[[#This Row],[Regular Wages]]/Table1[[#This Row],[Regular Hours]]),0)</f>
        <v>0</v>
      </c>
      <c r="V879" s="41">
        <f>IF(OR(Table1[[#This Row],[OvertimeHours]]="",Table1[[#This Row],[OvertimeHours]]=0),Table1[[#This Row],[Regular Hourly Wage]]*1.5,Table1[[#This Row],[OvertimeWages]]/Table1[[#This Row],[OvertimeHours]])</f>
        <v>0</v>
      </c>
      <c r="W879" s="41">
        <f>IF(OR(Table1[[#This Row],[Holiday Hours]]="",Table1[[#This Row],[Holiday Hours]]=0),Table1[[#This Row],[Regular Hourly Wage]],Table1[[#This Row],[Holiday Wages]]/Table1[[#This Row],[Holiday Hours]])</f>
        <v>0</v>
      </c>
      <c r="X879" s="41" t="str">
        <f>IF(Table1[[#This Row],[Regular Hourly Wage]]&lt;14.05,"$14.75",IF(Table1[[#This Row],[Regular Hourly Wage]]&lt;30,"5%","None"))</f>
        <v>$14.75</v>
      </c>
      <c r="Y879" s="41">
        <f>IF(Table1[[#This Row],[Wage Category]]="5%",Table1[[#This Row],[Regular Hourly Wage]]*1.05,IF(Table1[[#This Row],[Wage Category]]="$14.75",14.75,Table1[[#This Row],[Regular Hourly Wage]]))</f>
        <v>14.75</v>
      </c>
      <c r="Z879" s="41">
        <f>(1+IF(Table1[[#This Row],[Regular Hourly Wage]]=0,0.5,(Table1[[#This Row],[Overtime Hourly Wage]]-Table1[[#This Row],[Regular Hourly Wage]])/Table1[[#This Row],[Regular Hourly Wage]]))*Table1[[#This Row],[Regular Wage Cap]]</f>
        <v>22.125</v>
      </c>
      <c r="AA879" s="41">
        <f>(1+IF(Table1[[#This Row],[Regular Hourly Wage]]=0,0,(Table1[[#This Row],[Holiday Hourly Wage]]-Table1[[#This Row],[Regular Hourly Wage]])/Table1[[#This Row],[Regular Hourly Wage]]))*Table1[[#This Row],[Regular Wage Cap]]</f>
        <v>14.75</v>
      </c>
      <c r="AB879" s="41">
        <f>Table1[[#This Row],[Regular Hours3]]*Table1[[#This Row],[Regular Hourly Wage]]</f>
        <v>0</v>
      </c>
      <c r="AC879" s="41">
        <f>Table1[[#This Row],[OvertimeHours5]]*Table1[[#This Row],[Overtime Hourly Wage]]</f>
        <v>0</v>
      </c>
      <c r="AD879" s="41">
        <f>Table1[[#This Row],[Holiday Hours7]]*Table1[[#This Row],[Holiday Hourly Wage]]</f>
        <v>0</v>
      </c>
      <c r="AE879" s="41">
        <f>SUM(Table1[[#This Row],[Regular10]:[Holiday12]])</f>
        <v>0</v>
      </c>
      <c r="AF879" s="41">
        <f>Table1[[#This Row],[Regular Hours3]]*Table1[[#This Row],[Regular Wage Cap]]</f>
        <v>0</v>
      </c>
      <c r="AG879" s="41">
        <f>Table1[[#This Row],[OvertimeHours5]]*Table1[[#This Row],[Overtime Wage Cap]]</f>
        <v>0</v>
      </c>
      <c r="AH879" s="41">
        <f>Table1[[#This Row],[Holiday Hours7]]*Table1[[#This Row],[Holiday Wage Cap]]</f>
        <v>0</v>
      </c>
      <c r="AI879" s="41">
        <f>SUM(Table1[[#This Row],[Regular]:[Holiday]])</f>
        <v>0</v>
      </c>
      <c r="AJ879" s="41">
        <f>IF(Table1[[#This Row],[Total]]=0,0,Table1[[#This Row],[Total2]]-Table1[[#This Row],[Total]])</f>
        <v>0</v>
      </c>
      <c r="AK879" s="41">
        <f>Table1[[#This Row],[Difference]]*Table1[[#This Row],[DDS Funding Percent]]</f>
        <v>0</v>
      </c>
      <c r="AL879" s="41">
        <f>IF(Table1[[#This Row],[Regular Hourly Wage]]&lt;&gt;0,Table1[[#This Row],[Regular Wage Cap]]-Table1[[#This Row],[Regular Hourly Wage]],0)</f>
        <v>0</v>
      </c>
      <c r="AM879" s="38"/>
      <c r="AN879" s="41">
        <f>Table1[[#This Row],[Wage Difference]]*Table1[[#This Row],[Post Wage Increase Time Off Accruals (Hours)]]</f>
        <v>0</v>
      </c>
      <c r="AO879" s="41">
        <f>Table1[[#This Row],[Min Wage Time Off Accrual Expense]]*Table1[[#This Row],[DDS Funding Percent]]</f>
        <v>0</v>
      </c>
      <c r="AP879" s="1"/>
      <c r="AQ879" s="18"/>
    </row>
    <row r="880" spans="3:43" x14ac:dyDescent="0.25">
      <c r="C880" s="58"/>
      <c r="D880" s="57"/>
      <c r="K880" s="41">
        <f>SUM(Table1[[#This Row],[Regular Wages]],Table1[[#This Row],[OvertimeWages]],Table1[[#This Row],[Holiday Wages]],Table1[[#This Row],[Incentive Payments]])</f>
        <v>0</v>
      </c>
      <c r="L880" s="38"/>
      <c r="M880" s="38"/>
      <c r="N880" s="38"/>
      <c r="O880" s="38"/>
      <c r="P880" s="38"/>
      <c r="Q880" s="38"/>
      <c r="R880" s="38"/>
      <c r="S880" s="41">
        <f>SUM(Table1[[#This Row],[Regular Wages2]],Table1[[#This Row],[OvertimeWages4]],Table1[[#This Row],[Holiday Wages6]],Table1[[#This Row],[Incentive Payments8]])</f>
        <v>0</v>
      </c>
      <c r="T880" s="41">
        <f>SUM(Table1[[#This Row],[Total Pre Min Wage Wages]],Table1[[#This Row],[Total After Min Wage Wages]])</f>
        <v>0</v>
      </c>
      <c r="U880" s="41">
        <f>IFERROR(IF(OR(Table1[[#This Row],[Regular Hours]]=0,Table1[[#This Row],[Regular Hours]]=""),VLOOKUP(Table1[[#This Row],[Position Title]],startingWages!$A$2:$D$200,2, FALSE),Table1[[#This Row],[Regular Wages]]/Table1[[#This Row],[Regular Hours]]),0)</f>
        <v>0</v>
      </c>
      <c r="V880" s="41">
        <f>IF(OR(Table1[[#This Row],[OvertimeHours]]="",Table1[[#This Row],[OvertimeHours]]=0),Table1[[#This Row],[Regular Hourly Wage]]*1.5,Table1[[#This Row],[OvertimeWages]]/Table1[[#This Row],[OvertimeHours]])</f>
        <v>0</v>
      </c>
      <c r="W880" s="41">
        <f>IF(OR(Table1[[#This Row],[Holiday Hours]]="",Table1[[#This Row],[Holiday Hours]]=0),Table1[[#This Row],[Regular Hourly Wage]],Table1[[#This Row],[Holiday Wages]]/Table1[[#This Row],[Holiday Hours]])</f>
        <v>0</v>
      </c>
      <c r="X880" s="41" t="str">
        <f>IF(Table1[[#This Row],[Regular Hourly Wage]]&lt;14.05,"$14.75",IF(Table1[[#This Row],[Regular Hourly Wage]]&lt;30,"5%","None"))</f>
        <v>$14.75</v>
      </c>
      <c r="Y880" s="41">
        <f>IF(Table1[[#This Row],[Wage Category]]="5%",Table1[[#This Row],[Regular Hourly Wage]]*1.05,IF(Table1[[#This Row],[Wage Category]]="$14.75",14.75,Table1[[#This Row],[Regular Hourly Wage]]))</f>
        <v>14.75</v>
      </c>
      <c r="Z880" s="41">
        <f>(1+IF(Table1[[#This Row],[Regular Hourly Wage]]=0,0.5,(Table1[[#This Row],[Overtime Hourly Wage]]-Table1[[#This Row],[Regular Hourly Wage]])/Table1[[#This Row],[Regular Hourly Wage]]))*Table1[[#This Row],[Regular Wage Cap]]</f>
        <v>22.125</v>
      </c>
      <c r="AA880" s="41">
        <f>(1+IF(Table1[[#This Row],[Regular Hourly Wage]]=0,0,(Table1[[#This Row],[Holiday Hourly Wage]]-Table1[[#This Row],[Regular Hourly Wage]])/Table1[[#This Row],[Regular Hourly Wage]]))*Table1[[#This Row],[Regular Wage Cap]]</f>
        <v>14.75</v>
      </c>
      <c r="AB880" s="41">
        <f>Table1[[#This Row],[Regular Hours3]]*Table1[[#This Row],[Regular Hourly Wage]]</f>
        <v>0</v>
      </c>
      <c r="AC880" s="41">
        <f>Table1[[#This Row],[OvertimeHours5]]*Table1[[#This Row],[Overtime Hourly Wage]]</f>
        <v>0</v>
      </c>
      <c r="AD880" s="41">
        <f>Table1[[#This Row],[Holiday Hours7]]*Table1[[#This Row],[Holiday Hourly Wage]]</f>
        <v>0</v>
      </c>
      <c r="AE880" s="41">
        <f>SUM(Table1[[#This Row],[Regular10]:[Holiday12]])</f>
        <v>0</v>
      </c>
      <c r="AF880" s="41">
        <f>Table1[[#This Row],[Regular Hours3]]*Table1[[#This Row],[Regular Wage Cap]]</f>
        <v>0</v>
      </c>
      <c r="AG880" s="41">
        <f>Table1[[#This Row],[OvertimeHours5]]*Table1[[#This Row],[Overtime Wage Cap]]</f>
        <v>0</v>
      </c>
      <c r="AH880" s="41">
        <f>Table1[[#This Row],[Holiday Hours7]]*Table1[[#This Row],[Holiday Wage Cap]]</f>
        <v>0</v>
      </c>
      <c r="AI880" s="41">
        <f>SUM(Table1[[#This Row],[Regular]:[Holiday]])</f>
        <v>0</v>
      </c>
      <c r="AJ880" s="41">
        <f>IF(Table1[[#This Row],[Total]]=0,0,Table1[[#This Row],[Total2]]-Table1[[#This Row],[Total]])</f>
        <v>0</v>
      </c>
      <c r="AK880" s="41">
        <f>Table1[[#This Row],[Difference]]*Table1[[#This Row],[DDS Funding Percent]]</f>
        <v>0</v>
      </c>
      <c r="AL880" s="41">
        <f>IF(Table1[[#This Row],[Regular Hourly Wage]]&lt;&gt;0,Table1[[#This Row],[Regular Wage Cap]]-Table1[[#This Row],[Regular Hourly Wage]],0)</f>
        <v>0</v>
      </c>
      <c r="AM880" s="38"/>
      <c r="AN880" s="41">
        <f>Table1[[#This Row],[Wage Difference]]*Table1[[#This Row],[Post Wage Increase Time Off Accruals (Hours)]]</f>
        <v>0</v>
      </c>
      <c r="AO880" s="41">
        <f>Table1[[#This Row],[Min Wage Time Off Accrual Expense]]*Table1[[#This Row],[DDS Funding Percent]]</f>
        <v>0</v>
      </c>
      <c r="AP880" s="1"/>
      <c r="AQ880" s="18"/>
    </row>
    <row r="881" spans="3:43" x14ac:dyDescent="0.25">
      <c r="C881" s="58"/>
      <c r="D881" s="57"/>
      <c r="K881" s="41">
        <f>SUM(Table1[[#This Row],[Regular Wages]],Table1[[#This Row],[OvertimeWages]],Table1[[#This Row],[Holiday Wages]],Table1[[#This Row],[Incentive Payments]])</f>
        <v>0</v>
      </c>
      <c r="L881" s="38"/>
      <c r="M881" s="38"/>
      <c r="N881" s="38"/>
      <c r="O881" s="38"/>
      <c r="P881" s="38"/>
      <c r="Q881" s="38"/>
      <c r="R881" s="38"/>
      <c r="S881" s="41">
        <f>SUM(Table1[[#This Row],[Regular Wages2]],Table1[[#This Row],[OvertimeWages4]],Table1[[#This Row],[Holiday Wages6]],Table1[[#This Row],[Incentive Payments8]])</f>
        <v>0</v>
      </c>
      <c r="T881" s="41">
        <f>SUM(Table1[[#This Row],[Total Pre Min Wage Wages]],Table1[[#This Row],[Total After Min Wage Wages]])</f>
        <v>0</v>
      </c>
      <c r="U881" s="41">
        <f>IFERROR(IF(OR(Table1[[#This Row],[Regular Hours]]=0,Table1[[#This Row],[Regular Hours]]=""),VLOOKUP(Table1[[#This Row],[Position Title]],startingWages!$A$2:$D$200,2, FALSE),Table1[[#This Row],[Regular Wages]]/Table1[[#This Row],[Regular Hours]]),0)</f>
        <v>0</v>
      </c>
      <c r="V881" s="41">
        <f>IF(OR(Table1[[#This Row],[OvertimeHours]]="",Table1[[#This Row],[OvertimeHours]]=0),Table1[[#This Row],[Regular Hourly Wage]]*1.5,Table1[[#This Row],[OvertimeWages]]/Table1[[#This Row],[OvertimeHours]])</f>
        <v>0</v>
      </c>
      <c r="W881" s="41">
        <f>IF(OR(Table1[[#This Row],[Holiday Hours]]="",Table1[[#This Row],[Holiday Hours]]=0),Table1[[#This Row],[Regular Hourly Wage]],Table1[[#This Row],[Holiday Wages]]/Table1[[#This Row],[Holiday Hours]])</f>
        <v>0</v>
      </c>
      <c r="X881" s="41" t="str">
        <f>IF(Table1[[#This Row],[Regular Hourly Wage]]&lt;14.05,"$14.75",IF(Table1[[#This Row],[Regular Hourly Wage]]&lt;30,"5%","None"))</f>
        <v>$14.75</v>
      </c>
      <c r="Y881" s="41">
        <f>IF(Table1[[#This Row],[Wage Category]]="5%",Table1[[#This Row],[Regular Hourly Wage]]*1.05,IF(Table1[[#This Row],[Wage Category]]="$14.75",14.75,Table1[[#This Row],[Regular Hourly Wage]]))</f>
        <v>14.75</v>
      </c>
      <c r="Z881" s="41">
        <f>(1+IF(Table1[[#This Row],[Regular Hourly Wage]]=0,0.5,(Table1[[#This Row],[Overtime Hourly Wage]]-Table1[[#This Row],[Regular Hourly Wage]])/Table1[[#This Row],[Regular Hourly Wage]]))*Table1[[#This Row],[Regular Wage Cap]]</f>
        <v>22.125</v>
      </c>
      <c r="AA881" s="41">
        <f>(1+IF(Table1[[#This Row],[Regular Hourly Wage]]=0,0,(Table1[[#This Row],[Holiday Hourly Wage]]-Table1[[#This Row],[Regular Hourly Wage]])/Table1[[#This Row],[Regular Hourly Wage]]))*Table1[[#This Row],[Regular Wage Cap]]</f>
        <v>14.75</v>
      </c>
      <c r="AB881" s="41">
        <f>Table1[[#This Row],[Regular Hours3]]*Table1[[#This Row],[Regular Hourly Wage]]</f>
        <v>0</v>
      </c>
      <c r="AC881" s="41">
        <f>Table1[[#This Row],[OvertimeHours5]]*Table1[[#This Row],[Overtime Hourly Wage]]</f>
        <v>0</v>
      </c>
      <c r="AD881" s="41">
        <f>Table1[[#This Row],[Holiday Hours7]]*Table1[[#This Row],[Holiday Hourly Wage]]</f>
        <v>0</v>
      </c>
      <c r="AE881" s="41">
        <f>SUM(Table1[[#This Row],[Regular10]:[Holiday12]])</f>
        <v>0</v>
      </c>
      <c r="AF881" s="41">
        <f>Table1[[#This Row],[Regular Hours3]]*Table1[[#This Row],[Regular Wage Cap]]</f>
        <v>0</v>
      </c>
      <c r="AG881" s="41">
        <f>Table1[[#This Row],[OvertimeHours5]]*Table1[[#This Row],[Overtime Wage Cap]]</f>
        <v>0</v>
      </c>
      <c r="AH881" s="41">
        <f>Table1[[#This Row],[Holiday Hours7]]*Table1[[#This Row],[Holiday Wage Cap]]</f>
        <v>0</v>
      </c>
      <c r="AI881" s="41">
        <f>SUM(Table1[[#This Row],[Regular]:[Holiday]])</f>
        <v>0</v>
      </c>
      <c r="AJ881" s="41">
        <f>IF(Table1[[#This Row],[Total]]=0,0,Table1[[#This Row],[Total2]]-Table1[[#This Row],[Total]])</f>
        <v>0</v>
      </c>
      <c r="AK881" s="41">
        <f>Table1[[#This Row],[Difference]]*Table1[[#This Row],[DDS Funding Percent]]</f>
        <v>0</v>
      </c>
      <c r="AL881" s="41">
        <f>IF(Table1[[#This Row],[Regular Hourly Wage]]&lt;&gt;0,Table1[[#This Row],[Regular Wage Cap]]-Table1[[#This Row],[Regular Hourly Wage]],0)</f>
        <v>0</v>
      </c>
      <c r="AM881" s="38"/>
      <c r="AN881" s="41">
        <f>Table1[[#This Row],[Wage Difference]]*Table1[[#This Row],[Post Wage Increase Time Off Accruals (Hours)]]</f>
        <v>0</v>
      </c>
      <c r="AO881" s="41">
        <f>Table1[[#This Row],[Min Wage Time Off Accrual Expense]]*Table1[[#This Row],[DDS Funding Percent]]</f>
        <v>0</v>
      </c>
      <c r="AP881" s="1"/>
      <c r="AQ881" s="18"/>
    </row>
    <row r="882" spans="3:43" x14ac:dyDescent="0.25">
      <c r="C882" s="58"/>
      <c r="D882" s="57"/>
      <c r="K882" s="41">
        <f>SUM(Table1[[#This Row],[Regular Wages]],Table1[[#This Row],[OvertimeWages]],Table1[[#This Row],[Holiday Wages]],Table1[[#This Row],[Incentive Payments]])</f>
        <v>0</v>
      </c>
      <c r="L882" s="38"/>
      <c r="M882" s="38"/>
      <c r="N882" s="38"/>
      <c r="O882" s="38"/>
      <c r="P882" s="38"/>
      <c r="Q882" s="38"/>
      <c r="R882" s="38"/>
      <c r="S882" s="41">
        <f>SUM(Table1[[#This Row],[Regular Wages2]],Table1[[#This Row],[OvertimeWages4]],Table1[[#This Row],[Holiday Wages6]],Table1[[#This Row],[Incentive Payments8]])</f>
        <v>0</v>
      </c>
      <c r="T882" s="41">
        <f>SUM(Table1[[#This Row],[Total Pre Min Wage Wages]],Table1[[#This Row],[Total After Min Wage Wages]])</f>
        <v>0</v>
      </c>
      <c r="U882" s="41">
        <f>IFERROR(IF(OR(Table1[[#This Row],[Regular Hours]]=0,Table1[[#This Row],[Regular Hours]]=""),VLOOKUP(Table1[[#This Row],[Position Title]],startingWages!$A$2:$D$200,2, FALSE),Table1[[#This Row],[Regular Wages]]/Table1[[#This Row],[Regular Hours]]),0)</f>
        <v>0</v>
      </c>
      <c r="V882" s="41">
        <f>IF(OR(Table1[[#This Row],[OvertimeHours]]="",Table1[[#This Row],[OvertimeHours]]=0),Table1[[#This Row],[Regular Hourly Wage]]*1.5,Table1[[#This Row],[OvertimeWages]]/Table1[[#This Row],[OvertimeHours]])</f>
        <v>0</v>
      </c>
      <c r="W882" s="41">
        <f>IF(OR(Table1[[#This Row],[Holiday Hours]]="",Table1[[#This Row],[Holiday Hours]]=0),Table1[[#This Row],[Regular Hourly Wage]],Table1[[#This Row],[Holiday Wages]]/Table1[[#This Row],[Holiday Hours]])</f>
        <v>0</v>
      </c>
      <c r="X882" s="41" t="str">
        <f>IF(Table1[[#This Row],[Regular Hourly Wage]]&lt;14.05,"$14.75",IF(Table1[[#This Row],[Regular Hourly Wage]]&lt;30,"5%","None"))</f>
        <v>$14.75</v>
      </c>
      <c r="Y882" s="41">
        <f>IF(Table1[[#This Row],[Wage Category]]="5%",Table1[[#This Row],[Regular Hourly Wage]]*1.05,IF(Table1[[#This Row],[Wage Category]]="$14.75",14.75,Table1[[#This Row],[Regular Hourly Wage]]))</f>
        <v>14.75</v>
      </c>
      <c r="Z882" s="41">
        <f>(1+IF(Table1[[#This Row],[Regular Hourly Wage]]=0,0.5,(Table1[[#This Row],[Overtime Hourly Wage]]-Table1[[#This Row],[Regular Hourly Wage]])/Table1[[#This Row],[Regular Hourly Wage]]))*Table1[[#This Row],[Regular Wage Cap]]</f>
        <v>22.125</v>
      </c>
      <c r="AA882" s="41">
        <f>(1+IF(Table1[[#This Row],[Regular Hourly Wage]]=0,0,(Table1[[#This Row],[Holiday Hourly Wage]]-Table1[[#This Row],[Regular Hourly Wage]])/Table1[[#This Row],[Regular Hourly Wage]]))*Table1[[#This Row],[Regular Wage Cap]]</f>
        <v>14.75</v>
      </c>
      <c r="AB882" s="41">
        <f>Table1[[#This Row],[Regular Hours3]]*Table1[[#This Row],[Regular Hourly Wage]]</f>
        <v>0</v>
      </c>
      <c r="AC882" s="41">
        <f>Table1[[#This Row],[OvertimeHours5]]*Table1[[#This Row],[Overtime Hourly Wage]]</f>
        <v>0</v>
      </c>
      <c r="AD882" s="41">
        <f>Table1[[#This Row],[Holiday Hours7]]*Table1[[#This Row],[Holiday Hourly Wage]]</f>
        <v>0</v>
      </c>
      <c r="AE882" s="41">
        <f>SUM(Table1[[#This Row],[Regular10]:[Holiday12]])</f>
        <v>0</v>
      </c>
      <c r="AF882" s="41">
        <f>Table1[[#This Row],[Regular Hours3]]*Table1[[#This Row],[Regular Wage Cap]]</f>
        <v>0</v>
      </c>
      <c r="AG882" s="41">
        <f>Table1[[#This Row],[OvertimeHours5]]*Table1[[#This Row],[Overtime Wage Cap]]</f>
        <v>0</v>
      </c>
      <c r="AH882" s="41">
        <f>Table1[[#This Row],[Holiday Hours7]]*Table1[[#This Row],[Holiday Wage Cap]]</f>
        <v>0</v>
      </c>
      <c r="AI882" s="41">
        <f>SUM(Table1[[#This Row],[Regular]:[Holiday]])</f>
        <v>0</v>
      </c>
      <c r="AJ882" s="41">
        <f>IF(Table1[[#This Row],[Total]]=0,0,Table1[[#This Row],[Total2]]-Table1[[#This Row],[Total]])</f>
        <v>0</v>
      </c>
      <c r="AK882" s="41">
        <f>Table1[[#This Row],[Difference]]*Table1[[#This Row],[DDS Funding Percent]]</f>
        <v>0</v>
      </c>
      <c r="AL882" s="41">
        <f>IF(Table1[[#This Row],[Regular Hourly Wage]]&lt;&gt;0,Table1[[#This Row],[Regular Wage Cap]]-Table1[[#This Row],[Regular Hourly Wage]],0)</f>
        <v>0</v>
      </c>
      <c r="AM882" s="38"/>
      <c r="AN882" s="41">
        <f>Table1[[#This Row],[Wage Difference]]*Table1[[#This Row],[Post Wage Increase Time Off Accruals (Hours)]]</f>
        <v>0</v>
      </c>
      <c r="AO882" s="41">
        <f>Table1[[#This Row],[Min Wage Time Off Accrual Expense]]*Table1[[#This Row],[DDS Funding Percent]]</f>
        <v>0</v>
      </c>
      <c r="AP882" s="1"/>
      <c r="AQ882" s="18"/>
    </row>
    <row r="883" spans="3:43" x14ac:dyDescent="0.25">
      <c r="C883" s="58"/>
      <c r="D883" s="57"/>
      <c r="K883" s="41">
        <f>SUM(Table1[[#This Row],[Regular Wages]],Table1[[#This Row],[OvertimeWages]],Table1[[#This Row],[Holiday Wages]],Table1[[#This Row],[Incentive Payments]])</f>
        <v>0</v>
      </c>
      <c r="L883" s="38"/>
      <c r="M883" s="38"/>
      <c r="N883" s="38"/>
      <c r="O883" s="38"/>
      <c r="P883" s="38"/>
      <c r="Q883" s="38"/>
      <c r="R883" s="38"/>
      <c r="S883" s="41">
        <f>SUM(Table1[[#This Row],[Regular Wages2]],Table1[[#This Row],[OvertimeWages4]],Table1[[#This Row],[Holiday Wages6]],Table1[[#This Row],[Incentive Payments8]])</f>
        <v>0</v>
      </c>
      <c r="T883" s="41">
        <f>SUM(Table1[[#This Row],[Total Pre Min Wage Wages]],Table1[[#This Row],[Total After Min Wage Wages]])</f>
        <v>0</v>
      </c>
      <c r="U883" s="41">
        <f>IFERROR(IF(OR(Table1[[#This Row],[Regular Hours]]=0,Table1[[#This Row],[Regular Hours]]=""),VLOOKUP(Table1[[#This Row],[Position Title]],startingWages!$A$2:$D$200,2, FALSE),Table1[[#This Row],[Regular Wages]]/Table1[[#This Row],[Regular Hours]]),0)</f>
        <v>0</v>
      </c>
      <c r="V883" s="41">
        <f>IF(OR(Table1[[#This Row],[OvertimeHours]]="",Table1[[#This Row],[OvertimeHours]]=0),Table1[[#This Row],[Regular Hourly Wage]]*1.5,Table1[[#This Row],[OvertimeWages]]/Table1[[#This Row],[OvertimeHours]])</f>
        <v>0</v>
      </c>
      <c r="W883" s="41">
        <f>IF(OR(Table1[[#This Row],[Holiday Hours]]="",Table1[[#This Row],[Holiday Hours]]=0),Table1[[#This Row],[Regular Hourly Wage]],Table1[[#This Row],[Holiday Wages]]/Table1[[#This Row],[Holiday Hours]])</f>
        <v>0</v>
      </c>
      <c r="X883" s="41" t="str">
        <f>IF(Table1[[#This Row],[Regular Hourly Wage]]&lt;14.05,"$14.75",IF(Table1[[#This Row],[Regular Hourly Wage]]&lt;30,"5%","None"))</f>
        <v>$14.75</v>
      </c>
      <c r="Y883" s="41">
        <f>IF(Table1[[#This Row],[Wage Category]]="5%",Table1[[#This Row],[Regular Hourly Wage]]*1.05,IF(Table1[[#This Row],[Wage Category]]="$14.75",14.75,Table1[[#This Row],[Regular Hourly Wage]]))</f>
        <v>14.75</v>
      </c>
      <c r="Z883" s="41">
        <f>(1+IF(Table1[[#This Row],[Regular Hourly Wage]]=0,0.5,(Table1[[#This Row],[Overtime Hourly Wage]]-Table1[[#This Row],[Regular Hourly Wage]])/Table1[[#This Row],[Regular Hourly Wage]]))*Table1[[#This Row],[Regular Wage Cap]]</f>
        <v>22.125</v>
      </c>
      <c r="AA883" s="41">
        <f>(1+IF(Table1[[#This Row],[Regular Hourly Wage]]=0,0,(Table1[[#This Row],[Holiday Hourly Wage]]-Table1[[#This Row],[Regular Hourly Wage]])/Table1[[#This Row],[Regular Hourly Wage]]))*Table1[[#This Row],[Regular Wage Cap]]</f>
        <v>14.75</v>
      </c>
      <c r="AB883" s="41">
        <f>Table1[[#This Row],[Regular Hours3]]*Table1[[#This Row],[Regular Hourly Wage]]</f>
        <v>0</v>
      </c>
      <c r="AC883" s="41">
        <f>Table1[[#This Row],[OvertimeHours5]]*Table1[[#This Row],[Overtime Hourly Wage]]</f>
        <v>0</v>
      </c>
      <c r="AD883" s="41">
        <f>Table1[[#This Row],[Holiday Hours7]]*Table1[[#This Row],[Holiday Hourly Wage]]</f>
        <v>0</v>
      </c>
      <c r="AE883" s="41">
        <f>SUM(Table1[[#This Row],[Regular10]:[Holiday12]])</f>
        <v>0</v>
      </c>
      <c r="AF883" s="41">
        <f>Table1[[#This Row],[Regular Hours3]]*Table1[[#This Row],[Regular Wage Cap]]</f>
        <v>0</v>
      </c>
      <c r="AG883" s="41">
        <f>Table1[[#This Row],[OvertimeHours5]]*Table1[[#This Row],[Overtime Wage Cap]]</f>
        <v>0</v>
      </c>
      <c r="AH883" s="41">
        <f>Table1[[#This Row],[Holiday Hours7]]*Table1[[#This Row],[Holiday Wage Cap]]</f>
        <v>0</v>
      </c>
      <c r="AI883" s="41">
        <f>SUM(Table1[[#This Row],[Regular]:[Holiday]])</f>
        <v>0</v>
      </c>
      <c r="AJ883" s="41">
        <f>IF(Table1[[#This Row],[Total]]=0,0,Table1[[#This Row],[Total2]]-Table1[[#This Row],[Total]])</f>
        <v>0</v>
      </c>
      <c r="AK883" s="41">
        <f>Table1[[#This Row],[Difference]]*Table1[[#This Row],[DDS Funding Percent]]</f>
        <v>0</v>
      </c>
      <c r="AL883" s="41">
        <f>IF(Table1[[#This Row],[Regular Hourly Wage]]&lt;&gt;0,Table1[[#This Row],[Regular Wage Cap]]-Table1[[#This Row],[Regular Hourly Wage]],0)</f>
        <v>0</v>
      </c>
      <c r="AM883" s="38"/>
      <c r="AN883" s="41">
        <f>Table1[[#This Row],[Wage Difference]]*Table1[[#This Row],[Post Wage Increase Time Off Accruals (Hours)]]</f>
        <v>0</v>
      </c>
      <c r="AO883" s="41">
        <f>Table1[[#This Row],[Min Wage Time Off Accrual Expense]]*Table1[[#This Row],[DDS Funding Percent]]</f>
        <v>0</v>
      </c>
      <c r="AP883" s="1"/>
      <c r="AQ883" s="18"/>
    </row>
    <row r="884" spans="3:43" x14ac:dyDescent="0.25">
      <c r="C884" s="58"/>
      <c r="D884" s="57"/>
      <c r="K884" s="41">
        <f>SUM(Table1[[#This Row],[Regular Wages]],Table1[[#This Row],[OvertimeWages]],Table1[[#This Row],[Holiday Wages]],Table1[[#This Row],[Incentive Payments]])</f>
        <v>0</v>
      </c>
      <c r="L884" s="38"/>
      <c r="M884" s="38"/>
      <c r="N884" s="38"/>
      <c r="O884" s="38"/>
      <c r="P884" s="38"/>
      <c r="Q884" s="38"/>
      <c r="R884" s="38"/>
      <c r="S884" s="41">
        <f>SUM(Table1[[#This Row],[Regular Wages2]],Table1[[#This Row],[OvertimeWages4]],Table1[[#This Row],[Holiday Wages6]],Table1[[#This Row],[Incentive Payments8]])</f>
        <v>0</v>
      </c>
      <c r="T884" s="41">
        <f>SUM(Table1[[#This Row],[Total Pre Min Wage Wages]],Table1[[#This Row],[Total After Min Wage Wages]])</f>
        <v>0</v>
      </c>
      <c r="U884" s="41">
        <f>IFERROR(IF(OR(Table1[[#This Row],[Regular Hours]]=0,Table1[[#This Row],[Regular Hours]]=""),VLOOKUP(Table1[[#This Row],[Position Title]],startingWages!$A$2:$D$200,2, FALSE),Table1[[#This Row],[Regular Wages]]/Table1[[#This Row],[Regular Hours]]),0)</f>
        <v>0</v>
      </c>
      <c r="V884" s="41">
        <f>IF(OR(Table1[[#This Row],[OvertimeHours]]="",Table1[[#This Row],[OvertimeHours]]=0),Table1[[#This Row],[Regular Hourly Wage]]*1.5,Table1[[#This Row],[OvertimeWages]]/Table1[[#This Row],[OvertimeHours]])</f>
        <v>0</v>
      </c>
      <c r="W884" s="41">
        <f>IF(OR(Table1[[#This Row],[Holiday Hours]]="",Table1[[#This Row],[Holiday Hours]]=0),Table1[[#This Row],[Regular Hourly Wage]],Table1[[#This Row],[Holiday Wages]]/Table1[[#This Row],[Holiday Hours]])</f>
        <v>0</v>
      </c>
      <c r="X884" s="41" t="str">
        <f>IF(Table1[[#This Row],[Regular Hourly Wage]]&lt;14.05,"$14.75",IF(Table1[[#This Row],[Regular Hourly Wage]]&lt;30,"5%","None"))</f>
        <v>$14.75</v>
      </c>
      <c r="Y884" s="41">
        <f>IF(Table1[[#This Row],[Wage Category]]="5%",Table1[[#This Row],[Regular Hourly Wage]]*1.05,IF(Table1[[#This Row],[Wage Category]]="$14.75",14.75,Table1[[#This Row],[Regular Hourly Wage]]))</f>
        <v>14.75</v>
      </c>
      <c r="Z884" s="41">
        <f>(1+IF(Table1[[#This Row],[Regular Hourly Wage]]=0,0.5,(Table1[[#This Row],[Overtime Hourly Wage]]-Table1[[#This Row],[Regular Hourly Wage]])/Table1[[#This Row],[Regular Hourly Wage]]))*Table1[[#This Row],[Regular Wage Cap]]</f>
        <v>22.125</v>
      </c>
      <c r="AA884" s="41">
        <f>(1+IF(Table1[[#This Row],[Regular Hourly Wage]]=0,0,(Table1[[#This Row],[Holiday Hourly Wage]]-Table1[[#This Row],[Regular Hourly Wage]])/Table1[[#This Row],[Regular Hourly Wage]]))*Table1[[#This Row],[Regular Wage Cap]]</f>
        <v>14.75</v>
      </c>
      <c r="AB884" s="41">
        <f>Table1[[#This Row],[Regular Hours3]]*Table1[[#This Row],[Regular Hourly Wage]]</f>
        <v>0</v>
      </c>
      <c r="AC884" s="41">
        <f>Table1[[#This Row],[OvertimeHours5]]*Table1[[#This Row],[Overtime Hourly Wage]]</f>
        <v>0</v>
      </c>
      <c r="AD884" s="41">
        <f>Table1[[#This Row],[Holiday Hours7]]*Table1[[#This Row],[Holiday Hourly Wage]]</f>
        <v>0</v>
      </c>
      <c r="AE884" s="41">
        <f>SUM(Table1[[#This Row],[Regular10]:[Holiday12]])</f>
        <v>0</v>
      </c>
      <c r="AF884" s="41">
        <f>Table1[[#This Row],[Regular Hours3]]*Table1[[#This Row],[Regular Wage Cap]]</f>
        <v>0</v>
      </c>
      <c r="AG884" s="41">
        <f>Table1[[#This Row],[OvertimeHours5]]*Table1[[#This Row],[Overtime Wage Cap]]</f>
        <v>0</v>
      </c>
      <c r="AH884" s="41">
        <f>Table1[[#This Row],[Holiday Hours7]]*Table1[[#This Row],[Holiday Wage Cap]]</f>
        <v>0</v>
      </c>
      <c r="AI884" s="41">
        <f>SUM(Table1[[#This Row],[Regular]:[Holiday]])</f>
        <v>0</v>
      </c>
      <c r="AJ884" s="41">
        <f>IF(Table1[[#This Row],[Total]]=0,0,Table1[[#This Row],[Total2]]-Table1[[#This Row],[Total]])</f>
        <v>0</v>
      </c>
      <c r="AK884" s="41">
        <f>Table1[[#This Row],[Difference]]*Table1[[#This Row],[DDS Funding Percent]]</f>
        <v>0</v>
      </c>
      <c r="AL884" s="41">
        <f>IF(Table1[[#This Row],[Regular Hourly Wage]]&lt;&gt;0,Table1[[#This Row],[Regular Wage Cap]]-Table1[[#This Row],[Regular Hourly Wage]],0)</f>
        <v>0</v>
      </c>
      <c r="AM884" s="38"/>
      <c r="AN884" s="41">
        <f>Table1[[#This Row],[Wage Difference]]*Table1[[#This Row],[Post Wage Increase Time Off Accruals (Hours)]]</f>
        <v>0</v>
      </c>
      <c r="AO884" s="41">
        <f>Table1[[#This Row],[Min Wage Time Off Accrual Expense]]*Table1[[#This Row],[DDS Funding Percent]]</f>
        <v>0</v>
      </c>
      <c r="AP884" s="1"/>
      <c r="AQ884" s="18"/>
    </row>
    <row r="885" spans="3:43" x14ac:dyDescent="0.25">
      <c r="C885" s="58"/>
      <c r="D885" s="57"/>
      <c r="K885" s="41">
        <f>SUM(Table1[[#This Row],[Regular Wages]],Table1[[#This Row],[OvertimeWages]],Table1[[#This Row],[Holiday Wages]],Table1[[#This Row],[Incentive Payments]])</f>
        <v>0</v>
      </c>
      <c r="L885" s="38"/>
      <c r="M885" s="38"/>
      <c r="N885" s="38"/>
      <c r="O885" s="38"/>
      <c r="P885" s="38"/>
      <c r="Q885" s="38"/>
      <c r="R885" s="38"/>
      <c r="S885" s="41">
        <f>SUM(Table1[[#This Row],[Regular Wages2]],Table1[[#This Row],[OvertimeWages4]],Table1[[#This Row],[Holiday Wages6]],Table1[[#This Row],[Incentive Payments8]])</f>
        <v>0</v>
      </c>
      <c r="T885" s="41">
        <f>SUM(Table1[[#This Row],[Total Pre Min Wage Wages]],Table1[[#This Row],[Total After Min Wage Wages]])</f>
        <v>0</v>
      </c>
      <c r="U885" s="41">
        <f>IFERROR(IF(OR(Table1[[#This Row],[Regular Hours]]=0,Table1[[#This Row],[Regular Hours]]=""),VLOOKUP(Table1[[#This Row],[Position Title]],startingWages!$A$2:$D$200,2, FALSE),Table1[[#This Row],[Regular Wages]]/Table1[[#This Row],[Regular Hours]]),0)</f>
        <v>0</v>
      </c>
      <c r="V885" s="41">
        <f>IF(OR(Table1[[#This Row],[OvertimeHours]]="",Table1[[#This Row],[OvertimeHours]]=0),Table1[[#This Row],[Regular Hourly Wage]]*1.5,Table1[[#This Row],[OvertimeWages]]/Table1[[#This Row],[OvertimeHours]])</f>
        <v>0</v>
      </c>
      <c r="W885" s="41">
        <f>IF(OR(Table1[[#This Row],[Holiday Hours]]="",Table1[[#This Row],[Holiday Hours]]=0),Table1[[#This Row],[Regular Hourly Wage]],Table1[[#This Row],[Holiday Wages]]/Table1[[#This Row],[Holiday Hours]])</f>
        <v>0</v>
      </c>
      <c r="X885" s="41" t="str">
        <f>IF(Table1[[#This Row],[Regular Hourly Wage]]&lt;14.05,"$14.75",IF(Table1[[#This Row],[Regular Hourly Wage]]&lt;30,"5%","None"))</f>
        <v>$14.75</v>
      </c>
      <c r="Y885" s="41">
        <f>IF(Table1[[#This Row],[Wage Category]]="5%",Table1[[#This Row],[Regular Hourly Wage]]*1.05,IF(Table1[[#This Row],[Wage Category]]="$14.75",14.75,Table1[[#This Row],[Regular Hourly Wage]]))</f>
        <v>14.75</v>
      </c>
      <c r="Z885" s="41">
        <f>(1+IF(Table1[[#This Row],[Regular Hourly Wage]]=0,0.5,(Table1[[#This Row],[Overtime Hourly Wage]]-Table1[[#This Row],[Regular Hourly Wage]])/Table1[[#This Row],[Regular Hourly Wage]]))*Table1[[#This Row],[Regular Wage Cap]]</f>
        <v>22.125</v>
      </c>
      <c r="AA885" s="41">
        <f>(1+IF(Table1[[#This Row],[Regular Hourly Wage]]=0,0,(Table1[[#This Row],[Holiday Hourly Wage]]-Table1[[#This Row],[Regular Hourly Wage]])/Table1[[#This Row],[Regular Hourly Wage]]))*Table1[[#This Row],[Regular Wage Cap]]</f>
        <v>14.75</v>
      </c>
      <c r="AB885" s="41">
        <f>Table1[[#This Row],[Regular Hours3]]*Table1[[#This Row],[Regular Hourly Wage]]</f>
        <v>0</v>
      </c>
      <c r="AC885" s="41">
        <f>Table1[[#This Row],[OvertimeHours5]]*Table1[[#This Row],[Overtime Hourly Wage]]</f>
        <v>0</v>
      </c>
      <c r="AD885" s="41">
        <f>Table1[[#This Row],[Holiday Hours7]]*Table1[[#This Row],[Holiday Hourly Wage]]</f>
        <v>0</v>
      </c>
      <c r="AE885" s="41">
        <f>SUM(Table1[[#This Row],[Regular10]:[Holiday12]])</f>
        <v>0</v>
      </c>
      <c r="AF885" s="41">
        <f>Table1[[#This Row],[Regular Hours3]]*Table1[[#This Row],[Regular Wage Cap]]</f>
        <v>0</v>
      </c>
      <c r="AG885" s="41">
        <f>Table1[[#This Row],[OvertimeHours5]]*Table1[[#This Row],[Overtime Wage Cap]]</f>
        <v>0</v>
      </c>
      <c r="AH885" s="41">
        <f>Table1[[#This Row],[Holiday Hours7]]*Table1[[#This Row],[Holiday Wage Cap]]</f>
        <v>0</v>
      </c>
      <c r="AI885" s="41">
        <f>SUM(Table1[[#This Row],[Regular]:[Holiday]])</f>
        <v>0</v>
      </c>
      <c r="AJ885" s="41">
        <f>IF(Table1[[#This Row],[Total]]=0,0,Table1[[#This Row],[Total2]]-Table1[[#This Row],[Total]])</f>
        <v>0</v>
      </c>
      <c r="AK885" s="41">
        <f>Table1[[#This Row],[Difference]]*Table1[[#This Row],[DDS Funding Percent]]</f>
        <v>0</v>
      </c>
      <c r="AL885" s="41">
        <f>IF(Table1[[#This Row],[Regular Hourly Wage]]&lt;&gt;0,Table1[[#This Row],[Regular Wage Cap]]-Table1[[#This Row],[Regular Hourly Wage]],0)</f>
        <v>0</v>
      </c>
      <c r="AM885" s="38"/>
      <c r="AN885" s="41">
        <f>Table1[[#This Row],[Wage Difference]]*Table1[[#This Row],[Post Wage Increase Time Off Accruals (Hours)]]</f>
        <v>0</v>
      </c>
      <c r="AO885" s="41">
        <f>Table1[[#This Row],[Min Wage Time Off Accrual Expense]]*Table1[[#This Row],[DDS Funding Percent]]</f>
        <v>0</v>
      </c>
      <c r="AP885" s="1"/>
      <c r="AQ885" s="18"/>
    </row>
    <row r="886" spans="3:43" x14ac:dyDescent="0.25">
      <c r="C886" s="58"/>
      <c r="D886" s="57"/>
      <c r="K886" s="41">
        <f>SUM(Table1[[#This Row],[Regular Wages]],Table1[[#This Row],[OvertimeWages]],Table1[[#This Row],[Holiday Wages]],Table1[[#This Row],[Incentive Payments]])</f>
        <v>0</v>
      </c>
      <c r="L886" s="38"/>
      <c r="M886" s="38"/>
      <c r="N886" s="38"/>
      <c r="O886" s="38"/>
      <c r="P886" s="38"/>
      <c r="Q886" s="38"/>
      <c r="R886" s="38"/>
      <c r="S886" s="41">
        <f>SUM(Table1[[#This Row],[Regular Wages2]],Table1[[#This Row],[OvertimeWages4]],Table1[[#This Row],[Holiday Wages6]],Table1[[#This Row],[Incentive Payments8]])</f>
        <v>0</v>
      </c>
      <c r="T886" s="41">
        <f>SUM(Table1[[#This Row],[Total Pre Min Wage Wages]],Table1[[#This Row],[Total After Min Wage Wages]])</f>
        <v>0</v>
      </c>
      <c r="U886" s="41">
        <f>IFERROR(IF(OR(Table1[[#This Row],[Regular Hours]]=0,Table1[[#This Row],[Regular Hours]]=""),VLOOKUP(Table1[[#This Row],[Position Title]],startingWages!$A$2:$D$200,2, FALSE),Table1[[#This Row],[Regular Wages]]/Table1[[#This Row],[Regular Hours]]),0)</f>
        <v>0</v>
      </c>
      <c r="V886" s="41">
        <f>IF(OR(Table1[[#This Row],[OvertimeHours]]="",Table1[[#This Row],[OvertimeHours]]=0),Table1[[#This Row],[Regular Hourly Wage]]*1.5,Table1[[#This Row],[OvertimeWages]]/Table1[[#This Row],[OvertimeHours]])</f>
        <v>0</v>
      </c>
      <c r="W886" s="41">
        <f>IF(OR(Table1[[#This Row],[Holiday Hours]]="",Table1[[#This Row],[Holiday Hours]]=0),Table1[[#This Row],[Regular Hourly Wage]],Table1[[#This Row],[Holiday Wages]]/Table1[[#This Row],[Holiday Hours]])</f>
        <v>0</v>
      </c>
      <c r="X886" s="41" t="str">
        <f>IF(Table1[[#This Row],[Regular Hourly Wage]]&lt;14.05,"$14.75",IF(Table1[[#This Row],[Regular Hourly Wage]]&lt;30,"5%","None"))</f>
        <v>$14.75</v>
      </c>
      <c r="Y886" s="41">
        <f>IF(Table1[[#This Row],[Wage Category]]="5%",Table1[[#This Row],[Regular Hourly Wage]]*1.05,IF(Table1[[#This Row],[Wage Category]]="$14.75",14.75,Table1[[#This Row],[Regular Hourly Wage]]))</f>
        <v>14.75</v>
      </c>
      <c r="Z886" s="41">
        <f>(1+IF(Table1[[#This Row],[Regular Hourly Wage]]=0,0.5,(Table1[[#This Row],[Overtime Hourly Wage]]-Table1[[#This Row],[Regular Hourly Wage]])/Table1[[#This Row],[Regular Hourly Wage]]))*Table1[[#This Row],[Regular Wage Cap]]</f>
        <v>22.125</v>
      </c>
      <c r="AA886" s="41">
        <f>(1+IF(Table1[[#This Row],[Regular Hourly Wage]]=0,0,(Table1[[#This Row],[Holiday Hourly Wage]]-Table1[[#This Row],[Regular Hourly Wage]])/Table1[[#This Row],[Regular Hourly Wage]]))*Table1[[#This Row],[Regular Wage Cap]]</f>
        <v>14.75</v>
      </c>
      <c r="AB886" s="41">
        <f>Table1[[#This Row],[Regular Hours3]]*Table1[[#This Row],[Regular Hourly Wage]]</f>
        <v>0</v>
      </c>
      <c r="AC886" s="41">
        <f>Table1[[#This Row],[OvertimeHours5]]*Table1[[#This Row],[Overtime Hourly Wage]]</f>
        <v>0</v>
      </c>
      <c r="AD886" s="41">
        <f>Table1[[#This Row],[Holiday Hours7]]*Table1[[#This Row],[Holiday Hourly Wage]]</f>
        <v>0</v>
      </c>
      <c r="AE886" s="41">
        <f>SUM(Table1[[#This Row],[Regular10]:[Holiday12]])</f>
        <v>0</v>
      </c>
      <c r="AF886" s="41">
        <f>Table1[[#This Row],[Regular Hours3]]*Table1[[#This Row],[Regular Wage Cap]]</f>
        <v>0</v>
      </c>
      <c r="AG886" s="41">
        <f>Table1[[#This Row],[OvertimeHours5]]*Table1[[#This Row],[Overtime Wage Cap]]</f>
        <v>0</v>
      </c>
      <c r="AH886" s="41">
        <f>Table1[[#This Row],[Holiday Hours7]]*Table1[[#This Row],[Holiday Wage Cap]]</f>
        <v>0</v>
      </c>
      <c r="AI886" s="41">
        <f>SUM(Table1[[#This Row],[Regular]:[Holiday]])</f>
        <v>0</v>
      </c>
      <c r="AJ886" s="41">
        <f>IF(Table1[[#This Row],[Total]]=0,0,Table1[[#This Row],[Total2]]-Table1[[#This Row],[Total]])</f>
        <v>0</v>
      </c>
      <c r="AK886" s="41">
        <f>Table1[[#This Row],[Difference]]*Table1[[#This Row],[DDS Funding Percent]]</f>
        <v>0</v>
      </c>
      <c r="AL886" s="41">
        <f>IF(Table1[[#This Row],[Regular Hourly Wage]]&lt;&gt;0,Table1[[#This Row],[Regular Wage Cap]]-Table1[[#This Row],[Regular Hourly Wage]],0)</f>
        <v>0</v>
      </c>
      <c r="AM886" s="38"/>
      <c r="AN886" s="41">
        <f>Table1[[#This Row],[Wage Difference]]*Table1[[#This Row],[Post Wage Increase Time Off Accruals (Hours)]]</f>
        <v>0</v>
      </c>
      <c r="AO886" s="41">
        <f>Table1[[#This Row],[Min Wage Time Off Accrual Expense]]*Table1[[#This Row],[DDS Funding Percent]]</f>
        <v>0</v>
      </c>
      <c r="AP886" s="1"/>
      <c r="AQ886" s="18"/>
    </row>
    <row r="887" spans="3:43" x14ac:dyDescent="0.25">
      <c r="C887" s="58"/>
      <c r="D887" s="57"/>
      <c r="K887" s="41">
        <f>SUM(Table1[[#This Row],[Regular Wages]],Table1[[#This Row],[OvertimeWages]],Table1[[#This Row],[Holiday Wages]],Table1[[#This Row],[Incentive Payments]])</f>
        <v>0</v>
      </c>
      <c r="L887" s="38"/>
      <c r="M887" s="38"/>
      <c r="N887" s="38"/>
      <c r="O887" s="38"/>
      <c r="P887" s="38"/>
      <c r="Q887" s="38"/>
      <c r="R887" s="38"/>
      <c r="S887" s="41">
        <f>SUM(Table1[[#This Row],[Regular Wages2]],Table1[[#This Row],[OvertimeWages4]],Table1[[#This Row],[Holiday Wages6]],Table1[[#This Row],[Incentive Payments8]])</f>
        <v>0</v>
      </c>
      <c r="T887" s="41">
        <f>SUM(Table1[[#This Row],[Total Pre Min Wage Wages]],Table1[[#This Row],[Total After Min Wage Wages]])</f>
        <v>0</v>
      </c>
      <c r="U887" s="41">
        <f>IFERROR(IF(OR(Table1[[#This Row],[Regular Hours]]=0,Table1[[#This Row],[Regular Hours]]=""),VLOOKUP(Table1[[#This Row],[Position Title]],startingWages!$A$2:$D$200,2, FALSE),Table1[[#This Row],[Regular Wages]]/Table1[[#This Row],[Regular Hours]]),0)</f>
        <v>0</v>
      </c>
      <c r="V887" s="41">
        <f>IF(OR(Table1[[#This Row],[OvertimeHours]]="",Table1[[#This Row],[OvertimeHours]]=0),Table1[[#This Row],[Regular Hourly Wage]]*1.5,Table1[[#This Row],[OvertimeWages]]/Table1[[#This Row],[OvertimeHours]])</f>
        <v>0</v>
      </c>
      <c r="W887" s="41">
        <f>IF(OR(Table1[[#This Row],[Holiday Hours]]="",Table1[[#This Row],[Holiday Hours]]=0),Table1[[#This Row],[Regular Hourly Wage]],Table1[[#This Row],[Holiday Wages]]/Table1[[#This Row],[Holiday Hours]])</f>
        <v>0</v>
      </c>
      <c r="X887" s="41" t="str">
        <f>IF(Table1[[#This Row],[Regular Hourly Wage]]&lt;14.05,"$14.75",IF(Table1[[#This Row],[Regular Hourly Wage]]&lt;30,"5%","None"))</f>
        <v>$14.75</v>
      </c>
      <c r="Y887" s="41">
        <f>IF(Table1[[#This Row],[Wage Category]]="5%",Table1[[#This Row],[Regular Hourly Wage]]*1.05,IF(Table1[[#This Row],[Wage Category]]="$14.75",14.75,Table1[[#This Row],[Regular Hourly Wage]]))</f>
        <v>14.75</v>
      </c>
      <c r="Z887" s="41">
        <f>(1+IF(Table1[[#This Row],[Regular Hourly Wage]]=0,0.5,(Table1[[#This Row],[Overtime Hourly Wage]]-Table1[[#This Row],[Regular Hourly Wage]])/Table1[[#This Row],[Regular Hourly Wage]]))*Table1[[#This Row],[Regular Wage Cap]]</f>
        <v>22.125</v>
      </c>
      <c r="AA887" s="41">
        <f>(1+IF(Table1[[#This Row],[Regular Hourly Wage]]=0,0,(Table1[[#This Row],[Holiday Hourly Wage]]-Table1[[#This Row],[Regular Hourly Wage]])/Table1[[#This Row],[Regular Hourly Wage]]))*Table1[[#This Row],[Regular Wage Cap]]</f>
        <v>14.75</v>
      </c>
      <c r="AB887" s="41">
        <f>Table1[[#This Row],[Regular Hours3]]*Table1[[#This Row],[Regular Hourly Wage]]</f>
        <v>0</v>
      </c>
      <c r="AC887" s="41">
        <f>Table1[[#This Row],[OvertimeHours5]]*Table1[[#This Row],[Overtime Hourly Wage]]</f>
        <v>0</v>
      </c>
      <c r="AD887" s="41">
        <f>Table1[[#This Row],[Holiday Hours7]]*Table1[[#This Row],[Holiday Hourly Wage]]</f>
        <v>0</v>
      </c>
      <c r="AE887" s="41">
        <f>SUM(Table1[[#This Row],[Regular10]:[Holiday12]])</f>
        <v>0</v>
      </c>
      <c r="AF887" s="41">
        <f>Table1[[#This Row],[Regular Hours3]]*Table1[[#This Row],[Regular Wage Cap]]</f>
        <v>0</v>
      </c>
      <c r="AG887" s="41">
        <f>Table1[[#This Row],[OvertimeHours5]]*Table1[[#This Row],[Overtime Wage Cap]]</f>
        <v>0</v>
      </c>
      <c r="AH887" s="41">
        <f>Table1[[#This Row],[Holiday Hours7]]*Table1[[#This Row],[Holiday Wage Cap]]</f>
        <v>0</v>
      </c>
      <c r="AI887" s="41">
        <f>SUM(Table1[[#This Row],[Regular]:[Holiday]])</f>
        <v>0</v>
      </c>
      <c r="AJ887" s="41">
        <f>IF(Table1[[#This Row],[Total]]=0,0,Table1[[#This Row],[Total2]]-Table1[[#This Row],[Total]])</f>
        <v>0</v>
      </c>
      <c r="AK887" s="41">
        <f>Table1[[#This Row],[Difference]]*Table1[[#This Row],[DDS Funding Percent]]</f>
        <v>0</v>
      </c>
      <c r="AL887" s="41">
        <f>IF(Table1[[#This Row],[Regular Hourly Wage]]&lt;&gt;0,Table1[[#This Row],[Regular Wage Cap]]-Table1[[#This Row],[Regular Hourly Wage]],0)</f>
        <v>0</v>
      </c>
      <c r="AM887" s="38"/>
      <c r="AN887" s="41">
        <f>Table1[[#This Row],[Wage Difference]]*Table1[[#This Row],[Post Wage Increase Time Off Accruals (Hours)]]</f>
        <v>0</v>
      </c>
      <c r="AO887" s="41">
        <f>Table1[[#This Row],[Min Wage Time Off Accrual Expense]]*Table1[[#This Row],[DDS Funding Percent]]</f>
        <v>0</v>
      </c>
      <c r="AP887" s="1"/>
      <c r="AQ887" s="18"/>
    </row>
    <row r="888" spans="3:43" x14ac:dyDescent="0.25">
      <c r="C888" s="58"/>
      <c r="D888" s="57"/>
      <c r="K888" s="41">
        <f>SUM(Table1[[#This Row],[Regular Wages]],Table1[[#This Row],[OvertimeWages]],Table1[[#This Row],[Holiday Wages]],Table1[[#This Row],[Incentive Payments]])</f>
        <v>0</v>
      </c>
      <c r="L888" s="38"/>
      <c r="M888" s="38"/>
      <c r="N888" s="38"/>
      <c r="O888" s="38"/>
      <c r="P888" s="38"/>
      <c r="Q888" s="38"/>
      <c r="R888" s="38"/>
      <c r="S888" s="41">
        <f>SUM(Table1[[#This Row],[Regular Wages2]],Table1[[#This Row],[OvertimeWages4]],Table1[[#This Row],[Holiday Wages6]],Table1[[#This Row],[Incentive Payments8]])</f>
        <v>0</v>
      </c>
      <c r="T888" s="41">
        <f>SUM(Table1[[#This Row],[Total Pre Min Wage Wages]],Table1[[#This Row],[Total After Min Wage Wages]])</f>
        <v>0</v>
      </c>
      <c r="U888" s="41">
        <f>IFERROR(IF(OR(Table1[[#This Row],[Regular Hours]]=0,Table1[[#This Row],[Regular Hours]]=""),VLOOKUP(Table1[[#This Row],[Position Title]],startingWages!$A$2:$D$200,2, FALSE),Table1[[#This Row],[Regular Wages]]/Table1[[#This Row],[Regular Hours]]),0)</f>
        <v>0</v>
      </c>
      <c r="V888" s="41">
        <f>IF(OR(Table1[[#This Row],[OvertimeHours]]="",Table1[[#This Row],[OvertimeHours]]=0),Table1[[#This Row],[Regular Hourly Wage]]*1.5,Table1[[#This Row],[OvertimeWages]]/Table1[[#This Row],[OvertimeHours]])</f>
        <v>0</v>
      </c>
      <c r="W888" s="41">
        <f>IF(OR(Table1[[#This Row],[Holiday Hours]]="",Table1[[#This Row],[Holiday Hours]]=0),Table1[[#This Row],[Regular Hourly Wage]],Table1[[#This Row],[Holiday Wages]]/Table1[[#This Row],[Holiday Hours]])</f>
        <v>0</v>
      </c>
      <c r="X888" s="41" t="str">
        <f>IF(Table1[[#This Row],[Regular Hourly Wage]]&lt;14.05,"$14.75",IF(Table1[[#This Row],[Regular Hourly Wage]]&lt;30,"5%","None"))</f>
        <v>$14.75</v>
      </c>
      <c r="Y888" s="41">
        <f>IF(Table1[[#This Row],[Wage Category]]="5%",Table1[[#This Row],[Regular Hourly Wage]]*1.05,IF(Table1[[#This Row],[Wage Category]]="$14.75",14.75,Table1[[#This Row],[Regular Hourly Wage]]))</f>
        <v>14.75</v>
      </c>
      <c r="Z888" s="41">
        <f>(1+IF(Table1[[#This Row],[Regular Hourly Wage]]=0,0.5,(Table1[[#This Row],[Overtime Hourly Wage]]-Table1[[#This Row],[Regular Hourly Wage]])/Table1[[#This Row],[Regular Hourly Wage]]))*Table1[[#This Row],[Regular Wage Cap]]</f>
        <v>22.125</v>
      </c>
      <c r="AA888" s="41">
        <f>(1+IF(Table1[[#This Row],[Regular Hourly Wage]]=0,0,(Table1[[#This Row],[Holiday Hourly Wage]]-Table1[[#This Row],[Regular Hourly Wage]])/Table1[[#This Row],[Regular Hourly Wage]]))*Table1[[#This Row],[Regular Wage Cap]]</f>
        <v>14.75</v>
      </c>
      <c r="AB888" s="41">
        <f>Table1[[#This Row],[Regular Hours3]]*Table1[[#This Row],[Regular Hourly Wage]]</f>
        <v>0</v>
      </c>
      <c r="AC888" s="41">
        <f>Table1[[#This Row],[OvertimeHours5]]*Table1[[#This Row],[Overtime Hourly Wage]]</f>
        <v>0</v>
      </c>
      <c r="AD888" s="41">
        <f>Table1[[#This Row],[Holiday Hours7]]*Table1[[#This Row],[Holiday Hourly Wage]]</f>
        <v>0</v>
      </c>
      <c r="AE888" s="41">
        <f>SUM(Table1[[#This Row],[Regular10]:[Holiday12]])</f>
        <v>0</v>
      </c>
      <c r="AF888" s="41">
        <f>Table1[[#This Row],[Regular Hours3]]*Table1[[#This Row],[Regular Wage Cap]]</f>
        <v>0</v>
      </c>
      <c r="AG888" s="41">
        <f>Table1[[#This Row],[OvertimeHours5]]*Table1[[#This Row],[Overtime Wage Cap]]</f>
        <v>0</v>
      </c>
      <c r="AH888" s="41">
        <f>Table1[[#This Row],[Holiday Hours7]]*Table1[[#This Row],[Holiday Wage Cap]]</f>
        <v>0</v>
      </c>
      <c r="AI888" s="41">
        <f>SUM(Table1[[#This Row],[Regular]:[Holiday]])</f>
        <v>0</v>
      </c>
      <c r="AJ888" s="41">
        <f>IF(Table1[[#This Row],[Total]]=0,0,Table1[[#This Row],[Total2]]-Table1[[#This Row],[Total]])</f>
        <v>0</v>
      </c>
      <c r="AK888" s="41">
        <f>Table1[[#This Row],[Difference]]*Table1[[#This Row],[DDS Funding Percent]]</f>
        <v>0</v>
      </c>
      <c r="AL888" s="41">
        <f>IF(Table1[[#This Row],[Regular Hourly Wage]]&lt;&gt;0,Table1[[#This Row],[Regular Wage Cap]]-Table1[[#This Row],[Regular Hourly Wage]],0)</f>
        <v>0</v>
      </c>
      <c r="AM888" s="38"/>
      <c r="AN888" s="41">
        <f>Table1[[#This Row],[Wage Difference]]*Table1[[#This Row],[Post Wage Increase Time Off Accruals (Hours)]]</f>
        <v>0</v>
      </c>
      <c r="AO888" s="41">
        <f>Table1[[#This Row],[Min Wage Time Off Accrual Expense]]*Table1[[#This Row],[DDS Funding Percent]]</f>
        <v>0</v>
      </c>
      <c r="AP888" s="1"/>
      <c r="AQ888" s="18"/>
    </row>
    <row r="889" spans="3:43" x14ac:dyDescent="0.25">
      <c r="C889" s="58"/>
      <c r="D889" s="57"/>
      <c r="K889" s="41">
        <f>SUM(Table1[[#This Row],[Regular Wages]],Table1[[#This Row],[OvertimeWages]],Table1[[#This Row],[Holiday Wages]],Table1[[#This Row],[Incentive Payments]])</f>
        <v>0</v>
      </c>
      <c r="L889" s="38"/>
      <c r="M889" s="38"/>
      <c r="N889" s="38"/>
      <c r="O889" s="38"/>
      <c r="P889" s="38"/>
      <c r="Q889" s="38"/>
      <c r="R889" s="38"/>
      <c r="S889" s="41">
        <f>SUM(Table1[[#This Row],[Regular Wages2]],Table1[[#This Row],[OvertimeWages4]],Table1[[#This Row],[Holiday Wages6]],Table1[[#This Row],[Incentive Payments8]])</f>
        <v>0</v>
      </c>
      <c r="T889" s="41">
        <f>SUM(Table1[[#This Row],[Total Pre Min Wage Wages]],Table1[[#This Row],[Total After Min Wage Wages]])</f>
        <v>0</v>
      </c>
      <c r="U889" s="41">
        <f>IFERROR(IF(OR(Table1[[#This Row],[Regular Hours]]=0,Table1[[#This Row],[Regular Hours]]=""),VLOOKUP(Table1[[#This Row],[Position Title]],startingWages!$A$2:$D$200,2, FALSE),Table1[[#This Row],[Regular Wages]]/Table1[[#This Row],[Regular Hours]]),0)</f>
        <v>0</v>
      </c>
      <c r="V889" s="41">
        <f>IF(OR(Table1[[#This Row],[OvertimeHours]]="",Table1[[#This Row],[OvertimeHours]]=0),Table1[[#This Row],[Regular Hourly Wage]]*1.5,Table1[[#This Row],[OvertimeWages]]/Table1[[#This Row],[OvertimeHours]])</f>
        <v>0</v>
      </c>
      <c r="W889" s="41">
        <f>IF(OR(Table1[[#This Row],[Holiday Hours]]="",Table1[[#This Row],[Holiday Hours]]=0),Table1[[#This Row],[Regular Hourly Wage]],Table1[[#This Row],[Holiday Wages]]/Table1[[#This Row],[Holiday Hours]])</f>
        <v>0</v>
      </c>
      <c r="X889" s="41" t="str">
        <f>IF(Table1[[#This Row],[Regular Hourly Wage]]&lt;14.05,"$14.75",IF(Table1[[#This Row],[Regular Hourly Wage]]&lt;30,"5%","None"))</f>
        <v>$14.75</v>
      </c>
      <c r="Y889" s="41">
        <f>IF(Table1[[#This Row],[Wage Category]]="5%",Table1[[#This Row],[Regular Hourly Wage]]*1.05,IF(Table1[[#This Row],[Wage Category]]="$14.75",14.75,Table1[[#This Row],[Regular Hourly Wage]]))</f>
        <v>14.75</v>
      </c>
      <c r="Z889" s="41">
        <f>(1+IF(Table1[[#This Row],[Regular Hourly Wage]]=0,0.5,(Table1[[#This Row],[Overtime Hourly Wage]]-Table1[[#This Row],[Regular Hourly Wage]])/Table1[[#This Row],[Regular Hourly Wage]]))*Table1[[#This Row],[Regular Wage Cap]]</f>
        <v>22.125</v>
      </c>
      <c r="AA889" s="41">
        <f>(1+IF(Table1[[#This Row],[Regular Hourly Wage]]=0,0,(Table1[[#This Row],[Holiday Hourly Wage]]-Table1[[#This Row],[Regular Hourly Wage]])/Table1[[#This Row],[Regular Hourly Wage]]))*Table1[[#This Row],[Regular Wage Cap]]</f>
        <v>14.75</v>
      </c>
      <c r="AB889" s="41">
        <f>Table1[[#This Row],[Regular Hours3]]*Table1[[#This Row],[Regular Hourly Wage]]</f>
        <v>0</v>
      </c>
      <c r="AC889" s="41">
        <f>Table1[[#This Row],[OvertimeHours5]]*Table1[[#This Row],[Overtime Hourly Wage]]</f>
        <v>0</v>
      </c>
      <c r="AD889" s="41">
        <f>Table1[[#This Row],[Holiday Hours7]]*Table1[[#This Row],[Holiday Hourly Wage]]</f>
        <v>0</v>
      </c>
      <c r="AE889" s="41">
        <f>SUM(Table1[[#This Row],[Regular10]:[Holiday12]])</f>
        <v>0</v>
      </c>
      <c r="AF889" s="41">
        <f>Table1[[#This Row],[Regular Hours3]]*Table1[[#This Row],[Regular Wage Cap]]</f>
        <v>0</v>
      </c>
      <c r="AG889" s="41">
        <f>Table1[[#This Row],[OvertimeHours5]]*Table1[[#This Row],[Overtime Wage Cap]]</f>
        <v>0</v>
      </c>
      <c r="AH889" s="41">
        <f>Table1[[#This Row],[Holiday Hours7]]*Table1[[#This Row],[Holiday Wage Cap]]</f>
        <v>0</v>
      </c>
      <c r="AI889" s="41">
        <f>SUM(Table1[[#This Row],[Regular]:[Holiday]])</f>
        <v>0</v>
      </c>
      <c r="AJ889" s="41">
        <f>IF(Table1[[#This Row],[Total]]=0,0,Table1[[#This Row],[Total2]]-Table1[[#This Row],[Total]])</f>
        <v>0</v>
      </c>
      <c r="AK889" s="41">
        <f>Table1[[#This Row],[Difference]]*Table1[[#This Row],[DDS Funding Percent]]</f>
        <v>0</v>
      </c>
      <c r="AL889" s="41">
        <f>IF(Table1[[#This Row],[Regular Hourly Wage]]&lt;&gt;0,Table1[[#This Row],[Regular Wage Cap]]-Table1[[#This Row],[Regular Hourly Wage]],0)</f>
        <v>0</v>
      </c>
      <c r="AM889" s="38"/>
      <c r="AN889" s="41">
        <f>Table1[[#This Row],[Wage Difference]]*Table1[[#This Row],[Post Wage Increase Time Off Accruals (Hours)]]</f>
        <v>0</v>
      </c>
      <c r="AO889" s="41">
        <f>Table1[[#This Row],[Min Wage Time Off Accrual Expense]]*Table1[[#This Row],[DDS Funding Percent]]</f>
        <v>0</v>
      </c>
      <c r="AP889" s="1"/>
      <c r="AQ889" s="18"/>
    </row>
    <row r="890" spans="3:43" x14ac:dyDescent="0.25">
      <c r="C890" s="58"/>
      <c r="D890" s="57"/>
      <c r="K890" s="41">
        <f>SUM(Table1[[#This Row],[Regular Wages]],Table1[[#This Row],[OvertimeWages]],Table1[[#This Row],[Holiday Wages]],Table1[[#This Row],[Incentive Payments]])</f>
        <v>0</v>
      </c>
      <c r="L890" s="38"/>
      <c r="M890" s="38"/>
      <c r="N890" s="38"/>
      <c r="O890" s="38"/>
      <c r="P890" s="38"/>
      <c r="Q890" s="38"/>
      <c r="R890" s="38"/>
      <c r="S890" s="41">
        <f>SUM(Table1[[#This Row],[Regular Wages2]],Table1[[#This Row],[OvertimeWages4]],Table1[[#This Row],[Holiday Wages6]],Table1[[#This Row],[Incentive Payments8]])</f>
        <v>0</v>
      </c>
      <c r="T890" s="41">
        <f>SUM(Table1[[#This Row],[Total Pre Min Wage Wages]],Table1[[#This Row],[Total After Min Wage Wages]])</f>
        <v>0</v>
      </c>
      <c r="U890" s="41">
        <f>IFERROR(IF(OR(Table1[[#This Row],[Regular Hours]]=0,Table1[[#This Row],[Regular Hours]]=""),VLOOKUP(Table1[[#This Row],[Position Title]],startingWages!$A$2:$D$200,2, FALSE),Table1[[#This Row],[Regular Wages]]/Table1[[#This Row],[Regular Hours]]),0)</f>
        <v>0</v>
      </c>
      <c r="V890" s="41">
        <f>IF(OR(Table1[[#This Row],[OvertimeHours]]="",Table1[[#This Row],[OvertimeHours]]=0),Table1[[#This Row],[Regular Hourly Wage]]*1.5,Table1[[#This Row],[OvertimeWages]]/Table1[[#This Row],[OvertimeHours]])</f>
        <v>0</v>
      </c>
      <c r="W890" s="41">
        <f>IF(OR(Table1[[#This Row],[Holiday Hours]]="",Table1[[#This Row],[Holiday Hours]]=0),Table1[[#This Row],[Regular Hourly Wage]],Table1[[#This Row],[Holiday Wages]]/Table1[[#This Row],[Holiday Hours]])</f>
        <v>0</v>
      </c>
      <c r="X890" s="41" t="str">
        <f>IF(Table1[[#This Row],[Regular Hourly Wage]]&lt;14.05,"$14.75",IF(Table1[[#This Row],[Regular Hourly Wage]]&lt;30,"5%","None"))</f>
        <v>$14.75</v>
      </c>
      <c r="Y890" s="41">
        <f>IF(Table1[[#This Row],[Wage Category]]="5%",Table1[[#This Row],[Regular Hourly Wage]]*1.05,IF(Table1[[#This Row],[Wage Category]]="$14.75",14.75,Table1[[#This Row],[Regular Hourly Wage]]))</f>
        <v>14.75</v>
      </c>
      <c r="Z890" s="41">
        <f>(1+IF(Table1[[#This Row],[Regular Hourly Wage]]=0,0.5,(Table1[[#This Row],[Overtime Hourly Wage]]-Table1[[#This Row],[Regular Hourly Wage]])/Table1[[#This Row],[Regular Hourly Wage]]))*Table1[[#This Row],[Regular Wage Cap]]</f>
        <v>22.125</v>
      </c>
      <c r="AA890" s="41">
        <f>(1+IF(Table1[[#This Row],[Regular Hourly Wage]]=0,0,(Table1[[#This Row],[Holiday Hourly Wage]]-Table1[[#This Row],[Regular Hourly Wage]])/Table1[[#This Row],[Regular Hourly Wage]]))*Table1[[#This Row],[Regular Wage Cap]]</f>
        <v>14.75</v>
      </c>
      <c r="AB890" s="41">
        <f>Table1[[#This Row],[Regular Hours3]]*Table1[[#This Row],[Regular Hourly Wage]]</f>
        <v>0</v>
      </c>
      <c r="AC890" s="41">
        <f>Table1[[#This Row],[OvertimeHours5]]*Table1[[#This Row],[Overtime Hourly Wage]]</f>
        <v>0</v>
      </c>
      <c r="AD890" s="41">
        <f>Table1[[#This Row],[Holiday Hours7]]*Table1[[#This Row],[Holiday Hourly Wage]]</f>
        <v>0</v>
      </c>
      <c r="AE890" s="41">
        <f>SUM(Table1[[#This Row],[Regular10]:[Holiday12]])</f>
        <v>0</v>
      </c>
      <c r="AF890" s="41">
        <f>Table1[[#This Row],[Regular Hours3]]*Table1[[#This Row],[Regular Wage Cap]]</f>
        <v>0</v>
      </c>
      <c r="AG890" s="41">
        <f>Table1[[#This Row],[OvertimeHours5]]*Table1[[#This Row],[Overtime Wage Cap]]</f>
        <v>0</v>
      </c>
      <c r="AH890" s="41">
        <f>Table1[[#This Row],[Holiday Hours7]]*Table1[[#This Row],[Holiday Wage Cap]]</f>
        <v>0</v>
      </c>
      <c r="AI890" s="41">
        <f>SUM(Table1[[#This Row],[Regular]:[Holiday]])</f>
        <v>0</v>
      </c>
      <c r="AJ890" s="41">
        <f>IF(Table1[[#This Row],[Total]]=0,0,Table1[[#This Row],[Total2]]-Table1[[#This Row],[Total]])</f>
        <v>0</v>
      </c>
      <c r="AK890" s="41">
        <f>Table1[[#This Row],[Difference]]*Table1[[#This Row],[DDS Funding Percent]]</f>
        <v>0</v>
      </c>
      <c r="AL890" s="41">
        <f>IF(Table1[[#This Row],[Regular Hourly Wage]]&lt;&gt;0,Table1[[#This Row],[Regular Wage Cap]]-Table1[[#This Row],[Regular Hourly Wage]],0)</f>
        <v>0</v>
      </c>
      <c r="AM890" s="38"/>
      <c r="AN890" s="41">
        <f>Table1[[#This Row],[Wage Difference]]*Table1[[#This Row],[Post Wage Increase Time Off Accruals (Hours)]]</f>
        <v>0</v>
      </c>
      <c r="AO890" s="41">
        <f>Table1[[#This Row],[Min Wage Time Off Accrual Expense]]*Table1[[#This Row],[DDS Funding Percent]]</f>
        <v>0</v>
      </c>
      <c r="AP890" s="1"/>
      <c r="AQ890" s="18"/>
    </row>
    <row r="891" spans="3:43" x14ac:dyDescent="0.25">
      <c r="C891" s="58"/>
      <c r="D891" s="57"/>
      <c r="K891" s="41">
        <f>SUM(Table1[[#This Row],[Regular Wages]],Table1[[#This Row],[OvertimeWages]],Table1[[#This Row],[Holiday Wages]],Table1[[#This Row],[Incentive Payments]])</f>
        <v>0</v>
      </c>
      <c r="L891" s="38"/>
      <c r="M891" s="38"/>
      <c r="N891" s="38"/>
      <c r="O891" s="38"/>
      <c r="P891" s="38"/>
      <c r="Q891" s="38"/>
      <c r="R891" s="38"/>
      <c r="S891" s="41">
        <f>SUM(Table1[[#This Row],[Regular Wages2]],Table1[[#This Row],[OvertimeWages4]],Table1[[#This Row],[Holiday Wages6]],Table1[[#This Row],[Incentive Payments8]])</f>
        <v>0</v>
      </c>
      <c r="T891" s="41">
        <f>SUM(Table1[[#This Row],[Total Pre Min Wage Wages]],Table1[[#This Row],[Total After Min Wage Wages]])</f>
        <v>0</v>
      </c>
      <c r="U891" s="41">
        <f>IFERROR(IF(OR(Table1[[#This Row],[Regular Hours]]=0,Table1[[#This Row],[Regular Hours]]=""),VLOOKUP(Table1[[#This Row],[Position Title]],startingWages!$A$2:$D$200,2, FALSE),Table1[[#This Row],[Regular Wages]]/Table1[[#This Row],[Regular Hours]]),0)</f>
        <v>0</v>
      </c>
      <c r="V891" s="41">
        <f>IF(OR(Table1[[#This Row],[OvertimeHours]]="",Table1[[#This Row],[OvertimeHours]]=0),Table1[[#This Row],[Regular Hourly Wage]]*1.5,Table1[[#This Row],[OvertimeWages]]/Table1[[#This Row],[OvertimeHours]])</f>
        <v>0</v>
      </c>
      <c r="W891" s="41">
        <f>IF(OR(Table1[[#This Row],[Holiday Hours]]="",Table1[[#This Row],[Holiday Hours]]=0),Table1[[#This Row],[Regular Hourly Wage]],Table1[[#This Row],[Holiday Wages]]/Table1[[#This Row],[Holiday Hours]])</f>
        <v>0</v>
      </c>
      <c r="X891" s="41" t="str">
        <f>IF(Table1[[#This Row],[Regular Hourly Wage]]&lt;14.05,"$14.75",IF(Table1[[#This Row],[Regular Hourly Wage]]&lt;30,"5%","None"))</f>
        <v>$14.75</v>
      </c>
      <c r="Y891" s="41">
        <f>IF(Table1[[#This Row],[Wage Category]]="5%",Table1[[#This Row],[Regular Hourly Wage]]*1.05,IF(Table1[[#This Row],[Wage Category]]="$14.75",14.75,Table1[[#This Row],[Regular Hourly Wage]]))</f>
        <v>14.75</v>
      </c>
      <c r="Z891" s="41">
        <f>(1+IF(Table1[[#This Row],[Regular Hourly Wage]]=0,0.5,(Table1[[#This Row],[Overtime Hourly Wage]]-Table1[[#This Row],[Regular Hourly Wage]])/Table1[[#This Row],[Regular Hourly Wage]]))*Table1[[#This Row],[Regular Wage Cap]]</f>
        <v>22.125</v>
      </c>
      <c r="AA891" s="41">
        <f>(1+IF(Table1[[#This Row],[Regular Hourly Wage]]=0,0,(Table1[[#This Row],[Holiday Hourly Wage]]-Table1[[#This Row],[Regular Hourly Wage]])/Table1[[#This Row],[Regular Hourly Wage]]))*Table1[[#This Row],[Regular Wage Cap]]</f>
        <v>14.75</v>
      </c>
      <c r="AB891" s="41">
        <f>Table1[[#This Row],[Regular Hours3]]*Table1[[#This Row],[Regular Hourly Wage]]</f>
        <v>0</v>
      </c>
      <c r="AC891" s="41">
        <f>Table1[[#This Row],[OvertimeHours5]]*Table1[[#This Row],[Overtime Hourly Wage]]</f>
        <v>0</v>
      </c>
      <c r="AD891" s="41">
        <f>Table1[[#This Row],[Holiday Hours7]]*Table1[[#This Row],[Holiday Hourly Wage]]</f>
        <v>0</v>
      </c>
      <c r="AE891" s="41">
        <f>SUM(Table1[[#This Row],[Regular10]:[Holiday12]])</f>
        <v>0</v>
      </c>
      <c r="AF891" s="41">
        <f>Table1[[#This Row],[Regular Hours3]]*Table1[[#This Row],[Regular Wage Cap]]</f>
        <v>0</v>
      </c>
      <c r="AG891" s="41">
        <f>Table1[[#This Row],[OvertimeHours5]]*Table1[[#This Row],[Overtime Wage Cap]]</f>
        <v>0</v>
      </c>
      <c r="AH891" s="41">
        <f>Table1[[#This Row],[Holiday Hours7]]*Table1[[#This Row],[Holiday Wage Cap]]</f>
        <v>0</v>
      </c>
      <c r="AI891" s="41">
        <f>SUM(Table1[[#This Row],[Regular]:[Holiday]])</f>
        <v>0</v>
      </c>
      <c r="AJ891" s="41">
        <f>IF(Table1[[#This Row],[Total]]=0,0,Table1[[#This Row],[Total2]]-Table1[[#This Row],[Total]])</f>
        <v>0</v>
      </c>
      <c r="AK891" s="41">
        <f>Table1[[#This Row],[Difference]]*Table1[[#This Row],[DDS Funding Percent]]</f>
        <v>0</v>
      </c>
      <c r="AL891" s="41">
        <f>IF(Table1[[#This Row],[Regular Hourly Wage]]&lt;&gt;0,Table1[[#This Row],[Regular Wage Cap]]-Table1[[#This Row],[Regular Hourly Wage]],0)</f>
        <v>0</v>
      </c>
      <c r="AM891" s="38"/>
      <c r="AN891" s="41">
        <f>Table1[[#This Row],[Wage Difference]]*Table1[[#This Row],[Post Wage Increase Time Off Accruals (Hours)]]</f>
        <v>0</v>
      </c>
      <c r="AO891" s="41">
        <f>Table1[[#This Row],[Min Wage Time Off Accrual Expense]]*Table1[[#This Row],[DDS Funding Percent]]</f>
        <v>0</v>
      </c>
      <c r="AP891" s="1"/>
      <c r="AQ891" s="18"/>
    </row>
    <row r="892" spans="3:43" x14ac:dyDescent="0.25">
      <c r="C892" s="58"/>
      <c r="D892" s="57"/>
      <c r="K892" s="41">
        <f>SUM(Table1[[#This Row],[Regular Wages]],Table1[[#This Row],[OvertimeWages]],Table1[[#This Row],[Holiday Wages]],Table1[[#This Row],[Incentive Payments]])</f>
        <v>0</v>
      </c>
      <c r="L892" s="38"/>
      <c r="M892" s="38"/>
      <c r="N892" s="38"/>
      <c r="O892" s="38"/>
      <c r="P892" s="38"/>
      <c r="Q892" s="38"/>
      <c r="R892" s="38"/>
      <c r="S892" s="41">
        <f>SUM(Table1[[#This Row],[Regular Wages2]],Table1[[#This Row],[OvertimeWages4]],Table1[[#This Row],[Holiday Wages6]],Table1[[#This Row],[Incentive Payments8]])</f>
        <v>0</v>
      </c>
      <c r="T892" s="41">
        <f>SUM(Table1[[#This Row],[Total Pre Min Wage Wages]],Table1[[#This Row],[Total After Min Wage Wages]])</f>
        <v>0</v>
      </c>
      <c r="U892" s="41">
        <f>IFERROR(IF(OR(Table1[[#This Row],[Regular Hours]]=0,Table1[[#This Row],[Regular Hours]]=""),VLOOKUP(Table1[[#This Row],[Position Title]],startingWages!$A$2:$D$200,2, FALSE),Table1[[#This Row],[Regular Wages]]/Table1[[#This Row],[Regular Hours]]),0)</f>
        <v>0</v>
      </c>
      <c r="V892" s="41">
        <f>IF(OR(Table1[[#This Row],[OvertimeHours]]="",Table1[[#This Row],[OvertimeHours]]=0),Table1[[#This Row],[Regular Hourly Wage]]*1.5,Table1[[#This Row],[OvertimeWages]]/Table1[[#This Row],[OvertimeHours]])</f>
        <v>0</v>
      </c>
      <c r="W892" s="41">
        <f>IF(OR(Table1[[#This Row],[Holiday Hours]]="",Table1[[#This Row],[Holiday Hours]]=0),Table1[[#This Row],[Regular Hourly Wage]],Table1[[#This Row],[Holiday Wages]]/Table1[[#This Row],[Holiday Hours]])</f>
        <v>0</v>
      </c>
      <c r="X892" s="41" t="str">
        <f>IF(Table1[[#This Row],[Regular Hourly Wage]]&lt;14.05,"$14.75",IF(Table1[[#This Row],[Regular Hourly Wage]]&lt;30,"5%","None"))</f>
        <v>$14.75</v>
      </c>
      <c r="Y892" s="41">
        <f>IF(Table1[[#This Row],[Wage Category]]="5%",Table1[[#This Row],[Regular Hourly Wage]]*1.05,IF(Table1[[#This Row],[Wage Category]]="$14.75",14.75,Table1[[#This Row],[Regular Hourly Wage]]))</f>
        <v>14.75</v>
      </c>
      <c r="Z892" s="41">
        <f>(1+IF(Table1[[#This Row],[Regular Hourly Wage]]=0,0.5,(Table1[[#This Row],[Overtime Hourly Wage]]-Table1[[#This Row],[Regular Hourly Wage]])/Table1[[#This Row],[Regular Hourly Wage]]))*Table1[[#This Row],[Regular Wage Cap]]</f>
        <v>22.125</v>
      </c>
      <c r="AA892" s="41">
        <f>(1+IF(Table1[[#This Row],[Regular Hourly Wage]]=0,0,(Table1[[#This Row],[Holiday Hourly Wage]]-Table1[[#This Row],[Regular Hourly Wage]])/Table1[[#This Row],[Regular Hourly Wage]]))*Table1[[#This Row],[Regular Wage Cap]]</f>
        <v>14.75</v>
      </c>
      <c r="AB892" s="41">
        <f>Table1[[#This Row],[Regular Hours3]]*Table1[[#This Row],[Regular Hourly Wage]]</f>
        <v>0</v>
      </c>
      <c r="AC892" s="41">
        <f>Table1[[#This Row],[OvertimeHours5]]*Table1[[#This Row],[Overtime Hourly Wage]]</f>
        <v>0</v>
      </c>
      <c r="AD892" s="41">
        <f>Table1[[#This Row],[Holiday Hours7]]*Table1[[#This Row],[Holiday Hourly Wage]]</f>
        <v>0</v>
      </c>
      <c r="AE892" s="41">
        <f>SUM(Table1[[#This Row],[Regular10]:[Holiday12]])</f>
        <v>0</v>
      </c>
      <c r="AF892" s="41">
        <f>Table1[[#This Row],[Regular Hours3]]*Table1[[#This Row],[Regular Wage Cap]]</f>
        <v>0</v>
      </c>
      <c r="AG892" s="41">
        <f>Table1[[#This Row],[OvertimeHours5]]*Table1[[#This Row],[Overtime Wage Cap]]</f>
        <v>0</v>
      </c>
      <c r="AH892" s="41">
        <f>Table1[[#This Row],[Holiday Hours7]]*Table1[[#This Row],[Holiday Wage Cap]]</f>
        <v>0</v>
      </c>
      <c r="AI892" s="41">
        <f>SUM(Table1[[#This Row],[Regular]:[Holiday]])</f>
        <v>0</v>
      </c>
      <c r="AJ892" s="41">
        <f>IF(Table1[[#This Row],[Total]]=0,0,Table1[[#This Row],[Total2]]-Table1[[#This Row],[Total]])</f>
        <v>0</v>
      </c>
      <c r="AK892" s="41">
        <f>Table1[[#This Row],[Difference]]*Table1[[#This Row],[DDS Funding Percent]]</f>
        <v>0</v>
      </c>
      <c r="AL892" s="41">
        <f>IF(Table1[[#This Row],[Regular Hourly Wage]]&lt;&gt;0,Table1[[#This Row],[Regular Wage Cap]]-Table1[[#This Row],[Regular Hourly Wage]],0)</f>
        <v>0</v>
      </c>
      <c r="AM892" s="38"/>
      <c r="AN892" s="41">
        <f>Table1[[#This Row],[Wage Difference]]*Table1[[#This Row],[Post Wage Increase Time Off Accruals (Hours)]]</f>
        <v>0</v>
      </c>
      <c r="AO892" s="41">
        <f>Table1[[#This Row],[Min Wage Time Off Accrual Expense]]*Table1[[#This Row],[DDS Funding Percent]]</f>
        <v>0</v>
      </c>
      <c r="AP892" s="1"/>
      <c r="AQ892" s="18"/>
    </row>
    <row r="893" spans="3:43" x14ac:dyDescent="0.25">
      <c r="C893" s="58"/>
      <c r="D893" s="57"/>
      <c r="K893" s="41">
        <f>SUM(Table1[[#This Row],[Regular Wages]],Table1[[#This Row],[OvertimeWages]],Table1[[#This Row],[Holiday Wages]],Table1[[#This Row],[Incentive Payments]])</f>
        <v>0</v>
      </c>
      <c r="L893" s="38"/>
      <c r="M893" s="38"/>
      <c r="N893" s="38"/>
      <c r="O893" s="38"/>
      <c r="P893" s="38"/>
      <c r="Q893" s="38"/>
      <c r="R893" s="38"/>
      <c r="S893" s="41">
        <f>SUM(Table1[[#This Row],[Regular Wages2]],Table1[[#This Row],[OvertimeWages4]],Table1[[#This Row],[Holiday Wages6]],Table1[[#This Row],[Incentive Payments8]])</f>
        <v>0</v>
      </c>
      <c r="T893" s="41">
        <f>SUM(Table1[[#This Row],[Total Pre Min Wage Wages]],Table1[[#This Row],[Total After Min Wage Wages]])</f>
        <v>0</v>
      </c>
      <c r="U893" s="41">
        <f>IFERROR(IF(OR(Table1[[#This Row],[Regular Hours]]=0,Table1[[#This Row],[Regular Hours]]=""),VLOOKUP(Table1[[#This Row],[Position Title]],startingWages!$A$2:$D$200,2, FALSE),Table1[[#This Row],[Regular Wages]]/Table1[[#This Row],[Regular Hours]]),0)</f>
        <v>0</v>
      </c>
      <c r="V893" s="41">
        <f>IF(OR(Table1[[#This Row],[OvertimeHours]]="",Table1[[#This Row],[OvertimeHours]]=0),Table1[[#This Row],[Regular Hourly Wage]]*1.5,Table1[[#This Row],[OvertimeWages]]/Table1[[#This Row],[OvertimeHours]])</f>
        <v>0</v>
      </c>
      <c r="W893" s="41">
        <f>IF(OR(Table1[[#This Row],[Holiday Hours]]="",Table1[[#This Row],[Holiday Hours]]=0),Table1[[#This Row],[Regular Hourly Wage]],Table1[[#This Row],[Holiday Wages]]/Table1[[#This Row],[Holiday Hours]])</f>
        <v>0</v>
      </c>
      <c r="X893" s="41" t="str">
        <f>IF(Table1[[#This Row],[Regular Hourly Wage]]&lt;14.05,"$14.75",IF(Table1[[#This Row],[Regular Hourly Wage]]&lt;30,"5%","None"))</f>
        <v>$14.75</v>
      </c>
      <c r="Y893" s="41">
        <f>IF(Table1[[#This Row],[Wage Category]]="5%",Table1[[#This Row],[Regular Hourly Wage]]*1.05,IF(Table1[[#This Row],[Wage Category]]="$14.75",14.75,Table1[[#This Row],[Regular Hourly Wage]]))</f>
        <v>14.75</v>
      </c>
      <c r="Z893" s="41">
        <f>(1+IF(Table1[[#This Row],[Regular Hourly Wage]]=0,0.5,(Table1[[#This Row],[Overtime Hourly Wage]]-Table1[[#This Row],[Regular Hourly Wage]])/Table1[[#This Row],[Regular Hourly Wage]]))*Table1[[#This Row],[Regular Wage Cap]]</f>
        <v>22.125</v>
      </c>
      <c r="AA893" s="41">
        <f>(1+IF(Table1[[#This Row],[Regular Hourly Wage]]=0,0,(Table1[[#This Row],[Holiday Hourly Wage]]-Table1[[#This Row],[Regular Hourly Wage]])/Table1[[#This Row],[Regular Hourly Wage]]))*Table1[[#This Row],[Regular Wage Cap]]</f>
        <v>14.75</v>
      </c>
      <c r="AB893" s="41">
        <f>Table1[[#This Row],[Regular Hours3]]*Table1[[#This Row],[Regular Hourly Wage]]</f>
        <v>0</v>
      </c>
      <c r="AC893" s="41">
        <f>Table1[[#This Row],[OvertimeHours5]]*Table1[[#This Row],[Overtime Hourly Wage]]</f>
        <v>0</v>
      </c>
      <c r="AD893" s="41">
        <f>Table1[[#This Row],[Holiday Hours7]]*Table1[[#This Row],[Holiday Hourly Wage]]</f>
        <v>0</v>
      </c>
      <c r="AE893" s="41">
        <f>SUM(Table1[[#This Row],[Regular10]:[Holiday12]])</f>
        <v>0</v>
      </c>
      <c r="AF893" s="41">
        <f>Table1[[#This Row],[Regular Hours3]]*Table1[[#This Row],[Regular Wage Cap]]</f>
        <v>0</v>
      </c>
      <c r="AG893" s="41">
        <f>Table1[[#This Row],[OvertimeHours5]]*Table1[[#This Row],[Overtime Wage Cap]]</f>
        <v>0</v>
      </c>
      <c r="AH893" s="41">
        <f>Table1[[#This Row],[Holiday Hours7]]*Table1[[#This Row],[Holiday Wage Cap]]</f>
        <v>0</v>
      </c>
      <c r="AI893" s="41">
        <f>SUM(Table1[[#This Row],[Regular]:[Holiday]])</f>
        <v>0</v>
      </c>
      <c r="AJ893" s="41">
        <f>IF(Table1[[#This Row],[Total]]=0,0,Table1[[#This Row],[Total2]]-Table1[[#This Row],[Total]])</f>
        <v>0</v>
      </c>
      <c r="AK893" s="41">
        <f>Table1[[#This Row],[Difference]]*Table1[[#This Row],[DDS Funding Percent]]</f>
        <v>0</v>
      </c>
      <c r="AL893" s="41">
        <f>IF(Table1[[#This Row],[Regular Hourly Wage]]&lt;&gt;0,Table1[[#This Row],[Regular Wage Cap]]-Table1[[#This Row],[Regular Hourly Wage]],0)</f>
        <v>0</v>
      </c>
      <c r="AM893" s="38"/>
      <c r="AN893" s="41">
        <f>Table1[[#This Row],[Wage Difference]]*Table1[[#This Row],[Post Wage Increase Time Off Accruals (Hours)]]</f>
        <v>0</v>
      </c>
      <c r="AO893" s="41">
        <f>Table1[[#This Row],[Min Wage Time Off Accrual Expense]]*Table1[[#This Row],[DDS Funding Percent]]</f>
        <v>0</v>
      </c>
      <c r="AP893" s="1"/>
      <c r="AQ893" s="18"/>
    </row>
    <row r="894" spans="3:43" x14ac:dyDescent="0.25">
      <c r="C894" s="58"/>
      <c r="D894" s="57"/>
      <c r="K894" s="41">
        <f>SUM(Table1[[#This Row],[Regular Wages]],Table1[[#This Row],[OvertimeWages]],Table1[[#This Row],[Holiday Wages]],Table1[[#This Row],[Incentive Payments]])</f>
        <v>0</v>
      </c>
      <c r="L894" s="38"/>
      <c r="M894" s="38"/>
      <c r="N894" s="38"/>
      <c r="O894" s="38"/>
      <c r="P894" s="38"/>
      <c r="Q894" s="38"/>
      <c r="R894" s="38"/>
      <c r="S894" s="41">
        <f>SUM(Table1[[#This Row],[Regular Wages2]],Table1[[#This Row],[OvertimeWages4]],Table1[[#This Row],[Holiday Wages6]],Table1[[#This Row],[Incentive Payments8]])</f>
        <v>0</v>
      </c>
      <c r="T894" s="41">
        <f>SUM(Table1[[#This Row],[Total Pre Min Wage Wages]],Table1[[#This Row],[Total After Min Wage Wages]])</f>
        <v>0</v>
      </c>
      <c r="U894" s="41">
        <f>IFERROR(IF(OR(Table1[[#This Row],[Regular Hours]]=0,Table1[[#This Row],[Regular Hours]]=""),VLOOKUP(Table1[[#This Row],[Position Title]],startingWages!$A$2:$D$200,2, FALSE),Table1[[#This Row],[Regular Wages]]/Table1[[#This Row],[Regular Hours]]),0)</f>
        <v>0</v>
      </c>
      <c r="V894" s="41">
        <f>IF(OR(Table1[[#This Row],[OvertimeHours]]="",Table1[[#This Row],[OvertimeHours]]=0),Table1[[#This Row],[Regular Hourly Wage]]*1.5,Table1[[#This Row],[OvertimeWages]]/Table1[[#This Row],[OvertimeHours]])</f>
        <v>0</v>
      </c>
      <c r="W894" s="41">
        <f>IF(OR(Table1[[#This Row],[Holiday Hours]]="",Table1[[#This Row],[Holiday Hours]]=0),Table1[[#This Row],[Regular Hourly Wage]],Table1[[#This Row],[Holiday Wages]]/Table1[[#This Row],[Holiday Hours]])</f>
        <v>0</v>
      </c>
      <c r="X894" s="41" t="str">
        <f>IF(Table1[[#This Row],[Regular Hourly Wage]]&lt;14.05,"$14.75",IF(Table1[[#This Row],[Regular Hourly Wage]]&lt;30,"5%","None"))</f>
        <v>$14.75</v>
      </c>
      <c r="Y894" s="41">
        <f>IF(Table1[[#This Row],[Wage Category]]="5%",Table1[[#This Row],[Regular Hourly Wage]]*1.05,IF(Table1[[#This Row],[Wage Category]]="$14.75",14.75,Table1[[#This Row],[Regular Hourly Wage]]))</f>
        <v>14.75</v>
      </c>
      <c r="Z894" s="41">
        <f>(1+IF(Table1[[#This Row],[Regular Hourly Wage]]=0,0.5,(Table1[[#This Row],[Overtime Hourly Wage]]-Table1[[#This Row],[Regular Hourly Wage]])/Table1[[#This Row],[Regular Hourly Wage]]))*Table1[[#This Row],[Regular Wage Cap]]</f>
        <v>22.125</v>
      </c>
      <c r="AA894" s="41">
        <f>(1+IF(Table1[[#This Row],[Regular Hourly Wage]]=0,0,(Table1[[#This Row],[Holiday Hourly Wage]]-Table1[[#This Row],[Regular Hourly Wage]])/Table1[[#This Row],[Regular Hourly Wage]]))*Table1[[#This Row],[Regular Wage Cap]]</f>
        <v>14.75</v>
      </c>
      <c r="AB894" s="41">
        <f>Table1[[#This Row],[Regular Hours3]]*Table1[[#This Row],[Regular Hourly Wage]]</f>
        <v>0</v>
      </c>
      <c r="AC894" s="41">
        <f>Table1[[#This Row],[OvertimeHours5]]*Table1[[#This Row],[Overtime Hourly Wage]]</f>
        <v>0</v>
      </c>
      <c r="AD894" s="41">
        <f>Table1[[#This Row],[Holiday Hours7]]*Table1[[#This Row],[Holiday Hourly Wage]]</f>
        <v>0</v>
      </c>
      <c r="AE894" s="41">
        <f>SUM(Table1[[#This Row],[Regular10]:[Holiday12]])</f>
        <v>0</v>
      </c>
      <c r="AF894" s="41">
        <f>Table1[[#This Row],[Regular Hours3]]*Table1[[#This Row],[Regular Wage Cap]]</f>
        <v>0</v>
      </c>
      <c r="AG894" s="41">
        <f>Table1[[#This Row],[OvertimeHours5]]*Table1[[#This Row],[Overtime Wage Cap]]</f>
        <v>0</v>
      </c>
      <c r="AH894" s="41">
        <f>Table1[[#This Row],[Holiday Hours7]]*Table1[[#This Row],[Holiday Wage Cap]]</f>
        <v>0</v>
      </c>
      <c r="AI894" s="41">
        <f>SUM(Table1[[#This Row],[Regular]:[Holiday]])</f>
        <v>0</v>
      </c>
      <c r="AJ894" s="41">
        <f>IF(Table1[[#This Row],[Total]]=0,0,Table1[[#This Row],[Total2]]-Table1[[#This Row],[Total]])</f>
        <v>0</v>
      </c>
      <c r="AK894" s="41">
        <f>Table1[[#This Row],[Difference]]*Table1[[#This Row],[DDS Funding Percent]]</f>
        <v>0</v>
      </c>
      <c r="AL894" s="41">
        <f>IF(Table1[[#This Row],[Regular Hourly Wage]]&lt;&gt;0,Table1[[#This Row],[Regular Wage Cap]]-Table1[[#This Row],[Regular Hourly Wage]],0)</f>
        <v>0</v>
      </c>
      <c r="AM894" s="38"/>
      <c r="AN894" s="41">
        <f>Table1[[#This Row],[Wage Difference]]*Table1[[#This Row],[Post Wage Increase Time Off Accruals (Hours)]]</f>
        <v>0</v>
      </c>
      <c r="AO894" s="41">
        <f>Table1[[#This Row],[Min Wage Time Off Accrual Expense]]*Table1[[#This Row],[DDS Funding Percent]]</f>
        <v>0</v>
      </c>
      <c r="AP894" s="1"/>
      <c r="AQ894" s="18"/>
    </row>
    <row r="895" spans="3:43" x14ac:dyDescent="0.25">
      <c r="C895" s="58"/>
      <c r="D895" s="57"/>
      <c r="K895" s="41">
        <f>SUM(Table1[[#This Row],[Regular Wages]],Table1[[#This Row],[OvertimeWages]],Table1[[#This Row],[Holiday Wages]],Table1[[#This Row],[Incentive Payments]])</f>
        <v>0</v>
      </c>
      <c r="L895" s="38"/>
      <c r="M895" s="38"/>
      <c r="N895" s="38"/>
      <c r="O895" s="38"/>
      <c r="P895" s="38"/>
      <c r="Q895" s="38"/>
      <c r="R895" s="38"/>
      <c r="S895" s="41">
        <f>SUM(Table1[[#This Row],[Regular Wages2]],Table1[[#This Row],[OvertimeWages4]],Table1[[#This Row],[Holiday Wages6]],Table1[[#This Row],[Incentive Payments8]])</f>
        <v>0</v>
      </c>
      <c r="T895" s="41">
        <f>SUM(Table1[[#This Row],[Total Pre Min Wage Wages]],Table1[[#This Row],[Total After Min Wage Wages]])</f>
        <v>0</v>
      </c>
      <c r="U895" s="41">
        <f>IFERROR(IF(OR(Table1[[#This Row],[Regular Hours]]=0,Table1[[#This Row],[Regular Hours]]=""),VLOOKUP(Table1[[#This Row],[Position Title]],startingWages!$A$2:$D$200,2, FALSE),Table1[[#This Row],[Regular Wages]]/Table1[[#This Row],[Regular Hours]]),0)</f>
        <v>0</v>
      </c>
      <c r="V895" s="41">
        <f>IF(OR(Table1[[#This Row],[OvertimeHours]]="",Table1[[#This Row],[OvertimeHours]]=0),Table1[[#This Row],[Regular Hourly Wage]]*1.5,Table1[[#This Row],[OvertimeWages]]/Table1[[#This Row],[OvertimeHours]])</f>
        <v>0</v>
      </c>
      <c r="W895" s="41">
        <f>IF(OR(Table1[[#This Row],[Holiday Hours]]="",Table1[[#This Row],[Holiday Hours]]=0),Table1[[#This Row],[Regular Hourly Wage]],Table1[[#This Row],[Holiday Wages]]/Table1[[#This Row],[Holiday Hours]])</f>
        <v>0</v>
      </c>
      <c r="X895" s="41" t="str">
        <f>IF(Table1[[#This Row],[Regular Hourly Wage]]&lt;14.05,"$14.75",IF(Table1[[#This Row],[Regular Hourly Wage]]&lt;30,"5%","None"))</f>
        <v>$14.75</v>
      </c>
      <c r="Y895" s="41">
        <f>IF(Table1[[#This Row],[Wage Category]]="5%",Table1[[#This Row],[Regular Hourly Wage]]*1.05,IF(Table1[[#This Row],[Wage Category]]="$14.75",14.75,Table1[[#This Row],[Regular Hourly Wage]]))</f>
        <v>14.75</v>
      </c>
      <c r="Z895" s="41">
        <f>(1+IF(Table1[[#This Row],[Regular Hourly Wage]]=0,0.5,(Table1[[#This Row],[Overtime Hourly Wage]]-Table1[[#This Row],[Regular Hourly Wage]])/Table1[[#This Row],[Regular Hourly Wage]]))*Table1[[#This Row],[Regular Wage Cap]]</f>
        <v>22.125</v>
      </c>
      <c r="AA895" s="41">
        <f>(1+IF(Table1[[#This Row],[Regular Hourly Wage]]=0,0,(Table1[[#This Row],[Holiday Hourly Wage]]-Table1[[#This Row],[Regular Hourly Wage]])/Table1[[#This Row],[Regular Hourly Wage]]))*Table1[[#This Row],[Regular Wage Cap]]</f>
        <v>14.75</v>
      </c>
      <c r="AB895" s="41">
        <f>Table1[[#This Row],[Regular Hours3]]*Table1[[#This Row],[Regular Hourly Wage]]</f>
        <v>0</v>
      </c>
      <c r="AC895" s="41">
        <f>Table1[[#This Row],[OvertimeHours5]]*Table1[[#This Row],[Overtime Hourly Wage]]</f>
        <v>0</v>
      </c>
      <c r="AD895" s="41">
        <f>Table1[[#This Row],[Holiday Hours7]]*Table1[[#This Row],[Holiday Hourly Wage]]</f>
        <v>0</v>
      </c>
      <c r="AE895" s="41">
        <f>SUM(Table1[[#This Row],[Regular10]:[Holiday12]])</f>
        <v>0</v>
      </c>
      <c r="AF895" s="41">
        <f>Table1[[#This Row],[Regular Hours3]]*Table1[[#This Row],[Regular Wage Cap]]</f>
        <v>0</v>
      </c>
      <c r="AG895" s="41">
        <f>Table1[[#This Row],[OvertimeHours5]]*Table1[[#This Row],[Overtime Wage Cap]]</f>
        <v>0</v>
      </c>
      <c r="AH895" s="41">
        <f>Table1[[#This Row],[Holiday Hours7]]*Table1[[#This Row],[Holiday Wage Cap]]</f>
        <v>0</v>
      </c>
      <c r="AI895" s="41">
        <f>SUM(Table1[[#This Row],[Regular]:[Holiday]])</f>
        <v>0</v>
      </c>
      <c r="AJ895" s="41">
        <f>IF(Table1[[#This Row],[Total]]=0,0,Table1[[#This Row],[Total2]]-Table1[[#This Row],[Total]])</f>
        <v>0</v>
      </c>
      <c r="AK895" s="41">
        <f>Table1[[#This Row],[Difference]]*Table1[[#This Row],[DDS Funding Percent]]</f>
        <v>0</v>
      </c>
      <c r="AL895" s="41">
        <f>IF(Table1[[#This Row],[Regular Hourly Wage]]&lt;&gt;0,Table1[[#This Row],[Regular Wage Cap]]-Table1[[#This Row],[Regular Hourly Wage]],0)</f>
        <v>0</v>
      </c>
      <c r="AM895" s="38"/>
      <c r="AN895" s="41">
        <f>Table1[[#This Row],[Wage Difference]]*Table1[[#This Row],[Post Wage Increase Time Off Accruals (Hours)]]</f>
        <v>0</v>
      </c>
      <c r="AO895" s="41">
        <f>Table1[[#This Row],[Min Wage Time Off Accrual Expense]]*Table1[[#This Row],[DDS Funding Percent]]</f>
        <v>0</v>
      </c>
      <c r="AP895" s="1"/>
      <c r="AQ895" s="18"/>
    </row>
    <row r="896" spans="3:43" x14ac:dyDescent="0.25">
      <c r="C896" s="58"/>
      <c r="D896" s="57"/>
      <c r="K896" s="41">
        <f>SUM(Table1[[#This Row],[Regular Wages]],Table1[[#This Row],[OvertimeWages]],Table1[[#This Row],[Holiday Wages]],Table1[[#This Row],[Incentive Payments]])</f>
        <v>0</v>
      </c>
      <c r="L896" s="38"/>
      <c r="M896" s="38"/>
      <c r="N896" s="38"/>
      <c r="O896" s="38"/>
      <c r="P896" s="38"/>
      <c r="Q896" s="38"/>
      <c r="R896" s="38"/>
      <c r="S896" s="41">
        <f>SUM(Table1[[#This Row],[Regular Wages2]],Table1[[#This Row],[OvertimeWages4]],Table1[[#This Row],[Holiday Wages6]],Table1[[#This Row],[Incentive Payments8]])</f>
        <v>0</v>
      </c>
      <c r="T896" s="41">
        <f>SUM(Table1[[#This Row],[Total Pre Min Wage Wages]],Table1[[#This Row],[Total After Min Wage Wages]])</f>
        <v>0</v>
      </c>
      <c r="U896" s="41">
        <f>IFERROR(IF(OR(Table1[[#This Row],[Regular Hours]]=0,Table1[[#This Row],[Regular Hours]]=""),VLOOKUP(Table1[[#This Row],[Position Title]],startingWages!$A$2:$D$200,2, FALSE),Table1[[#This Row],[Regular Wages]]/Table1[[#This Row],[Regular Hours]]),0)</f>
        <v>0</v>
      </c>
      <c r="V896" s="41">
        <f>IF(OR(Table1[[#This Row],[OvertimeHours]]="",Table1[[#This Row],[OvertimeHours]]=0),Table1[[#This Row],[Regular Hourly Wage]]*1.5,Table1[[#This Row],[OvertimeWages]]/Table1[[#This Row],[OvertimeHours]])</f>
        <v>0</v>
      </c>
      <c r="W896" s="41">
        <f>IF(OR(Table1[[#This Row],[Holiday Hours]]="",Table1[[#This Row],[Holiday Hours]]=0),Table1[[#This Row],[Regular Hourly Wage]],Table1[[#This Row],[Holiday Wages]]/Table1[[#This Row],[Holiday Hours]])</f>
        <v>0</v>
      </c>
      <c r="X896" s="41" t="str">
        <f>IF(Table1[[#This Row],[Regular Hourly Wage]]&lt;14.05,"$14.75",IF(Table1[[#This Row],[Regular Hourly Wage]]&lt;30,"5%","None"))</f>
        <v>$14.75</v>
      </c>
      <c r="Y896" s="41">
        <f>IF(Table1[[#This Row],[Wage Category]]="5%",Table1[[#This Row],[Regular Hourly Wage]]*1.05,IF(Table1[[#This Row],[Wage Category]]="$14.75",14.75,Table1[[#This Row],[Regular Hourly Wage]]))</f>
        <v>14.75</v>
      </c>
      <c r="Z896" s="41">
        <f>(1+IF(Table1[[#This Row],[Regular Hourly Wage]]=0,0.5,(Table1[[#This Row],[Overtime Hourly Wage]]-Table1[[#This Row],[Regular Hourly Wage]])/Table1[[#This Row],[Regular Hourly Wage]]))*Table1[[#This Row],[Regular Wage Cap]]</f>
        <v>22.125</v>
      </c>
      <c r="AA896" s="41">
        <f>(1+IF(Table1[[#This Row],[Regular Hourly Wage]]=0,0,(Table1[[#This Row],[Holiday Hourly Wage]]-Table1[[#This Row],[Regular Hourly Wage]])/Table1[[#This Row],[Regular Hourly Wage]]))*Table1[[#This Row],[Regular Wage Cap]]</f>
        <v>14.75</v>
      </c>
      <c r="AB896" s="41">
        <f>Table1[[#This Row],[Regular Hours3]]*Table1[[#This Row],[Regular Hourly Wage]]</f>
        <v>0</v>
      </c>
      <c r="AC896" s="41">
        <f>Table1[[#This Row],[OvertimeHours5]]*Table1[[#This Row],[Overtime Hourly Wage]]</f>
        <v>0</v>
      </c>
      <c r="AD896" s="41">
        <f>Table1[[#This Row],[Holiday Hours7]]*Table1[[#This Row],[Holiday Hourly Wage]]</f>
        <v>0</v>
      </c>
      <c r="AE896" s="41">
        <f>SUM(Table1[[#This Row],[Regular10]:[Holiday12]])</f>
        <v>0</v>
      </c>
      <c r="AF896" s="41">
        <f>Table1[[#This Row],[Regular Hours3]]*Table1[[#This Row],[Regular Wage Cap]]</f>
        <v>0</v>
      </c>
      <c r="AG896" s="41">
        <f>Table1[[#This Row],[OvertimeHours5]]*Table1[[#This Row],[Overtime Wage Cap]]</f>
        <v>0</v>
      </c>
      <c r="AH896" s="41">
        <f>Table1[[#This Row],[Holiday Hours7]]*Table1[[#This Row],[Holiday Wage Cap]]</f>
        <v>0</v>
      </c>
      <c r="AI896" s="41">
        <f>SUM(Table1[[#This Row],[Regular]:[Holiday]])</f>
        <v>0</v>
      </c>
      <c r="AJ896" s="41">
        <f>IF(Table1[[#This Row],[Total]]=0,0,Table1[[#This Row],[Total2]]-Table1[[#This Row],[Total]])</f>
        <v>0</v>
      </c>
      <c r="AK896" s="41">
        <f>Table1[[#This Row],[Difference]]*Table1[[#This Row],[DDS Funding Percent]]</f>
        <v>0</v>
      </c>
      <c r="AL896" s="41">
        <f>IF(Table1[[#This Row],[Regular Hourly Wage]]&lt;&gt;0,Table1[[#This Row],[Regular Wage Cap]]-Table1[[#This Row],[Regular Hourly Wage]],0)</f>
        <v>0</v>
      </c>
      <c r="AM896" s="38"/>
      <c r="AN896" s="41">
        <f>Table1[[#This Row],[Wage Difference]]*Table1[[#This Row],[Post Wage Increase Time Off Accruals (Hours)]]</f>
        <v>0</v>
      </c>
      <c r="AO896" s="41">
        <f>Table1[[#This Row],[Min Wage Time Off Accrual Expense]]*Table1[[#This Row],[DDS Funding Percent]]</f>
        <v>0</v>
      </c>
      <c r="AP896" s="1"/>
      <c r="AQ896" s="18"/>
    </row>
    <row r="897" spans="3:43" x14ac:dyDescent="0.25">
      <c r="C897" s="58"/>
      <c r="D897" s="57"/>
      <c r="K897" s="41">
        <f>SUM(Table1[[#This Row],[Regular Wages]],Table1[[#This Row],[OvertimeWages]],Table1[[#This Row],[Holiday Wages]],Table1[[#This Row],[Incentive Payments]])</f>
        <v>0</v>
      </c>
      <c r="L897" s="38"/>
      <c r="M897" s="38"/>
      <c r="N897" s="38"/>
      <c r="O897" s="38"/>
      <c r="P897" s="38"/>
      <c r="Q897" s="38"/>
      <c r="R897" s="38"/>
      <c r="S897" s="41">
        <f>SUM(Table1[[#This Row],[Regular Wages2]],Table1[[#This Row],[OvertimeWages4]],Table1[[#This Row],[Holiday Wages6]],Table1[[#This Row],[Incentive Payments8]])</f>
        <v>0</v>
      </c>
      <c r="T897" s="41">
        <f>SUM(Table1[[#This Row],[Total Pre Min Wage Wages]],Table1[[#This Row],[Total After Min Wage Wages]])</f>
        <v>0</v>
      </c>
      <c r="U897" s="41">
        <f>IFERROR(IF(OR(Table1[[#This Row],[Regular Hours]]=0,Table1[[#This Row],[Regular Hours]]=""),VLOOKUP(Table1[[#This Row],[Position Title]],startingWages!$A$2:$D$200,2, FALSE),Table1[[#This Row],[Regular Wages]]/Table1[[#This Row],[Regular Hours]]),0)</f>
        <v>0</v>
      </c>
      <c r="V897" s="41">
        <f>IF(OR(Table1[[#This Row],[OvertimeHours]]="",Table1[[#This Row],[OvertimeHours]]=0),Table1[[#This Row],[Regular Hourly Wage]]*1.5,Table1[[#This Row],[OvertimeWages]]/Table1[[#This Row],[OvertimeHours]])</f>
        <v>0</v>
      </c>
      <c r="W897" s="41">
        <f>IF(OR(Table1[[#This Row],[Holiday Hours]]="",Table1[[#This Row],[Holiday Hours]]=0),Table1[[#This Row],[Regular Hourly Wage]],Table1[[#This Row],[Holiday Wages]]/Table1[[#This Row],[Holiday Hours]])</f>
        <v>0</v>
      </c>
      <c r="X897" s="41" t="str">
        <f>IF(Table1[[#This Row],[Regular Hourly Wage]]&lt;14.05,"$14.75",IF(Table1[[#This Row],[Regular Hourly Wage]]&lt;30,"5%","None"))</f>
        <v>$14.75</v>
      </c>
      <c r="Y897" s="41">
        <f>IF(Table1[[#This Row],[Wage Category]]="5%",Table1[[#This Row],[Regular Hourly Wage]]*1.05,IF(Table1[[#This Row],[Wage Category]]="$14.75",14.75,Table1[[#This Row],[Regular Hourly Wage]]))</f>
        <v>14.75</v>
      </c>
      <c r="Z897" s="41">
        <f>(1+IF(Table1[[#This Row],[Regular Hourly Wage]]=0,0.5,(Table1[[#This Row],[Overtime Hourly Wage]]-Table1[[#This Row],[Regular Hourly Wage]])/Table1[[#This Row],[Regular Hourly Wage]]))*Table1[[#This Row],[Regular Wage Cap]]</f>
        <v>22.125</v>
      </c>
      <c r="AA897" s="41">
        <f>(1+IF(Table1[[#This Row],[Regular Hourly Wage]]=0,0,(Table1[[#This Row],[Holiday Hourly Wage]]-Table1[[#This Row],[Regular Hourly Wage]])/Table1[[#This Row],[Regular Hourly Wage]]))*Table1[[#This Row],[Regular Wage Cap]]</f>
        <v>14.75</v>
      </c>
      <c r="AB897" s="41">
        <f>Table1[[#This Row],[Regular Hours3]]*Table1[[#This Row],[Regular Hourly Wage]]</f>
        <v>0</v>
      </c>
      <c r="AC897" s="41">
        <f>Table1[[#This Row],[OvertimeHours5]]*Table1[[#This Row],[Overtime Hourly Wage]]</f>
        <v>0</v>
      </c>
      <c r="AD897" s="41">
        <f>Table1[[#This Row],[Holiday Hours7]]*Table1[[#This Row],[Holiday Hourly Wage]]</f>
        <v>0</v>
      </c>
      <c r="AE897" s="41">
        <f>SUM(Table1[[#This Row],[Regular10]:[Holiday12]])</f>
        <v>0</v>
      </c>
      <c r="AF897" s="41">
        <f>Table1[[#This Row],[Regular Hours3]]*Table1[[#This Row],[Regular Wage Cap]]</f>
        <v>0</v>
      </c>
      <c r="AG897" s="41">
        <f>Table1[[#This Row],[OvertimeHours5]]*Table1[[#This Row],[Overtime Wage Cap]]</f>
        <v>0</v>
      </c>
      <c r="AH897" s="41">
        <f>Table1[[#This Row],[Holiday Hours7]]*Table1[[#This Row],[Holiday Wage Cap]]</f>
        <v>0</v>
      </c>
      <c r="AI897" s="41">
        <f>SUM(Table1[[#This Row],[Regular]:[Holiday]])</f>
        <v>0</v>
      </c>
      <c r="AJ897" s="41">
        <f>IF(Table1[[#This Row],[Total]]=0,0,Table1[[#This Row],[Total2]]-Table1[[#This Row],[Total]])</f>
        <v>0</v>
      </c>
      <c r="AK897" s="41">
        <f>Table1[[#This Row],[Difference]]*Table1[[#This Row],[DDS Funding Percent]]</f>
        <v>0</v>
      </c>
      <c r="AL897" s="41">
        <f>IF(Table1[[#This Row],[Regular Hourly Wage]]&lt;&gt;0,Table1[[#This Row],[Regular Wage Cap]]-Table1[[#This Row],[Regular Hourly Wage]],0)</f>
        <v>0</v>
      </c>
      <c r="AM897" s="38"/>
      <c r="AN897" s="41">
        <f>Table1[[#This Row],[Wage Difference]]*Table1[[#This Row],[Post Wage Increase Time Off Accruals (Hours)]]</f>
        <v>0</v>
      </c>
      <c r="AO897" s="41">
        <f>Table1[[#This Row],[Min Wage Time Off Accrual Expense]]*Table1[[#This Row],[DDS Funding Percent]]</f>
        <v>0</v>
      </c>
      <c r="AP897" s="1"/>
      <c r="AQ897" s="18"/>
    </row>
    <row r="898" spans="3:43" x14ac:dyDescent="0.25">
      <c r="C898" s="58"/>
      <c r="D898" s="57"/>
      <c r="K898" s="41">
        <f>SUM(Table1[[#This Row],[Regular Wages]],Table1[[#This Row],[OvertimeWages]],Table1[[#This Row],[Holiday Wages]],Table1[[#This Row],[Incentive Payments]])</f>
        <v>0</v>
      </c>
      <c r="L898" s="38"/>
      <c r="M898" s="38"/>
      <c r="N898" s="38"/>
      <c r="O898" s="38"/>
      <c r="P898" s="38"/>
      <c r="Q898" s="38"/>
      <c r="R898" s="38"/>
      <c r="S898" s="41">
        <f>SUM(Table1[[#This Row],[Regular Wages2]],Table1[[#This Row],[OvertimeWages4]],Table1[[#This Row],[Holiday Wages6]],Table1[[#This Row],[Incentive Payments8]])</f>
        <v>0</v>
      </c>
      <c r="T898" s="41">
        <f>SUM(Table1[[#This Row],[Total Pre Min Wage Wages]],Table1[[#This Row],[Total After Min Wage Wages]])</f>
        <v>0</v>
      </c>
      <c r="U898" s="41">
        <f>IFERROR(IF(OR(Table1[[#This Row],[Regular Hours]]=0,Table1[[#This Row],[Regular Hours]]=""),VLOOKUP(Table1[[#This Row],[Position Title]],startingWages!$A$2:$D$200,2, FALSE),Table1[[#This Row],[Regular Wages]]/Table1[[#This Row],[Regular Hours]]),0)</f>
        <v>0</v>
      </c>
      <c r="V898" s="41">
        <f>IF(OR(Table1[[#This Row],[OvertimeHours]]="",Table1[[#This Row],[OvertimeHours]]=0),Table1[[#This Row],[Regular Hourly Wage]]*1.5,Table1[[#This Row],[OvertimeWages]]/Table1[[#This Row],[OvertimeHours]])</f>
        <v>0</v>
      </c>
      <c r="W898" s="41">
        <f>IF(OR(Table1[[#This Row],[Holiday Hours]]="",Table1[[#This Row],[Holiday Hours]]=0),Table1[[#This Row],[Regular Hourly Wage]],Table1[[#This Row],[Holiday Wages]]/Table1[[#This Row],[Holiday Hours]])</f>
        <v>0</v>
      </c>
      <c r="X898" s="41" t="str">
        <f>IF(Table1[[#This Row],[Regular Hourly Wage]]&lt;14.05,"$14.75",IF(Table1[[#This Row],[Regular Hourly Wage]]&lt;30,"5%","None"))</f>
        <v>$14.75</v>
      </c>
      <c r="Y898" s="41">
        <f>IF(Table1[[#This Row],[Wage Category]]="5%",Table1[[#This Row],[Regular Hourly Wage]]*1.05,IF(Table1[[#This Row],[Wage Category]]="$14.75",14.75,Table1[[#This Row],[Regular Hourly Wage]]))</f>
        <v>14.75</v>
      </c>
      <c r="Z898" s="41">
        <f>(1+IF(Table1[[#This Row],[Regular Hourly Wage]]=0,0.5,(Table1[[#This Row],[Overtime Hourly Wage]]-Table1[[#This Row],[Regular Hourly Wage]])/Table1[[#This Row],[Regular Hourly Wage]]))*Table1[[#This Row],[Regular Wage Cap]]</f>
        <v>22.125</v>
      </c>
      <c r="AA898" s="41">
        <f>(1+IF(Table1[[#This Row],[Regular Hourly Wage]]=0,0,(Table1[[#This Row],[Holiday Hourly Wage]]-Table1[[#This Row],[Regular Hourly Wage]])/Table1[[#This Row],[Regular Hourly Wage]]))*Table1[[#This Row],[Regular Wage Cap]]</f>
        <v>14.75</v>
      </c>
      <c r="AB898" s="41">
        <f>Table1[[#This Row],[Regular Hours3]]*Table1[[#This Row],[Regular Hourly Wage]]</f>
        <v>0</v>
      </c>
      <c r="AC898" s="41">
        <f>Table1[[#This Row],[OvertimeHours5]]*Table1[[#This Row],[Overtime Hourly Wage]]</f>
        <v>0</v>
      </c>
      <c r="AD898" s="41">
        <f>Table1[[#This Row],[Holiday Hours7]]*Table1[[#This Row],[Holiday Hourly Wage]]</f>
        <v>0</v>
      </c>
      <c r="AE898" s="41">
        <f>SUM(Table1[[#This Row],[Regular10]:[Holiday12]])</f>
        <v>0</v>
      </c>
      <c r="AF898" s="41">
        <f>Table1[[#This Row],[Regular Hours3]]*Table1[[#This Row],[Regular Wage Cap]]</f>
        <v>0</v>
      </c>
      <c r="AG898" s="41">
        <f>Table1[[#This Row],[OvertimeHours5]]*Table1[[#This Row],[Overtime Wage Cap]]</f>
        <v>0</v>
      </c>
      <c r="AH898" s="41">
        <f>Table1[[#This Row],[Holiday Hours7]]*Table1[[#This Row],[Holiday Wage Cap]]</f>
        <v>0</v>
      </c>
      <c r="AI898" s="41">
        <f>SUM(Table1[[#This Row],[Regular]:[Holiday]])</f>
        <v>0</v>
      </c>
      <c r="AJ898" s="41">
        <f>IF(Table1[[#This Row],[Total]]=0,0,Table1[[#This Row],[Total2]]-Table1[[#This Row],[Total]])</f>
        <v>0</v>
      </c>
      <c r="AK898" s="41">
        <f>Table1[[#This Row],[Difference]]*Table1[[#This Row],[DDS Funding Percent]]</f>
        <v>0</v>
      </c>
      <c r="AL898" s="41">
        <f>IF(Table1[[#This Row],[Regular Hourly Wage]]&lt;&gt;0,Table1[[#This Row],[Regular Wage Cap]]-Table1[[#This Row],[Regular Hourly Wage]],0)</f>
        <v>0</v>
      </c>
      <c r="AM898" s="38"/>
      <c r="AN898" s="41">
        <f>Table1[[#This Row],[Wage Difference]]*Table1[[#This Row],[Post Wage Increase Time Off Accruals (Hours)]]</f>
        <v>0</v>
      </c>
      <c r="AO898" s="41">
        <f>Table1[[#This Row],[Min Wage Time Off Accrual Expense]]*Table1[[#This Row],[DDS Funding Percent]]</f>
        <v>0</v>
      </c>
      <c r="AP898" s="1"/>
      <c r="AQ898" s="18"/>
    </row>
    <row r="899" spans="3:43" x14ac:dyDescent="0.25">
      <c r="C899" s="58"/>
      <c r="D899" s="57"/>
      <c r="K899" s="41">
        <f>SUM(Table1[[#This Row],[Regular Wages]],Table1[[#This Row],[OvertimeWages]],Table1[[#This Row],[Holiday Wages]],Table1[[#This Row],[Incentive Payments]])</f>
        <v>0</v>
      </c>
      <c r="L899" s="38"/>
      <c r="M899" s="38"/>
      <c r="N899" s="38"/>
      <c r="O899" s="38"/>
      <c r="P899" s="38"/>
      <c r="Q899" s="38"/>
      <c r="R899" s="38"/>
      <c r="S899" s="41">
        <f>SUM(Table1[[#This Row],[Regular Wages2]],Table1[[#This Row],[OvertimeWages4]],Table1[[#This Row],[Holiday Wages6]],Table1[[#This Row],[Incentive Payments8]])</f>
        <v>0</v>
      </c>
      <c r="T899" s="41">
        <f>SUM(Table1[[#This Row],[Total Pre Min Wage Wages]],Table1[[#This Row],[Total After Min Wage Wages]])</f>
        <v>0</v>
      </c>
      <c r="U899" s="41">
        <f>IFERROR(IF(OR(Table1[[#This Row],[Regular Hours]]=0,Table1[[#This Row],[Regular Hours]]=""),VLOOKUP(Table1[[#This Row],[Position Title]],startingWages!$A$2:$D$200,2, FALSE),Table1[[#This Row],[Regular Wages]]/Table1[[#This Row],[Regular Hours]]),0)</f>
        <v>0</v>
      </c>
      <c r="V899" s="41">
        <f>IF(OR(Table1[[#This Row],[OvertimeHours]]="",Table1[[#This Row],[OvertimeHours]]=0),Table1[[#This Row],[Regular Hourly Wage]]*1.5,Table1[[#This Row],[OvertimeWages]]/Table1[[#This Row],[OvertimeHours]])</f>
        <v>0</v>
      </c>
      <c r="W899" s="41">
        <f>IF(OR(Table1[[#This Row],[Holiday Hours]]="",Table1[[#This Row],[Holiday Hours]]=0),Table1[[#This Row],[Regular Hourly Wage]],Table1[[#This Row],[Holiday Wages]]/Table1[[#This Row],[Holiday Hours]])</f>
        <v>0</v>
      </c>
      <c r="X899" s="41" t="str">
        <f>IF(Table1[[#This Row],[Regular Hourly Wage]]&lt;14.05,"$14.75",IF(Table1[[#This Row],[Regular Hourly Wage]]&lt;30,"5%","None"))</f>
        <v>$14.75</v>
      </c>
      <c r="Y899" s="41">
        <f>IF(Table1[[#This Row],[Wage Category]]="5%",Table1[[#This Row],[Regular Hourly Wage]]*1.05,IF(Table1[[#This Row],[Wage Category]]="$14.75",14.75,Table1[[#This Row],[Regular Hourly Wage]]))</f>
        <v>14.75</v>
      </c>
      <c r="Z899" s="41">
        <f>(1+IF(Table1[[#This Row],[Regular Hourly Wage]]=0,0.5,(Table1[[#This Row],[Overtime Hourly Wage]]-Table1[[#This Row],[Regular Hourly Wage]])/Table1[[#This Row],[Regular Hourly Wage]]))*Table1[[#This Row],[Regular Wage Cap]]</f>
        <v>22.125</v>
      </c>
      <c r="AA899" s="41">
        <f>(1+IF(Table1[[#This Row],[Regular Hourly Wage]]=0,0,(Table1[[#This Row],[Holiday Hourly Wage]]-Table1[[#This Row],[Regular Hourly Wage]])/Table1[[#This Row],[Regular Hourly Wage]]))*Table1[[#This Row],[Regular Wage Cap]]</f>
        <v>14.75</v>
      </c>
      <c r="AB899" s="41">
        <f>Table1[[#This Row],[Regular Hours3]]*Table1[[#This Row],[Regular Hourly Wage]]</f>
        <v>0</v>
      </c>
      <c r="AC899" s="41">
        <f>Table1[[#This Row],[OvertimeHours5]]*Table1[[#This Row],[Overtime Hourly Wage]]</f>
        <v>0</v>
      </c>
      <c r="AD899" s="41">
        <f>Table1[[#This Row],[Holiday Hours7]]*Table1[[#This Row],[Holiday Hourly Wage]]</f>
        <v>0</v>
      </c>
      <c r="AE899" s="41">
        <f>SUM(Table1[[#This Row],[Regular10]:[Holiday12]])</f>
        <v>0</v>
      </c>
      <c r="AF899" s="41">
        <f>Table1[[#This Row],[Regular Hours3]]*Table1[[#This Row],[Regular Wage Cap]]</f>
        <v>0</v>
      </c>
      <c r="AG899" s="41">
        <f>Table1[[#This Row],[OvertimeHours5]]*Table1[[#This Row],[Overtime Wage Cap]]</f>
        <v>0</v>
      </c>
      <c r="AH899" s="41">
        <f>Table1[[#This Row],[Holiday Hours7]]*Table1[[#This Row],[Holiday Wage Cap]]</f>
        <v>0</v>
      </c>
      <c r="AI899" s="41">
        <f>SUM(Table1[[#This Row],[Regular]:[Holiday]])</f>
        <v>0</v>
      </c>
      <c r="AJ899" s="41">
        <f>IF(Table1[[#This Row],[Total]]=0,0,Table1[[#This Row],[Total2]]-Table1[[#This Row],[Total]])</f>
        <v>0</v>
      </c>
      <c r="AK899" s="41">
        <f>Table1[[#This Row],[Difference]]*Table1[[#This Row],[DDS Funding Percent]]</f>
        <v>0</v>
      </c>
      <c r="AL899" s="41">
        <f>IF(Table1[[#This Row],[Regular Hourly Wage]]&lt;&gt;0,Table1[[#This Row],[Regular Wage Cap]]-Table1[[#This Row],[Regular Hourly Wage]],0)</f>
        <v>0</v>
      </c>
      <c r="AM899" s="38"/>
      <c r="AN899" s="41">
        <f>Table1[[#This Row],[Wage Difference]]*Table1[[#This Row],[Post Wage Increase Time Off Accruals (Hours)]]</f>
        <v>0</v>
      </c>
      <c r="AO899" s="41">
        <f>Table1[[#This Row],[Min Wage Time Off Accrual Expense]]*Table1[[#This Row],[DDS Funding Percent]]</f>
        <v>0</v>
      </c>
      <c r="AP899" s="1"/>
      <c r="AQ899" s="18"/>
    </row>
    <row r="900" spans="3:43" x14ac:dyDescent="0.25">
      <c r="C900" s="58"/>
      <c r="D900" s="57"/>
      <c r="K900" s="41">
        <f>SUM(Table1[[#This Row],[Regular Wages]],Table1[[#This Row],[OvertimeWages]],Table1[[#This Row],[Holiday Wages]],Table1[[#This Row],[Incentive Payments]])</f>
        <v>0</v>
      </c>
      <c r="L900" s="38"/>
      <c r="M900" s="38"/>
      <c r="N900" s="38"/>
      <c r="O900" s="38"/>
      <c r="P900" s="38"/>
      <c r="Q900" s="38"/>
      <c r="R900" s="38"/>
      <c r="S900" s="41">
        <f>SUM(Table1[[#This Row],[Regular Wages2]],Table1[[#This Row],[OvertimeWages4]],Table1[[#This Row],[Holiday Wages6]],Table1[[#This Row],[Incentive Payments8]])</f>
        <v>0</v>
      </c>
      <c r="T900" s="41">
        <f>SUM(Table1[[#This Row],[Total Pre Min Wage Wages]],Table1[[#This Row],[Total After Min Wage Wages]])</f>
        <v>0</v>
      </c>
      <c r="U900" s="41">
        <f>IFERROR(IF(OR(Table1[[#This Row],[Regular Hours]]=0,Table1[[#This Row],[Regular Hours]]=""),VLOOKUP(Table1[[#This Row],[Position Title]],startingWages!$A$2:$D$200,2, FALSE),Table1[[#This Row],[Regular Wages]]/Table1[[#This Row],[Regular Hours]]),0)</f>
        <v>0</v>
      </c>
      <c r="V900" s="41">
        <f>IF(OR(Table1[[#This Row],[OvertimeHours]]="",Table1[[#This Row],[OvertimeHours]]=0),Table1[[#This Row],[Regular Hourly Wage]]*1.5,Table1[[#This Row],[OvertimeWages]]/Table1[[#This Row],[OvertimeHours]])</f>
        <v>0</v>
      </c>
      <c r="W900" s="41">
        <f>IF(OR(Table1[[#This Row],[Holiday Hours]]="",Table1[[#This Row],[Holiday Hours]]=0),Table1[[#This Row],[Regular Hourly Wage]],Table1[[#This Row],[Holiday Wages]]/Table1[[#This Row],[Holiday Hours]])</f>
        <v>0</v>
      </c>
      <c r="X900" s="41" t="str">
        <f>IF(Table1[[#This Row],[Regular Hourly Wage]]&lt;14.05,"$14.75",IF(Table1[[#This Row],[Regular Hourly Wage]]&lt;30,"5%","None"))</f>
        <v>$14.75</v>
      </c>
      <c r="Y900" s="41">
        <f>IF(Table1[[#This Row],[Wage Category]]="5%",Table1[[#This Row],[Regular Hourly Wage]]*1.05,IF(Table1[[#This Row],[Wage Category]]="$14.75",14.75,Table1[[#This Row],[Regular Hourly Wage]]))</f>
        <v>14.75</v>
      </c>
      <c r="Z900" s="41">
        <f>(1+IF(Table1[[#This Row],[Regular Hourly Wage]]=0,0.5,(Table1[[#This Row],[Overtime Hourly Wage]]-Table1[[#This Row],[Regular Hourly Wage]])/Table1[[#This Row],[Regular Hourly Wage]]))*Table1[[#This Row],[Regular Wage Cap]]</f>
        <v>22.125</v>
      </c>
      <c r="AA900" s="41">
        <f>(1+IF(Table1[[#This Row],[Regular Hourly Wage]]=0,0,(Table1[[#This Row],[Holiday Hourly Wage]]-Table1[[#This Row],[Regular Hourly Wage]])/Table1[[#This Row],[Regular Hourly Wage]]))*Table1[[#This Row],[Regular Wage Cap]]</f>
        <v>14.75</v>
      </c>
      <c r="AB900" s="41">
        <f>Table1[[#This Row],[Regular Hours3]]*Table1[[#This Row],[Regular Hourly Wage]]</f>
        <v>0</v>
      </c>
      <c r="AC900" s="41">
        <f>Table1[[#This Row],[OvertimeHours5]]*Table1[[#This Row],[Overtime Hourly Wage]]</f>
        <v>0</v>
      </c>
      <c r="AD900" s="41">
        <f>Table1[[#This Row],[Holiday Hours7]]*Table1[[#This Row],[Holiday Hourly Wage]]</f>
        <v>0</v>
      </c>
      <c r="AE900" s="41">
        <f>SUM(Table1[[#This Row],[Regular10]:[Holiday12]])</f>
        <v>0</v>
      </c>
      <c r="AF900" s="41">
        <f>Table1[[#This Row],[Regular Hours3]]*Table1[[#This Row],[Regular Wage Cap]]</f>
        <v>0</v>
      </c>
      <c r="AG900" s="41">
        <f>Table1[[#This Row],[OvertimeHours5]]*Table1[[#This Row],[Overtime Wage Cap]]</f>
        <v>0</v>
      </c>
      <c r="AH900" s="41">
        <f>Table1[[#This Row],[Holiday Hours7]]*Table1[[#This Row],[Holiday Wage Cap]]</f>
        <v>0</v>
      </c>
      <c r="AI900" s="41">
        <f>SUM(Table1[[#This Row],[Regular]:[Holiday]])</f>
        <v>0</v>
      </c>
      <c r="AJ900" s="41">
        <f>IF(Table1[[#This Row],[Total]]=0,0,Table1[[#This Row],[Total2]]-Table1[[#This Row],[Total]])</f>
        <v>0</v>
      </c>
      <c r="AK900" s="41">
        <f>Table1[[#This Row],[Difference]]*Table1[[#This Row],[DDS Funding Percent]]</f>
        <v>0</v>
      </c>
      <c r="AL900" s="41">
        <f>IF(Table1[[#This Row],[Regular Hourly Wage]]&lt;&gt;0,Table1[[#This Row],[Regular Wage Cap]]-Table1[[#This Row],[Regular Hourly Wage]],0)</f>
        <v>0</v>
      </c>
      <c r="AM900" s="38"/>
      <c r="AN900" s="41">
        <f>Table1[[#This Row],[Wage Difference]]*Table1[[#This Row],[Post Wage Increase Time Off Accruals (Hours)]]</f>
        <v>0</v>
      </c>
      <c r="AO900" s="41">
        <f>Table1[[#This Row],[Min Wage Time Off Accrual Expense]]*Table1[[#This Row],[DDS Funding Percent]]</f>
        <v>0</v>
      </c>
      <c r="AP900" s="1"/>
      <c r="AQ900" s="18"/>
    </row>
    <row r="901" spans="3:43" x14ac:dyDescent="0.25">
      <c r="C901" s="58"/>
      <c r="D901" s="57"/>
      <c r="K901" s="41">
        <f>SUM(Table1[[#This Row],[Regular Wages]],Table1[[#This Row],[OvertimeWages]],Table1[[#This Row],[Holiday Wages]],Table1[[#This Row],[Incentive Payments]])</f>
        <v>0</v>
      </c>
      <c r="L901" s="38"/>
      <c r="M901" s="38"/>
      <c r="N901" s="38"/>
      <c r="O901" s="38"/>
      <c r="P901" s="38"/>
      <c r="Q901" s="38"/>
      <c r="R901" s="38"/>
      <c r="S901" s="41">
        <f>SUM(Table1[[#This Row],[Regular Wages2]],Table1[[#This Row],[OvertimeWages4]],Table1[[#This Row],[Holiday Wages6]],Table1[[#This Row],[Incentive Payments8]])</f>
        <v>0</v>
      </c>
      <c r="T901" s="41">
        <f>SUM(Table1[[#This Row],[Total Pre Min Wage Wages]],Table1[[#This Row],[Total After Min Wage Wages]])</f>
        <v>0</v>
      </c>
      <c r="U901" s="41">
        <f>IFERROR(IF(OR(Table1[[#This Row],[Regular Hours]]=0,Table1[[#This Row],[Regular Hours]]=""),VLOOKUP(Table1[[#This Row],[Position Title]],startingWages!$A$2:$D$200,2, FALSE),Table1[[#This Row],[Regular Wages]]/Table1[[#This Row],[Regular Hours]]),0)</f>
        <v>0</v>
      </c>
      <c r="V901" s="41">
        <f>IF(OR(Table1[[#This Row],[OvertimeHours]]="",Table1[[#This Row],[OvertimeHours]]=0),Table1[[#This Row],[Regular Hourly Wage]]*1.5,Table1[[#This Row],[OvertimeWages]]/Table1[[#This Row],[OvertimeHours]])</f>
        <v>0</v>
      </c>
      <c r="W901" s="41">
        <f>IF(OR(Table1[[#This Row],[Holiday Hours]]="",Table1[[#This Row],[Holiday Hours]]=0),Table1[[#This Row],[Regular Hourly Wage]],Table1[[#This Row],[Holiday Wages]]/Table1[[#This Row],[Holiday Hours]])</f>
        <v>0</v>
      </c>
      <c r="X901" s="41" t="str">
        <f>IF(Table1[[#This Row],[Regular Hourly Wage]]&lt;14.05,"$14.75",IF(Table1[[#This Row],[Regular Hourly Wage]]&lt;30,"5%","None"))</f>
        <v>$14.75</v>
      </c>
      <c r="Y901" s="41">
        <f>IF(Table1[[#This Row],[Wage Category]]="5%",Table1[[#This Row],[Regular Hourly Wage]]*1.05,IF(Table1[[#This Row],[Wage Category]]="$14.75",14.75,Table1[[#This Row],[Regular Hourly Wage]]))</f>
        <v>14.75</v>
      </c>
      <c r="Z901" s="41">
        <f>(1+IF(Table1[[#This Row],[Regular Hourly Wage]]=0,0.5,(Table1[[#This Row],[Overtime Hourly Wage]]-Table1[[#This Row],[Regular Hourly Wage]])/Table1[[#This Row],[Regular Hourly Wage]]))*Table1[[#This Row],[Regular Wage Cap]]</f>
        <v>22.125</v>
      </c>
      <c r="AA901" s="41">
        <f>(1+IF(Table1[[#This Row],[Regular Hourly Wage]]=0,0,(Table1[[#This Row],[Holiday Hourly Wage]]-Table1[[#This Row],[Regular Hourly Wage]])/Table1[[#This Row],[Regular Hourly Wage]]))*Table1[[#This Row],[Regular Wage Cap]]</f>
        <v>14.75</v>
      </c>
      <c r="AB901" s="41">
        <f>Table1[[#This Row],[Regular Hours3]]*Table1[[#This Row],[Regular Hourly Wage]]</f>
        <v>0</v>
      </c>
      <c r="AC901" s="41">
        <f>Table1[[#This Row],[OvertimeHours5]]*Table1[[#This Row],[Overtime Hourly Wage]]</f>
        <v>0</v>
      </c>
      <c r="AD901" s="41">
        <f>Table1[[#This Row],[Holiday Hours7]]*Table1[[#This Row],[Holiday Hourly Wage]]</f>
        <v>0</v>
      </c>
      <c r="AE901" s="41">
        <f>SUM(Table1[[#This Row],[Regular10]:[Holiday12]])</f>
        <v>0</v>
      </c>
      <c r="AF901" s="41">
        <f>Table1[[#This Row],[Regular Hours3]]*Table1[[#This Row],[Regular Wage Cap]]</f>
        <v>0</v>
      </c>
      <c r="AG901" s="41">
        <f>Table1[[#This Row],[OvertimeHours5]]*Table1[[#This Row],[Overtime Wage Cap]]</f>
        <v>0</v>
      </c>
      <c r="AH901" s="41">
        <f>Table1[[#This Row],[Holiday Hours7]]*Table1[[#This Row],[Holiday Wage Cap]]</f>
        <v>0</v>
      </c>
      <c r="AI901" s="41">
        <f>SUM(Table1[[#This Row],[Regular]:[Holiday]])</f>
        <v>0</v>
      </c>
      <c r="AJ901" s="41">
        <f>IF(Table1[[#This Row],[Total]]=0,0,Table1[[#This Row],[Total2]]-Table1[[#This Row],[Total]])</f>
        <v>0</v>
      </c>
      <c r="AK901" s="41">
        <f>Table1[[#This Row],[Difference]]*Table1[[#This Row],[DDS Funding Percent]]</f>
        <v>0</v>
      </c>
      <c r="AL901" s="41">
        <f>IF(Table1[[#This Row],[Regular Hourly Wage]]&lt;&gt;0,Table1[[#This Row],[Regular Wage Cap]]-Table1[[#This Row],[Regular Hourly Wage]],0)</f>
        <v>0</v>
      </c>
      <c r="AM901" s="38"/>
      <c r="AN901" s="41">
        <f>Table1[[#This Row],[Wage Difference]]*Table1[[#This Row],[Post Wage Increase Time Off Accruals (Hours)]]</f>
        <v>0</v>
      </c>
      <c r="AO901" s="41">
        <f>Table1[[#This Row],[Min Wage Time Off Accrual Expense]]*Table1[[#This Row],[DDS Funding Percent]]</f>
        <v>0</v>
      </c>
      <c r="AP901" s="1"/>
      <c r="AQ901" s="18"/>
    </row>
    <row r="902" spans="3:43" x14ac:dyDescent="0.25">
      <c r="C902" s="58"/>
      <c r="D902" s="57"/>
      <c r="K902" s="41">
        <f>SUM(Table1[[#This Row],[Regular Wages]],Table1[[#This Row],[OvertimeWages]],Table1[[#This Row],[Holiday Wages]],Table1[[#This Row],[Incentive Payments]])</f>
        <v>0</v>
      </c>
      <c r="L902" s="38"/>
      <c r="M902" s="38"/>
      <c r="N902" s="38"/>
      <c r="O902" s="38"/>
      <c r="P902" s="38"/>
      <c r="Q902" s="38"/>
      <c r="R902" s="38"/>
      <c r="S902" s="41">
        <f>SUM(Table1[[#This Row],[Regular Wages2]],Table1[[#This Row],[OvertimeWages4]],Table1[[#This Row],[Holiday Wages6]],Table1[[#This Row],[Incentive Payments8]])</f>
        <v>0</v>
      </c>
      <c r="T902" s="41">
        <f>SUM(Table1[[#This Row],[Total Pre Min Wage Wages]],Table1[[#This Row],[Total After Min Wage Wages]])</f>
        <v>0</v>
      </c>
      <c r="U902" s="41">
        <f>IFERROR(IF(OR(Table1[[#This Row],[Regular Hours]]=0,Table1[[#This Row],[Regular Hours]]=""),VLOOKUP(Table1[[#This Row],[Position Title]],startingWages!$A$2:$D$200,2, FALSE),Table1[[#This Row],[Regular Wages]]/Table1[[#This Row],[Regular Hours]]),0)</f>
        <v>0</v>
      </c>
      <c r="V902" s="41">
        <f>IF(OR(Table1[[#This Row],[OvertimeHours]]="",Table1[[#This Row],[OvertimeHours]]=0),Table1[[#This Row],[Regular Hourly Wage]]*1.5,Table1[[#This Row],[OvertimeWages]]/Table1[[#This Row],[OvertimeHours]])</f>
        <v>0</v>
      </c>
      <c r="W902" s="41">
        <f>IF(OR(Table1[[#This Row],[Holiday Hours]]="",Table1[[#This Row],[Holiday Hours]]=0),Table1[[#This Row],[Regular Hourly Wage]],Table1[[#This Row],[Holiday Wages]]/Table1[[#This Row],[Holiday Hours]])</f>
        <v>0</v>
      </c>
      <c r="X902" s="41" t="str">
        <f>IF(Table1[[#This Row],[Regular Hourly Wage]]&lt;14.05,"$14.75",IF(Table1[[#This Row],[Regular Hourly Wage]]&lt;30,"5%","None"))</f>
        <v>$14.75</v>
      </c>
      <c r="Y902" s="41">
        <f>IF(Table1[[#This Row],[Wage Category]]="5%",Table1[[#This Row],[Regular Hourly Wage]]*1.05,IF(Table1[[#This Row],[Wage Category]]="$14.75",14.75,Table1[[#This Row],[Regular Hourly Wage]]))</f>
        <v>14.75</v>
      </c>
      <c r="Z902" s="41">
        <f>(1+IF(Table1[[#This Row],[Regular Hourly Wage]]=0,0.5,(Table1[[#This Row],[Overtime Hourly Wage]]-Table1[[#This Row],[Regular Hourly Wage]])/Table1[[#This Row],[Regular Hourly Wage]]))*Table1[[#This Row],[Regular Wage Cap]]</f>
        <v>22.125</v>
      </c>
      <c r="AA902" s="41">
        <f>(1+IF(Table1[[#This Row],[Regular Hourly Wage]]=0,0,(Table1[[#This Row],[Holiday Hourly Wage]]-Table1[[#This Row],[Regular Hourly Wage]])/Table1[[#This Row],[Regular Hourly Wage]]))*Table1[[#This Row],[Regular Wage Cap]]</f>
        <v>14.75</v>
      </c>
      <c r="AB902" s="41">
        <f>Table1[[#This Row],[Regular Hours3]]*Table1[[#This Row],[Regular Hourly Wage]]</f>
        <v>0</v>
      </c>
      <c r="AC902" s="41">
        <f>Table1[[#This Row],[OvertimeHours5]]*Table1[[#This Row],[Overtime Hourly Wage]]</f>
        <v>0</v>
      </c>
      <c r="AD902" s="41">
        <f>Table1[[#This Row],[Holiday Hours7]]*Table1[[#This Row],[Holiday Hourly Wage]]</f>
        <v>0</v>
      </c>
      <c r="AE902" s="41">
        <f>SUM(Table1[[#This Row],[Regular10]:[Holiday12]])</f>
        <v>0</v>
      </c>
      <c r="AF902" s="41">
        <f>Table1[[#This Row],[Regular Hours3]]*Table1[[#This Row],[Regular Wage Cap]]</f>
        <v>0</v>
      </c>
      <c r="AG902" s="41">
        <f>Table1[[#This Row],[OvertimeHours5]]*Table1[[#This Row],[Overtime Wage Cap]]</f>
        <v>0</v>
      </c>
      <c r="AH902" s="41">
        <f>Table1[[#This Row],[Holiday Hours7]]*Table1[[#This Row],[Holiday Wage Cap]]</f>
        <v>0</v>
      </c>
      <c r="AI902" s="41">
        <f>SUM(Table1[[#This Row],[Regular]:[Holiday]])</f>
        <v>0</v>
      </c>
      <c r="AJ902" s="41">
        <f>IF(Table1[[#This Row],[Total]]=0,0,Table1[[#This Row],[Total2]]-Table1[[#This Row],[Total]])</f>
        <v>0</v>
      </c>
      <c r="AK902" s="41">
        <f>Table1[[#This Row],[Difference]]*Table1[[#This Row],[DDS Funding Percent]]</f>
        <v>0</v>
      </c>
      <c r="AL902" s="41">
        <f>IF(Table1[[#This Row],[Regular Hourly Wage]]&lt;&gt;0,Table1[[#This Row],[Regular Wage Cap]]-Table1[[#This Row],[Regular Hourly Wage]],0)</f>
        <v>0</v>
      </c>
      <c r="AM902" s="38"/>
      <c r="AN902" s="41">
        <f>Table1[[#This Row],[Wage Difference]]*Table1[[#This Row],[Post Wage Increase Time Off Accruals (Hours)]]</f>
        <v>0</v>
      </c>
      <c r="AO902" s="41">
        <f>Table1[[#This Row],[Min Wage Time Off Accrual Expense]]*Table1[[#This Row],[DDS Funding Percent]]</f>
        <v>0</v>
      </c>
      <c r="AP902" s="1"/>
      <c r="AQ902" s="18"/>
    </row>
    <row r="903" spans="3:43" x14ac:dyDescent="0.25">
      <c r="C903" s="58"/>
      <c r="D903" s="57"/>
      <c r="K903" s="41">
        <f>SUM(Table1[[#This Row],[Regular Wages]],Table1[[#This Row],[OvertimeWages]],Table1[[#This Row],[Holiday Wages]],Table1[[#This Row],[Incentive Payments]])</f>
        <v>0</v>
      </c>
      <c r="L903" s="38"/>
      <c r="M903" s="38"/>
      <c r="N903" s="38"/>
      <c r="O903" s="38"/>
      <c r="P903" s="38"/>
      <c r="Q903" s="38"/>
      <c r="R903" s="38"/>
      <c r="S903" s="41">
        <f>SUM(Table1[[#This Row],[Regular Wages2]],Table1[[#This Row],[OvertimeWages4]],Table1[[#This Row],[Holiday Wages6]],Table1[[#This Row],[Incentive Payments8]])</f>
        <v>0</v>
      </c>
      <c r="T903" s="41">
        <f>SUM(Table1[[#This Row],[Total Pre Min Wage Wages]],Table1[[#This Row],[Total After Min Wage Wages]])</f>
        <v>0</v>
      </c>
      <c r="U903" s="41">
        <f>IFERROR(IF(OR(Table1[[#This Row],[Regular Hours]]=0,Table1[[#This Row],[Regular Hours]]=""),VLOOKUP(Table1[[#This Row],[Position Title]],startingWages!$A$2:$D$200,2, FALSE),Table1[[#This Row],[Regular Wages]]/Table1[[#This Row],[Regular Hours]]),0)</f>
        <v>0</v>
      </c>
      <c r="V903" s="41">
        <f>IF(OR(Table1[[#This Row],[OvertimeHours]]="",Table1[[#This Row],[OvertimeHours]]=0),Table1[[#This Row],[Regular Hourly Wage]]*1.5,Table1[[#This Row],[OvertimeWages]]/Table1[[#This Row],[OvertimeHours]])</f>
        <v>0</v>
      </c>
      <c r="W903" s="41">
        <f>IF(OR(Table1[[#This Row],[Holiday Hours]]="",Table1[[#This Row],[Holiday Hours]]=0),Table1[[#This Row],[Regular Hourly Wage]],Table1[[#This Row],[Holiday Wages]]/Table1[[#This Row],[Holiday Hours]])</f>
        <v>0</v>
      </c>
      <c r="X903" s="41" t="str">
        <f>IF(Table1[[#This Row],[Regular Hourly Wage]]&lt;14.05,"$14.75",IF(Table1[[#This Row],[Regular Hourly Wage]]&lt;30,"5%","None"))</f>
        <v>$14.75</v>
      </c>
      <c r="Y903" s="41">
        <f>IF(Table1[[#This Row],[Wage Category]]="5%",Table1[[#This Row],[Regular Hourly Wage]]*1.05,IF(Table1[[#This Row],[Wage Category]]="$14.75",14.75,Table1[[#This Row],[Regular Hourly Wage]]))</f>
        <v>14.75</v>
      </c>
      <c r="Z903" s="41">
        <f>(1+IF(Table1[[#This Row],[Regular Hourly Wage]]=0,0.5,(Table1[[#This Row],[Overtime Hourly Wage]]-Table1[[#This Row],[Regular Hourly Wage]])/Table1[[#This Row],[Regular Hourly Wage]]))*Table1[[#This Row],[Regular Wage Cap]]</f>
        <v>22.125</v>
      </c>
      <c r="AA903" s="41">
        <f>(1+IF(Table1[[#This Row],[Regular Hourly Wage]]=0,0,(Table1[[#This Row],[Holiday Hourly Wage]]-Table1[[#This Row],[Regular Hourly Wage]])/Table1[[#This Row],[Regular Hourly Wage]]))*Table1[[#This Row],[Regular Wage Cap]]</f>
        <v>14.75</v>
      </c>
      <c r="AB903" s="41">
        <f>Table1[[#This Row],[Regular Hours3]]*Table1[[#This Row],[Regular Hourly Wage]]</f>
        <v>0</v>
      </c>
      <c r="AC903" s="41">
        <f>Table1[[#This Row],[OvertimeHours5]]*Table1[[#This Row],[Overtime Hourly Wage]]</f>
        <v>0</v>
      </c>
      <c r="AD903" s="41">
        <f>Table1[[#This Row],[Holiday Hours7]]*Table1[[#This Row],[Holiday Hourly Wage]]</f>
        <v>0</v>
      </c>
      <c r="AE903" s="41">
        <f>SUM(Table1[[#This Row],[Regular10]:[Holiday12]])</f>
        <v>0</v>
      </c>
      <c r="AF903" s="41">
        <f>Table1[[#This Row],[Regular Hours3]]*Table1[[#This Row],[Regular Wage Cap]]</f>
        <v>0</v>
      </c>
      <c r="AG903" s="41">
        <f>Table1[[#This Row],[OvertimeHours5]]*Table1[[#This Row],[Overtime Wage Cap]]</f>
        <v>0</v>
      </c>
      <c r="AH903" s="41">
        <f>Table1[[#This Row],[Holiday Hours7]]*Table1[[#This Row],[Holiday Wage Cap]]</f>
        <v>0</v>
      </c>
      <c r="AI903" s="41">
        <f>SUM(Table1[[#This Row],[Regular]:[Holiday]])</f>
        <v>0</v>
      </c>
      <c r="AJ903" s="41">
        <f>IF(Table1[[#This Row],[Total]]=0,0,Table1[[#This Row],[Total2]]-Table1[[#This Row],[Total]])</f>
        <v>0</v>
      </c>
      <c r="AK903" s="41">
        <f>Table1[[#This Row],[Difference]]*Table1[[#This Row],[DDS Funding Percent]]</f>
        <v>0</v>
      </c>
      <c r="AL903" s="41">
        <f>IF(Table1[[#This Row],[Regular Hourly Wage]]&lt;&gt;0,Table1[[#This Row],[Regular Wage Cap]]-Table1[[#This Row],[Regular Hourly Wage]],0)</f>
        <v>0</v>
      </c>
      <c r="AM903" s="38"/>
      <c r="AN903" s="41">
        <f>Table1[[#This Row],[Wage Difference]]*Table1[[#This Row],[Post Wage Increase Time Off Accruals (Hours)]]</f>
        <v>0</v>
      </c>
      <c r="AO903" s="41">
        <f>Table1[[#This Row],[Min Wage Time Off Accrual Expense]]*Table1[[#This Row],[DDS Funding Percent]]</f>
        <v>0</v>
      </c>
      <c r="AP903" s="1"/>
      <c r="AQ903" s="18"/>
    </row>
    <row r="904" spans="3:43" x14ac:dyDescent="0.25">
      <c r="C904" s="58"/>
      <c r="D904" s="57"/>
      <c r="K904" s="41">
        <f>SUM(Table1[[#This Row],[Regular Wages]],Table1[[#This Row],[OvertimeWages]],Table1[[#This Row],[Holiday Wages]],Table1[[#This Row],[Incentive Payments]])</f>
        <v>0</v>
      </c>
      <c r="L904" s="38"/>
      <c r="M904" s="38"/>
      <c r="N904" s="38"/>
      <c r="O904" s="38"/>
      <c r="P904" s="38"/>
      <c r="Q904" s="38"/>
      <c r="R904" s="38"/>
      <c r="S904" s="41">
        <f>SUM(Table1[[#This Row],[Regular Wages2]],Table1[[#This Row],[OvertimeWages4]],Table1[[#This Row],[Holiday Wages6]],Table1[[#This Row],[Incentive Payments8]])</f>
        <v>0</v>
      </c>
      <c r="T904" s="41">
        <f>SUM(Table1[[#This Row],[Total Pre Min Wage Wages]],Table1[[#This Row],[Total After Min Wage Wages]])</f>
        <v>0</v>
      </c>
      <c r="U904" s="41">
        <f>IFERROR(IF(OR(Table1[[#This Row],[Regular Hours]]=0,Table1[[#This Row],[Regular Hours]]=""),VLOOKUP(Table1[[#This Row],[Position Title]],startingWages!$A$2:$D$200,2, FALSE),Table1[[#This Row],[Regular Wages]]/Table1[[#This Row],[Regular Hours]]),0)</f>
        <v>0</v>
      </c>
      <c r="V904" s="41">
        <f>IF(OR(Table1[[#This Row],[OvertimeHours]]="",Table1[[#This Row],[OvertimeHours]]=0),Table1[[#This Row],[Regular Hourly Wage]]*1.5,Table1[[#This Row],[OvertimeWages]]/Table1[[#This Row],[OvertimeHours]])</f>
        <v>0</v>
      </c>
      <c r="W904" s="41">
        <f>IF(OR(Table1[[#This Row],[Holiday Hours]]="",Table1[[#This Row],[Holiday Hours]]=0),Table1[[#This Row],[Regular Hourly Wage]],Table1[[#This Row],[Holiday Wages]]/Table1[[#This Row],[Holiday Hours]])</f>
        <v>0</v>
      </c>
      <c r="X904" s="41" t="str">
        <f>IF(Table1[[#This Row],[Regular Hourly Wage]]&lt;14.05,"$14.75",IF(Table1[[#This Row],[Regular Hourly Wage]]&lt;30,"5%","None"))</f>
        <v>$14.75</v>
      </c>
      <c r="Y904" s="41">
        <f>IF(Table1[[#This Row],[Wage Category]]="5%",Table1[[#This Row],[Regular Hourly Wage]]*1.05,IF(Table1[[#This Row],[Wage Category]]="$14.75",14.75,Table1[[#This Row],[Regular Hourly Wage]]))</f>
        <v>14.75</v>
      </c>
      <c r="Z904" s="41">
        <f>(1+IF(Table1[[#This Row],[Regular Hourly Wage]]=0,0.5,(Table1[[#This Row],[Overtime Hourly Wage]]-Table1[[#This Row],[Regular Hourly Wage]])/Table1[[#This Row],[Regular Hourly Wage]]))*Table1[[#This Row],[Regular Wage Cap]]</f>
        <v>22.125</v>
      </c>
      <c r="AA904" s="41">
        <f>(1+IF(Table1[[#This Row],[Regular Hourly Wage]]=0,0,(Table1[[#This Row],[Holiday Hourly Wage]]-Table1[[#This Row],[Regular Hourly Wage]])/Table1[[#This Row],[Regular Hourly Wage]]))*Table1[[#This Row],[Regular Wage Cap]]</f>
        <v>14.75</v>
      </c>
      <c r="AB904" s="41">
        <f>Table1[[#This Row],[Regular Hours3]]*Table1[[#This Row],[Regular Hourly Wage]]</f>
        <v>0</v>
      </c>
      <c r="AC904" s="41">
        <f>Table1[[#This Row],[OvertimeHours5]]*Table1[[#This Row],[Overtime Hourly Wage]]</f>
        <v>0</v>
      </c>
      <c r="AD904" s="41">
        <f>Table1[[#This Row],[Holiday Hours7]]*Table1[[#This Row],[Holiday Hourly Wage]]</f>
        <v>0</v>
      </c>
      <c r="AE904" s="41">
        <f>SUM(Table1[[#This Row],[Regular10]:[Holiday12]])</f>
        <v>0</v>
      </c>
      <c r="AF904" s="41">
        <f>Table1[[#This Row],[Regular Hours3]]*Table1[[#This Row],[Regular Wage Cap]]</f>
        <v>0</v>
      </c>
      <c r="AG904" s="41">
        <f>Table1[[#This Row],[OvertimeHours5]]*Table1[[#This Row],[Overtime Wage Cap]]</f>
        <v>0</v>
      </c>
      <c r="AH904" s="41">
        <f>Table1[[#This Row],[Holiday Hours7]]*Table1[[#This Row],[Holiday Wage Cap]]</f>
        <v>0</v>
      </c>
      <c r="AI904" s="41">
        <f>SUM(Table1[[#This Row],[Regular]:[Holiday]])</f>
        <v>0</v>
      </c>
      <c r="AJ904" s="41">
        <f>IF(Table1[[#This Row],[Total]]=0,0,Table1[[#This Row],[Total2]]-Table1[[#This Row],[Total]])</f>
        <v>0</v>
      </c>
      <c r="AK904" s="41">
        <f>Table1[[#This Row],[Difference]]*Table1[[#This Row],[DDS Funding Percent]]</f>
        <v>0</v>
      </c>
      <c r="AL904" s="41">
        <f>IF(Table1[[#This Row],[Regular Hourly Wage]]&lt;&gt;0,Table1[[#This Row],[Regular Wage Cap]]-Table1[[#This Row],[Regular Hourly Wage]],0)</f>
        <v>0</v>
      </c>
      <c r="AM904" s="38"/>
      <c r="AN904" s="41">
        <f>Table1[[#This Row],[Wage Difference]]*Table1[[#This Row],[Post Wage Increase Time Off Accruals (Hours)]]</f>
        <v>0</v>
      </c>
      <c r="AO904" s="41">
        <f>Table1[[#This Row],[Min Wage Time Off Accrual Expense]]*Table1[[#This Row],[DDS Funding Percent]]</f>
        <v>0</v>
      </c>
      <c r="AP904" s="1"/>
      <c r="AQ904" s="18"/>
    </row>
    <row r="905" spans="3:43" x14ac:dyDescent="0.25">
      <c r="C905" s="58"/>
      <c r="D905" s="57"/>
      <c r="K905" s="41">
        <f>SUM(Table1[[#This Row],[Regular Wages]],Table1[[#This Row],[OvertimeWages]],Table1[[#This Row],[Holiday Wages]],Table1[[#This Row],[Incentive Payments]])</f>
        <v>0</v>
      </c>
      <c r="L905" s="38"/>
      <c r="M905" s="38"/>
      <c r="N905" s="38"/>
      <c r="O905" s="38"/>
      <c r="P905" s="38"/>
      <c r="Q905" s="38"/>
      <c r="R905" s="38"/>
      <c r="S905" s="41">
        <f>SUM(Table1[[#This Row],[Regular Wages2]],Table1[[#This Row],[OvertimeWages4]],Table1[[#This Row],[Holiday Wages6]],Table1[[#This Row],[Incentive Payments8]])</f>
        <v>0</v>
      </c>
      <c r="T905" s="41">
        <f>SUM(Table1[[#This Row],[Total Pre Min Wage Wages]],Table1[[#This Row],[Total After Min Wage Wages]])</f>
        <v>0</v>
      </c>
      <c r="U905" s="41">
        <f>IFERROR(IF(OR(Table1[[#This Row],[Regular Hours]]=0,Table1[[#This Row],[Regular Hours]]=""),VLOOKUP(Table1[[#This Row],[Position Title]],startingWages!$A$2:$D$200,2, FALSE),Table1[[#This Row],[Regular Wages]]/Table1[[#This Row],[Regular Hours]]),0)</f>
        <v>0</v>
      </c>
      <c r="V905" s="41">
        <f>IF(OR(Table1[[#This Row],[OvertimeHours]]="",Table1[[#This Row],[OvertimeHours]]=0),Table1[[#This Row],[Regular Hourly Wage]]*1.5,Table1[[#This Row],[OvertimeWages]]/Table1[[#This Row],[OvertimeHours]])</f>
        <v>0</v>
      </c>
      <c r="W905" s="41">
        <f>IF(OR(Table1[[#This Row],[Holiday Hours]]="",Table1[[#This Row],[Holiday Hours]]=0),Table1[[#This Row],[Regular Hourly Wage]],Table1[[#This Row],[Holiday Wages]]/Table1[[#This Row],[Holiday Hours]])</f>
        <v>0</v>
      </c>
      <c r="X905" s="41" t="str">
        <f>IF(Table1[[#This Row],[Regular Hourly Wage]]&lt;14.05,"$14.75",IF(Table1[[#This Row],[Regular Hourly Wage]]&lt;30,"5%","None"))</f>
        <v>$14.75</v>
      </c>
      <c r="Y905" s="41">
        <f>IF(Table1[[#This Row],[Wage Category]]="5%",Table1[[#This Row],[Regular Hourly Wage]]*1.05,IF(Table1[[#This Row],[Wage Category]]="$14.75",14.75,Table1[[#This Row],[Regular Hourly Wage]]))</f>
        <v>14.75</v>
      </c>
      <c r="Z905" s="41">
        <f>(1+IF(Table1[[#This Row],[Regular Hourly Wage]]=0,0.5,(Table1[[#This Row],[Overtime Hourly Wage]]-Table1[[#This Row],[Regular Hourly Wage]])/Table1[[#This Row],[Regular Hourly Wage]]))*Table1[[#This Row],[Regular Wage Cap]]</f>
        <v>22.125</v>
      </c>
      <c r="AA905" s="41">
        <f>(1+IF(Table1[[#This Row],[Regular Hourly Wage]]=0,0,(Table1[[#This Row],[Holiday Hourly Wage]]-Table1[[#This Row],[Regular Hourly Wage]])/Table1[[#This Row],[Regular Hourly Wage]]))*Table1[[#This Row],[Regular Wage Cap]]</f>
        <v>14.75</v>
      </c>
      <c r="AB905" s="41">
        <f>Table1[[#This Row],[Regular Hours3]]*Table1[[#This Row],[Regular Hourly Wage]]</f>
        <v>0</v>
      </c>
      <c r="AC905" s="41">
        <f>Table1[[#This Row],[OvertimeHours5]]*Table1[[#This Row],[Overtime Hourly Wage]]</f>
        <v>0</v>
      </c>
      <c r="AD905" s="41">
        <f>Table1[[#This Row],[Holiday Hours7]]*Table1[[#This Row],[Holiday Hourly Wage]]</f>
        <v>0</v>
      </c>
      <c r="AE905" s="41">
        <f>SUM(Table1[[#This Row],[Regular10]:[Holiday12]])</f>
        <v>0</v>
      </c>
      <c r="AF905" s="41">
        <f>Table1[[#This Row],[Regular Hours3]]*Table1[[#This Row],[Regular Wage Cap]]</f>
        <v>0</v>
      </c>
      <c r="AG905" s="41">
        <f>Table1[[#This Row],[OvertimeHours5]]*Table1[[#This Row],[Overtime Wage Cap]]</f>
        <v>0</v>
      </c>
      <c r="AH905" s="41">
        <f>Table1[[#This Row],[Holiday Hours7]]*Table1[[#This Row],[Holiday Wage Cap]]</f>
        <v>0</v>
      </c>
      <c r="AI905" s="41">
        <f>SUM(Table1[[#This Row],[Regular]:[Holiday]])</f>
        <v>0</v>
      </c>
      <c r="AJ905" s="41">
        <f>IF(Table1[[#This Row],[Total]]=0,0,Table1[[#This Row],[Total2]]-Table1[[#This Row],[Total]])</f>
        <v>0</v>
      </c>
      <c r="AK905" s="41">
        <f>Table1[[#This Row],[Difference]]*Table1[[#This Row],[DDS Funding Percent]]</f>
        <v>0</v>
      </c>
      <c r="AL905" s="41">
        <f>IF(Table1[[#This Row],[Regular Hourly Wage]]&lt;&gt;0,Table1[[#This Row],[Regular Wage Cap]]-Table1[[#This Row],[Regular Hourly Wage]],0)</f>
        <v>0</v>
      </c>
      <c r="AM905" s="38"/>
      <c r="AN905" s="41">
        <f>Table1[[#This Row],[Wage Difference]]*Table1[[#This Row],[Post Wage Increase Time Off Accruals (Hours)]]</f>
        <v>0</v>
      </c>
      <c r="AO905" s="41">
        <f>Table1[[#This Row],[Min Wage Time Off Accrual Expense]]*Table1[[#This Row],[DDS Funding Percent]]</f>
        <v>0</v>
      </c>
      <c r="AP905" s="1"/>
      <c r="AQ905" s="18"/>
    </row>
    <row r="906" spans="3:43" x14ac:dyDescent="0.25">
      <c r="C906" s="58"/>
      <c r="D906" s="57"/>
      <c r="K906" s="41">
        <f>SUM(Table1[[#This Row],[Regular Wages]],Table1[[#This Row],[OvertimeWages]],Table1[[#This Row],[Holiday Wages]],Table1[[#This Row],[Incentive Payments]])</f>
        <v>0</v>
      </c>
      <c r="L906" s="38"/>
      <c r="M906" s="38"/>
      <c r="N906" s="38"/>
      <c r="O906" s="38"/>
      <c r="P906" s="38"/>
      <c r="Q906" s="38"/>
      <c r="R906" s="38"/>
      <c r="S906" s="41">
        <f>SUM(Table1[[#This Row],[Regular Wages2]],Table1[[#This Row],[OvertimeWages4]],Table1[[#This Row],[Holiday Wages6]],Table1[[#This Row],[Incentive Payments8]])</f>
        <v>0</v>
      </c>
      <c r="T906" s="41">
        <f>SUM(Table1[[#This Row],[Total Pre Min Wage Wages]],Table1[[#This Row],[Total After Min Wage Wages]])</f>
        <v>0</v>
      </c>
      <c r="U906" s="41">
        <f>IFERROR(IF(OR(Table1[[#This Row],[Regular Hours]]=0,Table1[[#This Row],[Regular Hours]]=""),VLOOKUP(Table1[[#This Row],[Position Title]],startingWages!$A$2:$D$200,2, FALSE),Table1[[#This Row],[Regular Wages]]/Table1[[#This Row],[Regular Hours]]),0)</f>
        <v>0</v>
      </c>
      <c r="V906" s="41">
        <f>IF(OR(Table1[[#This Row],[OvertimeHours]]="",Table1[[#This Row],[OvertimeHours]]=0),Table1[[#This Row],[Regular Hourly Wage]]*1.5,Table1[[#This Row],[OvertimeWages]]/Table1[[#This Row],[OvertimeHours]])</f>
        <v>0</v>
      </c>
      <c r="W906" s="41">
        <f>IF(OR(Table1[[#This Row],[Holiday Hours]]="",Table1[[#This Row],[Holiday Hours]]=0),Table1[[#This Row],[Regular Hourly Wage]],Table1[[#This Row],[Holiday Wages]]/Table1[[#This Row],[Holiday Hours]])</f>
        <v>0</v>
      </c>
      <c r="X906" s="41" t="str">
        <f>IF(Table1[[#This Row],[Regular Hourly Wage]]&lt;14.05,"$14.75",IF(Table1[[#This Row],[Regular Hourly Wage]]&lt;30,"5%","None"))</f>
        <v>$14.75</v>
      </c>
      <c r="Y906" s="41">
        <f>IF(Table1[[#This Row],[Wage Category]]="5%",Table1[[#This Row],[Regular Hourly Wage]]*1.05,IF(Table1[[#This Row],[Wage Category]]="$14.75",14.75,Table1[[#This Row],[Regular Hourly Wage]]))</f>
        <v>14.75</v>
      </c>
      <c r="Z906" s="41">
        <f>(1+IF(Table1[[#This Row],[Regular Hourly Wage]]=0,0.5,(Table1[[#This Row],[Overtime Hourly Wage]]-Table1[[#This Row],[Regular Hourly Wage]])/Table1[[#This Row],[Regular Hourly Wage]]))*Table1[[#This Row],[Regular Wage Cap]]</f>
        <v>22.125</v>
      </c>
      <c r="AA906" s="41">
        <f>(1+IF(Table1[[#This Row],[Regular Hourly Wage]]=0,0,(Table1[[#This Row],[Holiday Hourly Wage]]-Table1[[#This Row],[Regular Hourly Wage]])/Table1[[#This Row],[Regular Hourly Wage]]))*Table1[[#This Row],[Regular Wage Cap]]</f>
        <v>14.75</v>
      </c>
      <c r="AB906" s="41">
        <f>Table1[[#This Row],[Regular Hours3]]*Table1[[#This Row],[Regular Hourly Wage]]</f>
        <v>0</v>
      </c>
      <c r="AC906" s="41">
        <f>Table1[[#This Row],[OvertimeHours5]]*Table1[[#This Row],[Overtime Hourly Wage]]</f>
        <v>0</v>
      </c>
      <c r="AD906" s="41">
        <f>Table1[[#This Row],[Holiday Hours7]]*Table1[[#This Row],[Holiday Hourly Wage]]</f>
        <v>0</v>
      </c>
      <c r="AE906" s="41">
        <f>SUM(Table1[[#This Row],[Regular10]:[Holiday12]])</f>
        <v>0</v>
      </c>
      <c r="AF906" s="41">
        <f>Table1[[#This Row],[Regular Hours3]]*Table1[[#This Row],[Regular Wage Cap]]</f>
        <v>0</v>
      </c>
      <c r="AG906" s="41">
        <f>Table1[[#This Row],[OvertimeHours5]]*Table1[[#This Row],[Overtime Wage Cap]]</f>
        <v>0</v>
      </c>
      <c r="AH906" s="41">
        <f>Table1[[#This Row],[Holiday Hours7]]*Table1[[#This Row],[Holiday Wage Cap]]</f>
        <v>0</v>
      </c>
      <c r="AI906" s="41">
        <f>SUM(Table1[[#This Row],[Regular]:[Holiday]])</f>
        <v>0</v>
      </c>
      <c r="AJ906" s="41">
        <f>IF(Table1[[#This Row],[Total]]=0,0,Table1[[#This Row],[Total2]]-Table1[[#This Row],[Total]])</f>
        <v>0</v>
      </c>
      <c r="AK906" s="41">
        <f>Table1[[#This Row],[Difference]]*Table1[[#This Row],[DDS Funding Percent]]</f>
        <v>0</v>
      </c>
      <c r="AL906" s="41">
        <f>IF(Table1[[#This Row],[Regular Hourly Wage]]&lt;&gt;0,Table1[[#This Row],[Regular Wage Cap]]-Table1[[#This Row],[Regular Hourly Wage]],0)</f>
        <v>0</v>
      </c>
      <c r="AM906" s="38"/>
      <c r="AN906" s="41">
        <f>Table1[[#This Row],[Wage Difference]]*Table1[[#This Row],[Post Wage Increase Time Off Accruals (Hours)]]</f>
        <v>0</v>
      </c>
      <c r="AO906" s="41">
        <f>Table1[[#This Row],[Min Wage Time Off Accrual Expense]]*Table1[[#This Row],[DDS Funding Percent]]</f>
        <v>0</v>
      </c>
      <c r="AP906" s="1"/>
      <c r="AQ906" s="18"/>
    </row>
    <row r="907" spans="3:43" x14ac:dyDescent="0.25">
      <c r="C907" s="58"/>
      <c r="D907" s="57"/>
      <c r="K907" s="41">
        <f>SUM(Table1[[#This Row],[Regular Wages]],Table1[[#This Row],[OvertimeWages]],Table1[[#This Row],[Holiday Wages]],Table1[[#This Row],[Incentive Payments]])</f>
        <v>0</v>
      </c>
      <c r="L907" s="38"/>
      <c r="M907" s="38"/>
      <c r="N907" s="38"/>
      <c r="O907" s="38"/>
      <c r="P907" s="38"/>
      <c r="Q907" s="38"/>
      <c r="R907" s="38"/>
      <c r="S907" s="41">
        <f>SUM(Table1[[#This Row],[Regular Wages2]],Table1[[#This Row],[OvertimeWages4]],Table1[[#This Row],[Holiday Wages6]],Table1[[#This Row],[Incentive Payments8]])</f>
        <v>0</v>
      </c>
      <c r="T907" s="41">
        <f>SUM(Table1[[#This Row],[Total Pre Min Wage Wages]],Table1[[#This Row],[Total After Min Wage Wages]])</f>
        <v>0</v>
      </c>
      <c r="U907" s="41">
        <f>IFERROR(IF(OR(Table1[[#This Row],[Regular Hours]]=0,Table1[[#This Row],[Regular Hours]]=""),VLOOKUP(Table1[[#This Row],[Position Title]],startingWages!$A$2:$D$200,2, FALSE),Table1[[#This Row],[Regular Wages]]/Table1[[#This Row],[Regular Hours]]),0)</f>
        <v>0</v>
      </c>
      <c r="V907" s="41">
        <f>IF(OR(Table1[[#This Row],[OvertimeHours]]="",Table1[[#This Row],[OvertimeHours]]=0),Table1[[#This Row],[Regular Hourly Wage]]*1.5,Table1[[#This Row],[OvertimeWages]]/Table1[[#This Row],[OvertimeHours]])</f>
        <v>0</v>
      </c>
      <c r="W907" s="41">
        <f>IF(OR(Table1[[#This Row],[Holiday Hours]]="",Table1[[#This Row],[Holiday Hours]]=0),Table1[[#This Row],[Regular Hourly Wage]],Table1[[#This Row],[Holiday Wages]]/Table1[[#This Row],[Holiday Hours]])</f>
        <v>0</v>
      </c>
      <c r="X907" s="41" t="str">
        <f>IF(Table1[[#This Row],[Regular Hourly Wage]]&lt;14.05,"$14.75",IF(Table1[[#This Row],[Regular Hourly Wage]]&lt;30,"5%","None"))</f>
        <v>$14.75</v>
      </c>
      <c r="Y907" s="41">
        <f>IF(Table1[[#This Row],[Wage Category]]="5%",Table1[[#This Row],[Regular Hourly Wage]]*1.05,IF(Table1[[#This Row],[Wage Category]]="$14.75",14.75,Table1[[#This Row],[Regular Hourly Wage]]))</f>
        <v>14.75</v>
      </c>
      <c r="Z907" s="41">
        <f>(1+IF(Table1[[#This Row],[Regular Hourly Wage]]=0,0.5,(Table1[[#This Row],[Overtime Hourly Wage]]-Table1[[#This Row],[Regular Hourly Wage]])/Table1[[#This Row],[Regular Hourly Wage]]))*Table1[[#This Row],[Regular Wage Cap]]</f>
        <v>22.125</v>
      </c>
      <c r="AA907" s="41">
        <f>(1+IF(Table1[[#This Row],[Regular Hourly Wage]]=0,0,(Table1[[#This Row],[Holiday Hourly Wage]]-Table1[[#This Row],[Regular Hourly Wage]])/Table1[[#This Row],[Regular Hourly Wage]]))*Table1[[#This Row],[Regular Wage Cap]]</f>
        <v>14.75</v>
      </c>
      <c r="AB907" s="41">
        <f>Table1[[#This Row],[Regular Hours3]]*Table1[[#This Row],[Regular Hourly Wage]]</f>
        <v>0</v>
      </c>
      <c r="AC907" s="41">
        <f>Table1[[#This Row],[OvertimeHours5]]*Table1[[#This Row],[Overtime Hourly Wage]]</f>
        <v>0</v>
      </c>
      <c r="AD907" s="41">
        <f>Table1[[#This Row],[Holiday Hours7]]*Table1[[#This Row],[Holiday Hourly Wage]]</f>
        <v>0</v>
      </c>
      <c r="AE907" s="41">
        <f>SUM(Table1[[#This Row],[Regular10]:[Holiday12]])</f>
        <v>0</v>
      </c>
      <c r="AF907" s="41">
        <f>Table1[[#This Row],[Regular Hours3]]*Table1[[#This Row],[Regular Wage Cap]]</f>
        <v>0</v>
      </c>
      <c r="AG907" s="41">
        <f>Table1[[#This Row],[OvertimeHours5]]*Table1[[#This Row],[Overtime Wage Cap]]</f>
        <v>0</v>
      </c>
      <c r="AH907" s="41">
        <f>Table1[[#This Row],[Holiday Hours7]]*Table1[[#This Row],[Holiday Wage Cap]]</f>
        <v>0</v>
      </c>
      <c r="AI907" s="41">
        <f>SUM(Table1[[#This Row],[Regular]:[Holiday]])</f>
        <v>0</v>
      </c>
      <c r="AJ907" s="41">
        <f>IF(Table1[[#This Row],[Total]]=0,0,Table1[[#This Row],[Total2]]-Table1[[#This Row],[Total]])</f>
        <v>0</v>
      </c>
      <c r="AK907" s="41">
        <f>Table1[[#This Row],[Difference]]*Table1[[#This Row],[DDS Funding Percent]]</f>
        <v>0</v>
      </c>
      <c r="AL907" s="41">
        <f>IF(Table1[[#This Row],[Regular Hourly Wage]]&lt;&gt;0,Table1[[#This Row],[Regular Wage Cap]]-Table1[[#This Row],[Regular Hourly Wage]],0)</f>
        <v>0</v>
      </c>
      <c r="AM907" s="38"/>
      <c r="AN907" s="41">
        <f>Table1[[#This Row],[Wage Difference]]*Table1[[#This Row],[Post Wage Increase Time Off Accruals (Hours)]]</f>
        <v>0</v>
      </c>
      <c r="AO907" s="41">
        <f>Table1[[#This Row],[Min Wage Time Off Accrual Expense]]*Table1[[#This Row],[DDS Funding Percent]]</f>
        <v>0</v>
      </c>
      <c r="AP907" s="1"/>
      <c r="AQ907" s="18"/>
    </row>
    <row r="908" spans="3:43" x14ac:dyDescent="0.25">
      <c r="C908" s="58"/>
      <c r="D908" s="57"/>
      <c r="K908" s="41">
        <f>SUM(Table1[[#This Row],[Regular Wages]],Table1[[#This Row],[OvertimeWages]],Table1[[#This Row],[Holiday Wages]],Table1[[#This Row],[Incentive Payments]])</f>
        <v>0</v>
      </c>
      <c r="L908" s="38"/>
      <c r="M908" s="38"/>
      <c r="N908" s="38"/>
      <c r="O908" s="38"/>
      <c r="P908" s="38"/>
      <c r="Q908" s="38"/>
      <c r="R908" s="38"/>
      <c r="S908" s="41">
        <f>SUM(Table1[[#This Row],[Regular Wages2]],Table1[[#This Row],[OvertimeWages4]],Table1[[#This Row],[Holiday Wages6]],Table1[[#This Row],[Incentive Payments8]])</f>
        <v>0</v>
      </c>
      <c r="T908" s="41">
        <f>SUM(Table1[[#This Row],[Total Pre Min Wage Wages]],Table1[[#This Row],[Total After Min Wage Wages]])</f>
        <v>0</v>
      </c>
      <c r="U908" s="41">
        <f>IFERROR(IF(OR(Table1[[#This Row],[Regular Hours]]=0,Table1[[#This Row],[Regular Hours]]=""),VLOOKUP(Table1[[#This Row],[Position Title]],startingWages!$A$2:$D$200,2, FALSE),Table1[[#This Row],[Regular Wages]]/Table1[[#This Row],[Regular Hours]]),0)</f>
        <v>0</v>
      </c>
      <c r="V908" s="41">
        <f>IF(OR(Table1[[#This Row],[OvertimeHours]]="",Table1[[#This Row],[OvertimeHours]]=0),Table1[[#This Row],[Regular Hourly Wage]]*1.5,Table1[[#This Row],[OvertimeWages]]/Table1[[#This Row],[OvertimeHours]])</f>
        <v>0</v>
      </c>
      <c r="W908" s="41">
        <f>IF(OR(Table1[[#This Row],[Holiday Hours]]="",Table1[[#This Row],[Holiday Hours]]=0),Table1[[#This Row],[Regular Hourly Wage]],Table1[[#This Row],[Holiday Wages]]/Table1[[#This Row],[Holiday Hours]])</f>
        <v>0</v>
      </c>
      <c r="X908" s="41" t="str">
        <f>IF(Table1[[#This Row],[Regular Hourly Wage]]&lt;14.05,"$14.75",IF(Table1[[#This Row],[Regular Hourly Wage]]&lt;30,"5%","None"))</f>
        <v>$14.75</v>
      </c>
      <c r="Y908" s="41">
        <f>IF(Table1[[#This Row],[Wage Category]]="5%",Table1[[#This Row],[Regular Hourly Wage]]*1.05,IF(Table1[[#This Row],[Wage Category]]="$14.75",14.75,Table1[[#This Row],[Regular Hourly Wage]]))</f>
        <v>14.75</v>
      </c>
      <c r="Z908" s="41">
        <f>(1+IF(Table1[[#This Row],[Regular Hourly Wage]]=0,0.5,(Table1[[#This Row],[Overtime Hourly Wage]]-Table1[[#This Row],[Regular Hourly Wage]])/Table1[[#This Row],[Regular Hourly Wage]]))*Table1[[#This Row],[Regular Wage Cap]]</f>
        <v>22.125</v>
      </c>
      <c r="AA908" s="41">
        <f>(1+IF(Table1[[#This Row],[Regular Hourly Wage]]=0,0,(Table1[[#This Row],[Holiday Hourly Wage]]-Table1[[#This Row],[Regular Hourly Wage]])/Table1[[#This Row],[Regular Hourly Wage]]))*Table1[[#This Row],[Regular Wage Cap]]</f>
        <v>14.75</v>
      </c>
      <c r="AB908" s="41">
        <f>Table1[[#This Row],[Regular Hours3]]*Table1[[#This Row],[Regular Hourly Wage]]</f>
        <v>0</v>
      </c>
      <c r="AC908" s="41">
        <f>Table1[[#This Row],[OvertimeHours5]]*Table1[[#This Row],[Overtime Hourly Wage]]</f>
        <v>0</v>
      </c>
      <c r="AD908" s="41">
        <f>Table1[[#This Row],[Holiday Hours7]]*Table1[[#This Row],[Holiday Hourly Wage]]</f>
        <v>0</v>
      </c>
      <c r="AE908" s="41">
        <f>SUM(Table1[[#This Row],[Regular10]:[Holiday12]])</f>
        <v>0</v>
      </c>
      <c r="AF908" s="41">
        <f>Table1[[#This Row],[Regular Hours3]]*Table1[[#This Row],[Regular Wage Cap]]</f>
        <v>0</v>
      </c>
      <c r="AG908" s="41">
        <f>Table1[[#This Row],[OvertimeHours5]]*Table1[[#This Row],[Overtime Wage Cap]]</f>
        <v>0</v>
      </c>
      <c r="AH908" s="41">
        <f>Table1[[#This Row],[Holiday Hours7]]*Table1[[#This Row],[Holiday Wage Cap]]</f>
        <v>0</v>
      </c>
      <c r="AI908" s="41">
        <f>SUM(Table1[[#This Row],[Regular]:[Holiday]])</f>
        <v>0</v>
      </c>
      <c r="AJ908" s="41">
        <f>IF(Table1[[#This Row],[Total]]=0,0,Table1[[#This Row],[Total2]]-Table1[[#This Row],[Total]])</f>
        <v>0</v>
      </c>
      <c r="AK908" s="41">
        <f>Table1[[#This Row],[Difference]]*Table1[[#This Row],[DDS Funding Percent]]</f>
        <v>0</v>
      </c>
      <c r="AL908" s="41">
        <f>IF(Table1[[#This Row],[Regular Hourly Wage]]&lt;&gt;0,Table1[[#This Row],[Regular Wage Cap]]-Table1[[#This Row],[Regular Hourly Wage]],0)</f>
        <v>0</v>
      </c>
      <c r="AM908" s="38"/>
      <c r="AN908" s="41">
        <f>Table1[[#This Row],[Wage Difference]]*Table1[[#This Row],[Post Wage Increase Time Off Accruals (Hours)]]</f>
        <v>0</v>
      </c>
      <c r="AO908" s="41">
        <f>Table1[[#This Row],[Min Wage Time Off Accrual Expense]]*Table1[[#This Row],[DDS Funding Percent]]</f>
        <v>0</v>
      </c>
      <c r="AP908" s="1"/>
      <c r="AQ908" s="18"/>
    </row>
    <row r="909" spans="3:43" x14ac:dyDescent="0.25">
      <c r="C909" s="58"/>
      <c r="D909" s="57"/>
      <c r="K909" s="41">
        <f>SUM(Table1[[#This Row],[Regular Wages]],Table1[[#This Row],[OvertimeWages]],Table1[[#This Row],[Holiday Wages]],Table1[[#This Row],[Incentive Payments]])</f>
        <v>0</v>
      </c>
      <c r="L909" s="38"/>
      <c r="M909" s="38"/>
      <c r="N909" s="38"/>
      <c r="O909" s="38"/>
      <c r="P909" s="38"/>
      <c r="Q909" s="38"/>
      <c r="R909" s="38"/>
      <c r="S909" s="41">
        <f>SUM(Table1[[#This Row],[Regular Wages2]],Table1[[#This Row],[OvertimeWages4]],Table1[[#This Row],[Holiday Wages6]],Table1[[#This Row],[Incentive Payments8]])</f>
        <v>0</v>
      </c>
      <c r="T909" s="41">
        <f>SUM(Table1[[#This Row],[Total Pre Min Wage Wages]],Table1[[#This Row],[Total After Min Wage Wages]])</f>
        <v>0</v>
      </c>
      <c r="U909" s="41">
        <f>IFERROR(IF(OR(Table1[[#This Row],[Regular Hours]]=0,Table1[[#This Row],[Regular Hours]]=""),VLOOKUP(Table1[[#This Row],[Position Title]],startingWages!$A$2:$D$200,2, FALSE),Table1[[#This Row],[Regular Wages]]/Table1[[#This Row],[Regular Hours]]),0)</f>
        <v>0</v>
      </c>
      <c r="V909" s="41">
        <f>IF(OR(Table1[[#This Row],[OvertimeHours]]="",Table1[[#This Row],[OvertimeHours]]=0),Table1[[#This Row],[Regular Hourly Wage]]*1.5,Table1[[#This Row],[OvertimeWages]]/Table1[[#This Row],[OvertimeHours]])</f>
        <v>0</v>
      </c>
      <c r="W909" s="41">
        <f>IF(OR(Table1[[#This Row],[Holiday Hours]]="",Table1[[#This Row],[Holiday Hours]]=0),Table1[[#This Row],[Regular Hourly Wage]],Table1[[#This Row],[Holiday Wages]]/Table1[[#This Row],[Holiday Hours]])</f>
        <v>0</v>
      </c>
      <c r="X909" s="41" t="str">
        <f>IF(Table1[[#This Row],[Regular Hourly Wage]]&lt;14.05,"$14.75",IF(Table1[[#This Row],[Regular Hourly Wage]]&lt;30,"5%","None"))</f>
        <v>$14.75</v>
      </c>
      <c r="Y909" s="41">
        <f>IF(Table1[[#This Row],[Wage Category]]="5%",Table1[[#This Row],[Regular Hourly Wage]]*1.05,IF(Table1[[#This Row],[Wage Category]]="$14.75",14.75,Table1[[#This Row],[Regular Hourly Wage]]))</f>
        <v>14.75</v>
      </c>
      <c r="Z909" s="41">
        <f>(1+IF(Table1[[#This Row],[Regular Hourly Wage]]=0,0.5,(Table1[[#This Row],[Overtime Hourly Wage]]-Table1[[#This Row],[Regular Hourly Wage]])/Table1[[#This Row],[Regular Hourly Wage]]))*Table1[[#This Row],[Regular Wage Cap]]</f>
        <v>22.125</v>
      </c>
      <c r="AA909" s="41">
        <f>(1+IF(Table1[[#This Row],[Regular Hourly Wage]]=0,0,(Table1[[#This Row],[Holiday Hourly Wage]]-Table1[[#This Row],[Regular Hourly Wage]])/Table1[[#This Row],[Regular Hourly Wage]]))*Table1[[#This Row],[Regular Wage Cap]]</f>
        <v>14.75</v>
      </c>
      <c r="AB909" s="41">
        <f>Table1[[#This Row],[Regular Hours3]]*Table1[[#This Row],[Regular Hourly Wage]]</f>
        <v>0</v>
      </c>
      <c r="AC909" s="41">
        <f>Table1[[#This Row],[OvertimeHours5]]*Table1[[#This Row],[Overtime Hourly Wage]]</f>
        <v>0</v>
      </c>
      <c r="AD909" s="41">
        <f>Table1[[#This Row],[Holiday Hours7]]*Table1[[#This Row],[Holiday Hourly Wage]]</f>
        <v>0</v>
      </c>
      <c r="AE909" s="41">
        <f>SUM(Table1[[#This Row],[Regular10]:[Holiday12]])</f>
        <v>0</v>
      </c>
      <c r="AF909" s="41">
        <f>Table1[[#This Row],[Regular Hours3]]*Table1[[#This Row],[Regular Wage Cap]]</f>
        <v>0</v>
      </c>
      <c r="AG909" s="41">
        <f>Table1[[#This Row],[OvertimeHours5]]*Table1[[#This Row],[Overtime Wage Cap]]</f>
        <v>0</v>
      </c>
      <c r="AH909" s="41">
        <f>Table1[[#This Row],[Holiday Hours7]]*Table1[[#This Row],[Holiday Wage Cap]]</f>
        <v>0</v>
      </c>
      <c r="AI909" s="41">
        <f>SUM(Table1[[#This Row],[Regular]:[Holiday]])</f>
        <v>0</v>
      </c>
      <c r="AJ909" s="41">
        <f>IF(Table1[[#This Row],[Total]]=0,0,Table1[[#This Row],[Total2]]-Table1[[#This Row],[Total]])</f>
        <v>0</v>
      </c>
      <c r="AK909" s="41">
        <f>Table1[[#This Row],[Difference]]*Table1[[#This Row],[DDS Funding Percent]]</f>
        <v>0</v>
      </c>
      <c r="AL909" s="41">
        <f>IF(Table1[[#This Row],[Regular Hourly Wage]]&lt;&gt;0,Table1[[#This Row],[Regular Wage Cap]]-Table1[[#This Row],[Regular Hourly Wage]],0)</f>
        <v>0</v>
      </c>
      <c r="AM909" s="38"/>
      <c r="AN909" s="41">
        <f>Table1[[#This Row],[Wage Difference]]*Table1[[#This Row],[Post Wage Increase Time Off Accruals (Hours)]]</f>
        <v>0</v>
      </c>
      <c r="AO909" s="41">
        <f>Table1[[#This Row],[Min Wage Time Off Accrual Expense]]*Table1[[#This Row],[DDS Funding Percent]]</f>
        <v>0</v>
      </c>
      <c r="AP909" s="1"/>
      <c r="AQ909" s="18"/>
    </row>
    <row r="910" spans="3:43" x14ac:dyDescent="0.25">
      <c r="C910" s="58"/>
      <c r="D910" s="57"/>
      <c r="K910" s="41">
        <f>SUM(Table1[[#This Row],[Regular Wages]],Table1[[#This Row],[OvertimeWages]],Table1[[#This Row],[Holiday Wages]],Table1[[#This Row],[Incentive Payments]])</f>
        <v>0</v>
      </c>
      <c r="L910" s="38"/>
      <c r="M910" s="38"/>
      <c r="N910" s="38"/>
      <c r="O910" s="38"/>
      <c r="P910" s="38"/>
      <c r="Q910" s="38"/>
      <c r="R910" s="38"/>
      <c r="S910" s="41">
        <f>SUM(Table1[[#This Row],[Regular Wages2]],Table1[[#This Row],[OvertimeWages4]],Table1[[#This Row],[Holiday Wages6]],Table1[[#This Row],[Incentive Payments8]])</f>
        <v>0</v>
      </c>
      <c r="T910" s="41">
        <f>SUM(Table1[[#This Row],[Total Pre Min Wage Wages]],Table1[[#This Row],[Total After Min Wage Wages]])</f>
        <v>0</v>
      </c>
      <c r="U910" s="41">
        <f>IFERROR(IF(OR(Table1[[#This Row],[Regular Hours]]=0,Table1[[#This Row],[Regular Hours]]=""),VLOOKUP(Table1[[#This Row],[Position Title]],startingWages!$A$2:$D$200,2, FALSE),Table1[[#This Row],[Regular Wages]]/Table1[[#This Row],[Regular Hours]]),0)</f>
        <v>0</v>
      </c>
      <c r="V910" s="41">
        <f>IF(OR(Table1[[#This Row],[OvertimeHours]]="",Table1[[#This Row],[OvertimeHours]]=0),Table1[[#This Row],[Regular Hourly Wage]]*1.5,Table1[[#This Row],[OvertimeWages]]/Table1[[#This Row],[OvertimeHours]])</f>
        <v>0</v>
      </c>
      <c r="W910" s="41">
        <f>IF(OR(Table1[[#This Row],[Holiday Hours]]="",Table1[[#This Row],[Holiday Hours]]=0),Table1[[#This Row],[Regular Hourly Wage]],Table1[[#This Row],[Holiday Wages]]/Table1[[#This Row],[Holiday Hours]])</f>
        <v>0</v>
      </c>
      <c r="X910" s="41" t="str">
        <f>IF(Table1[[#This Row],[Regular Hourly Wage]]&lt;14.05,"$14.75",IF(Table1[[#This Row],[Regular Hourly Wage]]&lt;30,"5%","None"))</f>
        <v>$14.75</v>
      </c>
      <c r="Y910" s="41">
        <f>IF(Table1[[#This Row],[Wage Category]]="5%",Table1[[#This Row],[Regular Hourly Wage]]*1.05,IF(Table1[[#This Row],[Wage Category]]="$14.75",14.75,Table1[[#This Row],[Regular Hourly Wage]]))</f>
        <v>14.75</v>
      </c>
      <c r="Z910" s="41">
        <f>(1+IF(Table1[[#This Row],[Regular Hourly Wage]]=0,0.5,(Table1[[#This Row],[Overtime Hourly Wage]]-Table1[[#This Row],[Regular Hourly Wage]])/Table1[[#This Row],[Regular Hourly Wage]]))*Table1[[#This Row],[Regular Wage Cap]]</f>
        <v>22.125</v>
      </c>
      <c r="AA910" s="41">
        <f>(1+IF(Table1[[#This Row],[Regular Hourly Wage]]=0,0,(Table1[[#This Row],[Holiday Hourly Wage]]-Table1[[#This Row],[Regular Hourly Wage]])/Table1[[#This Row],[Regular Hourly Wage]]))*Table1[[#This Row],[Regular Wage Cap]]</f>
        <v>14.75</v>
      </c>
      <c r="AB910" s="41">
        <f>Table1[[#This Row],[Regular Hours3]]*Table1[[#This Row],[Regular Hourly Wage]]</f>
        <v>0</v>
      </c>
      <c r="AC910" s="41">
        <f>Table1[[#This Row],[OvertimeHours5]]*Table1[[#This Row],[Overtime Hourly Wage]]</f>
        <v>0</v>
      </c>
      <c r="AD910" s="41">
        <f>Table1[[#This Row],[Holiday Hours7]]*Table1[[#This Row],[Holiday Hourly Wage]]</f>
        <v>0</v>
      </c>
      <c r="AE910" s="41">
        <f>SUM(Table1[[#This Row],[Regular10]:[Holiday12]])</f>
        <v>0</v>
      </c>
      <c r="AF910" s="41">
        <f>Table1[[#This Row],[Regular Hours3]]*Table1[[#This Row],[Regular Wage Cap]]</f>
        <v>0</v>
      </c>
      <c r="AG910" s="41">
        <f>Table1[[#This Row],[OvertimeHours5]]*Table1[[#This Row],[Overtime Wage Cap]]</f>
        <v>0</v>
      </c>
      <c r="AH910" s="41">
        <f>Table1[[#This Row],[Holiday Hours7]]*Table1[[#This Row],[Holiday Wage Cap]]</f>
        <v>0</v>
      </c>
      <c r="AI910" s="41">
        <f>SUM(Table1[[#This Row],[Regular]:[Holiday]])</f>
        <v>0</v>
      </c>
      <c r="AJ910" s="41">
        <f>IF(Table1[[#This Row],[Total]]=0,0,Table1[[#This Row],[Total2]]-Table1[[#This Row],[Total]])</f>
        <v>0</v>
      </c>
      <c r="AK910" s="41">
        <f>Table1[[#This Row],[Difference]]*Table1[[#This Row],[DDS Funding Percent]]</f>
        <v>0</v>
      </c>
      <c r="AL910" s="41">
        <f>IF(Table1[[#This Row],[Regular Hourly Wage]]&lt;&gt;0,Table1[[#This Row],[Regular Wage Cap]]-Table1[[#This Row],[Regular Hourly Wage]],0)</f>
        <v>0</v>
      </c>
      <c r="AM910" s="38"/>
      <c r="AN910" s="41">
        <f>Table1[[#This Row],[Wage Difference]]*Table1[[#This Row],[Post Wage Increase Time Off Accruals (Hours)]]</f>
        <v>0</v>
      </c>
      <c r="AO910" s="41">
        <f>Table1[[#This Row],[Min Wage Time Off Accrual Expense]]*Table1[[#This Row],[DDS Funding Percent]]</f>
        <v>0</v>
      </c>
      <c r="AP910" s="1"/>
      <c r="AQ910" s="18"/>
    </row>
    <row r="911" spans="3:43" x14ac:dyDescent="0.25">
      <c r="C911" s="58"/>
      <c r="D911" s="57"/>
      <c r="K911" s="41">
        <f>SUM(Table1[[#This Row],[Regular Wages]],Table1[[#This Row],[OvertimeWages]],Table1[[#This Row],[Holiday Wages]],Table1[[#This Row],[Incentive Payments]])</f>
        <v>0</v>
      </c>
      <c r="L911" s="38"/>
      <c r="M911" s="38"/>
      <c r="N911" s="38"/>
      <c r="O911" s="38"/>
      <c r="P911" s="38"/>
      <c r="Q911" s="38"/>
      <c r="R911" s="38"/>
      <c r="S911" s="41">
        <f>SUM(Table1[[#This Row],[Regular Wages2]],Table1[[#This Row],[OvertimeWages4]],Table1[[#This Row],[Holiday Wages6]],Table1[[#This Row],[Incentive Payments8]])</f>
        <v>0</v>
      </c>
      <c r="T911" s="41">
        <f>SUM(Table1[[#This Row],[Total Pre Min Wage Wages]],Table1[[#This Row],[Total After Min Wage Wages]])</f>
        <v>0</v>
      </c>
      <c r="U911" s="41">
        <f>IFERROR(IF(OR(Table1[[#This Row],[Regular Hours]]=0,Table1[[#This Row],[Regular Hours]]=""),VLOOKUP(Table1[[#This Row],[Position Title]],startingWages!$A$2:$D$200,2, FALSE),Table1[[#This Row],[Regular Wages]]/Table1[[#This Row],[Regular Hours]]),0)</f>
        <v>0</v>
      </c>
      <c r="V911" s="41">
        <f>IF(OR(Table1[[#This Row],[OvertimeHours]]="",Table1[[#This Row],[OvertimeHours]]=0),Table1[[#This Row],[Regular Hourly Wage]]*1.5,Table1[[#This Row],[OvertimeWages]]/Table1[[#This Row],[OvertimeHours]])</f>
        <v>0</v>
      </c>
      <c r="W911" s="41">
        <f>IF(OR(Table1[[#This Row],[Holiday Hours]]="",Table1[[#This Row],[Holiday Hours]]=0),Table1[[#This Row],[Regular Hourly Wage]],Table1[[#This Row],[Holiday Wages]]/Table1[[#This Row],[Holiday Hours]])</f>
        <v>0</v>
      </c>
      <c r="X911" s="41" t="str">
        <f>IF(Table1[[#This Row],[Regular Hourly Wage]]&lt;14.05,"$14.75",IF(Table1[[#This Row],[Regular Hourly Wage]]&lt;30,"5%","None"))</f>
        <v>$14.75</v>
      </c>
      <c r="Y911" s="41">
        <f>IF(Table1[[#This Row],[Wage Category]]="5%",Table1[[#This Row],[Regular Hourly Wage]]*1.05,IF(Table1[[#This Row],[Wage Category]]="$14.75",14.75,Table1[[#This Row],[Regular Hourly Wage]]))</f>
        <v>14.75</v>
      </c>
      <c r="Z911" s="41">
        <f>(1+IF(Table1[[#This Row],[Regular Hourly Wage]]=0,0.5,(Table1[[#This Row],[Overtime Hourly Wage]]-Table1[[#This Row],[Regular Hourly Wage]])/Table1[[#This Row],[Regular Hourly Wage]]))*Table1[[#This Row],[Regular Wage Cap]]</f>
        <v>22.125</v>
      </c>
      <c r="AA911" s="41">
        <f>(1+IF(Table1[[#This Row],[Regular Hourly Wage]]=0,0,(Table1[[#This Row],[Holiday Hourly Wage]]-Table1[[#This Row],[Regular Hourly Wage]])/Table1[[#This Row],[Regular Hourly Wage]]))*Table1[[#This Row],[Regular Wage Cap]]</f>
        <v>14.75</v>
      </c>
      <c r="AB911" s="41">
        <f>Table1[[#This Row],[Regular Hours3]]*Table1[[#This Row],[Regular Hourly Wage]]</f>
        <v>0</v>
      </c>
      <c r="AC911" s="41">
        <f>Table1[[#This Row],[OvertimeHours5]]*Table1[[#This Row],[Overtime Hourly Wage]]</f>
        <v>0</v>
      </c>
      <c r="AD911" s="41">
        <f>Table1[[#This Row],[Holiday Hours7]]*Table1[[#This Row],[Holiday Hourly Wage]]</f>
        <v>0</v>
      </c>
      <c r="AE911" s="41">
        <f>SUM(Table1[[#This Row],[Regular10]:[Holiday12]])</f>
        <v>0</v>
      </c>
      <c r="AF911" s="41">
        <f>Table1[[#This Row],[Regular Hours3]]*Table1[[#This Row],[Regular Wage Cap]]</f>
        <v>0</v>
      </c>
      <c r="AG911" s="41">
        <f>Table1[[#This Row],[OvertimeHours5]]*Table1[[#This Row],[Overtime Wage Cap]]</f>
        <v>0</v>
      </c>
      <c r="AH911" s="41">
        <f>Table1[[#This Row],[Holiday Hours7]]*Table1[[#This Row],[Holiday Wage Cap]]</f>
        <v>0</v>
      </c>
      <c r="AI911" s="41">
        <f>SUM(Table1[[#This Row],[Regular]:[Holiday]])</f>
        <v>0</v>
      </c>
      <c r="AJ911" s="41">
        <f>IF(Table1[[#This Row],[Total]]=0,0,Table1[[#This Row],[Total2]]-Table1[[#This Row],[Total]])</f>
        <v>0</v>
      </c>
      <c r="AK911" s="41">
        <f>Table1[[#This Row],[Difference]]*Table1[[#This Row],[DDS Funding Percent]]</f>
        <v>0</v>
      </c>
      <c r="AL911" s="41">
        <f>IF(Table1[[#This Row],[Regular Hourly Wage]]&lt;&gt;0,Table1[[#This Row],[Regular Wage Cap]]-Table1[[#This Row],[Regular Hourly Wage]],0)</f>
        <v>0</v>
      </c>
      <c r="AM911" s="38"/>
      <c r="AN911" s="41">
        <f>Table1[[#This Row],[Wage Difference]]*Table1[[#This Row],[Post Wage Increase Time Off Accruals (Hours)]]</f>
        <v>0</v>
      </c>
      <c r="AO911" s="41">
        <f>Table1[[#This Row],[Min Wage Time Off Accrual Expense]]*Table1[[#This Row],[DDS Funding Percent]]</f>
        <v>0</v>
      </c>
      <c r="AP911" s="1"/>
      <c r="AQ911" s="18"/>
    </row>
    <row r="912" spans="3:43" x14ac:dyDescent="0.25">
      <c r="C912" s="58"/>
      <c r="D912" s="57"/>
      <c r="K912" s="41">
        <f>SUM(Table1[[#This Row],[Regular Wages]],Table1[[#This Row],[OvertimeWages]],Table1[[#This Row],[Holiday Wages]],Table1[[#This Row],[Incentive Payments]])</f>
        <v>0</v>
      </c>
      <c r="L912" s="38"/>
      <c r="M912" s="38"/>
      <c r="N912" s="38"/>
      <c r="O912" s="38"/>
      <c r="P912" s="38"/>
      <c r="Q912" s="38"/>
      <c r="R912" s="38"/>
      <c r="S912" s="41">
        <f>SUM(Table1[[#This Row],[Regular Wages2]],Table1[[#This Row],[OvertimeWages4]],Table1[[#This Row],[Holiday Wages6]],Table1[[#This Row],[Incentive Payments8]])</f>
        <v>0</v>
      </c>
      <c r="T912" s="41">
        <f>SUM(Table1[[#This Row],[Total Pre Min Wage Wages]],Table1[[#This Row],[Total After Min Wage Wages]])</f>
        <v>0</v>
      </c>
      <c r="U912" s="41">
        <f>IFERROR(IF(OR(Table1[[#This Row],[Regular Hours]]=0,Table1[[#This Row],[Regular Hours]]=""),VLOOKUP(Table1[[#This Row],[Position Title]],startingWages!$A$2:$D$200,2, FALSE),Table1[[#This Row],[Regular Wages]]/Table1[[#This Row],[Regular Hours]]),0)</f>
        <v>0</v>
      </c>
      <c r="V912" s="41">
        <f>IF(OR(Table1[[#This Row],[OvertimeHours]]="",Table1[[#This Row],[OvertimeHours]]=0),Table1[[#This Row],[Regular Hourly Wage]]*1.5,Table1[[#This Row],[OvertimeWages]]/Table1[[#This Row],[OvertimeHours]])</f>
        <v>0</v>
      </c>
      <c r="W912" s="41">
        <f>IF(OR(Table1[[#This Row],[Holiday Hours]]="",Table1[[#This Row],[Holiday Hours]]=0),Table1[[#This Row],[Regular Hourly Wage]],Table1[[#This Row],[Holiday Wages]]/Table1[[#This Row],[Holiday Hours]])</f>
        <v>0</v>
      </c>
      <c r="X912" s="41" t="str">
        <f>IF(Table1[[#This Row],[Regular Hourly Wage]]&lt;14.05,"$14.75",IF(Table1[[#This Row],[Regular Hourly Wage]]&lt;30,"5%","None"))</f>
        <v>$14.75</v>
      </c>
      <c r="Y912" s="41">
        <f>IF(Table1[[#This Row],[Wage Category]]="5%",Table1[[#This Row],[Regular Hourly Wage]]*1.05,IF(Table1[[#This Row],[Wage Category]]="$14.75",14.75,Table1[[#This Row],[Regular Hourly Wage]]))</f>
        <v>14.75</v>
      </c>
      <c r="Z912" s="41">
        <f>(1+IF(Table1[[#This Row],[Regular Hourly Wage]]=0,0.5,(Table1[[#This Row],[Overtime Hourly Wage]]-Table1[[#This Row],[Regular Hourly Wage]])/Table1[[#This Row],[Regular Hourly Wage]]))*Table1[[#This Row],[Regular Wage Cap]]</f>
        <v>22.125</v>
      </c>
      <c r="AA912" s="41">
        <f>(1+IF(Table1[[#This Row],[Regular Hourly Wage]]=0,0,(Table1[[#This Row],[Holiday Hourly Wage]]-Table1[[#This Row],[Regular Hourly Wage]])/Table1[[#This Row],[Regular Hourly Wage]]))*Table1[[#This Row],[Regular Wage Cap]]</f>
        <v>14.75</v>
      </c>
      <c r="AB912" s="41">
        <f>Table1[[#This Row],[Regular Hours3]]*Table1[[#This Row],[Regular Hourly Wage]]</f>
        <v>0</v>
      </c>
      <c r="AC912" s="41">
        <f>Table1[[#This Row],[OvertimeHours5]]*Table1[[#This Row],[Overtime Hourly Wage]]</f>
        <v>0</v>
      </c>
      <c r="AD912" s="41">
        <f>Table1[[#This Row],[Holiday Hours7]]*Table1[[#This Row],[Holiday Hourly Wage]]</f>
        <v>0</v>
      </c>
      <c r="AE912" s="41">
        <f>SUM(Table1[[#This Row],[Regular10]:[Holiday12]])</f>
        <v>0</v>
      </c>
      <c r="AF912" s="41">
        <f>Table1[[#This Row],[Regular Hours3]]*Table1[[#This Row],[Regular Wage Cap]]</f>
        <v>0</v>
      </c>
      <c r="AG912" s="41">
        <f>Table1[[#This Row],[OvertimeHours5]]*Table1[[#This Row],[Overtime Wage Cap]]</f>
        <v>0</v>
      </c>
      <c r="AH912" s="41">
        <f>Table1[[#This Row],[Holiday Hours7]]*Table1[[#This Row],[Holiday Wage Cap]]</f>
        <v>0</v>
      </c>
      <c r="AI912" s="41">
        <f>SUM(Table1[[#This Row],[Regular]:[Holiday]])</f>
        <v>0</v>
      </c>
      <c r="AJ912" s="41">
        <f>IF(Table1[[#This Row],[Total]]=0,0,Table1[[#This Row],[Total2]]-Table1[[#This Row],[Total]])</f>
        <v>0</v>
      </c>
      <c r="AK912" s="41">
        <f>Table1[[#This Row],[Difference]]*Table1[[#This Row],[DDS Funding Percent]]</f>
        <v>0</v>
      </c>
      <c r="AL912" s="41">
        <f>IF(Table1[[#This Row],[Regular Hourly Wage]]&lt;&gt;0,Table1[[#This Row],[Regular Wage Cap]]-Table1[[#This Row],[Regular Hourly Wage]],0)</f>
        <v>0</v>
      </c>
      <c r="AM912" s="38"/>
      <c r="AN912" s="41">
        <f>Table1[[#This Row],[Wage Difference]]*Table1[[#This Row],[Post Wage Increase Time Off Accruals (Hours)]]</f>
        <v>0</v>
      </c>
      <c r="AO912" s="41">
        <f>Table1[[#This Row],[Min Wage Time Off Accrual Expense]]*Table1[[#This Row],[DDS Funding Percent]]</f>
        <v>0</v>
      </c>
      <c r="AP912" s="1"/>
      <c r="AQ912" s="18"/>
    </row>
    <row r="913" spans="3:43" x14ac:dyDescent="0.25">
      <c r="C913" s="58"/>
      <c r="D913" s="57"/>
      <c r="K913" s="41">
        <f>SUM(Table1[[#This Row],[Regular Wages]],Table1[[#This Row],[OvertimeWages]],Table1[[#This Row],[Holiday Wages]],Table1[[#This Row],[Incentive Payments]])</f>
        <v>0</v>
      </c>
      <c r="L913" s="38"/>
      <c r="M913" s="38"/>
      <c r="N913" s="38"/>
      <c r="O913" s="38"/>
      <c r="P913" s="38"/>
      <c r="Q913" s="38"/>
      <c r="R913" s="38"/>
      <c r="S913" s="41">
        <f>SUM(Table1[[#This Row],[Regular Wages2]],Table1[[#This Row],[OvertimeWages4]],Table1[[#This Row],[Holiday Wages6]],Table1[[#This Row],[Incentive Payments8]])</f>
        <v>0</v>
      </c>
      <c r="T913" s="41">
        <f>SUM(Table1[[#This Row],[Total Pre Min Wage Wages]],Table1[[#This Row],[Total After Min Wage Wages]])</f>
        <v>0</v>
      </c>
      <c r="U913" s="41">
        <f>IFERROR(IF(OR(Table1[[#This Row],[Regular Hours]]=0,Table1[[#This Row],[Regular Hours]]=""),VLOOKUP(Table1[[#This Row],[Position Title]],startingWages!$A$2:$D$200,2, FALSE),Table1[[#This Row],[Regular Wages]]/Table1[[#This Row],[Regular Hours]]),0)</f>
        <v>0</v>
      </c>
      <c r="V913" s="41">
        <f>IF(OR(Table1[[#This Row],[OvertimeHours]]="",Table1[[#This Row],[OvertimeHours]]=0),Table1[[#This Row],[Regular Hourly Wage]]*1.5,Table1[[#This Row],[OvertimeWages]]/Table1[[#This Row],[OvertimeHours]])</f>
        <v>0</v>
      </c>
      <c r="W913" s="41">
        <f>IF(OR(Table1[[#This Row],[Holiday Hours]]="",Table1[[#This Row],[Holiday Hours]]=0),Table1[[#This Row],[Regular Hourly Wage]],Table1[[#This Row],[Holiday Wages]]/Table1[[#This Row],[Holiday Hours]])</f>
        <v>0</v>
      </c>
      <c r="X913" s="41" t="str">
        <f>IF(Table1[[#This Row],[Regular Hourly Wage]]&lt;14.05,"$14.75",IF(Table1[[#This Row],[Regular Hourly Wage]]&lt;30,"5%","None"))</f>
        <v>$14.75</v>
      </c>
      <c r="Y913" s="41">
        <f>IF(Table1[[#This Row],[Wage Category]]="5%",Table1[[#This Row],[Regular Hourly Wage]]*1.05,IF(Table1[[#This Row],[Wage Category]]="$14.75",14.75,Table1[[#This Row],[Regular Hourly Wage]]))</f>
        <v>14.75</v>
      </c>
      <c r="Z913" s="41">
        <f>(1+IF(Table1[[#This Row],[Regular Hourly Wage]]=0,0.5,(Table1[[#This Row],[Overtime Hourly Wage]]-Table1[[#This Row],[Regular Hourly Wage]])/Table1[[#This Row],[Regular Hourly Wage]]))*Table1[[#This Row],[Regular Wage Cap]]</f>
        <v>22.125</v>
      </c>
      <c r="AA913" s="41">
        <f>(1+IF(Table1[[#This Row],[Regular Hourly Wage]]=0,0,(Table1[[#This Row],[Holiday Hourly Wage]]-Table1[[#This Row],[Regular Hourly Wage]])/Table1[[#This Row],[Regular Hourly Wage]]))*Table1[[#This Row],[Regular Wage Cap]]</f>
        <v>14.75</v>
      </c>
      <c r="AB913" s="41">
        <f>Table1[[#This Row],[Regular Hours3]]*Table1[[#This Row],[Regular Hourly Wage]]</f>
        <v>0</v>
      </c>
      <c r="AC913" s="41">
        <f>Table1[[#This Row],[OvertimeHours5]]*Table1[[#This Row],[Overtime Hourly Wage]]</f>
        <v>0</v>
      </c>
      <c r="AD913" s="41">
        <f>Table1[[#This Row],[Holiday Hours7]]*Table1[[#This Row],[Holiday Hourly Wage]]</f>
        <v>0</v>
      </c>
      <c r="AE913" s="41">
        <f>SUM(Table1[[#This Row],[Regular10]:[Holiday12]])</f>
        <v>0</v>
      </c>
      <c r="AF913" s="41">
        <f>Table1[[#This Row],[Regular Hours3]]*Table1[[#This Row],[Regular Wage Cap]]</f>
        <v>0</v>
      </c>
      <c r="AG913" s="41">
        <f>Table1[[#This Row],[OvertimeHours5]]*Table1[[#This Row],[Overtime Wage Cap]]</f>
        <v>0</v>
      </c>
      <c r="AH913" s="41">
        <f>Table1[[#This Row],[Holiday Hours7]]*Table1[[#This Row],[Holiday Wage Cap]]</f>
        <v>0</v>
      </c>
      <c r="AI913" s="41">
        <f>SUM(Table1[[#This Row],[Regular]:[Holiday]])</f>
        <v>0</v>
      </c>
      <c r="AJ913" s="41">
        <f>IF(Table1[[#This Row],[Total]]=0,0,Table1[[#This Row],[Total2]]-Table1[[#This Row],[Total]])</f>
        <v>0</v>
      </c>
      <c r="AK913" s="41">
        <f>Table1[[#This Row],[Difference]]*Table1[[#This Row],[DDS Funding Percent]]</f>
        <v>0</v>
      </c>
      <c r="AL913" s="41">
        <f>IF(Table1[[#This Row],[Regular Hourly Wage]]&lt;&gt;0,Table1[[#This Row],[Regular Wage Cap]]-Table1[[#This Row],[Regular Hourly Wage]],0)</f>
        <v>0</v>
      </c>
      <c r="AM913" s="38"/>
      <c r="AN913" s="41">
        <f>Table1[[#This Row],[Wage Difference]]*Table1[[#This Row],[Post Wage Increase Time Off Accruals (Hours)]]</f>
        <v>0</v>
      </c>
      <c r="AO913" s="41">
        <f>Table1[[#This Row],[Min Wage Time Off Accrual Expense]]*Table1[[#This Row],[DDS Funding Percent]]</f>
        <v>0</v>
      </c>
      <c r="AP913" s="1"/>
      <c r="AQ913" s="18"/>
    </row>
    <row r="914" spans="3:43" x14ac:dyDescent="0.25">
      <c r="C914" s="58"/>
      <c r="D914" s="57"/>
      <c r="K914" s="41">
        <f>SUM(Table1[[#This Row],[Regular Wages]],Table1[[#This Row],[OvertimeWages]],Table1[[#This Row],[Holiday Wages]],Table1[[#This Row],[Incentive Payments]])</f>
        <v>0</v>
      </c>
      <c r="L914" s="38"/>
      <c r="M914" s="38"/>
      <c r="N914" s="38"/>
      <c r="O914" s="38"/>
      <c r="P914" s="38"/>
      <c r="Q914" s="38"/>
      <c r="R914" s="38"/>
      <c r="S914" s="41">
        <f>SUM(Table1[[#This Row],[Regular Wages2]],Table1[[#This Row],[OvertimeWages4]],Table1[[#This Row],[Holiday Wages6]],Table1[[#This Row],[Incentive Payments8]])</f>
        <v>0</v>
      </c>
      <c r="T914" s="41">
        <f>SUM(Table1[[#This Row],[Total Pre Min Wage Wages]],Table1[[#This Row],[Total After Min Wage Wages]])</f>
        <v>0</v>
      </c>
      <c r="U914" s="41">
        <f>IFERROR(IF(OR(Table1[[#This Row],[Regular Hours]]=0,Table1[[#This Row],[Regular Hours]]=""),VLOOKUP(Table1[[#This Row],[Position Title]],startingWages!$A$2:$D$200,2, FALSE),Table1[[#This Row],[Regular Wages]]/Table1[[#This Row],[Regular Hours]]),0)</f>
        <v>0</v>
      </c>
      <c r="V914" s="41">
        <f>IF(OR(Table1[[#This Row],[OvertimeHours]]="",Table1[[#This Row],[OvertimeHours]]=0),Table1[[#This Row],[Regular Hourly Wage]]*1.5,Table1[[#This Row],[OvertimeWages]]/Table1[[#This Row],[OvertimeHours]])</f>
        <v>0</v>
      </c>
      <c r="W914" s="41">
        <f>IF(OR(Table1[[#This Row],[Holiday Hours]]="",Table1[[#This Row],[Holiday Hours]]=0),Table1[[#This Row],[Regular Hourly Wage]],Table1[[#This Row],[Holiday Wages]]/Table1[[#This Row],[Holiday Hours]])</f>
        <v>0</v>
      </c>
      <c r="X914" s="41" t="str">
        <f>IF(Table1[[#This Row],[Regular Hourly Wage]]&lt;14.05,"$14.75",IF(Table1[[#This Row],[Regular Hourly Wage]]&lt;30,"5%","None"))</f>
        <v>$14.75</v>
      </c>
      <c r="Y914" s="41">
        <f>IF(Table1[[#This Row],[Wage Category]]="5%",Table1[[#This Row],[Regular Hourly Wage]]*1.05,IF(Table1[[#This Row],[Wage Category]]="$14.75",14.75,Table1[[#This Row],[Regular Hourly Wage]]))</f>
        <v>14.75</v>
      </c>
      <c r="Z914" s="41">
        <f>(1+IF(Table1[[#This Row],[Regular Hourly Wage]]=0,0.5,(Table1[[#This Row],[Overtime Hourly Wage]]-Table1[[#This Row],[Regular Hourly Wage]])/Table1[[#This Row],[Regular Hourly Wage]]))*Table1[[#This Row],[Regular Wage Cap]]</f>
        <v>22.125</v>
      </c>
      <c r="AA914" s="41">
        <f>(1+IF(Table1[[#This Row],[Regular Hourly Wage]]=0,0,(Table1[[#This Row],[Holiday Hourly Wage]]-Table1[[#This Row],[Regular Hourly Wage]])/Table1[[#This Row],[Regular Hourly Wage]]))*Table1[[#This Row],[Regular Wage Cap]]</f>
        <v>14.75</v>
      </c>
      <c r="AB914" s="41">
        <f>Table1[[#This Row],[Regular Hours3]]*Table1[[#This Row],[Regular Hourly Wage]]</f>
        <v>0</v>
      </c>
      <c r="AC914" s="41">
        <f>Table1[[#This Row],[OvertimeHours5]]*Table1[[#This Row],[Overtime Hourly Wage]]</f>
        <v>0</v>
      </c>
      <c r="AD914" s="41">
        <f>Table1[[#This Row],[Holiday Hours7]]*Table1[[#This Row],[Holiday Hourly Wage]]</f>
        <v>0</v>
      </c>
      <c r="AE914" s="41">
        <f>SUM(Table1[[#This Row],[Regular10]:[Holiday12]])</f>
        <v>0</v>
      </c>
      <c r="AF914" s="41">
        <f>Table1[[#This Row],[Regular Hours3]]*Table1[[#This Row],[Regular Wage Cap]]</f>
        <v>0</v>
      </c>
      <c r="AG914" s="41">
        <f>Table1[[#This Row],[OvertimeHours5]]*Table1[[#This Row],[Overtime Wage Cap]]</f>
        <v>0</v>
      </c>
      <c r="AH914" s="41">
        <f>Table1[[#This Row],[Holiday Hours7]]*Table1[[#This Row],[Holiday Wage Cap]]</f>
        <v>0</v>
      </c>
      <c r="AI914" s="41">
        <f>SUM(Table1[[#This Row],[Regular]:[Holiday]])</f>
        <v>0</v>
      </c>
      <c r="AJ914" s="41">
        <f>IF(Table1[[#This Row],[Total]]=0,0,Table1[[#This Row],[Total2]]-Table1[[#This Row],[Total]])</f>
        <v>0</v>
      </c>
      <c r="AK914" s="41">
        <f>Table1[[#This Row],[Difference]]*Table1[[#This Row],[DDS Funding Percent]]</f>
        <v>0</v>
      </c>
      <c r="AL914" s="41">
        <f>IF(Table1[[#This Row],[Regular Hourly Wage]]&lt;&gt;0,Table1[[#This Row],[Regular Wage Cap]]-Table1[[#This Row],[Regular Hourly Wage]],0)</f>
        <v>0</v>
      </c>
      <c r="AM914" s="38"/>
      <c r="AN914" s="41">
        <f>Table1[[#This Row],[Wage Difference]]*Table1[[#This Row],[Post Wage Increase Time Off Accruals (Hours)]]</f>
        <v>0</v>
      </c>
      <c r="AO914" s="41">
        <f>Table1[[#This Row],[Min Wage Time Off Accrual Expense]]*Table1[[#This Row],[DDS Funding Percent]]</f>
        <v>0</v>
      </c>
      <c r="AP914" s="1"/>
      <c r="AQ914" s="18"/>
    </row>
    <row r="915" spans="3:43" x14ac:dyDescent="0.25">
      <c r="C915" s="58"/>
      <c r="D915" s="57"/>
      <c r="K915" s="41">
        <f>SUM(Table1[[#This Row],[Regular Wages]],Table1[[#This Row],[OvertimeWages]],Table1[[#This Row],[Holiday Wages]],Table1[[#This Row],[Incentive Payments]])</f>
        <v>0</v>
      </c>
      <c r="L915" s="38"/>
      <c r="M915" s="38"/>
      <c r="N915" s="38"/>
      <c r="O915" s="38"/>
      <c r="P915" s="38"/>
      <c r="Q915" s="38"/>
      <c r="R915" s="38"/>
      <c r="S915" s="41">
        <f>SUM(Table1[[#This Row],[Regular Wages2]],Table1[[#This Row],[OvertimeWages4]],Table1[[#This Row],[Holiday Wages6]],Table1[[#This Row],[Incentive Payments8]])</f>
        <v>0</v>
      </c>
      <c r="T915" s="41">
        <f>SUM(Table1[[#This Row],[Total Pre Min Wage Wages]],Table1[[#This Row],[Total After Min Wage Wages]])</f>
        <v>0</v>
      </c>
      <c r="U915" s="41">
        <f>IFERROR(IF(OR(Table1[[#This Row],[Regular Hours]]=0,Table1[[#This Row],[Regular Hours]]=""),VLOOKUP(Table1[[#This Row],[Position Title]],startingWages!$A$2:$D$200,2, FALSE),Table1[[#This Row],[Regular Wages]]/Table1[[#This Row],[Regular Hours]]),0)</f>
        <v>0</v>
      </c>
      <c r="V915" s="41">
        <f>IF(OR(Table1[[#This Row],[OvertimeHours]]="",Table1[[#This Row],[OvertimeHours]]=0),Table1[[#This Row],[Regular Hourly Wage]]*1.5,Table1[[#This Row],[OvertimeWages]]/Table1[[#This Row],[OvertimeHours]])</f>
        <v>0</v>
      </c>
      <c r="W915" s="41">
        <f>IF(OR(Table1[[#This Row],[Holiday Hours]]="",Table1[[#This Row],[Holiday Hours]]=0),Table1[[#This Row],[Regular Hourly Wage]],Table1[[#This Row],[Holiday Wages]]/Table1[[#This Row],[Holiday Hours]])</f>
        <v>0</v>
      </c>
      <c r="X915" s="41" t="str">
        <f>IF(Table1[[#This Row],[Regular Hourly Wage]]&lt;14.05,"$14.75",IF(Table1[[#This Row],[Regular Hourly Wage]]&lt;30,"5%","None"))</f>
        <v>$14.75</v>
      </c>
      <c r="Y915" s="41">
        <f>IF(Table1[[#This Row],[Wage Category]]="5%",Table1[[#This Row],[Regular Hourly Wage]]*1.05,IF(Table1[[#This Row],[Wage Category]]="$14.75",14.75,Table1[[#This Row],[Regular Hourly Wage]]))</f>
        <v>14.75</v>
      </c>
      <c r="Z915" s="41">
        <f>(1+IF(Table1[[#This Row],[Regular Hourly Wage]]=0,0.5,(Table1[[#This Row],[Overtime Hourly Wage]]-Table1[[#This Row],[Regular Hourly Wage]])/Table1[[#This Row],[Regular Hourly Wage]]))*Table1[[#This Row],[Regular Wage Cap]]</f>
        <v>22.125</v>
      </c>
      <c r="AA915" s="41">
        <f>(1+IF(Table1[[#This Row],[Regular Hourly Wage]]=0,0,(Table1[[#This Row],[Holiday Hourly Wage]]-Table1[[#This Row],[Regular Hourly Wage]])/Table1[[#This Row],[Regular Hourly Wage]]))*Table1[[#This Row],[Regular Wage Cap]]</f>
        <v>14.75</v>
      </c>
      <c r="AB915" s="41">
        <f>Table1[[#This Row],[Regular Hours3]]*Table1[[#This Row],[Regular Hourly Wage]]</f>
        <v>0</v>
      </c>
      <c r="AC915" s="41">
        <f>Table1[[#This Row],[OvertimeHours5]]*Table1[[#This Row],[Overtime Hourly Wage]]</f>
        <v>0</v>
      </c>
      <c r="AD915" s="41">
        <f>Table1[[#This Row],[Holiday Hours7]]*Table1[[#This Row],[Holiday Hourly Wage]]</f>
        <v>0</v>
      </c>
      <c r="AE915" s="41">
        <f>SUM(Table1[[#This Row],[Regular10]:[Holiday12]])</f>
        <v>0</v>
      </c>
      <c r="AF915" s="41">
        <f>Table1[[#This Row],[Regular Hours3]]*Table1[[#This Row],[Regular Wage Cap]]</f>
        <v>0</v>
      </c>
      <c r="AG915" s="41">
        <f>Table1[[#This Row],[OvertimeHours5]]*Table1[[#This Row],[Overtime Wage Cap]]</f>
        <v>0</v>
      </c>
      <c r="AH915" s="41">
        <f>Table1[[#This Row],[Holiday Hours7]]*Table1[[#This Row],[Holiday Wage Cap]]</f>
        <v>0</v>
      </c>
      <c r="AI915" s="41">
        <f>SUM(Table1[[#This Row],[Regular]:[Holiday]])</f>
        <v>0</v>
      </c>
      <c r="AJ915" s="41">
        <f>IF(Table1[[#This Row],[Total]]=0,0,Table1[[#This Row],[Total2]]-Table1[[#This Row],[Total]])</f>
        <v>0</v>
      </c>
      <c r="AK915" s="41">
        <f>Table1[[#This Row],[Difference]]*Table1[[#This Row],[DDS Funding Percent]]</f>
        <v>0</v>
      </c>
      <c r="AL915" s="41">
        <f>IF(Table1[[#This Row],[Regular Hourly Wage]]&lt;&gt;0,Table1[[#This Row],[Regular Wage Cap]]-Table1[[#This Row],[Regular Hourly Wage]],0)</f>
        <v>0</v>
      </c>
      <c r="AM915" s="38"/>
      <c r="AN915" s="41">
        <f>Table1[[#This Row],[Wage Difference]]*Table1[[#This Row],[Post Wage Increase Time Off Accruals (Hours)]]</f>
        <v>0</v>
      </c>
      <c r="AO915" s="41">
        <f>Table1[[#This Row],[Min Wage Time Off Accrual Expense]]*Table1[[#This Row],[DDS Funding Percent]]</f>
        <v>0</v>
      </c>
      <c r="AP915" s="1"/>
      <c r="AQ915" s="18"/>
    </row>
    <row r="916" spans="3:43" x14ac:dyDescent="0.25">
      <c r="C916" s="58"/>
      <c r="D916" s="57"/>
      <c r="K916" s="41">
        <f>SUM(Table1[[#This Row],[Regular Wages]],Table1[[#This Row],[OvertimeWages]],Table1[[#This Row],[Holiday Wages]],Table1[[#This Row],[Incentive Payments]])</f>
        <v>0</v>
      </c>
      <c r="L916" s="38"/>
      <c r="M916" s="38"/>
      <c r="N916" s="38"/>
      <c r="O916" s="38"/>
      <c r="P916" s="38"/>
      <c r="Q916" s="38"/>
      <c r="R916" s="38"/>
      <c r="S916" s="41">
        <f>SUM(Table1[[#This Row],[Regular Wages2]],Table1[[#This Row],[OvertimeWages4]],Table1[[#This Row],[Holiday Wages6]],Table1[[#This Row],[Incentive Payments8]])</f>
        <v>0</v>
      </c>
      <c r="T916" s="41">
        <f>SUM(Table1[[#This Row],[Total Pre Min Wage Wages]],Table1[[#This Row],[Total After Min Wage Wages]])</f>
        <v>0</v>
      </c>
      <c r="U916" s="41">
        <f>IFERROR(IF(OR(Table1[[#This Row],[Regular Hours]]=0,Table1[[#This Row],[Regular Hours]]=""),VLOOKUP(Table1[[#This Row],[Position Title]],startingWages!$A$2:$D$200,2, FALSE),Table1[[#This Row],[Regular Wages]]/Table1[[#This Row],[Regular Hours]]),0)</f>
        <v>0</v>
      </c>
      <c r="V916" s="41">
        <f>IF(OR(Table1[[#This Row],[OvertimeHours]]="",Table1[[#This Row],[OvertimeHours]]=0),Table1[[#This Row],[Regular Hourly Wage]]*1.5,Table1[[#This Row],[OvertimeWages]]/Table1[[#This Row],[OvertimeHours]])</f>
        <v>0</v>
      </c>
      <c r="W916" s="41">
        <f>IF(OR(Table1[[#This Row],[Holiday Hours]]="",Table1[[#This Row],[Holiday Hours]]=0),Table1[[#This Row],[Regular Hourly Wage]],Table1[[#This Row],[Holiday Wages]]/Table1[[#This Row],[Holiday Hours]])</f>
        <v>0</v>
      </c>
      <c r="X916" s="41" t="str">
        <f>IF(Table1[[#This Row],[Regular Hourly Wage]]&lt;14.05,"$14.75",IF(Table1[[#This Row],[Regular Hourly Wage]]&lt;30,"5%","None"))</f>
        <v>$14.75</v>
      </c>
      <c r="Y916" s="41">
        <f>IF(Table1[[#This Row],[Wage Category]]="5%",Table1[[#This Row],[Regular Hourly Wage]]*1.05,IF(Table1[[#This Row],[Wage Category]]="$14.75",14.75,Table1[[#This Row],[Regular Hourly Wage]]))</f>
        <v>14.75</v>
      </c>
      <c r="Z916" s="41">
        <f>(1+IF(Table1[[#This Row],[Regular Hourly Wage]]=0,0.5,(Table1[[#This Row],[Overtime Hourly Wage]]-Table1[[#This Row],[Regular Hourly Wage]])/Table1[[#This Row],[Regular Hourly Wage]]))*Table1[[#This Row],[Regular Wage Cap]]</f>
        <v>22.125</v>
      </c>
      <c r="AA916" s="41">
        <f>(1+IF(Table1[[#This Row],[Regular Hourly Wage]]=0,0,(Table1[[#This Row],[Holiday Hourly Wage]]-Table1[[#This Row],[Regular Hourly Wage]])/Table1[[#This Row],[Regular Hourly Wage]]))*Table1[[#This Row],[Regular Wage Cap]]</f>
        <v>14.75</v>
      </c>
      <c r="AB916" s="41">
        <f>Table1[[#This Row],[Regular Hours3]]*Table1[[#This Row],[Regular Hourly Wage]]</f>
        <v>0</v>
      </c>
      <c r="AC916" s="41">
        <f>Table1[[#This Row],[OvertimeHours5]]*Table1[[#This Row],[Overtime Hourly Wage]]</f>
        <v>0</v>
      </c>
      <c r="AD916" s="41">
        <f>Table1[[#This Row],[Holiday Hours7]]*Table1[[#This Row],[Holiday Hourly Wage]]</f>
        <v>0</v>
      </c>
      <c r="AE916" s="41">
        <f>SUM(Table1[[#This Row],[Regular10]:[Holiday12]])</f>
        <v>0</v>
      </c>
      <c r="AF916" s="41">
        <f>Table1[[#This Row],[Regular Hours3]]*Table1[[#This Row],[Regular Wage Cap]]</f>
        <v>0</v>
      </c>
      <c r="AG916" s="41">
        <f>Table1[[#This Row],[OvertimeHours5]]*Table1[[#This Row],[Overtime Wage Cap]]</f>
        <v>0</v>
      </c>
      <c r="AH916" s="41">
        <f>Table1[[#This Row],[Holiday Hours7]]*Table1[[#This Row],[Holiday Wage Cap]]</f>
        <v>0</v>
      </c>
      <c r="AI916" s="41">
        <f>SUM(Table1[[#This Row],[Regular]:[Holiday]])</f>
        <v>0</v>
      </c>
      <c r="AJ916" s="41">
        <f>IF(Table1[[#This Row],[Total]]=0,0,Table1[[#This Row],[Total2]]-Table1[[#This Row],[Total]])</f>
        <v>0</v>
      </c>
      <c r="AK916" s="41">
        <f>Table1[[#This Row],[Difference]]*Table1[[#This Row],[DDS Funding Percent]]</f>
        <v>0</v>
      </c>
      <c r="AL916" s="41">
        <f>IF(Table1[[#This Row],[Regular Hourly Wage]]&lt;&gt;0,Table1[[#This Row],[Regular Wage Cap]]-Table1[[#This Row],[Regular Hourly Wage]],0)</f>
        <v>0</v>
      </c>
      <c r="AM916" s="38"/>
      <c r="AN916" s="41">
        <f>Table1[[#This Row],[Wage Difference]]*Table1[[#This Row],[Post Wage Increase Time Off Accruals (Hours)]]</f>
        <v>0</v>
      </c>
      <c r="AO916" s="41">
        <f>Table1[[#This Row],[Min Wage Time Off Accrual Expense]]*Table1[[#This Row],[DDS Funding Percent]]</f>
        <v>0</v>
      </c>
      <c r="AP916" s="1"/>
      <c r="AQ916" s="18"/>
    </row>
    <row r="917" spans="3:43" x14ac:dyDescent="0.25">
      <c r="C917" s="58"/>
      <c r="D917" s="57"/>
      <c r="K917" s="41">
        <f>SUM(Table1[[#This Row],[Regular Wages]],Table1[[#This Row],[OvertimeWages]],Table1[[#This Row],[Holiday Wages]],Table1[[#This Row],[Incentive Payments]])</f>
        <v>0</v>
      </c>
      <c r="L917" s="38"/>
      <c r="M917" s="38"/>
      <c r="N917" s="38"/>
      <c r="O917" s="38"/>
      <c r="P917" s="38"/>
      <c r="Q917" s="38"/>
      <c r="R917" s="38"/>
      <c r="S917" s="41">
        <f>SUM(Table1[[#This Row],[Regular Wages2]],Table1[[#This Row],[OvertimeWages4]],Table1[[#This Row],[Holiday Wages6]],Table1[[#This Row],[Incentive Payments8]])</f>
        <v>0</v>
      </c>
      <c r="T917" s="41">
        <f>SUM(Table1[[#This Row],[Total Pre Min Wage Wages]],Table1[[#This Row],[Total After Min Wage Wages]])</f>
        <v>0</v>
      </c>
      <c r="U917" s="41">
        <f>IFERROR(IF(OR(Table1[[#This Row],[Regular Hours]]=0,Table1[[#This Row],[Regular Hours]]=""),VLOOKUP(Table1[[#This Row],[Position Title]],startingWages!$A$2:$D$200,2, FALSE),Table1[[#This Row],[Regular Wages]]/Table1[[#This Row],[Regular Hours]]),0)</f>
        <v>0</v>
      </c>
      <c r="V917" s="41">
        <f>IF(OR(Table1[[#This Row],[OvertimeHours]]="",Table1[[#This Row],[OvertimeHours]]=0),Table1[[#This Row],[Regular Hourly Wage]]*1.5,Table1[[#This Row],[OvertimeWages]]/Table1[[#This Row],[OvertimeHours]])</f>
        <v>0</v>
      </c>
      <c r="W917" s="41">
        <f>IF(OR(Table1[[#This Row],[Holiday Hours]]="",Table1[[#This Row],[Holiday Hours]]=0),Table1[[#This Row],[Regular Hourly Wage]],Table1[[#This Row],[Holiday Wages]]/Table1[[#This Row],[Holiday Hours]])</f>
        <v>0</v>
      </c>
      <c r="X917" s="41" t="str">
        <f>IF(Table1[[#This Row],[Regular Hourly Wage]]&lt;14.05,"$14.75",IF(Table1[[#This Row],[Regular Hourly Wage]]&lt;30,"5%","None"))</f>
        <v>$14.75</v>
      </c>
      <c r="Y917" s="41">
        <f>IF(Table1[[#This Row],[Wage Category]]="5%",Table1[[#This Row],[Regular Hourly Wage]]*1.05,IF(Table1[[#This Row],[Wage Category]]="$14.75",14.75,Table1[[#This Row],[Regular Hourly Wage]]))</f>
        <v>14.75</v>
      </c>
      <c r="Z917" s="41">
        <f>(1+IF(Table1[[#This Row],[Regular Hourly Wage]]=0,0.5,(Table1[[#This Row],[Overtime Hourly Wage]]-Table1[[#This Row],[Regular Hourly Wage]])/Table1[[#This Row],[Regular Hourly Wage]]))*Table1[[#This Row],[Regular Wage Cap]]</f>
        <v>22.125</v>
      </c>
      <c r="AA917" s="41">
        <f>(1+IF(Table1[[#This Row],[Regular Hourly Wage]]=0,0,(Table1[[#This Row],[Holiday Hourly Wage]]-Table1[[#This Row],[Regular Hourly Wage]])/Table1[[#This Row],[Regular Hourly Wage]]))*Table1[[#This Row],[Regular Wage Cap]]</f>
        <v>14.75</v>
      </c>
      <c r="AB917" s="41">
        <f>Table1[[#This Row],[Regular Hours3]]*Table1[[#This Row],[Regular Hourly Wage]]</f>
        <v>0</v>
      </c>
      <c r="AC917" s="41">
        <f>Table1[[#This Row],[OvertimeHours5]]*Table1[[#This Row],[Overtime Hourly Wage]]</f>
        <v>0</v>
      </c>
      <c r="AD917" s="41">
        <f>Table1[[#This Row],[Holiday Hours7]]*Table1[[#This Row],[Holiday Hourly Wage]]</f>
        <v>0</v>
      </c>
      <c r="AE917" s="41">
        <f>SUM(Table1[[#This Row],[Regular10]:[Holiday12]])</f>
        <v>0</v>
      </c>
      <c r="AF917" s="41">
        <f>Table1[[#This Row],[Regular Hours3]]*Table1[[#This Row],[Regular Wage Cap]]</f>
        <v>0</v>
      </c>
      <c r="AG917" s="41">
        <f>Table1[[#This Row],[OvertimeHours5]]*Table1[[#This Row],[Overtime Wage Cap]]</f>
        <v>0</v>
      </c>
      <c r="AH917" s="41">
        <f>Table1[[#This Row],[Holiday Hours7]]*Table1[[#This Row],[Holiday Wage Cap]]</f>
        <v>0</v>
      </c>
      <c r="AI917" s="41">
        <f>SUM(Table1[[#This Row],[Regular]:[Holiday]])</f>
        <v>0</v>
      </c>
      <c r="AJ917" s="41">
        <f>IF(Table1[[#This Row],[Total]]=0,0,Table1[[#This Row],[Total2]]-Table1[[#This Row],[Total]])</f>
        <v>0</v>
      </c>
      <c r="AK917" s="41">
        <f>Table1[[#This Row],[Difference]]*Table1[[#This Row],[DDS Funding Percent]]</f>
        <v>0</v>
      </c>
      <c r="AL917" s="41">
        <f>IF(Table1[[#This Row],[Regular Hourly Wage]]&lt;&gt;0,Table1[[#This Row],[Regular Wage Cap]]-Table1[[#This Row],[Regular Hourly Wage]],0)</f>
        <v>0</v>
      </c>
      <c r="AM917" s="38"/>
      <c r="AN917" s="41">
        <f>Table1[[#This Row],[Wage Difference]]*Table1[[#This Row],[Post Wage Increase Time Off Accruals (Hours)]]</f>
        <v>0</v>
      </c>
      <c r="AO917" s="41">
        <f>Table1[[#This Row],[Min Wage Time Off Accrual Expense]]*Table1[[#This Row],[DDS Funding Percent]]</f>
        <v>0</v>
      </c>
      <c r="AP917" s="1"/>
      <c r="AQ917" s="18"/>
    </row>
    <row r="918" spans="3:43" x14ac:dyDescent="0.25">
      <c r="C918" s="58"/>
      <c r="D918" s="57"/>
      <c r="K918" s="41">
        <f>SUM(Table1[[#This Row],[Regular Wages]],Table1[[#This Row],[OvertimeWages]],Table1[[#This Row],[Holiday Wages]],Table1[[#This Row],[Incentive Payments]])</f>
        <v>0</v>
      </c>
      <c r="L918" s="38"/>
      <c r="M918" s="38"/>
      <c r="N918" s="38"/>
      <c r="O918" s="38"/>
      <c r="P918" s="38"/>
      <c r="Q918" s="38"/>
      <c r="R918" s="38"/>
      <c r="S918" s="41">
        <f>SUM(Table1[[#This Row],[Regular Wages2]],Table1[[#This Row],[OvertimeWages4]],Table1[[#This Row],[Holiday Wages6]],Table1[[#This Row],[Incentive Payments8]])</f>
        <v>0</v>
      </c>
      <c r="T918" s="41">
        <f>SUM(Table1[[#This Row],[Total Pre Min Wage Wages]],Table1[[#This Row],[Total After Min Wage Wages]])</f>
        <v>0</v>
      </c>
      <c r="U918" s="41">
        <f>IFERROR(IF(OR(Table1[[#This Row],[Regular Hours]]=0,Table1[[#This Row],[Regular Hours]]=""),VLOOKUP(Table1[[#This Row],[Position Title]],startingWages!$A$2:$D$200,2, FALSE),Table1[[#This Row],[Regular Wages]]/Table1[[#This Row],[Regular Hours]]),0)</f>
        <v>0</v>
      </c>
      <c r="V918" s="41">
        <f>IF(OR(Table1[[#This Row],[OvertimeHours]]="",Table1[[#This Row],[OvertimeHours]]=0),Table1[[#This Row],[Regular Hourly Wage]]*1.5,Table1[[#This Row],[OvertimeWages]]/Table1[[#This Row],[OvertimeHours]])</f>
        <v>0</v>
      </c>
      <c r="W918" s="41">
        <f>IF(OR(Table1[[#This Row],[Holiday Hours]]="",Table1[[#This Row],[Holiday Hours]]=0),Table1[[#This Row],[Regular Hourly Wage]],Table1[[#This Row],[Holiday Wages]]/Table1[[#This Row],[Holiday Hours]])</f>
        <v>0</v>
      </c>
      <c r="X918" s="41" t="str">
        <f>IF(Table1[[#This Row],[Regular Hourly Wage]]&lt;14.05,"$14.75",IF(Table1[[#This Row],[Regular Hourly Wage]]&lt;30,"5%","None"))</f>
        <v>$14.75</v>
      </c>
      <c r="Y918" s="41">
        <f>IF(Table1[[#This Row],[Wage Category]]="5%",Table1[[#This Row],[Regular Hourly Wage]]*1.05,IF(Table1[[#This Row],[Wage Category]]="$14.75",14.75,Table1[[#This Row],[Regular Hourly Wage]]))</f>
        <v>14.75</v>
      </c>
      <c r="Z918" s="41">
        <f>(1+IF(Table1[[#This Row],[Regular Hourly Wage]]=0,0.5,(Table1[[#This Row],[Overtime Hourly Wage]]-Table1[[#This Row],[Regular Hourly Wage]])/Table1[[#This Row],[Regular Hourly Wage]]))*Table1[[#This Row],[Regular Wage Cap]]</f>
        <v>22.125</v>
      </c>
      <c r="AA918" s="41">
        <f>(1+IF(Table1[[#This Row],[Regular Hourly Wage]]=0,0,(Table1[[#This Row],[Holiday Hourly Wage]]-Table1[[#This Row],[Regular Hourly Wage]])/Table1[[#This Row],[Regular Hourly Wage]]))*Table1[[#This Row],[Regular Wage Cap]]</f>
        <v>14.75</v>
      </c>
      <c r="AB918" s="41">
        <f>Table1[[#This Row],[Regular Hours3]]*Table1[[#This Row],[Regular Hourly Wage]]</f>
        <v>0</v>
      </c>
      <c r="AC918" s="41">
        <f>Table1[[#This Row],[OvertimeHours5]]*Table1[[#This Row],[Overtime Hourly Wage]]</f>
        <v>0</v>
      </c>
      <c r="AD918" s="41">
        <f>Table1[[#This Row],[Holiday Hours7]]*Table1[[#This Row],[Holiday Hourly Wage]]</f>
        <v>0</v>
      </c>
      <c r="AE918" s="41">
        <f>SUM(Table1[[#This Row],[Regular10]:[Holiday12]])</f>
        <v>0</v>
      </c>
      <c r="AF918" s="41">
        <f>Table1[[#This Row],[Regular Hours3]]*Table1[[#This Row],[Regular Wage Cap]]</f>
        <v>0</v>
      </c>
      <c r="AG918" s="41">
        <f>Table1[[#This Row],[OvertimeHours5]]*Table1[[#This Row],[Overtime Wage Cap]]</f>
        <v>0</v>
      </c>
      <c r="AH918" s="41">
        <f>Table1[[#This Row],[Holiday Hours7]]*Table1[[#This Row],[Holiday Wage Cap]]</f>
        <v>0</v>
      </c>
      <c r="AI918" s="41">
        <f>SUM(Table1[[#This Row],[Regular]:[Holiday]])</f>
        <v>0</v>
      </c>
      <c r="AJ918" s="41">
        <f>IF(Table1[[#This Row],[Total]]=0,0,Table1[[#This Row],[Total2]]-Table1[[#This Row],[Total]])</f>
        <v>0</v>
      </c>
      <c r="AK918" s="41">
        <f>Table1[[#This Row],[Difference]]*Table1[[#This Row],[DDS Funding Percent]]</f>
        <v>0</v>
      </c>
      <c r="AL918" s="41">
        <f>IF(Table1[[#This Row],[Regular Hourly Wage]]&lt;&gt;0,Table1[[#This Row],[Regular Wage Cap]]-Table1[[#This Row],[Regular Hourly Wage]],0)</f>
        <v>0</v>
      </c>
      <c r="AM918" s="38"/>
      <c r="AN918" s="41">
        <f>Table1[[#This Row],[Wage Difference]]*Table1[[#This Row],[Post Wage Increase Time Off Accruals (Hours)]]</f>
        <v>0</v>
      </c>
      <c r="AO918" s="41">
        <f>Table1[[#This Row],[Min Wage Time Off Accrual Expense]]*Table1[[#This Row],[DDS Funding Percent]]</f>
        <v>0</v>
      </c>
      <c r="AP918" s="1"/>
      <c r="AQ918" s="18"/>
    </row>
    <row r="919" spans="3:43" x14ac:dyDescent="0.25">
      <c r="C919" s="58"/>
      <c r="D919" s="57"/>
      <c r="K919" s="41">
        <f>SUM(Table1[[#This Row],[Regular Wages]],Table1[[#This Row],[OvertimeWages]],Table1[[#This Row],[Holiday Wages]],Table1[[#This Row],[Incentive Payments]])</f>
        <v>0</v>
      </c>
      <c r="L919" s="38"/>
      <c r="M919" s="38"/>
      <c r="N919" s="38"/>
      <c r="O919" s="38"/>
      <c r="P919" s="38"/>
      <c r="Q919" s="38"/>
      <c r="R919" s="38"/>
      <c r="S919" s="41">
        <f>SUM(Table1[[#This Row],[Regular Wages2]],Table1[[#This Row],[OvertimeWages4]],Table1[[#This Row],[Holiday Wages6]],Table1[[#This Row],[Incentive Payments8]])</f>
        <v>0</v>
      </c>
      <c r="T919" s="41">
        <f>SUM(Table1[[#This Row],[Total Pre Min Wage Wages]],Table1[[#This Row],[Total After Min Wage Wages]])</f>
        <v>0</v>
      </c>
      <c r="U919" s="41">
        <f>IFERROR(IF(OR(Table1[[#This Row],[Regular Hours]]=0,Table1[[#This Row],[Regular Hours]]=""),VLOOKUP(Table1[[#This Row],[Position Title]],startingWages!$A$2:$D$200,2, FALSE),Table1[[#This Row],[Regular Wages]]/Table1[[#This Row],[Regular Hours]]),0)</f>
        <v>0</v>
      </c>
      <c r="V919" s="41">
        <f>IF(OR(Table1[[#This Row],[OvertimeHours]]="",Table1[[#This Row],[OvertimeHours]]=0),Table1[[#This Row],[Regular Hourly Wage]]*1.5,Table1[[#This Row],[OvertimeWages]]/Table1[[#This Row],[OvertimeHours]])</f>
        <v>0</v>
      </c>
      <c r="W919" s="41">
        <f>IF(OR(Table1[[#This Row],[Holiday Hours]]="",Table1[[#This Row],[Holiday Hours]]=0),Table1[[#This Row],[Regular Hourly Wage]],Table1[[#This Row],[Holiday Wages]]/Table1[[#This Row],[Holiday Hours]])</f>
        <v>0</v>
      </c>
      <c r="X919" s="41" t="str">
        <f>IF(Table1[[#This Row],[Regular Hourly Wage]]&lt;14.05,"$14.75",IF(Table1[[#This Row],[Regular Hourly Wage]]&lt;30,"5%","None"))</f>
        <v>$14.75</v>
      </c>
      <c r="Y919" s="41">
        <f>IF(Table1[[#This Row],[Wage Category]]="5%",Table1[[#This Row],[Regular Hourly Wage]]*1.05,IF(Table1[[#This Row],[Wage Category]]="$14.75",14.75,Table1[[#This Row],[Regular Hourly Wage]]))</f>
        <v>14.75</v>
      </c>
      <c r="Z919" s="41">
        <f>(1+IF(Table1[[#This Row],[Regular Hourly Wage]]=0,0.5,(Table1[[#This Row],[Overtime Hourly Wage]]-Table1[[#This Row],[Regular Hourly Wage]])/Table1[[#This Row],[Regular Hourly Wage]]))*Table1[[#This Row],[Regular Wage Cap]]</f>
        <v>22.125</v>
      </c>
      <c r="AA919" s="41">
        <f>(1+IF(Table1[[#This Row],[Regular Hourly Wage]]=0,0,(Table1[[#This Row],[Holiday Hourly Wage]]-Table1[[#This Row],[Regular Hourly Wage]])/Table1[[#This Row],[Regular Hourly Wage]]))*Table1[[#This Row],[Regular Wage Cap]]</f>
        <v>14.75</v>
      </c>
      <c r="AB919" s="41">
        <f>Table1[[#This Row],[Regular Hours3]]*Table1[[#This Row],[Regular Hourly Wage]]</f>
        <v>0</v>
      </c>
      <c r="AC919" s="41">
        <f>Table1[[#This Row],[OvertimeHours5]]*Table1[[#This Row],[Overtime Hourly Wage]]</f>
        <v>0</v>
      </c>
      <c r="AD919" s="41">
        <f>Table1[[#This Row],[Holiday Hours7]]*Table1[[#This Row],[Holiday Hourly Wage]]</f>
        <v>0</v>
      </c>
      <c r="AE919" s="41">
        <f>SUM(Table1[[#This Row],[Regular10]:[Holiday12]])</f>
        <v>0</v>
      </c>
      <c r="AF919" s="41">
        <f>Table1[[#This Row],[Regular Hours3]]*Table1[[#This Row],[Regular Wage Cap]]</f>
        <v>0</v>
      </c>
      <c r="AG919" s="41">
        <f>Table1[[#This Row],[OvertimeHours5]]*Table1[[#This Row],[Overtime Wage Cap]]</f>
        <v>0</v>
      </c>
      <c r="AH919" s="41">
        <f>Table1[[#This Row],[Holiday Hours7]]*Table1[[#This Row],[Holiday Wage Cap]]</f>
        <v>0</v>
      </c>
      <c r="AI919" s="41">
        <f>SUM(Table1[[#This Row],[Regular]:[Holiday]])</f>
        <v>0</v>
      </c>
      <c r="AJ919" s="41">
        <f>IF(Table1[[#This Row],[Total]]=0,0,Table1[[#This Row],[Total2]]-Table1[[#This Row],[Total]])</f>
        <v>0</v>
      </c>
      <c r="AK919" s="41">
        <f>Table1[[#This Row],[Difference]]*Table1[[#This Row],[DDS Funding Percent]]</f>
        <v>0</v>
      </c>
      <c r="AL919" s="41">
        <f>IF(Table1[[#This Row],[Regular Hourly Wage]]&lt;&gt;0,Table1[[#This Row],[Regular Wage Cap]]-Table1[[#This Row],[Regular Hourly Wage]],0)</f>
        <v>0</v>
      </c>
      <c r="AM919" s="38"/>
      <c r="AN919" s="41">
        <f>Table1[[#This Row],[Wage Difference]]*Table1[[#This Row],[Post Wage Increase Time Off Accruals (Hours)]]</f>
        <v>0</v>
      </c>
      <c r="AO919" s="41">
        <f>Table1[[#This Row],[Min Wage Time Off Accrual Expense]]*Table1[[#This Row],[DDS Funding Percent]]</f>
        <v>0</v>
      </c>
      <c r="AP919" s="1"/>
      <c r="AQ919" s="18"/>
    </row>
    <row r="920" spans="3:43" x14ac:dyDescent="0.25">
      <c r="C920" s="58"/>
      <c r="D920" s="57"/>
      <c r="K920" s="41">
        <f>SUM(Table1[[#This Row],[Regular Wages]],Table1[[#This Row],[OvertimeWages]],Table1[[#This Row],[Holiday Wages]],Table1[[#This Row],[Incentive Payments]])</f>
        <v>0</v>
      </c>
      <c r="L920" s="38"/>
      <c r="M920" s="38"/>
      <c r="N920" s="38"/>
      <c r="O920" s="38"/>
      <c r="P920" s="38"/>
      <c r="Q920" s="38"/>
      <c r="R920" s="38"/>
      <c r="S920" s="41">
        <f>SUM(Table1[[#This Row],[Regular Wages2]],Table1[[#This Row],[OvertimeWages4]],Table1[[#This Row],[Holiday Wages6]],Table1[[#This Row],[Incentive Payments8]])</f>
        <v>0</v>
      </c>
      <c r="T920" s="41">
        <f>SUM(Table1[[#This Row],[Total Pre Min Wage Wages]],Table1[[#This Row],[Total After Min Wage Wages]])</f>
        <v>0</v>
      </c>
      <c r="U920" s="41">
        <f>IFERROR(IF(OR(Table1[[#This Row],[Regular Hours]]=0,Table1[[#This Row],[Regular Hours]]=""),VLOOKUP(Table1[[#This Row],[Position Title]],startingWages!$A$2:$D$200,2, FALSE),Table1[[#This Row],[Regular Wages]]/Table1[[#This Row],[Regular Hours]]),0)</f>
        <v>0</v>
      </c>
      <c r="V920" s="41">
        <f>IF(OR(Table1[[#This Row],[OvertimeHours]]="",Table1[[#This Row],[OvertimeHours]]=0),Table1[[#This Row],[Regular Hourly Wage]]*1.5,Table1[[#This Row],[OvertimeWages]]/Table1[[#This Row],[OvertimeHours]])</f>
        <v>0</v>
      </c>
      <c r="W920" s="41">
        <f>IF(OR(Table1[[#This Row],[Holiday Hours]]="",Table1[[#This Row],[Holiday Hours]]=0),Table1[[#This Row],[Regular Hourly Wage]],Table1[[#This Row],[Holiday Wages]]/Table1[[#This Row],[Holiday Hours]])</f>
        <v>0</v>
      </c>
      <c r="X920" s="41" t="str">
        <f>IF(Table1[[#This Row],[Regular Hourly Wage]]&lt;14.05,"$14.75",IF(Table1[[#This Row],[Regular Hourly Wage]]&lt;30,"5%","None"))</f>
        <v>$14.75</v>
      </c>
      <c r="Y920" s="41">
        <f>IF(Table1[[#This Row],[Wage Category]]="5%",Table1[[#This Row],[Regular Hourly Wage]]*1.05,IF(Table1[[#This Row],[Wage Category]]="$14.75",14.75,Table1[[#This Row],[Regular Hourly Wage]]))</f>
        <v>14.75</v>
      </c>
      <c r="Z920" s="41">
        <f>(1+IF(Table1[[#This Row],[Regular Hourly Wage]]=0,0.5,(Table1[[#This Row],[Overtime Hourly Wage]]-Table1[[#This Row],[Regular Hourly Wage]])/Table1[[#This Row],[Regular Hourly Wage]]))*Table1[[#This Row],[Regular Wage Cap]]</f>
        <v>22.125</v>
      </c>
      <c r="AA920" s="41">
        <f>(1+IF(Table1[[#This Row],[Regular Hourly Wage]]=0,0,(Table1[[#This Row],[Holiday Hourly Wage]]-Table1[[#This Row],[Regular Hourly Wage]])/Table1[[#This Row],[Regular Hourly Wage]]))*Table1[[#This Row],[Regular Wage Cap]]</f>
        <v>14.75</v>
      </c>
      <c r="AB920" s="41">
        <f>Table1[[#This Row],[Regular Hours3]]*Table1[[#This Row],[Regular Hourly Wage]]</f>
        <v>0</v>
      </c>
      <c r="AC920" s="41">
        <f>Table1[[#This Row],[OvertimeHours5]]*Table1[[#This Row],[Overtime Hourly Wage]]</f>
        <v>0</v>
      </c>
      <c r="AD920" s="41">
        <f>Table1[[#This Row],[Holiday Hours7]]*Table1[[#This Row],[Holiday Hourly Wage]]</f>
        <v>0</v>
      </c>
      <c r="AE920" s="41">
        <f>SUM(Table1[[#This Row],[Regular10]:[Holiday12]])</f>
        <v>0</v>
      </c>
      <c r="AF920" s="41">
        <f>Table1[[#This Row],[Regular Hours3]]*Table1[[#This Row],[Regular Wage Cap]]</f>
        <v>0</v>
      </c>
      <c r="AG920" s="41">
        <f>Table1[[#This Row],[OvertimeHours5]]*Table1[[#This Row],[Overtime Wage Cap]]</f>
        <v>0</v>
      </c>
      <c r="AH920" s="41">
        <f>Table1[[#This Row],[Holiday Hours7]]*Table1[[#This Row],[Holiday Wage Cap]]</f>
        <v>0</v>
      </c>
      <c r="AI920" s="41">
        <f>SUM(Table1[[#This Row],[Regular]:[Holiday]])</f>
        <v>0</v>
      </c>
      <c r="AJ920" s="41">
        <f>IF(Table1[[#This Row],[Total]]=0,0,Table1[[#This Row],[Total2]]-Table1[[#This Row],[Total]])</f>
        <v>0</v>
      </c>
      <c r="AK920" s="41">
        <f>Table1[[#This Row],[Difference]]*Table1[[#This Row],[DDS Funding Percent]]</f>
        <v>0</v>
      </c>
      <c r="AL920" s="41">
        <f>IF(Table1[[#This Row],[Regular Hourly Wage]]&lt;&gt;0,Table1[[#This Row],[Regular Wage Cap]]-Table1[[#This Row],[Regular Hourly Wage]],0)</f>
        <v>0</v>
      </c>
      <c r="AM920" s="38"/>
      <c r="AN920" s="41">
        <f>Table1[[#This Row],[Wage Difference]]*Table1[[#This Row],[Post Wage Increase Time Off Accruals (Hours)]]</f>
        <v>0</v>
      </c>
      <c r="AO920" s="41">
        <f>Table1[[#This Row],[Min Wage Time Off Accrual Expense]]*Table1[[#This Row],[DDS Funding Percent]]</f>
        <v>0</v>
      </c>
      <c r="AP920" s="1"/>
      <c r="AQ920" s="18"/>
    </row>
    <row r="921" spans="3:43" x14ac:dyDescent="0.25">
      <c r="C921" s="58"/>
      <c r="D921" s="57"/>
      <c r="K921" s="41">
        <f>SUM(Table1[[#This Row],[Regular Wages]],Table1[[#This Row],[OvertimeWages]],Table1[[#This Row],[Holiday Wages]],Table1[[#This Row],[Incentive Payments]])</f>
        <v>0</v>
      </c>
      <c r="L921" s="38"/>
      <c r="M921" s="38"/>
      <c r="N921" s="38"/>
      <c r="O921" s="38"/>
      <c r="P921" s="38"/>
      <c r="Q921" s="38"/>
      <c r="R921" s="38"/>
      <c r="S921" s="41">
        <f>SUM(Table1[[#This Row],[Regular Wages2]],Table1[[#This Row],[OvertimeWages4]],Table1[[#This Row],[Holiday Wages6]],Table1[[#This Row],[Incentive Payments8]])</f>
        <v>0</v>
      </c>
      <c r="T921" s="41">
        <f>SUM(Table1[[#This Row],[Total Pre Min Wage Wages]],Table1[[#This Row],[Total After Min Wage Wages]])</f>
        <v>0</v>
      </c>
      <c r="U921" s="41">
        <f>IFERROR(IF(OR(Table1[[#This Row],[Regular Hours]]=0,Table1[[#This Row],[Regular Hours]]=""),VLOOKUP(Table1[[#This Row],[Position Title]],startingWages!$A$2:$D$200,2, FALSE),Table1[[#This Row],[Regular Wages]]/Table1[[#This Row],[Regular Hours]]),0)</f>
        <v>0</v>
      </c>
      <c r="V921" s="41">
        <f>IF(OR(Table1[[#This Row],[OvertimeHours]]="",Table1[[#This Row],[OvertimeHours]]=0),Table1[[#This Row],[Regular Hourly Wage]]*1.5,Table1[[#This Row],[OvertimeWages]]/Table1[[#This Row],[OvertimeHours]])</f>
        <v>0</v>
      </c>
      <c r="W921" s="41">
        <f>IF(OR(Table1[[#This Row],[Holiday Hours]]="",Table1[[#This Row],[Holiday Hours]]=0),Table1[[#This Row],[Regular Hourly Wage]],Table1[[#This Row],[Holiday Wages]]/Table1[[#This Row],[Holiday Hours]])</f>
        <v>0</v>
      </c>
      <c r="X921" s="41" t="str">
        <f>IF(Table1[[#This Row],[Regular Hourly Wage]]&lt;14.05,"$14.75",IF(Table1[[#This Row],[Regular Hourly Wage]]&lt;30,"5%","None"))</f>
        <v>$14.75</v>
      </c>
      <c r="Y921" s="41">
        <f>IF(Table1[[#This Row],[Wage Category]]="5%",Table1[[#This Row],[Regular Hourly Wage]]*1.05,IF(Table1[[#This Row],[Wage Category]]="$14.75",14.75,Table1[[#This Row],[Regular Hourly Wage]]))</f>
        <v>14.75</v>
      </c>
      <c r="Z921" s="41">
        <f>(1+IF(Table1[[#This Row],[Regular Hourly Wage]]=0,0.5,(Table1[[#This Row],[Overtime Hourly Wage]]-Table1[[#This Row],[Regular Hourly Wage]])/Table1[[#This Row],[Regular Hourly Wage]]))*Table1[[#This Row],[Regular Wage Cap]]</f>
        <v>22.125</v>
      </c>
      <c r="AA921" s="41">
        <f>(1+IF(Table1[[#This Row],[Regular Hourly Wage]]=0,0,(Table1[[#This Row],[Holiday Hourly Wage]]-Table1[[#This Row],[Regular Hourly Wage]])/Table1[[#This Row],[Regular Hourly Wage]]))*Table1[[#This Row],[Regular Wage Cap]]</f>
        <v>14.75</v>
      </c>
      <c r="AB921" s="41">
        <f>Table1[[#This Row],[Regular Hours3]]*Table1[[#This Row],[Regular Hourly Wage]]</f>
        <v>0</v>
      </c>
      <c r="AC921" s="41">
        <f>Table1[[#This Row],[OvertimeHours5]]*Table1[[#This Row],[Overtime Hourly Wage]]</f>
        <v>0</v>
      </c>
      <c r="AD921" s="41">
        <f>Table1[[#This Row],[Holiday Hours7]]*Table1[[#This Row],[Holiday Hourly Wage]]</f>
        <v>0</v>
      </c>
      <c r="AE921" s="41">
        <f>SUM(Table1[[#This Row],[Regular10]:[Holiday12]])</f>
        <v>0</v>
      </c>
      <c r="AF921" s="41">
        <f>Table1[[#This Row],[Regular Hours3]]*Table1[[#This Row],[Regular Wage Cap]]</f>
        <v>0</v>
      </c>
      <c r="AG921" s="41">
        <f>Table1[[#This Row],[OvertimeHours5]]*Table1[[#This Row],[Overtime Wage Cap]]</f>
        <v>0</v>
      </c>
      <c r="AH921" s="41">
        <f>Table1[[#This Row],[Holiday Hours7]]*Table1[[#This Row],[Holiday Wage Cap]]</f>
        <v>0</v>
      </c>
      <c r="AI921" s="41">
        <f>SUM(Table1[[#This Row],[Regular]:[Holiday]])</f>
        <v>0</v>
      </c>
      <c r="AJ921" s="41">
        <f>IF(Table1[[#This Row],[Total]]=0,0,Table1[[#This Row],[Total2]]-Table1[[#This Row],[Total]])</f>
        <v>0</v>
      </c>
      <c r="AK921" s="41">
        <f>Table1[[#This Row],[Difference]]*Table1[[#This Row],[DDS Funding Percent]]</f>
        <v>0</v>
      </c>
      <c r="AL921" s="41">
        <f>IF(Table1[[#This Row],[Regular Hourly Wage]]&lt;&gt;0,Table1[[#This Row],[Regular Wage Cap]]-Table1[[#This Row],[Regular Hourly Wage]],0)</f>
        <v>0</v>
      </c>
      <c r="AM921" s="38"/>
      <c r="AN921" s="41">
        <f>Table1[[#This Row],[Wage Difference]]*Table1[[#This Row],[Post Wage Increase Time Off Accruals (Hours)]]</f>
        <v>0</v>
      </c>
      <c r="AO921" s="41">
        <f>Table1[[#This Row],[Min Wage Time Off Accrual Expense]]*Table1[[#This Row],[DDS Funding Percent]]</f>
        <v>0</v>
      </c>
      <c r="AP921" s="1"/>
      <c r="AQ921" s="18"/>
    </row>
    <row r="922" spans="3:43" x14ac:dyDescent="0.25">
      <c r="C922" s="58"/>
      <c r="D922" s="57"/>
      <c r="K922" s="41">
        <f>SUM(Table1[[#This Row],[Regular Wages]],Table1[[#This Row],[OvertimeWages]],Table1[[#This Row],[Holiday Wages]],Table1[[#This Row],[Incentive Payments]])</f>
        <v>0</v>
      </c>
      <c r="L922" s="38"/>
      <c r="M922" s="38"/>
      <c r="N922" s="38"/>
      <c r="O922" s="38"/>
      <c r="P922" s="38"/>
      <c r="Q922" s="38"/>
      <c r="R922" s="38"/>
      <c r="S922" s="41">
        <f>SUM(Table1[[#This Row],[Regular Wages2]],Table1[[#This Row],[OvertimeWages4]],Table1[[#This Row],[Holiday Wages6]],Table1[[#This Row],[Incentive Payments8]])</f>
        <v>0</v>
      </c>
      <c r="T922" s="41">
        <f>SUM(Table1[[#This Row],[Total Pre Min Wage Wages]],Table1[[#This Row],[Total After Min Wage Wages]])</f>
        <v>0</v>
      </c>
      <c r="U922" s="41">
        <f>IFERROR(IF(OR(Table1[[#This Row],[Regular Hours]]=0,Table1[[#This Row],[Regular Hours]]=""),VLOOKUP(Table1[[#This Row],[Position Title]],startingWages!$A$2:$D$200,2, FALSE),Table1[[#This Row],[Regular Wages]]/Table1[[#This Row],[Regular Hours]]),0)</f>
        <v>0</v>
      </c>
      <c r="V922" s="41">
        <f>IF(OR(Table1[[#This Row],[OvertimeHours]]="",Table1[[#This Row],[OvertimeHours]]=0),Table1[[#This Row],[Regular Hourly Wage]]*1.5,Table1[[#This Row],[OvertimeWages]]/Table1[[#This Row],[OvertimeHours]])</f>
        <v>0</v>
      </c>
      <c r="W922" s="41">
        <f>IF(OR(Table1[[#This Row],[Holiday Hours]]="",Table1[[#This Row],[Holiday Hours]]=0),Table1[[#This Row],[Regular Hourly Wage]],Table1[[#This Row],[Holiday Wages]]/Table1[[#This Row],[Holiday Hours]])</f>
        <v>0</v>
      </c>
      <c r="X922" s="41" t="str">
        <f>IF(Table1[[#This Row],[Regular Hourly Wage]]&lt;14.05,"$14.75",IF(Table1[[#This Row],[Regular Hourly Wage]]&lt;30,"5%","None"))</f>
        <v>$14.75</v>
      </c>
      <c r="Y922" s="41">
        <f>IF(Table1[[#This Row],[Wage Category]]="5%",Table1[[#This Row],[Regular Hourly Wage]]*1.05,IF(Table1[[#This Row],[Wage Category]]="$14.75",14.75,Table1[[#This Row],[Regular Hourly Wage]]))</f>
        <v>14.75</v>
      </c>
      <c r="Z922" s="41">
        <f>(1+IF(Table1[[#This Row],[Regular Hourly Wage]]=0,0.5,(Table1[[#This Row],[Overtime Hourly Wage]]-Table1[[#This Row],[Regular Hourly Wage]])/Table1[[#This Row],[Regular Hourly Wage]]))*Table1[[#This Row],[Regular Wage Cap]]</f>
        <v>22.125</v>
      </c>
      <c r="AA922" s="41">
        <f>(1+IF(Table1[[#This Row],[Regular Hourly Wage]]=0,0,(Table1[[#This Row],[Holiday Hourly Wage]]-Table1[[#This Row],[Regular Hourly Wage]])/Table1[[#This Row],[Regular Hourly Wage]]))*Table1[[#This Row],[Regular Wage Cap]]</f>
        <v>14.75</v>
      </c>
      <c r="AB922" s="41">
        <f>Table1[[#This Row],[Regular Hours3]]*Table1[[#This Row],[Regular Hourly Wage]]</f>
        <v>0</v>
      </c>
      <c r="AC922" s="41">
        <f>Table1[[#This Row],[OvertimeHours5]]*Table1[[#This Row],[Overtime Hourly Wage]]</f>
        <v>0</v>
      </c>
      <c r="AD922" s="41">
        <f>Table1[[#This Row],[Holiday Hours7]]*Table1[[#This Row],[Holiday Hourly Wage]]</f>
        <v>0</v>
      </c>
      <c r="AE922" s="41">
        <f>SUM(Table1[[#This Row],[Regular10]:[Holiday12]])</f>
        <v>0</v>
      </c>
      <c r="AF922" s="41">
        <f>Table1[[#This Row],[Regular Hours3]]*Table1[[#This Row],[Regular Wage Cap]]</f>
        <v>0</v>
      </c>
      <c r="AG922" s="41">
        <f>Table1[[#This Row],[OvertimeHours5]]*Table1[[#This Row],[Overtime Wage Cap]]</f>
        <v>0</v>
      </c>
      <c r="AH922" s="41">
        <f>Table1[[#This Row],[Holiday Hours7]]*Table1[[#This Row],[Holiday Wage Cap]]</f>
        <v>0</v>
      </c>
      <c r="AI922" s="41">
        <f>SUM(Table1[[#This Row],[Regular]:[Holiday]])</f>
        <v>0</v>
      </c>
      <c r="AJ922" s="41">
        <f>IF(Table1[[#This Row],[Total]]=0,0,Table1[[#This Row],[Total2]]-Table1[[#This Row],[Total]])</f>
        <v>0</v>
      </c>
      <c r="AK922" s="41">
        <f>Table1[[#This Row],[Difference]]*Table1[[#This Row],[DDS Funding Percent]]</f>
        <v>0</v>
      </c>
      <c r="AL922" s="41">
        <f>IF(Table1[[#This Row],[Regular Hourly Wage]]&lt;&gt;0,Table1[[#This Row],[Regular Wage Cap]]-Table1[[#This Row],[Regular Hourly Wage]],0)</f>
        <v>0</v>
      </c>
      <c r="AM922" s="38"/>
      <c r="AN922" s="41">
        <f>Table1[[#This Row],[Wage Difference]]*Table1[[#This Row],[Post Wage Increase Time Off Accruals (Hours)]]</f>
        <v>0</v>
      </c>
      <c r="AO922" s="41">
        <f>Table1[[#This Row],[Min Wage Time Off Accrual Expense]]*Table1[[#This Row],[DDS Funding Percent]]</f>
        <v>0</v>
      </c>
      <c r="AP922" s="1"/>
      <c r="AQ922" s="18"/>
    </row>
    <row r="923" spans="3:43" x14ac:dyDescent="0.25">
      <c r="C923" s="58"/>
      <c r="D923" s="57"/>
      <c r="K923" s="41">
        <f>SUM(Table1[[#This Row],[Regular Wages]],Table1[[#This Row],[OvertimeWages]],Table1[[#This Row],[Holiday Wages]],Table1[[#This Row],[Incentive Payments]])</f>
        <v>0</v>
      </c>
      <c r="L923" s="38"/>
      <c r="M923" s="38"/>
      <c r="N923" s="38"/>
      <c r="O923" s="38"/>
      <c r="P923" s="38"/>
      <c r="Q923" s="38"/>
      <c r="R923" s="38"/>
      <c r="S923" s="41">
        <f>SUM(Table1[[#This Row],[Regular Wages2]],Table1[[#This Row],[OvertimeWages4]],Table1[[#This Row],[Holiday Wages6]],Table1[[#This Row],[Incentive Payments8]])</f>
        <v>0</v>
      </c>
      <c r="T923" s="41">
        <f>SUM(Table1[[#This Row],[Total Pre Min Wage Wages]],Table1[[#This Row],[Total After Min Wage Wages]])</f>
        <v>0</v>
      </c>
      <c r="U923" s="41">
        <f>IFERROR(IF(OR(Table1[[#This Row],[Regular Hours]]=0,Table1[[#This Row],[Regular Hours]]=""),VLOOKUP(Table1[[#This Row],[Position Title]],startingWages!$A$2:$D$200,2, FALSE),Table1[[#This Row],[Regular Wages]]/Table1[[#This Row],[Regular Hours]]),0)</f>
        <v>0</v>
      </c>
      <c r="V923" s="41">
        <f>IF(OR(Table1[[#This Row],[OvertimeHours]]="",Table1[[#This Row],[OvertimeHours]]=0),Table1[[#This Row],[Regular Hourly Wage]]*1.5,Table1[[#This Row],[OvertimeWages]]/Table1[[#This Row],[OvertimeHours]])</f>
        <v>0</v>
      </c>
      <c r="W923" s="41">
        <f>IF(OR(Table1[[#This Row],[Holiday Hours]]="",Table1[[#This Row],[Holiday Hours]]=0),Table1[[#This Row],[Regular Hourly Wage]],Table1[[#This Row],[Holiday Wages]]/Table1[[#This Row],[Holiday Hours]])</f>
        <v>0</v>
      </c>
      <c r="X923" s="41" t="str">
        <f>IF(Table1[[#This Row],[Regular Hourly Wage]]&lt;14.05,"$14.75",IF(Table1[[#This Row],[Regular Hourly Wage]]&lt;30,"5%","None"))</f>
        <v>$14.75</v>
      </c>
      <c r="Y923" s="41">
        <f>IF(Table1[[#This Row],[Wage Category]]="5%",Table1[[#This Row],[Regular Hourly Wage]]*1.05,IF(Table1[[#This Row],[Wage Category]]="$14.75",14.75,Table1[[#This Row],[Regular Hourly Wage]]))</f>
        <v>14.75</v>
      </c>
      <c r="Z923" s="41">
        <f>(1+IF(Table1[[#This Row],[Regular Hourly Wage]]=0,0.5,(Table1[[#This Row],[Overtime Hourly Wage]]-Table1[[#This Row],[Regular Hourly Wage]])/Table1[[#This Row],[Regular Hourly Wage]]))*Table1[[#This Row],[Regular Wage Cap]]</f>
        <v>22.125</v>
      </c>
      <c r="AA923" s="41">
        <f>(1+IF(Table1[[#This Row],[Regular Hourly Wage]]=0,0,(Table1[[#This Row],[Holiday Hourly Wage]]-Table1[[#This Row],[Regular Hourly Wage]])/Table1[[#This Row],[Regular Hourly Wage]]))*Table1[[#This Row],[Regular Wage Cap]]</f>
        <v>14.75</v>
      </c>
      <c r="AB923" s="41">
        <f>Table1[[#This Row],[Regular Hours3]]*Table1[[#This Row],[Regular Hourly Wage]]</f>
        <v>0</v>
      </c>
      <c r="AC923" s="41">
        <f>Table1[[#This Row],[OvertimeHours5]]*Table1[[#This Row],[Overtime Hourly Wage]]</f>
        <v>0</v>
      </c>
      <c r="AD923" s="41">
        <f>Table1[[#This Row],[Holiday Hours7]]*Table1[[#This Row],[Holiday Hourly Wage]]</f>
        <v>0</v>
      </c>
      <c r="AE923" s="41">
        <f>SUM(Table1[[#This Row],[Regular10]:[Holiday12]])</f>
        <v>0</v>
      </c>
      <c r="AF923" s="41">
        <f>Table1[[#This Row],[Regular Hours3]]*Table1[[#This Row],[Regular Wage Cap]]</f>
        <v>0</v>
      </c>
      <c r="AG923" s="41">
        <f>Table1[[#This Row],[OvertimeHours5]]*Table1[[#This Row],[Overtime Wage Cap]]</f>
        <v>0</v>
      </c>
      <c r="AH923" s="41">
        <f>Table1[[#This Row],[Holiday Hours7]]*Table1[[#This Row],[Holiday Wage Cap]]</f>
        <v>0</v>
      </c>
      <c r="AI923" s="41">
        <f>SUM(Table1[[#This Row],[Regular]:[Holiday]])</f>
        <v>0</v>
      </c>
      <c r="AJ923" s="41">
        <f>IF(Table1[[#This Row],[Total]]=0,0,Table1[[#This Row],[Total2]]-Table1[[#This Row],[Total]])</f>
        <v>0</v>
      </c>
      <c r="AK923" s="41">
        <f>Table1[[#This Row],[Difference]]*Table1[[#This Row],[DDS Funding Percent]]</f>
        <v>0</v>
      </c>
      <c r="AL923" s="41">
        <f>IF(Table1[[#This Row],[Regular Hourly Wage]]&lt;&gt;0,Table1[[#This Row],[Regular Wage Cap]]-Table1[[#This Row],[Regular Hourly Wage]],0)</f>
        <v>0</v>
      </c>
      <c r="AM923" s="38"/>
      <c r="AN923" s="41">
        <f>Table1[[#This Row],[Wage Difference]]*Table1[[#This Row],[Post Wage Increase Time Off Accruals (Hours)]]</f>
        <v>0</v>
      </c>
      <c r="AO923" s="41">
        <f>Table1[[#This Row],[Min Wage Time Off Accrual Expense]]*Table1[[#This Row],[DDS Funding Percent]]</f>
        <v>0</v>
      </c>
      <c r="AP923" s="1"/>
      <c r="AQ923" s="18"/>
    </row>
    <row r="924" spans="3:43" x14ac:dyDescent="0.25">
      <c r="C924" s="58"/>
      <c r="D924" s="57"/>
      <c r="K924" s="41">
        <f>SUM(Table1[[#This Row],[Regular Wages]],Table1[[#This Row],[OvertimeWages]],Table1[[#This Row],[Holiday Wages]],Table1[[#This Row],[Incentive Payments]])</f>
        <v>0</v>
      </c>
      <c r="L924" s="38"/>
      <c r="M924" s="38"/>
      <c r="N924" s="38"/>
      <c r="O924" s="38"/>
      <c r="P924" s="38"/>
      <c r="Q924" s="38"/>
      <c r="R924" s="38"/>
      <c r="S924" s="41">
        <f>SUM(Table1[[#This Row],[Regular Wages2]],Table1[[#This Row],[OvertimeWages4]],Table1[[#This Row],[Holiday Wages6]],Table1[[#This Row],[Incentive Payments8]])</f>
        <v>0</v>
      </c>
      <c r="T924" s="41">
        <f>SUM(Table1[[#This Row],[Total Pre Min Wage Wages]],Table1[[#This Row],[Total After Min Wage Wages]])</f>
        <v>0</v>
      </c>
      <c r="U924" s="41">
        <f>IFERROR(IF(OR(Table1[[#This Row],[Regular Hours]]=0,Table1[[#This Row],[Regular Hours]]=""),VLOOKUP(Table1[[#This Row],[Position Title]],startingWages!$A$2:$D$200,2, FALSE),Table1[[#This Row],[Regular Wages]]/Table1[[#This Row],[Regular Hours]]),0)</f>
        <v>0</v>
      </c>
      <c r="V924" s="41">
        <f>IF(OR(Table1[[#This Row],[OvertimeHours]]="",Table1[[#This Row],[OvertimeHours]]=0),Table1[[#This Row],[Regular Hourly Wage]]*1.5,Table1[[#This Row],[OvertimeWages]]/Table1[[#This Row],[OvertimeHours]])</f>
        <v>0</v>
      </c>
      <c r="W924" s="41">
        <f>IF(OR(Table1[[#This Row],[Holiday Hours]]="",Table1[[#This Row],[Holiday Hours]]=0),Table1[[#This Row],[Regular Hourly Wage]],Table1[[#This Row],[Holiday Wages]]/Table1[[#This Row],[Holiday Hours]])</f>
        <v>0</v>
      </c>
      <c r="X924" s="41" t="str">
        <f>IF(Table1[[#This Row],[Regular Hourly Wage]]&lt;14.05,"$14.75",IF(Table1[[#This Row],[Regular Hourly Wage]]&lt;30,"5%","None"))</f>
        <v>$14.75</v>
      </c>
      <c r="Y924" s="41">
        <f>IF(Table1[[#This Row],[Wage Category]]="5%",Table1[[#This Row],[Regular Hourly Wage]]*1.05,IF(Table1[[#This Row],[Wage Category]]="$14.75",14.75,Table1[[#This Row],[Regular Hourly Wage]]))</f>
        <v>14.75</v>
      </c>
      <c r="Z924" s="41">
        <f>(1+IF(Table1[[#This Row],[Regular Hourly Wage]]=0,0.5,(Table1[[#This Row],[Overtime Hourly Wage]]-Table1[[#This Row],[Regular Hourly Wage]])/Table1[[#This Row],[Regular Hourly Wage]]))*Table1[[#This Row],[Regular Wage Cap]]</f>
        <v>22.125</v>
      </c>
      <c r="AA924" s="41">
        <f>(1+IF(Table1[[#This Row],[Regular Hourly Wage]]=0,0,(Table1[[#This Row],[Holiday Hourly Wage]]-Table1[[#This Row],[Regular Hourly Wage]])/Table1[[#This Row],[Regular Hourly Wage]]))*Table1[[#This Row],[Regular Wage Cap]]</f>
        <v>14.75</v>
      </c>
      <c r="AB924" s="41">
        <f>Table1[[#This Row],[Regular Hours3]]*Table1[[#This Row],[Regular Hourly Wage]]</f>
        <v>0</v>
      </c>
      <c r="AC924" s="41">
        <f>Table1[[#This Row],[OvertimeHours5]]*Table1[[#This Row],[Overtime Hourly Wage]]</f>
        <v>0</v>
      </c>
      <c r="AD924" s="41">
        <f>Table1[[#This Row],[Holiday Hours7]]*Table1[[#This Row],[Holiday Hourly Wage]]</f>
        <v>0</v>
      </c>
      <c r="AE924" s="41">
        <f>SUM(Table1[[#This Row],[Regular10]:[Holiday12]])</f>
        <v>0</v>
      </c>
      <c r="AF924" s="41">
        <f>Table1[[#This Row],[Regular Hours3]]*Table1[[#This Row],[Regular Wage Cap]]</f>
        <v>0</v>
      </c>
      <c r="AG924" s="41">
        <f>Table1[[#This Row],[OvertimeHours5]]*Table1[[#This Row],[Overtime Wage Cap]]</f>
        <v>0</v>
      </c>
      <c r="AH924" s="41">
        <f>Table1[[#This Row],[Holiday Hours7]]*Table1[[#This Row],[Holiday Wage Cap]]</f>
        <v>0</v>
      </c>
      <c r="AI924" s="41">
        <f>SUM(Table1[[#This Row],[Regular]:[Holiday]])</f>
        <v>0</v>
      </c>
      <c r="AJ924" s="41">
        <f>IF(Table1[[#This Row],[Total]]=0,0,Table1[[#This Row],[Total2]]-Table1[[#This Row],[Total]])</f>
        <v>0</v>
      </c>
      <c r="AK924" s="41">
        <f>Table1[[#This Row],[Difference]]*Table1[[#This Row],[DDS Funding Percent]]</f>
        <v>0</v>
      </c>
      <c r="AL924" s="41">
        <f>IF(Table1[[#This Row],[Regular Hourly Wage]]&lt;&gt;0,Table1[[#This Row],[Regular Wage Cap]]-Table1[[#This Row],[Regular Hourly Wage]],0)</f>
        <v>0</v>
      </c>
      <c r="AM924" s="38"/>
      <c r="AN924" s="41">
        <f>Table1[[#This Row],[Wage Difference]]*Table1[[#This Row],[Post Wage Increase Time Off Accruals (Hours)]]</f>
        <v>0</v>
      </c>
      <c r="AO924" s="41">
        <f>Table1[[#This Row],[Min Wage Time Off Accrual Expense]]*Table1[[#This Row],[DDS Funding Percent]]</f>
        <v>0</v>
      </c>
      <c r="AP924" s="1"/>
      <c r="AQ924" s="18"/>
    </row>
    <row r="925" spans="3:43" x14ac:dyDescent="0.25">
      <c r="C925" s="58"/>
      <c r="D925" s="57"/>
      <c r="K925" s="41">
        <f>SUM(Table1[[#This Row],[Regular Wages]],Table1[[#This Row],[OvertimeWages]],Table1[[#This Row],[Holiday Wages]],Table1[[#This Row],[Incentive Payments]])</f>
        <v>0</v>
      </c>
      <c r="L925" s="38"/>
      <c r="M925" s="38"/>
      <c r="N925" s="38"/>
      <c r="O925" s="38"/>
      <c r="P925" s="38"/>
      <c r="Q925" s="38"/>
      <c r="R925" s="38"/>
      <c r="S925" s="41">
        <f>SUM(Table1[[#This Row],[Regular Wages2]],Table1[[#This Row],[OvertimeWages4]],Table1[[#This Row],[Holiday Wages6]],Table1[[#This Row],[Incentive Payments8]])</f>
        <v>0</v>
      </c>
      <c r="T925" s="41">
        <f>SUM(Table1[[#This Row],[Total Pre Min Wage Wages]],Table1[[#This Row],[Total After Min Wage Wages]])</f>
        <v>0</v>
      </c>
      <c r="U925" s="41">
        <f>IFERROR(IF(OR(Table1[[#This Row],[Regular Hours]]=0,Table1[[#This Row],[Regular Hours]]=""),VLOOKUP(Table1[[#This Row],[Position Title]],startingWages!$A$2:$D$200,2, FALSE),Table1[[#This Row],[Regular Wages]]/Table1[[#This Row],[Regular Hours]]),0)</f>
        <v>0</v>
      </c>
      <c r="V925" s="41">
        <f>IF(OR(Table1[[#This Row],[OvertimeHours]]="",Table1[[#This Row],[OvertimeHours]]=0),Table1[[#This Row],[Regular Hourly Wage]]*1.5,Table1[[#This Row],[OvertimeWages]]/Table1[[#This Row],[OvertimeHours]])</f>
        <v>0</v>
      </c>
      <c r="W925" s="41">
        <f>IF(OR(Table1[[#This Row],[Holiday Hours]]="",Table1[[#This Row],[Holiday Hours]]=0),Table1[[#This Row],[Regular Hourly Wage]],Table1[[#This Row],[Holiday Wages]]/Table1[[#This Row],[Holiday Hours]])</f>
        <v>0</v>
      </c>
      <c r="X925" s="41" t="str">
        <f>IF(Table1[[#This Row],[Regular Hourly Wage]]&lt;14.05,"$14.75",IF(Table1[[#This Row],[Regular Hourly Wage]]&lt;30,"5%","None"))</f>
        <v>$14.75</v>
      </c>
      <c r="Y925" s="41">
        <f>IF(Table1[[#This Row],[Wage Category]]="5%",Table1[[#This Row],[Regular Hourly Wage]]*1.05,IF(Table1[[#This Row],[Wage Category]]="$14.75",14.75,Table1[[#This Row],[Regular Hourly Wage]]))</f>
        <v>14.75</v>
      </c>
      <c r="Z925" s="41">
        <f>(1+IF(Table1[[#This Row],[Regular Hourly Wage]]=0,0.5,(Table1[[#This Row],[Overtime Hourly Wage]]-Table1[[#This Row],[Regular Hourly Wage]])/Table1[[#This Row],[Regular Hourly Wage]]))*Table1[[#This Row],[Regular Wage Cap]]</f>
        <v>22.125</v>
      </c>
      <c r="AA925" s="41">
        <f>(1+IF(Table1[[#This Row],[Regular Hourly Wage]]=0,0,(Table1[[#This Row],[Holiday Hourly Wage]]-Table1[[#This Row],[Regular Hourly Wage]])/Table1[[#This Row],[Regular Hourly Wage]]))*Table1[[#This Row],[Regular Wage Cap]]</f>
        <v>14.75</v>
      </c>
      <c r="AB925" s="41">
        <f>Table1[[#This Row],[Regular Hours3]]*Table1[[#This Row],[Regular Hourly Wage]]</f>
        <v>0</v>
      </c>
      <c r="AC925" s="41">
        <f>Table1[[#This Row],[OvertimeHours5]]*Table1[[#This Row],[Overtime Hourly Wage]]</f>
        <v>0</v>
      </c>
      <c r="AD925" s="41">
        <f>Table1[[#This Row],[Holiday Hours7]]*Table1[[#This Row],[Holiday Hourly Wage]]</f>
        <v>0</v>
      </c>
      <c r="AE925" s="41">
        <f>SUM(Table1[[#This Row],[Regular10]:[Holiday12]])</f>
        <v>0</v>
      </c>
      <c r="AF925" s="41">
        <f>Table1[[#This Row],[Regular Hours3]]*Table1[[#This Row],[Regular Wage Cap]]</f>
        <v>0</v>
      </c>
      <c r="AG925" s="41">
        <f>Table1[[#This Row],[OvertimeHours5]]*Table1[[#This Row],[Overtime Wage Cap]]</f>
        <v>0</v>
      </c>
      <c r="AH925" s="41">
        <f>Table1[[#This Row],[Holiday Hours7]]*Table1[[#This Row],[Holiday Wage Cap]]</f>
        <v>0</v>
      </c>
      <c r="AI925" s="41">
        <f>SUM(Table1[[#This Row],[Regular]:[Holiday]])</f>
        <v>0</v>
      </c>
      <c r="AJ925" s="41">
        <f>IF(Table1[[#This Row],[Total]]=0,0,Table1[[#This Row],[Total2]]-Table1[[#This Row],[Total]])</f>
        <v>0</v>
      </c>
      <c r="AK925" s="41">
        <f>Table1[[#This Row],[Difference]]*Table1[[#This Row],[DDS Funding Percent]]</f>
        <v>0</v>
      </c>
      <c r="AL925" s="41">
        <f>IF(Table1[[#This Row],[Regular Hourly Wage]]&lt;&gt;0,Table1[[#This Row],[Regular Wage Cap]]-Table1[[#This Row],[Regular Hourly Wage]],0)</f>
        <v>0</v>
      </c>
      <c r="AM925" s="38"/>
      <c r="AN925" s="41">
        <f>Table1[[#This Row],[Wage Difference]]*Table1[[#This Row],[Post Wage Increase Time Off Accruals (Hours)]]</f>
        <v>0</v>
      </c>
      <c r="AO925" s="41">
        <f>Table1[[#This Row],[Min Wage Time Off Accrual Expense]]*Table1[[#This Row],[DDS Funding Percent]]</f>
        <v>0</v>
      </c>
      <c r="AP925" s="1"/>
      <c r="AQ925" s="18"/>
    </row>
    <row r="926" spans="3:43" x14ac:dyDescent="0.25">
      <c r="C926" s="58"/>
      <c r="D926" s="57"/>
      <c r="K926" s="41">
        <f>SUM(Table1[[#This Row],[Regular Wages]],Table1[[#This Row],[OvertimeWages]],Table1[[#This Row],[Holiday Wages]],Table1[[#This Row],[Incentive Payments]])</f>
        <v>0</v>
      </c>
      <c r="L926" s="38"/>
      <c r="M926" s="38"/>
      <c r="N926" s="38"/>
      <c r="O926" s="38"/>
      <c r="P926" s="38"/>
      <c r="Q926" s="38"/>
      <c r="R926" s="38"/>
      <c r="S926" s="41">
        <f>SUM(Table1[[#This Row],[Regular Wages2]],Table1[[#This Row],[OvertimeWages4]],Table1[[#This Row],[Holiday Wages6]],Table1[[#This Row],[Incentive Payments8]])</f>
        <v>0</v>
      </c>
      <c r="T926" s="41">
        <f>SUM(Table1[[#This Row],[Total Pre Min Wage Wages]],Table1[[#This Row],[Total After Min Wage Wages]])</f>
        <v>0</v>
      </c>
      <c r="U926" s="41">
        <f>IFERROR(IF(OR(Table1[[#This Row],[Regular Hours]]=0,Table1[[#This Row],[Regular Hours]]=""),VLOOKUP(Table1[[#This Row],[Position Title]],startingWages!$A$2:$D$200,2, FALSE),Table1[[#This Row],[Regular Wages]]/Table1[[#This Row],[Regular Hours]]),0)</f>
        <v>0</v>
      </c>
      <c r="V926" s="41">
        <f>IF(OR(Table1[[#This Row],[OvertimeHours]]="",Table1[[#This Row],[OvertimeHours]]=0),Table1[[#This Row],[Regular Hourly Wage]]*1.5,Table1[[#This Row],[OvertimeWages]]/Table1[[#This Row],[OvertimeHours]])</f>
        <v>0</v>
      </c>
      <c r="W926" s="41">
        <f>IF(OR(Table1[[#This Row],[Holiday Hours]]="",Table1[[#This Row],[Holiday Hours]]=0),Table1[[#This Row],[Regular Hourly Wage]],Table1[[#This Row],[Holiday Wages]]/Table1[[#This Row],[Holiday Hours]])</f>
        <v>0</v>
      </c>
      <c r="X926" s="41" t="str">
        <f>IF(Table1[[#This Row],[Regular Hourly Wage]]&lt;14.05,"$14.75",IF(Table1[[#This Row],[Regular Hourly Wage]]&lt;30,"5%","None"))</f>
        <v>$14.75</v>
      </c>
      <c r="Y926" s="41">
        <f>IF(Table1[[#This Row],[Wage Category]]="5%",Table1[[#This Row],[Regular Hourly Wage]]*1.05,IF(Table1[[#This Row],[Wage Category]]="$14.75",14.75,Table1[[#This Row],[Regular Hourly Wage]]))</f>
        <v>14.75</v>
      </c>
      <c r="Z926" s="41">
        <f>(1+IF(Table1[[#This Row],[Regular Hourly Wage]]=0,0.5,(Table1[[#This Row],[Overtime Hourly Wage]]-Table1[[#This Row],[Regular Hourly Wage]])/Table1[[#This Row],[Regular Hourly Wage]]))*Table1[[#This Row],[Regular Wage Cap]]</f>
        <v>22.125</v>
      </c>
      <c r="AA926" s="41">
        <f>(1+IF(Table1[[#This Row],[Regular Hourly Wage]]=0,0,(Table1[[#This Row],[Holiday Hourly Wage]]-Table1[[#This Row],[Regular Hourly Wage]])/Table1[[#This Row],[Regular Hourly Wage]]))*Table1[[#This Row],[Regular Wage Cap]]</f>
        <v>14.75</v>
      </c>
      <c r="AB926" s="41">
        <f>Table1[[#This Row],[Regular Hours3]]*Table1[[#This Row],[Regular Hourly Wage]]</f>
        <v>0</v>
      </c>
      <c r="AC926" s="41">
        <f>Table1[[#This Row],[OvertimeHours5]]*Table1[[#This Row],[Overtime Hourly Wage]]</f>
        <v>0</v>
      </c>
      <c r="AD926" s="41">
        <f>Table1[[#This Row],[Holiday Hours7]]*Table1[[#This Row],[Holiday Hourly Wage]]</f>
        <v>0</v>
      </c>
      <c r="AE926" s="41">
        <f>SUM(Table1[[#This Row],[Regular10]:[Holiday12]])</f>
        <v>0</v>
      </c>
      <c r="AF926" s="41">
        <f>Table1[[#This Row],[Regular Hours3]]*Table1[[#This Row],[Regular Wage Cap]]</f>
        <v>0</v>
      </c>
      <c r="AG926" s="41">
        <f>Table1[[#This Row],[OvertimeHours5]]*Table1[[#This Row],[Overtime Wage Cap]]</f>
        <v>0</v>
      </c>
      <c r="AH926" s="41">
        <f>Table1[[#This Row],[Holiday Hours7]]*Table1[[#This Row],[Holiday Wage Cap]]</f>
        <v>0</v>
      </c>
      <c r="AI926" s="41">
        <f>SUM(Table1[[#This Row],[Regular]:[Holiday]])</f>
        <v>0</v>
      </c>
      <c r="AJ926" s="41">
        <f>IF(Table1[[#This Row],[Total]]=0,0,Table1[[#This Row],[Total2]]-Table1[[#This Row],[Total]])</f>
        <v>0</v>
      </c>
      <c r="AK926" s="41">
        <f>Table1[[#This Row],[Difference]]*Table1[[#This Row],[DDS Funding Percent]]</f>
        <v>0</v>
      </c>
      <c r="AL926" s="41">
        <f>IF(Table1[[#This Row],[Regular Hourly Wage]]&lt;&gt;0,Table1[[#This Row],[Regular Wage Cap]]-Table1[[#This Row],[Regular Hourly Wage]],0)</f>
        <v>0</v>
      </c>
      <c r="AM926" s="38"/>
      <c r="AN926" s="41">
        <f>Table1[[#This Row],[Wage Difference]]*Table1[[#This Row],[Post Wage Increase Time Off Accruals (Hours)]]</f>
        <v>0</v>
      </c>
      <c r="AO926" s="41">
        <f>Table1[[#This Row],[Min Wage Time Off Accrual Expense]]*Table1[[#This Row],[DDS Funding Percent]]</f>
        <v>0</v>
      </c>
      <c r="AP926" s="1"/>
      <c r="AQ926" s="18"/>
    </row>
    <row r="927" spans="3:43" x14ac:dyDescent="0.25">
      <c r="C927" s="58"/>
      <c r="D927" s="57"/>
      <c r="K927" s="41">
        <f>SUM(Table1[[#This Row],[Regular Wages]],Table1[[#This Row],[OvertimeWages]],Table1[[#This Row],[Holiday Wages]],Table1[[#This Row],[Incentive Payments]])</f>
        <v>0</v>
      </c>
      <c r="L927" s="38"/>
      <c r="M927" s="38"/>
      <c r="N927" s="38"/>
      <c r="O927" s="38"/>
      <c r="P927" s="38"/>
      <c r="Q927" s="38"/>
      <c r="R927" s="38"/>
      <c r="S927" s="41">
        <f>SUM(Table1[[#This Row],[Regular Wages2]],Table1[[#This Row],[OvertimeWages4]],Table1[[#This Row],[Holiday Wages6]],Table1[[#This Row],[Incentive Payments8]])</f>
        <v>0</v>
      </c>
      <c r="T927" s="41">
        <f>SUM(Table1[[#This Row],[Total Pre Min Wage Wages]],Table1[[#This Row],[Total After Min Wage Wages]])</f>
        <v>0</v>
      </c>
      <c r="U927" s="41">
        <f>IFERROR(IF(OR(Table1[[#This Row],[Regular Hours]]=0,Table1[[#This Row],[Regular Hours]]=""),VLOOKUP(Table1[[#This Row],[Position Title]],startingWages!$A$2:$D$200,2, FALSE),Table1[[#This Row],[Regular Wages]]/Table1[[#This Row],[Regular Hours]]),0)</f>
        <v>0</v>
      </c>
      <c r="V927" s="41">
        <f>IF(OR(Table1[[#This Row],[OvertimeHours]]="",Table1[[#This Row],[OvertimeHours]]=0),Table1[[#This Row],[Regular Hourly Wage]]*1.5,Table1[[#This Row],[OvertimeWages]]/Table1[[#This Row],[OvertimeHours]])</f>
        <v>0</v>
      </c>
      <c r="W927" s="41">
        <f>IF(OR(Table1[[#This Row],[Holiday Hours]]="",Table1[[#This Row],[Holiday Hours]]=0),Table1[[#This Row],[Regular Hourly Wage]],Table1[[#This Row],[Holiday Wages]]/Table1[[#This Row],[Holiday Hours]])</f>
        <v>0</v>
      </c>
      <c r="X927" s="41" t="str">
        <f>IF(Table1[[#This Row],[Regular Hourly Wage]]&lt;14.05,"$14.75",IF(Table1[[#This Row],[Regular Hourly Wage]]&lt;30,"5%","None"))</f>
        <v>$14.75</v>
      </c>
      <c r="Y927" s="41">
        <f>IF(Table1[[#This Row],[Wage Category]]="5%",Table1[[#This Row],[Regular Hourly Wage]]*1.05,IF(Table1[[#This Row],[Wage Category]]="$14.75",14.75,Table1[[#This Row],[Regular Hourly Wage]]))</f>
        <v>14.75</v>
      </c>
      <c r="Z927" s="41">
        <f>(1+IF(Table1[[#This Row],[Regular Hourly Wage]]=0,0.5,(Table1[[#This Row],[Overtime Hourly Wage]]-Table1[[#This Row],[Regular Hourly Wage]])/Table1[[#This Row],[Regular Hourly Wage]]))*Table1[[#This Row],[Regular Wage Cap]]</f>
        <v>22.125</v>
      </c>
      <c r="AA927" s="41">
        <f>(1+IF(Table1[[#This Row],[Regular Hourly Wage]]=0,0,(Table1[[#This Row],[Holiday Hourly Wage]]-Table1[[#This Row],[Regular Hourly Wage]])/Table1[[#This Row],[Regular Hourly Wage]]))*Table1[[#This Row],[Regular Wage Cap]]</f>
        <v>14.75</v>
      </c>
      <c r="AB927" s="41">
        <f>Table1[[#This Row],[Regular Hours3]]*Table1[[#This Row],[Regular Hourly Wage]]</f>
        <v>0</v>
      </c>
      <c r="AC927" s="41">
        <f>Table1[[#This Row],[OvertimeHours5]]*Table1[[#This Row],[Overtime Hourly Wage]]</f>
        <v>0</v>
      </c>
      <c r="AD927" s="41">
        <f>Table1[[#This Row],[Holiday Hours7]]*Table1[[#This Row],[Holiday Hourly Wage]]</f>
        <v>0</v>
      </c>
      <c r="AE927" s="41">
        <f>SUM(Table1[[#This Row],[Regular10]:[Holiday12]])</f>
        <v>0</v>
      </c>
      <c r="AF927" s="41">
        <f>Table1[[#This Row],[Regular Hours3]]*Table1[[#This Row],[Regular Wage Cap]]</f>
        <v>0</v>
      </c>
      <c r="AG927" s="41">
        <f>Table1[[#This Row],[OvertimeHours5]]*Table1[[#This Row],[Overtime Wage Cap]]</f>
        <v>0</v>
      </c>
      <c r="AH927" s="41">
        <f>Table1[[#This Row],[Holiday Hours7]]*Table1[[#This Row],[Holiday Wage Cap]]</f>
        <v>0</v>
      </c>
      <c r="AI927" s="41">
        <f>SUM(Table1[[#This Row],[Regular]:[Holiday]])</f>
        <v>0</v>
      </c>
      <c r="AJ927" s="41">
        <f>IF(Table1[[#This Row],[Total]]=0,0,Table1[[#This Row],[Total2]]-Table1[[#This Row],[Total]])</f>
        <v>0</v>
      </c>
      <c r="AK927" s="41">
        <f>Table1[[#This Row],[Difference]]*Table1[[#This Row],[DDS Funding Percent]]</f>
        <v>0</v>
      </c>
      <c r="AL927" s="41">
        <f>IF(Table1[[#This Row],[Regular Hourly Wage]]&lt;&gt;0,Table1[[#This Row],[Regular Wage Cap]]-Table1[[#This Row],[Regular Hourly Wage]],0)</f>
        <v>0</v>
      </c>
      <c r="AM927" s="38"/>
      <c r="AN927" s="41">
        <f>Table1[[#This Row],[Wage Difference]]*Table1[[#This Row],[Post Wage Increase Time Off Accruals (Hours)]]</f>
        <v>0</v>
      </c>
      <c r="AO927" s="41">
        <f>Table1[[#This Row],[Min Wage Time Off Accrual Expense]]*Table1[[#This Row],[DDS Funding Percent]]</f>
        <v>0</v>
      </c>
      <c r="AP927" s="1"/>
      <c r="AQ927" s="18"/>
    </row>
    <row r="928" spans="3:43" x14ac:dyDescent="0.25">
      <c r="C928" s="58"/>
      <c r="D928" s="57"/>
      <c r="K928" s="41">
        <f>SUM(Table1[[#This Row],[Regular Wages]],Table1[[#This Row],[OvertimeWages]],Table1[[#This Row],[Holiday Wages]],Table1[[#This Row],[Incentive Payments]])</f>
        <v>0</v>
      </c>
      <c r="L928" s="38"/>
      <c r="M928" s="38"/>
      <c r="N928" s="38"/>
      <c r="O928" s="38"/>
      <c r="P928" s="38"/>
      <c r="Q928" s="38"/>
      <c r="R928" s="38"/>
      <c r="S928" s="41">
        <f>SUM(Table1[[#This Row],[Regular Wages2]],Table1[[#This Row],[OvertimeWages4]],Table1[[#This Row],[Holiday Wages6]],Table1[[#This Row],[Incentive Payments8]])</f>
        <v>0</v>
      </c>
      <c r="T928" s="41">
        <f>SUM(Table1[[#This Row],[Total Pre Min Wage Wages]],Table1[[#This Row],[Total After Min Wage Wages]])</f>
        <v>0</v>
      </c>
      <c r="U928" s="41">
        <f>IFERROR(IF(OR(Table1[[#This Row],[Regular Hours]]=0,Table1[[#This Row],[Regular Hours]]=""),VLOOKUP(Table1[[#This Row],[Position Title]],startingWages!$A$2:$D$200,2, FALSE),Table1[[#This Row],[Regular Wages]]/Table1[[#This Row],[Regular Hours]]),0)</f>
        <v>0</v>
      </c>
      <c r="V928" s="41">
        <f>IF(OR(Table1[[#This Row],[OvertimeHours]]="",Table1[[#This Row],[OvertimeHours]]=0),Table1[[#This Row],[Regular Hourly Wage]]*1.5,Table1[[#This Row],[OvertimeWages]]/Table1[[#This Row],[OvertimeHours]])</f>
        <v>0</v>
      </c>
      <c r="W928" s="41">
        <f>IF(OR(Table1[[#This Row],[Holiday Hours]]="",Table1[[#This Row],[Holiday Hours]]=0),Table1[[#This Row],[Regular Hourly Wage]],Table1[[#This Row],[Holiday Wages]]/Table1[[#This Row],[Holiday Hours]])</f>
        <v>0</v>
      </c>
      <c r="X928" s="41" t="str">
        <f>IF(Table1[[#This Row],[Regular Hourly Wage]]&lt;14.05,"$14.75",IF(Table1[[#This Row],[Regular Hourly Wage]]&lt;30,"5%","None"))</f>
        <v>$14.75</v>
      </c>
      <c r="Y928" s="41">
        <f>IF(Table1[[#This Row],[Wage Category]]="5%",Table1[[#This Row],[Regular Hourly Wage]]*1.05,IF(Table1[[#This Row],[Wage Category]]="$14.75",14.75,Table1[[#This Row],[Regular Hourly Wage]]))</f>
        <v>14.75</v>
      </c>
      <c r="Z928" s="41">
        <f>(1+IF(Table1[[#This Row],[Regular Hourly Wage]]=0,0.5,(Table1[[#This Row],[Overtime Hourly Wage]]-Table1[[#This Row],[Regular Hourly Wage]])/Table1[[#This Row],[Regular Hourly Wage]]))*Table1[[#This Row],[Regular Wage Cap]]</f>
        <v>22.125</v>
      </c>
      <c r="AA928" s="41">
        <f>(1+IF(Table1[[#This Row],[Regular Hourly Wage]]=0,0,(Table1[[#This Row],[Holiday Hourly Wage]]-Table1[[#This Row],[Regular Hourly Wage]])/Table1[[#This Row],[Regular Hourly Wage]]))*Table1[[#This Row],[Regular Wage Cap]]</f>
        <v>14.75</v>
      </c>
      <c r="AB928" s="41">
        <f>Table1[[#This Row],[Regular Hours3]]*Table1[[#This Row],[Regular Hourly Wage]]</f>
        <v>0</v>
      </c>
      <c r="AC928" s="41">
        <f>Table1[[#This Row],[OvertimeHours5]]*Table1[[#This Row],[Overtime Hourly Wage]]</f>
        <v>0</v>
      </c>
      <c r="AD928" s="41">
        <f>Table1[[#This Row],[Holiday Hours7]]*Table1[[#This Row],[Holiday Hourly Wage]]</f>
        <v>0</v>
      </c>
      <c r="AE928" s="41">
        <f>SUM(Table1[[#This Row],[Regular10]:[Holiday12]])</f>
        <v>0</v>
      </c>
      <c r="AF928" s="41">
        <f>Table1[[#This Row],[Regular Hours3]]*Table1[[#This Row],[Regular Wage Cap]]</f>
        <v>0</v>
      </c>
      <c r="AG928" s="41">
        <f>Table1[[#This Row],[OvertimeHours5]]*Table1[[#This Row],[Overtime Wage Cap]]</f>
        <v>0</v>
      </c>
      <c r="AH928" s="41">
        <f>Table1[[#This Row],[Holiday Hours7]]*Table1[[#This Row],[Holiday Wage Cap]]</f>
        <v>0</v>
      </c>
      <c r="AI928" s="41">
        <f>SUM(Table1[[#This Row],[Regular]:[Holiday]])</f>
        <v>0</v>
      </c>
      <c r="AJ928" s="41">
        <f>IF(Table1[[#This Row],[Total]]=0,0,Table1[[#This Row],[Total2]]-Table1[[#This Row],[Total]])</f>
        <v>0</v>
      </c>
      <c r="AK928" s="41">
        <f>Table1[[#This Row],[Difference]]*Table1[[#This Row],[DDS Funding Percent]]</f>
        <v>0</v>
      </c>
      <c r="AL928" s="41">
        <f>IF(Table1[[#This Row],[Regular Hourly Wage]]&lt;&gt;0,Table1[[#This Row],[Regular Wage Cap]]-Table1[[#This Row],[Regular Hourly Wage]],0)</f>
        <v>0</v>
      </c>
      <c r="AM928" s="38"/>
      <c r="AN928" s="41">
        <f>Table1[[#This Row],[Wage Difference]]*Table1[[#This Row],[Post Wage Increase Time Off Accruals (Hours)]]</f>
        <v>0</v>
      </c>
      <c r="AO928" s="41">
        <f>Table1[[#This Row],[Min Wage Time Off Accrual Expense]]*Table1[[#This Row],[DDS Funding Percent]]</f>
        <v>0</v>
      </c>
      <c r="AP928" s="1"/>
      <c r="AQ928" s="18"/>
    </row>
    <row r="929" spans="3:43" x14ac:dyDescent="0.25">
      <c r="C929" s="58"/>
      <c r="D929" s="57"/>
      <c r="K929" s="41">
        <f>SUM(Table1[[#This Row],[Regular Wages]],Table1[[#This Row],[OvertimeWages]],Table1[[#This Row],[Holiday Wages]],Table1[[#This Row],[Incentive Payments]])</f>
        <v>0</v>
      </c>
      <c r="L929" s="38"/>
      <c r="M929" s="38"/>
      <c r="N929" s="38"/>
      <c r="O929" s="38"/>
      <c r="P929" s="38"/>
      <c r="Q929" s="38"/>
      <c r="R929" s="38"/>
      <c r="S929" s="41">
        <f>SUM(Table1[[#This Row],[Regular Wages2]],Table1[[#This Row],[OvertimeWages4]],Table1[[#This Row],[Holiday Wages6]],Table1[[#This Row],[Incentive Payments8]])</f>
        <v>0</v>
      </c>
      <c r="T929" s="41">
        <f>SUM(Table1[[#This Row],[Total Pre Min Wage Wages]],Table1[[#This Row],[Total After Min Wage Wages]])</f>
        <v>0</v>
      </c>
      <c r="U929" s="41">
        <f>IFERROR(IF(OR(Table1[[#This Row],[Regular Hours]]=0,Table1[[#This Row],[Regular Hours]]=""),VLOOKUP(Table1[[#This Row],[Position Title]],startingWages!$A$2:$D$200,2, FALSE),Table1[[#This Row],[Regular Wages]]/Table1[[#This Row],[Regular Hours]]),0)</f>
        <v>0</v>
      </c>
      <c r="V929" s="41">
        <f>IF(OR(Table1[[#This Row],[OvertimeHours]]="",Table1[[#This Row],[OvertimeHours]]=0),Table1[[#This Row],[Regular Hourly Wage]]*1.5,Table1[[#This Row],[OvertimeWages]]/Table1[[#This Row],[OvertimeHours]])</f>
        <v>0</v>
      </c>
      <c r="W929" s="41">
        <f>IF(OR(Table1[[#This Row],[Holiday Hours]]="",Table1[[#This Row],[Holiday Hours]]=0),Table1[[#This Row],[Regular Hourly Wage]],Table1[[#This Row],[Holiday Wages]]/Table1[[#This Row],[Holiday Hours]])</f>
        <v>0</v>
      </c>
      <c r="X929" s="41" t="str">
        <f>IF(Table1[[#This Row],[Regular Hourly Wage]]&lt;14.05,"$14.75",IF(Table1[[#This Row],[Regular Hourly Wage]]&lt;30,"5%","None"))</f>
        <v>$14.75</v>
      </c>
      <c r="Y929" s="41">
        <f>IF(Table1[[#This Row],[Wage Category]]="5%",Table1[[#This Row],[Regular Hourly Wage]]*1.05,IF(Table1[[#This Row],[Wage Category]]="$14.75",14.75,Table1[[#This Row],[Regular Hourly Wage]]))</f>
        <v>14.75</v>
      </c>
      <c r="Z929" s="41">
        <f>(1+IF(Table1[[#This Row],[Regular Hourly Wage]]=0,0.5,(Table1[[#This Row],[Overtime Hourly Wage]]-Table1[[#This Row],[Regular Hourly Wage]])/Table1[[#This Row],[Regular Hourly Wage]]))*Table1[[#This Row],[Regular Wage Cap]]</f>
        <v>22.125</v>
      </c>
      <c r="AA929" s="41">
        <f>(1+IF(Table1[[#This Row],[Regular Hourly Wage]]=0,0,(Table1[[#This Row],[Holiday Hourly Wage]]-Table1[[#This Row],[Regular Hourly Wage]])/Table1[[#This Row],[Regular Hourly Wage]]))*Table1[[#This Row],[Regular Wage Cap]]</f>
        <v>14.75</v>
      </c>
      <c r="AB929" s="41">
        <f>Table1[[#This Row],[Regular Hours3]]*Table1[[#This Row],[Regular Hourly Wage]]</f>
        <v>0</v>
      </c>
      <c r="AC929" s="41">
        <f>Table1[[#This Row],[OvertimeHours5]]*Table1[[#This Row],[Overtime Hourly Wage]]</f>
        <v>0</v>
      </c>
      <c r="AD929" s="41">
        <f>Table1[[#This Row],[Holiday Hours7]]*Table1[[#This Row],[Holiday Hourly Wage]]</f>
        <v>0</v>
      </c>
      <c r="AE929" s="41">
        <f>SUM(Table1[[#This Row],[Regular10]:[Holiday12]])</f>
        <v>0</v>
      </c>
      <c r="AF929" s="41">
        <f>Table1[[#This Row],[Regular Hours3]]*Table1[[#This Row],[Regular Wage Cap]]</f>
        <v>0</v>
      </c>
      <c r="AG929" s="41">
        <f>Table1[[#This Row],[OvertimeHours5]]*Table1[[#This Row],[Overtime Wage Cap]]</f>
        <v>0</v>
      </c>
      <c r="AH929" s="41">
        <f>Table1[[#This Row],[Holiday Hours7]]*Table1[[#This Row],[Holiday Wage Cap]]</f>
        <v>0</v>
      </c>
      <c r="AI929" s="41">
        <f>SUM(Table1[[#This Row],[Regular]:[Holiday]])</f>
        <v>0</v>
      </c>
      <c r="AJ929" s="41">
        <f>IF(Table1[[#This Row],[Total]]=0,0,Table1[[#This Row],[Total2]]-Table1[[#This Row],[Total]])</f>
        <v>0</v>
      </c>
      <c r="AK929" s="41">
        <f>Table1[[#This Row],[Difference]]*Table1[[#This Row],[DDS Funding Percent]]</f>
        <v>0</v>
      </c>
      <c r="AL929" s="41">
        <f>IF(Table1[[#This Row],[Regular Hourly Wage]]&lt;&gt;0,Table1[[#This Row],[Regular Wage Cap]]-Table1[[#This Row],[Regular Hourly Wage]],0)</f>
        <v>0</v>
      </c>
      <c r="AM929" s="38"/>
      <c r="AN929" s="41">
        <f>Table1[[#This Row],[Wage Difference]]*Table1[[#This Row],[Post Wage Increase Time Off Accruals (Hours)]]</f>
        <v>0</v>
      </c>
      <c r="AO929" s="41">
        <f>Table1[[#This Row],[Min Wage Time Off Accrual Expense]]*Table1[[#This Row],[DDS Funding Percent]]</f>
        <v>0</v>
      </c>
      <c r="AP929" s="1"/>
      <c r="AQ929" s="18"/>
    </row>
    <row r="930" spans="3:43" x14ac:dyDescent="0.25">
      <c r="C930" s="58"/>
      <c r="D930" s="57"/>
      <c r="K930" s="41">
        <f>SUM(Table1[[#This Row],[Regular Wages]],Table1[[#This Row],[OvertimeWages]],Table1[[#This Row],[Holiday Wages]],Table1[[#This Row],[Incentive Payments]])</f>
        <v>0</v>
      </c>
      <c r="L930" s="38"/>
      <c r="M930" s="38"/>
      <c r="N930" s="38"/>
      <c r="O930" s="38"/>
      <c r="P930" s="38"/>
      <c r="Q930" s="38"/>
      <c r="R930" s="38"/>
      <c r="S930" s="41">
        <f>SUM(Table1[[#This Row],[Regular Wages2]],Table1[[#This Row],[OvertimeWages4]],Table1[[#This Row],[Holiday Wages6]],Table1[[#This Row],[Incentive Payments8]])</f>
        <v>0</v>
      </c>
      <c r="T930" s="41">
        <f>SUM(Table1[[#This Row],[Total Pre Min Wage Wages]],Table1[[#This Row],[Total After Min Wage Wages]])</f>
        <v>0</v>
      </c>
      <c r="U930" s="41">
        <f>IFERROR(IF(OR(Table1[[#This Row],[Regular Hours]]=0,Table1[[#This Row],[Regular Hours]]=""),VLOOKUP(Table1[[#This Row],[Position Title]],startingWages!$A$2:$D$200,2, FALSE),Table1[[#This Row],[Regular Wages]]/Table1[[#This Row],[Regular Hours]]),0)</f>
        <v>0</v>
      </c>
      <c r="V930" s="41">
        <f>IF(OR(Table1[[#This Row],[OvertimeHours]]="",Table1[[#This Row],[OvertimeHours]]=0),Table1[[#This Row],[Regular Hourly Wage]]*1.5,Table1[[#This Row],[OvertimeWages]]/Table1[[#This Row],[OvertimeHours]])</f>
        <v>0</v>
      </c>
      <c r="W930" s="41">
        <f>IF(OR(Table1[[#This Row],[Holiday Hours]]="",Table1[[#This Row],[Holiday Hours]]=0),Table1[[#This Row],[Regular Hourly Wage]],Table1[[#This Row],[Holiday Wages]]/Table1[[#This Row],[Holiday Hours]])</f>
        <v>0</v>
      </c>
      <c r="X930" s="41" t="str">
        <f>IF(Table1[[#This Row],[Regular Hourly Wage]]&lt;14.05,"$14.75",IF(Table1[[#This Row],[Regular Hourly Wage]]&lt;30,"5%","None"))</f>
        <v>$14.75</v>
      </c>
      <c r="Y930" s="41">
        <f>IF(Table1[[#This Row],[Wage Category]]="5%",Table1[[#This Row],[Regular Hourly Wage]]*1.05,IF(Table1[[#This Row],[Wage Category]]="$14.75",14.75,Table1[[#This Row],[Regular Hourly Wage]]))</f>
        <v>14.75</v>
      </c>
      <c r="Z930" s="41">
        <f>(1+IF(Table1[[#This Row],[Regular Hourly Wage]]=0,0.5,(Table1[[#This Row],[Overtime Hourly Wage]]-Table1[[#This Row],[Regular Hourly Wage]])/Table1[[#This Row],[Regular Hourly Wage]]))*Table1[[#This Row],[Regular Wage Cap]]</f>
        <v>22.125</v>
      </c>
      <c r="AA930" s="41">
        <f>(1+IF(Table1[[#This Row],[Regular Hourly Wage]]=0,0,(Table1[[#This Row],[Holiday Hourly Wage]]-Table1[[#This Row],[Regular Hourly Wage]])/Table1[[#This Row],[Regular Hourly Wage]]))*Table1[[#This Row],[Regular Wage Cap]]</f>
        <v>14.75</v>
      </c>
      <c r="AB930" s="41">
        <f>Table1[[#This Row],[Regular Hours3]]*Table1[[#This Row],[Regular Hourly Wage]]</f>
        <v>0</v>
      </c>
      <c r="AC930" s="41">
        <f>Table1[[#This Row],[OvertimeHours5]]*Table1[[#This Row],[Overtime Hourly Wage]]</f>
        <v>0</v>
      </c>
      <c r="AD930" s="41">
        <f>Table1[[#This Row],[Holiday Hours7]]*Table1[[#This Row],[Holiday Hourly Wage]]</f>
        <v>0</v>
      </c>
      <c r="AE930" s="41">
        <f>SUM(Table1[[#This Row],[Regular10]:[Holiday12]])</f>
        <v>0</v>
      </c>
      <c r="AF930" s="41">
        <f>Table1[[#This Row],[Regular Hours3]]*Table1[[#This Row],[Regular Wage Cap]]</f>
        <v>0</v>
      </c>
      <c r="AG930" s="41">
        <f>Table1[[#This Row],[OvertimeHours5]]*Table1[[#This Row],[Overtime Wage Cap]]</f>
        <v>0</v>
      </c>
      <c r="AH930" s="41">
        <f>Table1[[#This Row],[Holiday Hours7]]*Table1[[#This Row],[Holiday Wage Cap]]</f>
        <v>0</v>
      </c>
      <c r="AI930" s="41">
        <f>SUM(Table1[[#This Row],[Regular]:[Holiday]])</f>
        <v>0</v>
      </c>
      <c r="AJ930" s="41">
        <f>IF(Table1[[#This Row],[Total]]=0,0,Table1[[#This Row],[Total2]]-Table1[[#This Row],[Total]])</f>
        <v>0</v>
      </c>
      <c r="AK930" s="41">
        <f>Table1[[#This Row],[Difference]]*Table1[[#This Row],[DDS Funding Percent]]</f>
        <v>0</v>
      </c>
      <c r="AL930" s="41">
        <f>IF(Table1[[#This Row],[Regular Hourly Wage]]&lt;&gt;0,Table1[[#This Row],[Regular Wage Cap]]-Table1[[#This Row],[Regular Hourly Wage]],0)</f>
        <v>0</v>
      </c>
      <c r="AM930" s="38"/>
      <c r="AN930" s="41">
        <f>Table1[[#This Row],[Wage Difference]]*Table1[[#This Row],[Post Wage Increase Time Off Accruals (Hours)]]</f>
        <v>0</v>
      </c>
      <c r="AO930" s="41">
        <f>Table1[[#This Row],[Min Wage Time Off Accrual Expense]]*Table1[[#This Row],[DDS Funding Percent]]</f>
        <v>0</v>
      </c>
      <c r="AP930" s="1"/>
      <c r="AQ930" s="18"/>
    </row>
    <row r="931" spans="3:43" x14ac:dyDescent="0.25">
      <c r="C931" s="58"/>
      <c r="D931" s="57"/>
      <c r="K931" s="41">
        <f>SUM(Table1[[#This Row],[Regular Wages]],Table1[[#This Row],[OvertimeWages]],Table1[[#This Row],[Holiday Wages]],Table1[[#This Row],[Incentive Payments]])</f>
        <v>0</v>
      </c>
      <c r="L931" s="38"/>
      <c r="M931" s="38"/>
      <c r="N931" s="38"/>
      <c r="O931" s="38"/>
      <c r="P931" s="38"/>
      <c r="Q931" s="38"/>
      <c r="R931" s="38"/>
      <c r="S931" s="41">
        <f>SUM(Table1[[#This Row],[Regular Wages2]],Table1[[#This Row],[OvertimeWages4]],Table1[[#This Row],[Holiday Wages6]],Table1[[#This Row],[Incentive Payments8]])</f>
        <v>0</v>
      </c>
      <c r="T931" s="41">
        <f>SUM(Table1[[#This Row],[Total Pre Min Wage Wages]],Table1[[#This Row],[Total After Min Wage Wages]])</f>
        <v>0</v>
      </c>
      <c r="U931" s="41">
        <f>IFERROR(IF(OR(Table1[[#This Row],[Regular Hours]]=0,Table1[[#This Row],[Regular Hours]]=""),VLOOKUP(Table1[[#This Row],[Position Title]],startingWages!$A$2:$D$200,2, FALSE),Table1[[#This Row],[Regular Wages]]/Table1[[#This Row],[Regular Hours]]),0)</f>
        <v>0</v>
      </c>
      <c r="V931" s="41">
        <f>IF(OR(Table1[[#This Row],[OvertimeHours]]="",Table1[[#This Row],[OvertimeHours]]=0),Table1[[#This Row],[Regular Hourly Wage]]*1.5,Table1[[#This Row],[OvertimeWages]]/Table1[[#This Row],[OvertimeHours]])</f>
        <v>0</v>
      </c>
      <c r="W931" s="41">
        <f>IF(OR(Table1[[#This Row],[Holiday Hours]]="",Table1[[#This Row],[Holiday Hours]]=0),Table1[[#This Row],[Regular Hourly Wage]],Table1[[#This Row],[Holiday Wages]]/Table1[[#This Row],[Holiday Hours]])</f>
        <v>0</v>
      </c>
      <c r="X931" s="41" t="str">
        <f>IF(Table1[[#This Row],[Regular Hourly Wage]]&lt;14.05,"$14.75",IF(Table1[[#This Row],[Regular Hourly Wage]]&lt;30,"5%","None"))</f>
        <v>$14.75</v>
      </c>
      <c r="Y931" s="41">
        <f>IF(Table1[[#This Row],[Wage Category]]="5%",Table1[[#This Row],[Regular Hourly Wage]]*1.05,IF(Table1[[#This Row],[Wage Category]]="$14.75",14.75,Table1[[#This Row],[Regular Hourly Wage]]))</f>
        <v>14.75</v>
      </c>
      <c r="Z931" s="41">
        <f>(1+IF(Table1[[#This Row],[Regular Hourly Wage]]=0,0.5,(Table1[[#This Row],[Overtime Hourly Wage]]-Table1[[#This Row],[Regular Hourly Wage]])/Table1[[#This Row],[Regular Hourly Wage]]))*Table1[[#This Row],[Regular Wage Cap]]</f>
        <v>22.125</v>
      </c>
      <c r="AA931" s="41">
        <f>(1+IF(Table1[[#This Row],[Regular Hourly Wage]]=0,0,(Table1[[#This Row],[Holiday Hourly Wage]]-Table1[[#This Row],[Regular Hourly Wage]])/Table1[[#This Row],[Regular Hourly Wage]]))*Table1[[#This Row],[Regular Wage Cap]]</f>
        <v>14.75</v>
      </c>
      <c r="AB931" s="41">
        <f>Table1[[#This Row],[Regular Hours3]]*Table1[[#This Row],[Regular Hourly Wage]]</f>
        <v>0</v>
      </c>
      <c r="AC931" s="41">
        <f>Table1[[#This Row],[OvertimeHours5]]*Table1[[#This Row],[Overtime Hourly Wage]]</f>
        <v>0</v>
      </c>
      <c r="AD931" s="41">
        <f>Table1[[#This Row],[Holiday Hours7]]*Table1[[#This Row],[Holiday Hourly Wage]]</f>
        <v>0</v>
      </c>
      <c r="AE931" s="41">
        <f>SUM(Table1[[#This Row],[Regular10]:[Holiday12]])</f>
        <v>0</v>
      </c>
      <c r="AF931" s="41">
        <f>Table1[[#This Row],[Regular Hours3]]*Table1[[#This Row],[Regular Wage Cap]]</f>
        <v>0</v>
      </c>
      <c r="AG931" s="41">
        <f>Table1[[#This Row],[OvertimeHours5]]*Table1[[#This Row],[Overtime Wage Cap]]</f>
        <v>0</v>
      </c>
      <c r="AH931" s="41">
        <f>Table1[[#This Row],[Holiday Hours7]]*Table1[[#This Row],[Holiday Wage Cap]]</f>
        <v>0</v>
      </c>
      <c r="AI931" s="41">
        <f>SUM(Table1[[#This Row],[Regular]:[Holiday]])</f>
        <v>0</v>
      </c>
      <c r="AJ931" s="41">
        <f>IF(Table1[[#This Row],[Total]]=0,0,Table1[[#This Row],[Total2]]-Table1[[#This Row],[Total]])</f>
        <v>0</v>
      </c>
      <c r="AK931" s="41">
        <f>Table1[[#This Row],[Difference]]*Table1[[#This Row],[DDS Funding Percent]]</f>
        <v>0</v>
      </c>
      <c r="AL931" s="41">
        <f>IF(Table1[[#This Row],[Regular Hourly Wage]]&lt;&gt;0,Table1[[#This Row],[Regular Wage Cap]]-Table1[[#This Row],[Regular Hourly Wage]],0)</f>
        <v>0</v>
      </c>
      <c r="AM931" s="38"/>
      <c r="AN931" s="41">
        <f>Table1[[#This Row],[Wage Difference]]*Table1[[#This Row],[Post Wage Increase Time Off Accruals (Hours)]]</f>
        <v>0</v>
      </c>
      <c r="AO931" s="41">
        <f>Table1[[#This Row],[Min Wage Time Off Accrual Expense]]*Table1[[#This Row],[DDS Funding Percent]]</f>
        <v>0</v>
      </c>
      <c r="AP931" s="1"/>
      <c r="AQ931" s="18"/>
    </row>
    <row r="932" spans="3:43" x14ac:dyDescent="0.25">
      <c r="C932" s="58"/>
      <c r="D932" s="57"/>
      <c r="K932" s="41">
        <f>SUM(Table1[[#This Row],[Regular Wages]],Table1[[#This Row],[OvertimeWages]],Table1[[#This Row],[Holiday Wages]],Table1[[#This Row],[Incentive Payments]])</f>
        <v>0</v>
      </c>
      <c r="L932" s="38"/>
      <c r="M932" s="38"/>
      <c r="N932" s="38"/>
      <c r="O932" s="38"/>
      <c r="P932" s="38"/>
      <c r="Q932" s="38"/>
      <c r="R932" s="38"/>
      <c r="S932" s="41">
        <f>SUM(Table1[[#This Row],[Regular Wages2]],Table1[[#This Row],[OvertimeWages4]],Table1[[#This Row],[Holiday Wages6]],Table1[[#This Row],[Incentive Payments8]])</f>
        <v>0</v>
      </c>
      <c r="T932" s="41">
        <f>SUM(Table1[[#This Row],[Total Pre Min Wage Wages]],Table1[[#This Row],[Total After Min Wage Wages]])</f>
        <v>0</v>
      </c>
      <c r="U932" s="41">
        <f>IFERROR(IF(OR(Table1[[#This Row],[Regular Hours]]=0,Table1[[#This Row],[Regular Hours]]=""),VLOOKUP(Table1[[#This Row],[Position Title]],startingWages!$A$2:$D$200,2, FALSE),Table1[[#This Row],[Regular Wages]]/Table1[[#This Row],[Regular Hours]]),0)</f>
        <v>0</v>
      </c>
      <c r="V932" s="41">
        <f>IF(OR(Table1[[#This Row],[OvertimeHours]]="",Table1[[#This Row],[OvertimeHours]]=0),Table1[[#This Row],[Regular Hourly Wage]]*1.5,Table1[[#This Row],[OvertimeWages]]/Table1[[#This Row],[OvertimeHours]])</f>
        <v>0</v>
      </c>
      <c r="W932" s="41">
        <f>IF(OR(Table1[[#This Row],[Holiday Hours]]="",Table1[[#This Row],[Holiday Hours]]=0),Table1[[#This Row],[Regular Hourly Wage]],Table1[[#This Row],[Holiday Wages]]/Table1[[#This Row],[Holiday Hours]])</f>
        <v>0</v>
      </c>
      <c r="X932" s="41" t="str">
        <f>IF(Table1[[#This Row],[Regular Hourly Wage]]&lt;14.05,"$14.75",IF(Table1[[#This Row],[Regular Hourly Wage]]&lt;30,"5%","None"))</f>
        <v>$14.75</v>
      </c>
      <c r="Y932" s="41">
        <f>IF(Table1[[#This Row],[Wage Category]]="5%",Table1[[#This Row],[Regular Hourly Wage]]*1.05,IF(Table1[[#This Row],[Wage Category]]="$14.75",14.75,Table1[[#This Row],[Regular Hourly Wage]]))</f>
        <v>14.75</v>
      </c>
      <c r="Z932" s="41">
        <f>(1+IF(Table1[[#This Row],[Regular Hourly Wage]]=0,0.5,(Table1[[#This Row],[Overtime Hourly Wage]]-Table1[[#This Row],[Regular Hourly Wage]])/Table1[[#This Row],[Regular Hourly Wage]]))*Table1[[#This Row],[Regular Wage Cap]]</f>
        <v>22.125</v>
      </c>
      <c r="AA932" s="41">
        <f>(1+IF(Table1[[#This Row],[Regular Hourly Wage]]=0,0,(Table1[[#This Row],[Holiday Hourly Wage]]-Table1[[#This Row],[Regular Hourly Wage]])/Table1[[#This Row],[Regular Hourly Wage]]))*Table1[[#This Row],[Regular Wage Cap]]</f>
        <v>14.75</v>
      </c>
      <c r="AB932" s="41">
        <f>Table1[[#This Row],[Regular Hours3]]*Table1[[#This Row],[Regular Hourly Wage]]</f>
        <v>0</v>
      </c>
      <c r="AC932" s="41">
        <f>Table1[[#This Row],[OvertimeHours5]]*Table1[[#This Row],[Overtime Hourly Wage]]</f>
        <v>0</v>
      </c>
      <c r="AD932" s="41">
        <f>Table1[[#This Row],[Holiday Hours7]]*Table1[[#This Row],[Holiday Hourly Wage]]</f>
        <v>0</v>
      </c>
      <c r="AE932" s="41">
        <f>SUM(Table1[[#This Row],[Regular10]:[Holiday12]])</f>
        <v>0</v>
      </c>
      <c r="AF932" s="41">
        <f>Table1[[#This Row],[Regular Hours3]]*Table1[[#This Row],[Regular Wage Cap]]</f>
        <v>0</v>
      </c>
      <c r="AG932" s="41">
        <f>Table1[[#This Row],[OvertimeHours5]]*Table1[[#This Row],[Overtime Wage Cap]]</f>
        <v>0</v>
      </c>
      <c r="AH932" s="41">
        <f>Table1[[#This Row],[Holiday Hours7]]*Table1[[#This Row],[Holiday Wage Cap]]</f>
        <v>0</v>
      </c>
      <c r="AI932" s="41">
        <f>SUM(Table1[[#This Row],[Regular]:[Holiday]])</f>
        <v>0</v>
      </c>
      <c r="AJ932" s="41">
        <f>IF(Table1[[#This Row],[Total]]=0,0,Table1[[#This Row],[Total2]]-Table1[[#This Row],[Total]])</f>
        <v>0</v>
      </c>
      <c r="AK932" s="41">
        <f>Table1[[#This Row],[Difference]]*Table1[[#This Row],[DDS Funding Percent]]</f>
        <v>0</v>
      </c>
      <c r="AL932" s="41">
        <f>IF(Table1[[#This Row],[Regular Hourly Wage]]&lt;&gt;0,Table1[[#This Row],[Regular Wage Cap]]-Table1[[#This Row],[Regular Hourly Wage]],0)</f>
        <v>0</v>
      </c>
      <c r="AM932" s="38"/>
      <c r="AN932" s="41">
        <f>Table1[[#This Row],[Wage Difference]]*Table1[[#This Row],[Post Wage Increase Time Off Accruals (Hours)]]</f>
        <v>0</v>
      </c>
      <c r="AO932" s="41">
        <f>Table1[[#This Row],[Min Wage Time Off Accrual Expense]]*Table1[[#This Row],[DDS Funding Percent]]</f>
        <v>0</v>
      </c>
      <c r="AP932" s="1"/>
      <c r="AQ932" s="18"/>
    </row>
    <row r="933" spans="3:43" x14ac:dyDescent="0.25">
      <c r="C933" s="58"/>
      <c r="D933" s="57"/>
      <c r="K933" s="41">
        <f>SUM(Table1[[#This Row],[Regular Wages]],Table1[[#This Row],[OvertimeWages]],Table1[[#This Row],[Holiday Wages]],Table1[[#This Row],[Incentive Payments]])</f>
        <v>0</v>
      </c>
      <c r="L933" s="38"/>
      <c r="M933" s="38"/>
      <c r="N933" s="38"/>
      <c r="O933" s="38"/>
      <c r="P933" s="38"/>
      <c r="Q933" s="38"/>
      <c r="R933" s="38"/>
      <c r="S933" s="41">
        <f>SUM(Table1[[#This Row],[Regular Wages2]],Table1[[#This Row],[OvertimeWages4]],Table1[[#This Row],[Holiday Wages6]],Table1[[#This Row],[Incentive Payments8]])</f>
        <v>0</v>
      </c>
      <c r="T933" s="41">
        <f>SUM(Table1[[#This Row],[Total Pre Min Wage Wages]],Table1[[#This Row],[Total After Min Wage Wages]])</f>
        <v>0</v>
      </c>
      <c r="U933" s="41">
        <f>IFERROR(IF(OR(Table1[[#This Row],[Regular Hours]]=0,Table1[[#This Row],[Regular Hours]]=""),VLOOKUP(Table1[[#This Row],[Position Title]],startingWages!$A$2:$D$200,2, FALSE),Table1[[#This Row],[Regular Wages]]/Table1[[#This Row],[Regular Hours]]),0)</f>
        <v>0</v>
      </c>
      <c r="V933" s="41">
        <f>IF(OR(Table1[[#This Row],[OvertimeHours]]="",Table1[[#This Row],[OvertimeHours]]=0),Table1[[#This Row],[Regular Hourly Wage]]*1.5,Table1[[#This Row],[OvertimeWages]]/Table1[[#This Row],[OvertimeHours]])</f>
        <v>0</v>
      </c>
      <c r="W933" s="41">
        <f>IF(OR(Table1[[#This Row],[Holiday Hours]]="",Table1[[#This Row],[Holiday Hours]]=0),Table1[[#This Row],[Regular Hourly Wage]],Table1[[#This Row],[Holiday Wages]]/Table1[[#This Row],[Holiday Hours]])</f>
        <v>0</v>
      </c>
      <c r="X933" s="41" t="str">
        <f>IF(Table1[[#This Row],[Regular Hourly Wage]]&lt;14.05,"$14.75",IF(Table1[[#This Row],[Regular Hourly Wage]]&lt;30,"5%","None"))</f>
        <v>$14.75</v>
      </c>
      <c r="Y933" s="41">
        <f>IF(Table1[[#This Row],[Wage Category]]="5%",Table1[[#This Row],[Regular Hourly Wage]]*1.05,IF(Table1[[#This Row],[Wage Category]]="$14.75",14.75,Table1[[#This Row],[Regular Hourly Wage]]))</f>
        <v>14.75</v>
      </c>
      <c r="Z933" s="41">
        <f>(1+IF(Table1[[#This Row],[Regular Hourly Wage]]=0,0.5,(Table1[[#This Row],[Overtime Hourly Wage]]-Table1[[#This Row],[Regular Hourly Wage]])/Table1[[#This Row],[Regular Hourly Wage]]))*Table1[[#This Row],[Regular Wage Cap]]</f>
        <v>22.125</v>
      </c>
      <c r="AA933" s="41">
        <f>(1+IF(Table1[[#This Row],[Regular Hourly Wage]]=0,0,(Table1[[#This Row],[Holiday Hourly Wage]]-Table1[[#This Row],[Regular Hourly Wage]])/Table1[[#This Row],[Regular Hourly Wage]]))*Table1[[#This Row],[Regular Wage Cap]]</f>
        <v>14.75</v>
      </c>
      <c r="AB933" s="41">
        <f>Table1[[#This Row],[Regular Hours3]]*Table1[[#This Row],[Regular Hourly Wage]]</f>
        <v>0</v>
      </c>
      <c r="AC933" s="41">
        <f>Table1[[#This Row],[OvertimeHours5]]*Table1[[#This Row],[Overtime Hourly Wage]]</f>
        <v>0</v>
      </c>
      <c r="AD933" s="41">
        <f>Table1[[#This Row],[Holiday Hours7]]*Table1[[#This Row],[Holiday Hourly Wage]]</f>
        <v>0</v>
      </c>
      <c r="AE933" s="41">
        <f>SUM(Table1[[#This Row],[Regular10]:[Holiday12]])</f>
        <v>0</v>
      </c>
      <c r="AF933" s="41">
        <f>Table1[[#This Row],[Regular Hours3]]*Table1[[#This Row],[Regular Wage Cap]]</f>
        <v>0</v>
      </c>
      <c r="AG933" s="41">
        <f>Table1[[#This Row],[OvertimeHours5]]*Table1[[#This Row],[Overtime Wage Cap]]</f>
        <v>0</v>
      </c>
      <c r="AH933" s="41">
        <f>Table1[[#This Row],[Holiday Hours7]]*Table1[[#This Row],[Holiday Wage Cap]]</f>
        <v>0</v>
      </c>
      <c r="AI933" s="41">
        <f>SUM(Table1[[#This Row],[Regular]:[Holiday]])</f>
        <v>0</v>
      </c>
      <c r="AJ933" s="41">
        <f>IF(Table1[[#This Row],[Total]]=0,0,Table1[[#This Row],[Total2]]-Table1[[#This Row],[Total]])</f>
        <v>0</v>
      </c>
      <c r="AK933" s="41">
        <f>Table1[[#This Row],[Difference]]*Table1[[#This Row],[DDS Funding Percent]]</f>
        <v>0</v>
      </c>
      <c r="AL933" s="41">
        <f>IF(Table1[[#This Row],[Regular Hourly Wage]]&lt;&gt;0,Table1[[#This Row],[Regular Wage Cap]]-Table1[[#This Row],[Regular Hourly Wage]],0)</f>
        <v>0</v>
      </c>
      <c r="AM933" s="38"/>
      <c r="AN933" s="41">
        <f>Table1[[#This Row],[Wage Difference]]*Table1[[#This Row],[Post Wage Increase Time Off Accruals (Hours)]]</f>
        <v>0</v>
      </c>
      <c r="AO933" s="41">
        <f>Table1[[#This Row],[Min Wage Time Off Accrual Expense]]*Table1[[#This Row],[DDS Funding Percent]]</f>
        <v>0</v>
      </c>
      <c r="AP933" s="1"/>
      <c r="AQ933" s="18"/>
    </row>
    <row r="934" spans="3:43" x14ac:dyDescent="0.25">
      <c r="C934" s="58"/>
      <c r="D934" s="57"/>
      <c r="K934" s="41">
        <f>SUM(Table1[[#This Row],[Regular Wages]],Table1[[#This Row],[OvertimeWages]],Table1[[#This Row],[Holiday Wages]],Table1[[#This Row],[Incentive Payments]])</f>
        <v>0</v>
      </c>
      <c r="L934" s="38"/>
      <c r="M934" s="38"/>
      <c r="N934" s="38"/>
      <c r="O934" s="38"/>
      <c r="P934" s="38"/>
      <c r="Q934" s="38"/>
      <c r="R934" s="38"/>
      <c r="S934" s="41">
        <f>SUM(Table1[[#This Row],[Regular Wages2]],Table1[[#This Row],[OvertimeWages4]],Table1[[#This Row],[Holiday Wages6]],Table1[[#This Row],[Incentive Payments8]])</f>
        <v>0</v>
      </c>
      <c r="T934" s="41">
        <f>SUM(Table1[[#This Row],[Total Pre Min Wage Wages]],Table1[[#This Row],[Total After Min Wage Wages]])</f>
        <v>0</v>
      </c>
      <c r="U934" s="41">
        <f>IFERROR(IF(OR(Table1[[#This Row],[Regular Hours]]=0,Table1[[#This Row],[Regular Hours]]=""),VLOOKUP(Table1[[#This Row],[Position Title]],startingWages!$A$2:$D$200,2, FALSE),Table1[[#This Row],[Regular Wages]]/Table1[[#This Row],[Regular Hours]]),0)</f>
        <v>0</v>
      </c>
      <c r="V934" s="41">
        <f>IF(OR(Table1[[#This Row],[OvertimeHours]]="",Table1[[#This Row],[OvertimeHours]]=0),Table1[[#This Row],[Regular Hourly Wage]]*1.5,Table1[[#This Row],[OvertimeWages]]/Table1[[#This Row],[OvertimeHours]])</f>
        <v>0</v>
      </c>
      <c r="W934" s="41">
        <f>IF(OR(Table1[[#This Row],[Holiday Hours]]="",Table1[[#This Row],[Holiday Hours]]=0),Table1[[#This Row],[Regular Hourly Wage]],Table1[[#This Row],[Holiday Wages]]/Table1[[#This Row],[Holiday Hours]])</f>
        <v>0</v>
      </c>
      <c r="X934" s="41" t="str">
        <f>IF(Table1[[#This Row],[Regular Hourly Wage]]&lt;14.05,"$14.75",IF(Table1[[#This Row],[Regular Hourly Wage]]&lt;30,"5%","None"))</f>
        <v>$14.75</v>
      </c>
      <c r="Y934" s="41">
        <f>IF(Table1[[#This Row],[Wage Category]]="5%",Table1[[#This Row],[Regular Hourly Wage]]*1.05,IF(Table1[[#This Row],[Wage Category]]="$14.75",14.75,Table1[[#This Row],[Regular Hourly Wage]]))</f>
        <v>14.75</v>
      </c>
      <c r="Z934" s="41">
        <f>(1+IF(Table1[[#This Row],[Regular Hourly Wage]]=0,0.5,(Table1[[#This Row],[Overtime Hourly Wage]]-Table1[[#This Row],[Regular Hourly Wage]])/Table1[[#This Row],[Regular Hourly Wage]]))*Table1[[#This Row],[Regular Wage Cap]]</f>
        <v>22.125</v>
      </c>
      <c r="AA934" s="41">
        <f>(1+IF(Table1[[#This Row],[Regular Hourly Wage]]=0,0,(Table1[[#This Row],[Holiday Hourly Wage]]-Table1[[#This Row],[Regular Hourly Wage]])/Table1[[#This Row],[Regular Hourly Wage]]))*Table1[[#This Row],[Regular Wage Cap]]</f>
        <v>14.75</v>
      </c>
      <c r="AB934" s="41">
        <f>Table1[[#This Row],[Regular Hours3]]*Table1[[#This Row],[Regular Hourly Wage]]</f>
        <v>0</v>
      </c>
      <c r="AC934" s="41">
        <f>Table1[[#This Row],[OvertimeHours5]]*Table1[[#This Row],[Overtime Hourly Wage]]</f>
        <v>0</v>
      </c>
      <c r="AD934" s="41">
        <f>Table1[[#This Row],[Holiday Hours7]]*Table1[[#This Row],[Holiday Hourly Wage]]</f>
        <v>0</v>
      </c>
      <c r="AE934" s="41">
        <f>SUM(Table1[[#This Row],[Regular10]:[Holiday12]])</f>
        <v>0</v>
      </c>
      <c r="AF934" s="41">
        <f>Table1[[#This Row],[Regular Hours3]]*Table1[[#This Row],[Regular Wage Cap]]</f>
        <v>0</v>
      </c>
      <c r="AG934" s="41">
        <f>Table1[[#This Row],[OvertimeHours5]]*Table1[[#This Row],[Overtime Wage Cap]]</f>
        <v>0</v>
      </c>
      <c r="AH934" s="41">
        <f>Table1[[#This Row],[Holiday Hours7]]*Table1[[#This Row],[Holiday Wage Cap]]</f>
        <v>0</v>
      </c>
      <c r="AI934" s="41">
        <f>SUM(Table1[[#This Row],[Regular]:[Holiday]])</f>
        <v>0</v>
      </c>
      <c r="AJ934" s="41">
        <f>IF(Table1[[#This Row],[Total]]=0,0,Table1[[#This Row],[Total2]]-Table1[[#This Row],[Total]])</f>
        <v>0</v>
      </c>
      <c r="AK934" s="41">
        <f>Table1[[#This Row],[Difference]]*Table1[[#This Row],[DDS Funding Percent]]</f>
        <v>0</v>
      </c>
      <c r="AL934" s="41">
        <f>IF(Table1[[#This Row],[Regular Hourly Wage]]&lt;&gt;0,Table1[[#This Row],[Regular Wage Cap]]-Table1[[#This Row],[Regular Hourly Wage]],0)</f>
        <v>0</v>
      </c>
      <c r="AM934" s="38"/>
      <c r="AN934" s="41">
        <f>Table1[[#This Row],[Wage Difference]]*Table1[[#This Row],[Post Wage Increase Time Off Accruals (Hours)]]</f>
        <v>0</v>
      </c>
      <c r="AO934" s="41">
        <f>Table1[[#This Row],[Min Wage Time Off Accrual Expense]]*Table1[[#This Row],[DDS Funding Percent]]</f>
        <v>0</v>
      </c>
      <c r="AP934" s="1"/>
      <c r="AQ934" s="18"/>
    </row>
    <row r="935" spans="3:43" x14ac:dyDescent="0.25">
      <c r="C935" s="58"/>
      <c r="D935" s="57"/>
      <c r="K935" s="41">
        <f>SUM(Table1[[#This Row],[Regular Wages]],Table1[[#This Row],[OvertimeWages]],Table1[[#This Row],[Holiday Wages]],Table1[[#This Row],[Incentive Payments]])</f>
        <v>0</v>
      </c>
      <c r="L935" s="38"/>
      <c r="M935" s="38"/>
      <c r="N935" s="38"/>
      <c r="O935" s="38"/>
      <c r="P935" s="38"/>
      <c r="Q935" s="38"/>
      <c r="R935" s="38"/>
      <c r="S935" s="41">
        <f>SUM(Table1[[#This Row],[Regular Wages2]],Table1[[#This Row],[OvertimeWages4]],Table1[[#This Row],[Holiday Wages6]],Table1[[#This Row],[Incentive Payments8]])</f>
        <v>0</v>
      </c>
      <c r="T935" s="41">
        <f>SUM(Table1[[#This Row],[Total Pre Min Wage Wages]],Table1[[#This Row],[Total After Min Wage Wages]])</f>
        <v>0</v>
      </c>
      <c r="U935" s="41">
        <f>IFERROR(IF(OR(Table1[[#This Row],[Regular Hours]]=0,Table1[[#This Row],[Regular Hours]]=""),VLOOKUP(Table1[[#This Row],[Position Title]],startingWages!$A$2:$D$200,2, FALSE),Table1[[#This Row],[Regular Wages]]/Table1[[#This Row],[Regular Hours]]),0)</f>
        <v>0</v>
      </c>
      <c r="V935" s="41">
        <f>IF(OR(Table1[[#This Row],[OvertimeHours]]="",Table1[[#This Row],[OvertimeHours]]=0),Table1[[#This Row],[Regular Hourly Wage]]*1.5,Table1[[#This Row],[OvertimeWages]]/Table1[[#This Row],[OvertimeHours]])</f>
        <v>0</v>
      </c>
      <c r="W935" s="41">
        <f>IF(OR(Table1[[#This Row],[Holiday Hours]]="",Table1[[#This Row],[Holiday Hours]]=0),Table1[[#This Row],[Regular Hourly Wage]],Table1[[#This Row],[Holiday Wages]]/Table1[[#This Row],[Holiday Hours]])</f>
        <v>0</v>
      </c>
      <c r="X935" s="41" t="str">
        <f>IF(Table1[[#This Row],[Regular Hourly Wage]]&lt;14.05,"$14.75",IF(Table1[[#This Row],[Regular Hourly Wage]]&lt;30,"5%","None"))</f>
        <v>$14.75</v>
      </c>
      <c r="Y935" s="41">
        <f>IF(Table1[[#This Row],[Wage Category]]="5%",Table1[[#This Row],[Regular Hourly Wage]]*1.05,IF(Table1[[#This Row],[Wage Category]]="$14.75",14.75,Table1[[#This Row],[Regular Hourly Wage]]))</f>
        <v>14.75</v>
      </c>
      <c r="Z935" s="41">
        <f>(1+IF(Table1[[#This Row],[Regular Hourly Wage]]=0,0.5,(Table1[[#This Row],[Overtime Hourly Wage]]-Table1[[#This Row],[Regular Hourly Wage]])/Table1[[#This Row],[Regular Hourly Wage]]))*Table1[[#This Row],[Regular Wage Cap]]</f>
        <v>22.125</v>
      </c>
      <c r="AA935" s="41">
        <f>(1+IF(Table1[[#This Row],[Regular Hourly Wage]]=0,0,(Table1[[#This Row],[Holiday Hourly Wage]]-Table1[[#This Row],[Regular Hourly Wage]])/Table1[[#This Row],[Regular Hourly Wage]]))*Table1[[#This Row],[Regular Wage Cap]]</f>
        <v>14.75</v>
      </c>
      <c r="AB935" s="41">
        <f>Table1[[#This Row],[Regular Hours3]]*Table1[[#This Row],[Regular Hourly Wage]]</f>
        <v>0</v>
      </c>
      <c r="AC935" s="41">
        <f>Table1[[#This Row],[OvertimeHours5]]*Table1[[#This Row],[Overtime Hourly Wage]]</f>
        <v>0</v>
      </c>
      <c r="AD935" s="41">
        <f>Table1[[#This Row],[Holiday Hours7]]*Table1[[#This Row],[Holiday Hourly Wage]]</f>
        <v>0</v>
      </c>
      <c r="AE935" s="41">
        <f>SUM(Table1[[#This Row],[Regular10]:[Holiday12]])</f>
        <v>0</v>
      </c>
      <c r="AF935" s="41">
        <f>Table1[[#This Row],[Regular Hours3]]*Table1[[#This Row],[Regular Wage Cap]]</f>
        <v>0</v>
      </c>
      <c r="AG935" s="41">
        <f>Table1[[#This Row],[OvertimeHours5]]*Table1[[#This Row],[Overtime Wage Cap]]</f>
        <v>0</v>
      </c>
      <c r="AH935" s="41">
        <f>Table1[[#This Row],[Holiday Hours7]]*Table1[[#This Row],[Holiday Wage Cap]]</f>
        <v>0</v>
      </c>
      <c r="AI935" s="41">
        <f>SUM(Table1[[#This Row],[Regular]:[Holiday]])</f>
        <v>0</v>
      </c>
      <c r="AJ935" s="41">
        <f>IF(Table1[[#This Row],[Total]]=0,0,Table1[[#This Row],[Total2]]-Table1[[#This Row],[Total]])</f>
        <v>0</v>
      </c>
      <c r="AK935" s="41">
        <f>Table1[[#This Row],[Difference]]*Table1[[#This Row],[DDS Funding Percent]]</f>
        <v>0</v>
      </c>
      <c r="AL935" s="41">
        <f>IF(Table1[[#This Row],[Regular Hourly Wage]]&lt;&gt;0,Table1[[#This Row],[Regular Wage Cap]]-Table1[[#This Row],[Regular Hourly Wage]],0)</f>
        <v>0</v>
      </c>
      <c r="AM935" s="38"/>
      <c r="AN935" s="41">
        <f>Table1[[#This Row],[Wage Difference]]*Table1[[#This Row],[Post Wage Increase Time Off Accruals (Hours)]]</f>
        <v>0</v>
      </c>
      <c r="AO935" s="41">
        <f>Table1[[#This Row],[Min Wage Time Off Accrual Expense]]*Table1[[#This Row],[DDS Funding Percent]]</f>
        <v>0</v>
      </c>
      <c r="AP935" s="1"/>
      <c r="AQ935" s="18"/>
    </row>
    <row r="936" spans="3:43" x14ac:dyDescent="0.25">
      <c r="C936" s="58"/>
      <c r="D936" s="57"/>
      <c r="K936" s="41">
        <f>SUM(Table1[[#This Row],[Regular Wages]],Table1[[#This Row],[OvertimeWages]],Table1[[#This Row],[Holiday Wages]],Table1[[#This Row],[Incentive Payments]])</f>
        <v>0</v>
      </c>
      <c r="L936" s="38"/>
      <c r="M936" s="38"/>
      <c r="N936" s="38"/>
      <c r="O936" s="38"/>
      <c r="P936" s="38"/>
      <c r="Q936" s="38"/>
      <c r="R936" s="38"/>
      <c r="S936" s="41">
        <f>SUM(Table1[[#This Row],[Regular Wages2]],Table1[[#This Row],[OvertimeWages4]],Table1[[#This Row],[Holiday Wages6]],Table1[[#This Row],[Incentive Payments8]])</f>
        <v>0</v>
      </c>
      <c r="T936" s="41">
        <f>SUM(Table1[[#This Row],[Total Pre Min Wage Wages]],Table1[[#This Row],[Total After Min Wage Wages]])</f>
        <v>0</v>
      </c>
      <c r="U936" s="41">
        <f>IFERROR(IF(OR(Table1[[#This Row],[Regular Hours]]=0,Table1[[#This Row],[Regular Hours]]=""),VLOOKUP(Table1[[#This Row],[Position Title]],startingWages!$A$2:$D$200,2, FALSE),Table1[[#This Row],[Regular Wages]]/Table1[[#This Row],[Regular Hours]]),0)</f>
        <v>0</v>
      </c>
      <c r="V936" s="41">
        <f>IF(OR(Table1[[#This Row],[OvertimeHours]]="",Table1[[#This Row],[OvertimeHours]]=0),Table1[[#This Row],[Regular Hourly Wage]]*1.5,Table1[[#This Row],[OvertimeWages]]/Table1[[#This Row],[OvertimeHours]])</f>
        <v>0</v>
      </c>
      <c r="W936" s="41">
        <f>IF(OR(Table1[[#This Row],[Holiday Hours]]="",Table1[[#This Row],[Holiday Hours]]=0),Table1[[#This Row],[Regular Hourly Wage]],Table1[[#This Row],[Holiday Wages]]/Table1[[#This Row],[Holiday Hours]])</f>
        <v>0</v>
      </c>
      <c r="X936" s="41" t="str">
        <f>IF(Table1[[#This Row],[Regular Hourly Wage]]&lt;14.05,"$14.75",IF(Table1[[#This Row],[Regular Hourly Wage]]&lt;30,"5%","None"))</f>
        <v>$14.75</v>
      </c>
      <c r="Y936" s="41">
        <f>IF(Table1[[#This Row],[Wage Category]]="5%",Table1[[#This Row],[Regular Hourly Wage]]*1.05,IF(Table1[[#This Row],[Wage Category]]="$14.75",14.75,Table1[[#This Row],[Regular Hourly Wage]]))</f>
        <v>14.75</v>
      </c>
      <c r="Z936" s="41">
        <f>(1+IF(Table1[[#This Row],[Regular Hourly Wage]]=0,0.5,(Table1[[#This Row],[Overtime Hourly Wage]]-Table1[[#This Row],[Regular Hourly Wage]])/Table1[[#This Row],[Regular Hourly Wage]]))*Table1[[#This Row],[Regular Wage Cap]]</f>
        <v>22.125</v>
      </c>
      <c r="AA936" s="41">
        <f>(1+IF(Table1[[#This Row],[Regular Hourly Wage]]=0,0,(Table1[[#This Row],[Holiday Hourly Wage]]-Table1[[#This Row],[Regular Hourly Wage]])/Table1[[#This Row],[Regular Hourly Wage]]))*Table1[[#This Row],[Regular Wage Cap]]</f>
        <v>14.75</v>
      </c>
      <c r="AB936" s="41">
        <f>Table1[[#This Row],[Regular Hours3]]*Table1[[#This Row],[Regular Hourly Wage]]</f>
        <v>0</v>
      </c>
      <c r="AC936" s="41">
        <f>Table1[[#This Row],[OvertimeHours5]]*Table1[[#This Row],[Overtime Hourly Wage]]</f>
        <v>0</v>
      </c>
      <c r="AD936" s="41">
        <f>Table1[[#This Row],[Holiday Hours7]]*Table1[[#This Row],[Holiday Hourly Wage]]</f>
        <v>0</v>
      </c>
      <c r="AE936" s="41">
        <f>SUM(Table1[[#This Row],[Regular10]:[Holiday12]])</f>
        <v>0</v>
      </c>
      <c r="AF936" s="41">
        <f>Table1[[#This Row],[Regular Hours3]]*Table1[[#This Row],[Regular Wage Cap]]</f>
        <v>0</v>
      </c>
      <c r="AG936" s="41">
        <f>Table1[[#This Row],[OvertimeHours5]]*Table1[[#This Row],[Overtime Wage Cap]]</f>
        <v>0</v>
      </c>
      <c r="AH936" s="41">
        <f>Table1[[#This Row],[Holiday Hours7]]*Table1[[#This Row],[Holiday Wage Cap]]</f>
        <v>0</v>
      </c>
      <c r="AI936" s="41">
        <f>SUM(Table1[[#This Row],[Regular]:[Holiday]])</f>
        <v>0</v>
      </c>
      <c r="AJ936" s="41">
        <f>IF(Table1[[#This Row],[Total]]=0,0,Table1[[#This Row],[Total2]]-Table1[[#This Row],[Total]])</f>
        <v>0</v>
      </c>
      <c r="AK936" s="41">
        <f>Table1[[#This Row],[Difference]]*Table1[[#This Row],[DDS Funding Percent]]</f>
        <v>0</v>
      </c>
      <c r="AL936" s="41">
        <f>IF(Table1[[#This Row],[Regular Hourly Wage]]&lt;&gt;0,Table1[[#This Row],[Regular Wage Cap]]-Table1[[#This Row],[Regular Hourly Wage]],0)</f>
        <v>0</v>
      </c>
      <c r="AM936" s="38"/>
      <c r="AN936" s="41">
        <f>Table1[[#This Row],[Wage Difference]]*Table1[[#This Row],[Post Wage Increase Time Off Accruals (Hours)]]</f>
        <v>0</v>
      </c>
      <c r="AO936" s="41">
        <f>Table1[[#This Row],[Min Wage Time Off Accrual Expense]]*Table1[[#This Row],[DDS Funding Percent]]</f>
        <v>0</v>
      </c>
      <c r="AP936" s="1"/>
      <c r="AQ936" s="18"/>
    </row>
    <row r="937" spans="3:43" x14ac:dyDescent="0.25">
      <c r="C937" s="58"/>
      <c r="D937" s="57"/>
      <c r="K937" s="41">
        <f>SUM(Table1[[#This Row],[Regular Wages]],Table1[[#This Row],[OvertimeWages]],Table1[[#This Row],[Holiday Wages]],Table1[[#This Row],[Incentive Payments]])</f>
        <v>0</v>
      </c>
      <c r="L937" s="38"/>
      <c r="M937" s="38"/>
      <c r="N937" s="38"/>
      <c r="O937" s="38"/>
      <c r="P937" s="38"/>
      <c r="Q937" s="38"/>
      <c r="R937" s="38"/>
      <c r="S937" s="41">
        <f>SUM(Table1[[#This Row],[Regular Wages2]],Table1[[#This Row],[OvertimeWages4]],Table1[[#This Row],[Holiday Wages6]],Table1[[#This Row],[Incentive Payments8]])</f>
        <v>0</v>
      </c>
      <c r="T937" s="41">
        <f>SUM(Table1[[#This Row],[Total Pre Min Wage Wages]],Table1[[#This Row],[Total After Min Wage Wages]])</f>
        <v>0</v>
      </c>
      <c r="U937" s="41">
        <f>IFERROR(IF(OR(Table1[[#This Row],[Regular Hours]]=0,Table1[[#This Row],[Regular Hours]]=""),VLOOKUP(Table1[[#This Row],[Position Title]],startingWages!$A$2:$D$200,2, FALSE),Table1[[#This Row],[Regular Wages]]/Table1[[#This Row],[Regular Hours]]),0)</f>
        <v>0</v>
      </c>
      <c r="V937" s="41">
        <f>IF(OR(Table1[[#This Row],[OvertimeHours]]="",Table1[[#This Row],[OvertimeHours]]=0),Table1[[#This Row],[Regular Hourly Wage]]*1.5,Table1[[#This Row],[OvertimeWages]]/Table1[[#This Row],[OvertimeHours]])</f>
        <v>0</v>
      </c>
      <c r="W937" s="41">
        <f>IF(OR(Table1[[#This Row],[Holiday Hours]]="",Table1[[#This Row],[Holiday Hours]]=0),Table1[[#This Row],[Regular Hourly Wage]],Table1[[#This Row],[Holiday Wages]]/Table1[[#This Row],[Holiday Hours]])</f>
        <v>0</v>
      </c>
      <c r="X937" s="41" t="str">
        <f>IF(Table1[[#This Row],[Regular Hourly Wage]]&lt;14.05,"$14.75",IF(Table1[[#This Row],[Regular Hourly Wage]]&lt;30,"5%","None"))</f>
        <v>$14.75</v>
      </c>
      <c r="Y937" s="41">
        <f>IF(Table1[[#This Row],[Wage Category]]="5%",Table1[[#This Row],[Regular Hourly Wage]]*1.05,IF(Table1[[#This Row],[Wage Category]]="$14.75",14.75,Table1[[#This Row],[Regular Hourly Wage]]))</f>
        <v>14.75</v>
      </c>
      <c r="Z937" s="41">
        <f>(1+IF(Table1[[#This Row],[Regular Hourly Wage]]=0,0.5,(Table1[[#This Row],[Overtime Hourly Wage]]-Table1[[#This Row],[Regular Hourly Wage]])/Table1[[#This Row],[Regular Hourly Wage]]))*Table1[[#This Row],[Regular Wage Cap]]</f>
        <v>22.125</v>
      </c>
      <c r="AA937" s="41">
        <f>(1+IF(Table1[[#This Row],[Regular Hourly Wage]]=0,0,(Table1[[#This Row],[Holiday Hourly Wage]]-Table1[[#This Row],[Regular Hourly Wage]])/Table1[[#This Row],[Regular Hourly Wage]]))*Table1[[#This Row],[Regular Wage Cap]]</f>
        <v>14.75</v>
      </c>
      <c r="AB937" s="41">
        <f>Table1[[#This Row],[Regular Hours3]]*Table1[[#This Row],[Regular Hourly Wage]]</f>
        <v>0</v>
      </c>
      <c r="AC937" s="41">
        <f>Table1[[#This Row],[OvertimeHours5]]*Table1[[#This Row],[Overtime Hourly Wage]]</f>
        <v>0</v>
      </c>
      <c r="AD937" s="41">
        <f>Table1[[#This Row],[Holiday Hours7]]*Table1[[#This Row],[Holiday Hourly Wage]]</f>
        <v>0</v>
      </c>
      <c r="AE937" s="41">
        <f>SUM(Table1[[#This Row],[Regular10]:[Holiday12]])</f>
        <v>0</v>
      </c>
      <c r="AF937" s="41">
        <f>Table1[[#This Row],[Regular Hours3]]*Table1[[#This Row],[Regular Wage Cap]]</f>
        <v>0</v>
      </c>
      <c r="AG937" s="41">
        <f>Table1[[#This Row],[OvertimeHours5]]*Table1[[#This Row],[Overtime Wage Cap]]</f>
        <v>0</v>
      </c>
      <c r="AH937" s="41">
        <f>Table1[[#This Row],[Holiday Hours7]]*Table1[[#This Row],[Holiday Wage Cap]]</f>
        <v>0</v>
      </c>
      <c r="AI937" s="41">
        <f>SUM(Table1[[#This Row],[Regular]:[Holiday]])</f>
        <v>0</v>
      </c>
      <c r="AJ937" s="41">
        <f>IF(Table1[[#This Row],[Total]]=0,0,Table1[[#This Row],[Total2]]-Table1[[#This Row],[Total]])</f>
        <v>0</v>
      </c>
      <c r="AK937" s="41">
        <f>Table1[[#This Row],[Difference]]*Table1[[#This Row],[DDS Funding Percent]]</f>
        <v>0</v>
      </c>
      <c r="AL937" s="41">
        <f>IF(Table1[[#This Row],[Regular Hourly Wage]]&lt;&gt;0,Table1[[#This Row],[Regular Wage Cap]]-Table1[[#This Row],[Regular Hourly Wage]],0)</f>
        <v>0</v>
      </c>
      <c r="AM937" s="38"/>
      <c r="AN937" s="41">
        <f>Table1[[#This Row],[Wage Difference]]*Table1[[#This Row],[Post Wage Increase Time Off Accruals (Hours)]]</f>
        <v>0</v>
      </c>
      <c r="AO937" s="41">
        <f>Table1[[#This Row],[Min Wage Time Off Accrual Expense]]*Table1[[#This Row],[DDS Funding Percent]]</f>
        <v>0</v>
      </c>
      <c r="AP937" s="1"/>
      <c r="AQ937" s="18"/>
    </row>
    <row r="938" spans="3:43" x14ac:dyDescent="0.25">
      <c r="C938" s="58"/>
      <c r="D938" s="57"/>
      <c r="K938" s="41">
        <f>SUM(Table1[[#This Row],[Regular Wages]],Table1[[#This Row],[OvertimeWages]],Table1[[#This Row],[Holiday Wages]],Table1[[#This Row],[Incentive Payments]])</f>
        <v>0</v>
      </c>
      <c r="L938" s="38"/>
      <c r="M938" s="38"/>
      <c r="N938" s="38"/>
      <c r="O938" s="38"/>
      <c r="P938" s="38"/>
      <c r="Q938" s="38"/>
      <c r="R938" s="38"/>
      <c r="S938" s="41">
        <f>SUM(Table1[[#This Row],[Regular Wages2]],Table1[[#This Row],[OvertimeWages4]],Table1[[#This Row],[Holiday Wages6]],Table1[[#This Row],[Incentive Payments8]])</f>
        <v>0</v>
      </c>
      <c r="T938" s="41">
        <f>SUM(Table1[[#This Row],[Total Pre Min Wage Wages]],Table1[[#This Row],[Total After Min Wage Wages]])</f>
        <v>0</v>
      </c>
      <c r="U938" s="41">
        <f>IFERROR(IF(OR(Table1[[#This Row],[Regular Hours]]=0,Table1[[#This Row],[Regular Hours]]=""),VLOOKUP(Table1[[#This Row],[Position Title]],startingWages!$A$2:$D$200,2, FALSE),Table1[[#This Row],[Regular Wages]]/Table1[[#This Row],[Regular Hours]]),0)</f>
        <v>0</v>
      </c>
      <c r="V938" s="41">
        <f>IF(OR(Table1[[#This Row],[OvertimeHours]]="",Table1[[#This Row],[OvertimeHours]]=0),Table1[[#This Row],[Regular Hourly Wage]]*1.5,Table1[[#This Row],[OvertimeWages]]/Table1[[#This Row],[OvertimeHours]])</f>
        <v>0</v>
      </c>
      <c r="W938" s="41">
        <f>IF(OR(Table1[[#This Row],[Holiday Hours]]="",Table1[[#This Row],[Holiday Hours]]=0),Table1[[#This Row],[Regular Hourly Wage]],Table1[[#This Row],[Holiday Wages]]/Table1[[#This Row],[Holiday Hours]])</f>
        <v>0</v>
      </c>
      <c r="X938" s="41" t="str">
        <f>IF(Table1[[#This Row],[Regular Hourly Wage]]&lt;14.05,"$14.75",IF(Table1[[#This Row],[Regular Hourly Wage]]&lt;30,"5%","None"))</f>
        <v>$14.75</v>
      </c>
      <c r="Y938" s="41">
        <f>IF(Table1[[#This Row],[Wage Category]]="5%",Table1[[#This Row],[Regular Hourly Wage]]*1.05,IF(Table1[[#This Row],[Wage Category]]="$14.75",14.75,Table1[[#This Row],[Regular Hourly Wage]]))</f>
        <v>14.75</v>
      </c>
      <c r="Z938" s="41">
        <f>(1+IF(Table1[[#This Row],[Regular Hourly Wage]]=0,0.5,(Table1[[#This Row],[Overtime Hourly Wage]]-Table1[[#This Row],[Regular Hourly Wage]])/Table1[[#This Row],[Regular Hourly Wage]]))*Table1[[#This Row],[Regular Wage Cap]]</f>
        <v>22.125</v>
      </c>
      <c r="AA938" s="41">
        <f>(1+IF(Table1[[#This Row],[Regular Hourly Wage]]=0,0,(Table1[[#This Row],[Holiday Hourly Wage]]-Table1[[#This Row],[Regular Hourly Wage]])/Table1[[#This Row],[Regular Hourly Wage]]))*Table1[[#This Row],[Regular Wage Cap]]</f>
        <v>14.75</v>
      </c>
      <c r="AB938" s="41">
        <f>Table1[[#This Row],[Regular Hours3]]*Table1[[#This Row],[Regular Hourly Wage]]</f>
        <v>0</v>
      </c>
      <c r="AC938" s="41">
        <f>Table1[[#This Row],[OvertimeHours5]]*Table1[[#This Row],[Overtime Hourly Wage]]</f>
        <v>0</v>
      </c>
      <c r="AD938" s="41">
        <f>Table1[[#This Row],[Holiday Hours7]]*Table1[[#This Row],[Holiday Hourly Wage]]</f>
        <v>0</v>
      </c>
      <c r="AE938" s="41">
        <f>SUM(Table1[[#This Row],[Regular10]:[Holiday12]])</f>
        <v>0</v>
      </c>
      <c r="AF938" s="41">
        <f>Table1[[#This Row],[Regular Hours3]]*Table1[[#This Row],[Regular Wage Cap]]</f>
        <v>0</v>
      </c>
      <c r="AG938" s="41">
        <f>Table1[[#This Row],[OvertimeHours5]]*Table1[[#This Row],[Overtime Wage Cap]]</f>
        <v>0</v>
      </c>
      <c r="AH938" s="41">
        <f>Table1[[#This Row],[Holiday Hours7]]*Table1[[#This Row],[Holiday Wage Cap]]</f>
        <v>0</v>
      </c>
      <c r="AI938" s="41">
        <f>SUM(Table1[[#This Row],[Regular]:[Holiday]])</f>
        <v>0</v>
      </c>
      <c r="AJ938" s="41">
        <f>IF(Table1[[#This Row],[Total]]=0,0,Table1[[#This Row],[Total2]]-Table1[[#This Row],[Total]])</f>
        <v>0</v>
      </c>
      <c r="AK938" s="41">
        <f>Table1[[#This Row],[Difference]]*Table1[[#This Row],[DDS Funding Percent]]</f>
        <v>0</v>
      </c>
      <c r="AL938" s="41">
        <f>IF(Table1[[#This Row],[Regular Hourly Wage]]&lt;&gt;0,Table1[[#This Row],[Regular Wage Cap]]-Table1[[#This Row],[Regular Hourly Wage]],0)</f>
        <v>0</v>
      </c>
      <c r="AM938" s="38"/>
      <c r="AN938" s="41">
        <f>Table1[[#This Row],[Wage Difference]]*Table1[[#This Row],[Post Wage Increase Time Off Accruals (Hours)]]</f>
        <v>0</v>
      </c>
      <c r="AO938" s="41">
        <f>Table1[[#This Row],[Min Wage Time Off Accrual Expense]]*Table1[[#This Row],[DDS Funding Percent]]</f>
        <v>0</v>
      </c>
      <c r="AP938" s="1"/>
      <c r="AQ938" s="18"/>
    </row>
    <row r="939" spans="3:43" x14ac:dyDescent="0.25">
      <c r="C939" s="58"/>
      <c r="D939" s="57"/>
      <c r="K939" s="41">
        <f>SUM(Table1[[#This Row],[Regular Wages]],Table1[[#This Row],[OvertimeWages]],Table1[[#This Row],[Holiday Wages]],Table1[[#This Row],[Incentive Payments]])</f>
        <v>0</v>
      </c>
      <c r="L939" s="38"/>
      <c r="M939" s="38"/>
      <c r="N939" s="38"/>
      <c r="O939" s="38"/>
      <c r="P939" s="38"/>
      <c r="Q939" s="38"/>
      <c r="R939" s="38"/>
      <c r="S939" s="41">
        <f>SUM(Table1[[#This Row],[Regular Wages2]],Table1[[#This Row],[OvertimeWages4]],Table1[[#This Row],[Holiday Wages6]],Table1[[#This Row],[Incentive Payments8]])</f>
        <v>0</v>
      </c>
      <c r="T939" s="41">
        <f>SUM(Table1[[#This Row],[Total Pre Min Wage Wages]],Table1[[#This Row],[Total After Min Wage Wages]])</f>
        <v>0</v>
      </c>
      <c r="U939" s="41">
        <f>IFERROR(IF(OR(Table1[[#This Row],[Regular Hours]]=0,Table1[[#This Row],[Regular Hours]]=""),VLOOKUP(Table1[[#This Row],[Position Title]],startingWages!$A$2:$D$200,2, FALSE),Table1[[#This Row],[Regular Wages]]/Table1[[#This Row],[Regular Hours]]),0)</f>
        <v>0</v>
      </c>
      <c r="V939" s="41">
        <f>IF(OR(Table1[[#This Row],[OvertimeHours]]="",Table1[[#This Row],[OvertimeHours]]=0),Table1[[#This Row],[Regular Hourly Wage]]*1.5,Table1[[#This Row],[OvertimeWages]]/Table1[[#This Row],[OvertimeHours]])</f>
        <v>0</v>
      </c>
      <c r="W939" s="41">
        <f>IF(OR(Table1[[#This Row],[Holiday Hours]]="",Table1[[#This Row],[Holiday Hours]]=0),Table1[[#This Row],[Regular Hourly Wage]],Table1[[#This Row],[Holiday Wages]]/Table1[[#This Row],[Holiday Hours]])</f>
        <v>0</v>
      </c>
      <c r="X939" s="41" t="str">
        <f>IF(Table1[[#This Row],[Regular Hourly Wage]]&lt;14.05,"$14.75",IF(Table1[[#This Row],[Regular Hourly Wage]]&lt;30,"5%","None"))</f>
        <v>$14.75</v>
      </c>
      <c r="Y939" s="41">
        <f>IF(Table1[[#This Row],[Wage Category]]="5%",Table1[[#This Row],[Regular Hourly Wage]]*1.05,IF(Table1[[#This Row],[Wage Category]]="$14.75",14.75,Table1[[#This Row],[Regular Hourly Wage]]))</f>
        <v>14.75</v>
      </c>
      <c r="Z939" s="41">
        <f>(1+IF(Table1[[#This Row],[Regular Hourly Wage]]=0,0.5,(Table1[[#This Row],[Overtime Hourly Wage]]-Table1[[#This Row],[Regular Hourly Wage]])/Table1[[#This Row],[Regular Hourly Wage]]))*Table1[[#This Row],[Regular Wage Cap]]</f>
        <v>22.125</v>
      </c>
      <c r="AA939" s="41">
        <f>(1+IF(Table1[[#This Row],[Regular Hourly Wage]]=0,0,(Table1[[#This Row],[Holiday Hourly Wage]]-Table1[[#This Row],[Regular Hourly Wage]])/Table1[[#This Row],[Regular Hourly Wage]]))*Table1[[#This Row],[Regular Wage Cap]]</f>
        <v>14.75</v>
      </c>
      <c r="AB939" s="41">
        <f>Table1[[#This Row],[Regular Hours3]]*Table1[[#This Row],[Regular Hourly Wage]]</f>
        <v>0</v>
      </c>
      <c r="AC939" s="41">
        <f>Table1[[#This Row],[OvertimeHours5]]*Table1[[#This Row],[Overtime Hourly Wage]]</f>
        <v>0</v>
      </c>
      <c r="AD939" s="41">
        <f>Table1[[#This Row],[Holiday Hours7]]*Table1[[#This Row],[Holiday Hourly Wage]]</f>
        <v>0</v>
      </c>
      <c r="AE939" s="41">
        <f>SUM(Table1[[#This Row],[Regular10]:[Holiday12]])</f>
        <v>0</v>
      </c>
      <c r="AF939" s="41">
        <f>Table1[[#This Row],[Regular Hours3]]*Table1[[#This Row],[Regular Wage Cap]]</f>
        <v>0</v>
      </c>
      <c r="AG939" s="41">
        <f>Table1[[#This Row],[OvertimeHours5]]*Table1[[#This Row],[Overtime Wage Cap]]</f>
        <v>0</v>
      </c>
      <c r="AH939" s="41">
        <f>Table1[[#This Row],[Holiday Hours7]]*Table1[[#This Row],[Holiday Wage Cap]]</f>
        <v>0</v>
      </c>
      <c r="AI939" s="41">
        <f>SUM(Table1[[#This Row],[Regular]:[Holiday]])</f>
        <v>0</v>
      </c>
      <c r="AJ939" s="41">
        <f>IF(Table1[[#This Row],[Total]]=0,0,Table1[[#This Row],[Total2]]-Table1[[#This Row],[Total]])</f>
        <v>0</v>
      </c>
      <c r="AK939" s="41">
        <f>Table1[[#This Row],[Difference]]*Table1[[#This Row],[DDS Funding Percent]]</f>
        <v>0</v>
      </c>
      <c r="AL939" s="41">
        <f>IF(Table1[[#This Row],[Regular Hourly Wage]]&lt;&gt;0,Table1[[#This Row],[Regular Wage Cap]]-Table1[[#This Row],[Regular Hourly Wage]],0)</f>
        <v>0</v>
      </c>
      <c r="AM939" s="38"/>
      <c r="AN939" s="41">
        <f>Table1[[#This Row],[Wage Difference]]*Table1[[#This Row],[Post Wage Increase Time Off Accruals (Hours)]]</f>
        <v>0</v>
      </c>
      <c r="AO939" s="41">
        <f>Table1[[#This Row],[Min Wage Time Off Accrual Expense]]*Table1[[#This Row],[DDS Funding Percent]]</f>
        <v>0</v>
      </c>
      <c r="AP939" s="1"/>
      <c r="AQ939" s="18"/>
    </row>
    <row r="940" spans="3:43" x14ac:dyDescent="0.25">
      <c r="C940" s="58"/>
      <c r="D940" s="57"/>
      <c r="K940" s="41">
        <f>SUM(Table1[[#This Row],[Regular Wages]],Table1[[#This Row],[OvertimeWages]],Table1[[#This Row],[Holiday Wages]],Table1[[#This Row],[Incentive Payments]])</f>
        <v>0</v>
      </c>
      <c r="L940" s="38"/>
      <c r="M940" s="38"/>
      <c r="N940" s="38"/>
      <c r="O940" s="38"/>
      <c r="P940" s="38"/>
      <c r="Q940" s="38"/>
      <c r="R940" s="38"/>
      <c r="S940" s="41">
        <f>SUM(Table1[[#This Row],[Regular Wages2]],Table1[[#This Row],[OvertimeWages4]],Table1[[#This Row],[Holiday Wages6]],Table1[[#This Row],[Incentive Payments8]])</f>
        <v>0</v>
      </c>
      <c r="T940" s="41">
        <f>SUM(Table1[[#This Row],[Total Pre Min Wage Wages]],Table1[[#This Row],[Total After Min Wage Wages]])</f>
        <v>0</v>
      </c>
      <c r="U940" s="41">
        <f>IFERROR(IF(OR(Table1[[#This Row],[Regular Hours]]=0,Table1[[#This Row],[Regular Hours]]=""),VLOOKUP(Table1[[#This Row],[Position Title]],startingWages!$A$2:$D$200,2, FALSE),Table1[[#This Row],[Regular Wages]]/Table1[[#This Row],[Regular Hours]]),0)</f>
        <v>0</v>
      </c>
      <c r="V940" s="41">
        <f>IF(OR(Table1[[#This Row],[OvertimeHours]]="",Table1[[#This Row],[OvertimeHours]]=0),Table1[[#This Row],[Regular Hourly Wage]]*1.5,Table1[[#This Row],[OvertimeWages]]/Table1[[#This Row],[OvertimeHours]])</f>
        <v>0</v>
      </c>
      <c r="W940" s="41">
        <f>IF(OR(Table1[[#This Row],[Holiday Hours]]="",Table1[[#This Row],[Holiday Hours]]=0),Table1[[#This Row],[Regular Hourly Wage]],Table1[[#This Row],[Holiday Wages]]/Table1[[#This Row],[Holiday Hours]])</f>
        <v>0</v>
      </c>
      <c r="X940" s="41" t="str">
        <f>IF(Table1[[#This Row],[Regular Hourly Wage]]&lt;14.05,"$14.75",IF(Table1[[#This Row],[Regular Hourly Wage]]&lt;30,"5%","None"))</f>
        <v>$14.75</v>
      </c>
      <c r="Y940" s="41">
        <f>IF(Table1[[#This Row],[Wage Category]]="5%",Table1[[#This Row],[Regular Hourly Wage]]*1.05,IF(Table1[[#This Row],[Wage Category]]="$14.75",14.75,Table1[[#This Row],[Regular Hourly Wage]]))</f>
        <v>14.75</v>
      </c>
      <c r="Z940" s="41">
        <f>(1+IF(Table1[[#This Row],[Regular Hourly Wage]]=0,0.5,(Table1[[#This Row],[Overtime Hourly Wage]]-Table1[[#This Row],[Regular Hourly Wage]])/Table1[[#This Row],[Regular Hourly Wage]]))*Table1[[#This Row],[Regular Wage Cap]]</f>
        <v>22.125</v>
      </c>
      <c r="AA940" s="41">
        <f>(1+IF(Table1[[#This Row],[Regular Hourly Wage]]=0,0,(Table1[[#This Row],[Holiday Hourly Wage]]-Table1[[#This Row],[Regular Hourly Wage]])/Table1[[#This Row],[Regular Hourly Wage]]))*Table1[[#This Row],[Regular Wage Cap]]</f>
        <v>14.75</v>
      </c>
      <c r="AB940" s="41">
        <f>Table1[[#This Row],[Regular Hours3]]*Table1[[#This Row],[Regular Hourly Wage]]</f>
        <v>0</v>
      </c>
      <c r="AC940" s="41">
        <f>Table1[[#This Row],[OvertimeHours5]]*Table1[[#This Row],[Overtime Hourly Wage]]</f>
        <v>0</v>
      </c>
      <c r="AD940" s="41">
        <f>Table1[[#This Row],[Holiday Hours7]]*Table1[[#This Row],[Holiday Hourly Wage]]</f>
        <v>0</v>
      </c>
      <c r="AE940" s="41">
        <f>SUM(Table1[[#This Row],[Regular10]:[Holiday12]])</f>
        <v>0</v>
      </c>
      <c r="AF940" s="41">
        <f>Table1[[#This Row],[Regular Hours3]]*Table1[[#This Row],[Regular Wage Cap]]</f>
        <v>0</v>
      </c>
      <c r="AG940" s="41">
        <f>Table1[[#This Row],[OvertimeHours5]]*Table1[[#This Row],[Overtime Wage Cap]]</f>
        <v>0</v>
      </c>
      <c r="AH940" s="41">
        <f>Table1[[#This Row],[Holiday Hours7]]*Table1[[#This Row],[Holiday Wage Cap]]</f>
        <v>0</v>
      </c>
      <c r="AI940" s="41">
        <f>SUM(Table1[[#This Row],[Regular]:[Holiday]])</f>
        <v>0</v>
      </c>
      <c r="AJ940" s="41">
        <f>IF(Table1[[#This Row],[Total]]=0,0,Table1[[#This Row],[Total2]]-Table1[[#This Row],[Total]])</f>
        <v>0</v>
      </c>
      <c r="AK940" s="41">
        <f>Table1[[#This Row],[Difference]]*Table1[[#This Row],[DDS Funding Percent]]</f>
        <v>0</v>
      </c>
      <c r="AL940" s="41">
        <f>IF(Table1[[#This Row],[Regular Hourly Wage]]&lt;&gt;0,Table1[[#This Row],[Regular Wage Cap]]-Table1[[#This Row],[Regular Hourly Wage]],0)</f>
        <v>0</v>
      </c>
      <c r="AM940" s="38"/>
      <c r="AN940" s="41">
        <f>Table1[[#This Row],[Wage Difference]]*Table1[[#This Row],[Post Wage Increase Time Off Accruals (Hours)]]</f>
        <v>0</v>
      </c>
      <c r="AO940" s="41">
        <f>Table1[[#This Row],[Min Wage Time Off Accrual Expense]]*Table1[[#This Row],[DDS Funding Percent]]</f>
        <v>0</v>
      </c>
      <c r="AP940" s="1"/>
      <c r="AQ940" s="18"/>
    </row>
    <row r="941" spans="3:43" x14ac:dyDescent="0.25">
      <c r="C941" s="58"/>
      <c r="D941" s="57"/>
      <c r="K941" s="41">
        <f>SUM(Table1[[#This Row],[Regular Wages]],Table1[[#This Row],[OvertimeWages]],Table1[[#This Row],[Holiday Wages]],Table1[[#This Row],[Incentive Payments]])</f>
        <v>0</v>
      </c>
      <c r="L941" s="38"/>
      <c r="M941" s="38"/>
      <c r="N941" s="38"/>
      <c r="O941" s="38"/>
      <c r="P941" s="38"/>
      <c r="Q941" s="38"/>
      <c r="R941" s="38"/>
      <c r="S941" s="41">
        <f>SUM(Table1[[#This Row],[Regular Wages2]],Table1[[#This Row],[OvertimeWages4]],Table1[[#This Row],[Holiday Wages6]],Table1[[#This Row],[Incentive Payments8]])</f>
        <v>0</v>
      </c>
      <c r="T941" s="41">
        <f>SUM(Table1[[#This Row],[Total Pre Min Wage Wages]],Table1[[#This Row],[Total After Min Wage Wages]])</f>
        <v>0</v>
      </c>
      <c r="U941" s="41">
        <f>IFERROR(IF(OR(Table1[[#This Row],[Regular Hours]]=0,Table1[[#This Row],[Regular Hours]]=""),VLOOKUP(Table1[[#This Row],[Position Title]],startingWages!$A$2:$D$200,2, FALSE),Table1[[#This Row],[Regular Wages]]/Table1[[#This Row],[Regular Hours]]),0)</f>
        <v>0</v>
      </c>
      <c r="V941" s="41">
        <f>IF(OR(Table1[[#This Row],[OvertimeHours]]="",Table1[[#This Row],[OvertimeHours]]=0),Table1[[#This Row],[Regular Hourly Wage]]*1.5,Table1[[#This Row],[OvertimeWages]]/Table1[[#This Row],[OvertimeHours]])</f>
        <v>0</v>
      </c>
      <c r="W941" s="41">
        <f>IF(OR(Table1[[#This Row],[Holiday Hours]]="",Table1[[#This Row],[Holiday Hours]]=0),Table1[[#This Row],[Regular Hourly Wage]],Table1[[#This Row],[Holiday Wages]]/Table1[[#This Row],[Holiday Hours]])</f>
        <v>0</v>
      </c>
      <c r="X941" s="41" t="str">
        <f>IF(Table1[[#This Row],[Regular Hourly Wage]]&lt;14.05,"$14.75",IF(Table1[[#This Row],[Regular Hourly Wage]]&lt;30,"5%","None"))</f>
        <v>$14.75</v>
      </c>
      <c r="Y941" s="41">
        <f>IF(Table1[[#This Row],[Wage Category]]="5%",Table1[[#This Row],[Regular Hourly Wage]]*1.05,IF(Table1[[#This Row],[Wage Category]]="$14.75",14.75,Table1[[#This Row],[Regular Hourly Wage]]))</f>
        <v>14.75</v>
      </c>
      <c r="Z941" s="41">
        <f>(1+IF(Table1[[#This Row],[Regular Hourly Wage]]=0,0.5,(Table1[[#This Row],[Overtime Hourly Wage]]-Table1[[#This Row],[Regular Hourly Wage]])/Table1[[#This Row],[Regular Hourly Wage]]))*Table1[[#This Row],[Regular Wage Cap]]</f>
        <v>22.125</v>
      </c>
      <c r="AA941" s="41">
        <f>(1+IF(Table1[[#This Row],[Regular Hourly Wage]]=0,0,(Table1[[#This Row],[Holiday Hourly Wage]]-Table1[[#This Row],[Regular Hourly Wage]])/Table1[[#This Row],[Regular Hourly Wage]]))*Table1[[#This Row],[Regular Wage Cap]]</f>
        <v>14.75</v>
      </c>
      <c r="AB941" s="41">
        <f>Table1[[#This Row],[Regular Hours3]]*Table1[[#This Row],[Regular Hourly Wage]]</f>
        <v>0</v>
      </c>
      <c r="AC941" s="41">
        <f>Table1[[#This Row],[OvertimeHours5]]*Table1[[#This Row],[Overtime Hourly Wage]]</f>
        <v>0</v>
      </c>
      <c r="AD941" s="41">
        <f>Table1[[#This Row],[Holiday Hours7]]*Table1[[#This Row],[Holiday Hourly Wage]]</f>
        <v>0</v>
      </c>
      <c r="AE941" s="41">
        <f>SUM(Table1[[#This Row],[Regular10]:[Holiday12]])</f>
        <v>0</v>
      </c>
      <c r="AF941" s="41">
        <f>Table1[[#This Row],[Regular Hours3]]*Table1[[#This Row],[Regular Wage Cap]]</f>
        <v>0</v>
      </c>
      <c r="AG941" s="41">
        <f>Table1[[#This Row],[OvertimeHours5]]*Table1[[#This Row],[Overtime Wage Cap]]</f>
        <v>0</v>
      </c>
      <c r="AH941" s="41">
        <f>Table1[[#This Row],[Holiday Hours7]]*Table1[[#This Row],[Holiday Wage Cap]]</f>
        <v>0</v>
      </c>
      <c r="AI941" s="41">
        <f>SUM(Table1[[#This Row],[Regular]:[Holiday]])</f>
        <v>0</v>
      </c>
      <c r="AJ941" s="41">
        <f>IF(Table1[[#This Row],[Total]]=0,0,Table1[[#This Row],[Total2]]-Table1[[#This Row],[Total]])</f>
        <v>0</v>
      </c>
      <c r="AK941" s="41">
        <f>Table1[[#This Row],[Difference]]*Table1[[#This Row],[DDS Funding Percent]]</f>
        <v>0</v>
      </c>
      <c r="AL941" s="41">
        <f>IF(Table1[[#This Row],[Regular Hourly Wage]]&lt;&gt;0,Table1[[#This Row],[Regular Wage Cap]]-Table1[[#This Row],[Regular Hourly Wage]],0)</f>
        <v>0</v>
      </c>
      <c r="AM941" s="38"/>
      <c r="AN941" s="41">
        <f>Table1[[#This Row],[Wage Difference]]*Table1[[#This Row],[Post Wage Increase Time Off Accruals (Hours)]]</f>
        <v>0</v>
      </c>
      <c r="AO941" s="41">
        <f>Table1[[#This Row],[Min Wage Time Off Accrual Expense]]*Table1[[#This Row],[DDS Funding Percent]]</f>
        <v>0</v>
      </c>
      <c r="AP941" s="1"/>
      <c r="AQ941" s="18"/>
    </row>
    <row r="942" spans="3:43" x14ac:dyDescent="0.25">
      <c r="C942" s="58"/>
      <c r="D942" s="57"/>
      <c r="K942" s="41">
        <f>SUM(Table1[[#This Row],[Regular Wages]],Table1[[#This Row],[OvertimeWages]],Table1[[#This Row],[Holiday Wages]],Table1[[#This Row],[Incentive Payments]])</f>
        <v>0</v>
      </c>
      <c r="L942" s="38"/>
      <c r="M942" s="38"/>
      <c r="N942" s="38"/>
      <c r="O942" s="38"/>
      <c r="P942" s="38"/>
      <c r="Q942" s="38"/>
      <c r="R942" s="38"/>
      <c r="S942" s="41">
        <f>SUM(Table1[[#This Row],[Regular Wages2]],Table1[[#This Row],[OvertimeWages4]],Table1[[#This Row],[Holiday Wages6]],Table1[[#This Row],[Incentive Payments8]])</f>
        <v>0</v>
      </c>
      <c r="T942" s="41">
        <f>SUM(Table1[[#This Row],[Total Pre Min Wage Wages]],Table1[[#This Row],[Total After Min Wage Wages]])</f>
        <v>0</v>
      </c>
      <c r="U942" s="41">
        <f>IFERROR(IF(OR(Table1[[#This Row],[Regular Hours]]=0,Table1[[#This Row],[Regular Hours]]=""),VLOOKUP(Table1[[#This Row],[Position Title]],startingWages!$A$2:$D$200,2, FALSE),Table1[[#This Row],[Regular Wages]]/Table1[[#This Row],[Regular Hours]]),0)</f>
        <v>0</v>
      </c>
      <c r="V942" s="41">
        <f>IF(OR(Table1[[#This Row],[OvertimeHours]]="",Table1[[#This Row],[OvertimeHours]]=0),Table1[[#This Row],[Regular Hourly Wage]]*1.5,Table1[[#This Row],[OvertimeWages]]/Table1[[#This Row],[OvertimeHours]])</f>
        <v>0</v>
      </c>
      <c r="W942" s="41">
        <f>IF(OR(Table1[[#This Row],[Holiday Hours]]="",Table1[[#This Row],[Holiday Hours]]=0),Table1[[#This Row],[Regular Hourly Wage]],Table1[[#This Row],[Holiday Wages]]/Table1[[#This Row],[Holiday Hours]])</f>
        <v>0</v>
      </c>
      <c r="X942" s="41" t="str">
        <f>IF(Table1[[#This Row],[Regular Hourly Wage]]&lt;14.05,"$14.75",IF(Table1[[#This Row],[Regular Hourly Wage]]&lt;30,"5%","None"))</f>
        <v>$14.75</v>
      </c>
      <c r="Y942" s="41">
        <f>IF(Table1[[#This Row],[Wage Category]]="5%",Table1[[#This Row],[Regular Hourly Wage]]*1.05,IF(Table1[[#This Row],[Wage Category]]="$14.75",14.75,Table1[[#This Row],[Regular Hourly Wage]]))</f>
        <v>14.75</v>
      </c>
      <c r="Z942" s="41">
        <f>(1+IF(Table1[[#This Row],[Regular Hourly Wage]]=0,0.5,(Table1[[#This Row],[Overtime Hourly Wage]]-Table1[[#This Row],[Regular Hourly Wage]])/Table1[[#This Row],[Regular Hourly Wage]]))*Table1[[#This Row],[Regular Wage Cap]]</f>
        <v>22.125</v>
      </c>
      <c r="AA942" s="41">
        <f>(1+IF(Table1[[#This Row],[Regular Hourly Wage]]=0,0,(Table1[[#This Row],[Holiday Hourly Wage]]-Table1[[#This Row],[Regular Hourly Wage]])/Table1[[#This Row],[Regular Hourly Wage]]))*Table1[[#This Row],[Regular Wage Cap]]</f>
        <v>14.75</v>
      </c>
      <c r="AB942" s="41">
        <f>Table1[[#This Row],[Regular Hours3]]*Table1[[#This Row],[Regular Hourly Wage]]</f>
        <v>0</v>
      </c>
      <c r="AC942" s="41">
        <f>Table1[[#This Row],[OvertimeHours5]]*Table1[[#This Row],[Overtime Hourly Wage]]</f>
        <v>0</v>
      </c>
      <c r="AD942" s="41">
        <f>Table1[[#This Row],[Holiday Hours7]]*Table1[[#This Row],[Holiday Hourly Wage]]</f>
        <v>0</v>
      </c>
      <c r="AE942" s="41">
        <f>SUM(Table1[[#This Row],[Regular10]:[Holiday12]])</f>
        <v>0</v>
      </c>
      <c r="AF942" s="41">
        <f>Table1[[#This Row],[Regular Hours3]]*Table1[[#This Row],[Regular Wage Cap]]</f>
        <v>0</v>
      </c>
      <c r="AG942" s="41">
        <f>Table1[[#This Row],[OvertimeHours5]]*Table1[[#This Row],[Overtime Wage Cap]]</f>
        <v>0</v>
      </c>
      <c r="AH942" s="41">
        <f>Table1[[#This Row],[Holiday Hours7]]*Table1[[#This Row],[Holiday Wage Cap]]</f>
        <v>0</v>
      </c>
      <c r="AI942" s="41">
        <f>SUM(Table1[[#This Row],[Regular]:[Holiday]])</f>
        <v>0</v>
      </c>
      <c r="AJ942" s="41">
        <f>IF(Table1[[#This Row],[Total]]=0,0,Table1[[#This Row],[Total2]]-Table1[[#This Row],[Total]])</f>
        <v>0</v>
      </c>
      <c r="AK942" s="41">
        <f>Table1[[#This Row],[Difference]]*Table1[[#This Row],[DDS Funding Percent]]</f>
        <v>0</v>
      </c>
      <c r="AL942" s="41">
        <f>IF(Table1[[#This Row],[Regular Hourly Wage]]&lt;&gt;0,Table1[[#This Row],[Regular Wage Cap]]-Table1[[#This Row],[Regular Hourly Wage]],0)</f>
        <v>0</v>
      </c>
      <c r="AM942" s="38"/>
      <c r="AN942" s="41">
        <f>Table1[[#This Row],[Wage Difference]]*Table1[[#This Row],[Post Wage Increase Time Off Accruals (Hours)]]</f>
        <v>0</v>
      </c>
      <c r="AO942" s="41">
        <f>Table1[[#This Row],[Min Wage Time Off Accrual Expense]]*Table1[[#This Row],[DDS Funding Percent]]</f>
        <v>0</v>
      </c>
      <c r="AP942" s="1"/>
      <c r="AQ942" s="18"/>
    </row>
    <row r="943" spans="3:43" x14ac:dyDescent="0.25">
      <c r="C943" s="58"/>
      <c r="D943" s="57"/>
      <c r="K943" s="41">
        <f>SUM(Table1[[#This Row],[Regular Wages]],Table1[[#This Row],[OvertimeWages]],Table1[[#This Row],[Holiday Wages]],Table1[[#This Row],[Incentive Payments]])</f>
        <v>0</v>
      </c>
      <c r="L943" s="38"/>
      <c r="M943" s="38"/>
      <c r="N943" s="38"/>
      <c r="O943" s="38"/>
      <c r="P943" s="38"/>
      <c r="Q943" s="38"/>
      <c r="R943" s="38"/>
      <c r="S943" s="41">
        <f>SUM(Table1[[#This Row],[Regular Wages2]],Table1[[#This Row],[OvertimeWages4]],Table1[[#This Row],[Holiday Wages6]],Table1[[#This Row],[Incentive Payments8]])</f>
        <v>0</v>
      </c>
      <c r="T943" s="41">
        <f>SUM(Table1[[#This Row],[Total Pre Min Wage Wages]],Table1[[#This Row],[Total After Min Wage Wages]])</f>
        <v>0</v>
      </c>
      <c r="U943" s="41">
        <f>IFERROR(IF(OR(Table1[[#This Row],[Regular Hours]]=0,Table1[[#This Row],[Regular Hours]]=""),VLOOKUP(Table1[[#This Row],[Position Title]],startingWages!$A$2:$D$200,2, FALSE),Table1[[#This Row],[Regular Wages]]/Table1[[#This Row],[Regular Hours]]),0)</f>
        <v>0</v>
      </c>
      <c r="V943" s="41">
        <f>IF(OR(Table1[[#This Row],[OvertimeHours]]="",Table1[[#This Row],[OvertimeHours]]=0),Table1[[#This Row],[Regular Hourly Wage]]*1.5,Table1[[#This Row],[OvertimeWages]]/Table1[[#This Row],[OvertimeHours]])</f>
        <v>0</v>
      </c>
      <c r="W943" s="41">
        <f>IF(OR(Table1[[#This Row],[Holiday Hours]]="",Table1[[#This Row],[Holiday Hours]]=0),Table1[[#This Row],[Regular Hourly Wage]],Table1[[#This Row],[Holiday Wages]]/Table1[[#This Row],[Holiday Hours]])</f>
        <v>0</v>
      </c>
      <c r="X943" s="41" t="str">
        <f>IF(Table1[[#This Row],[Regular Hourly Wage]]&lt;14.05,"$14.75",IF(Table1[[#This Row],[Regular Hourly Wage]]&lt;30,"5%","None"))</f>
        <v>$14.75</v>
      </c>
      <c r="Y943" s="41">
        <f>IF(Table1[[#This Row],[Wage Category]]="5%",Table1[[#This Row],[Regular Hourly Wage]]*1.05,IF(Table1[[#This Row],[Wage Category]]="$14.75",14.75,Table1[[#This Row],[Regular Hourly Wage]]))</f>
        <v>14.75</v>
      </c>
      <c r="Z943" s="41">
        <f>(1+IF(Table1[[#This Row],[Regular Hourly Wage]]=0,0.5,(Table1[[#This Row],[Overtime Hourly Wage]]-Table1[[#This Row],[Regular Hourly Wage]])/Table1[[#This Row],[Regular Hourly Wage]]))*Table1[[#This Row],[Regular Wage Cap]]</f>
        <v>22.125</v>
      </c>
      <c r="AA943" s="41">
        <f>(1+IF(Table1[[#This Row],[Regular Hourly Wage]]=0,0,(Table1[[#This Row],[Holiday Hourly Wage]]-Table1[[#This Row],[Regular Hourly Wage]])/Table1[[#This Row],[Regular Hourly Wage]]))*Table1[[#This Row],[Regular Wage Cap]]</f>
        <v>14.75</v>
      </c>
      <c r="AB943" s="41">
        <f>Table1[[#This Row],[Regular Hours3]]*Table1[[#This Row],[Regular Hourly Wage]]</f>
        <v>0</v>
      </c>
      <c r="AC943" s="41">
        <f>Table1[[#This Row],[OvertimeHours5]]*Table1[[#This Row],[Overtime Hourly Wage]]</f>
        <v>0</v>
      </c>
      <c r="AD943" s="41">
        <f>Table1[[#This Row],[Holiday Hours7]]*Table1[[#This Row],[Holiday Hourly Wage]]</f>
        <v>0</v>
      </c>
      <c r="AE943" s="41">
        <f>SUM(Table1[[#This Row],[Regular10]:[Holiday12]])</f>
        <v>0</v>
      </c>
      <c r="AF943" s="41">
        <f>Table1[[#This Row],[Regular Hours3]]*Table1[[#This Row],[Regular Wage Cap]]</f>
        <v>0</v>
      </c>
      <c r="AG943" s="41">
        <f>Table1[[#This Row],[OvertimeHours5]]*Table1[[#This Row],[Overtime Wage Cap]]</f>
        <v>0</v>
      </c>
      <c r="AH943" s="41">
        <f>Table1[[#This Row],[Holiday Hours7]]*Table1[[#This Row],[Holiday Wage Cap]]</f>
        <v>0</v>
      </c>
      <c r="AI943" s="41">
        <f>SUM(Table1[[#This Row],[Regular]:[Holiday]])</f>
        <v>0</v>
      </c>
      <c r="AJ943" s="41">
        <f>IF(Table1[[#This Row],[Total]]=0,0,Table1[[#This Row],[Total2]]-Table1[[#This Row],[Total]])</f>
        <v>0</v>
      </c>
      <c r="AK943" s="41">
        <f>Table1[[#This Row],[Difference]]*Table1[[#This Row],[DDS Funding Percent]]</f>
        <v>0</v>
      </c>
      <c r="AL943" s="41">
        <f>IF(Table1[[#This Row],[Regular Hourly Wage]]&lt;&gt;0,Table1[[#This Row],[Regular Wage Cap]]-Table1[[#This Row],[Regular Hourly Wage]],0)</f>
        <v>0</v>
      </c>
      <c r="AM943" s="38"/>
      <c r="AN943" s="41">
        <f>Table1[[#This Row],[Wage Difference]]*Table1[[#This Row],[Post Wage Increase Time Off Accruals (Hours)]]</f>
        <v>0</v>
      </c>
      <c r="AO943" s="41">
        <f>Table1[[#This Row],[Min Wage Time Off Accrual Expense]]*Table1[[#This Row],[DDS Funding Percent]]</f>
        <v>0</v>
      </c>
      <c r="AP943" s="1"/>
      <c r="AQ943" s="18"/>
    </row>
    <row r="944" spans="3:43" x14ac:dyDescent="0.25">
      <c r="C944" s="58"/>
      <c r="D944" s="57"/>
      <c r="K944" s="41">
        <f>SUM(Table1[[#This Row],[Regular Wages]],Table1[[#This Row],[OvertimeWages]],Table1[[#This Row],[Holiday Wages]],Table1[[#This Row],[Incentive Payments]])</f>
        <v>0</v>
      </c>
      <c r="L944" s="38"/>
      <c r="M944" s="38"/>
      <c r="N944" s="38"/>
      <c r="O944" s="38"/>
      <c r="P944" s="38"/>
      <c r="Q944" s="38"/>
      <c r="R944" s="38"/>
      <c r="S944" s="41">
        <f>SUM(Table1[[#This Row],[Regular Wages2]],Table1[[#This Row],[OvertimeWages4]],Table1[[#This Row],[Holiday Wages6]],Table1[[#This Row],[Incentive Payments8]])</f>
        <v>0</v>
      </c>
      <c r="T944" s="41">
        <f>SUM(Table1[[#This Row],[Total Pre Min Wage Wages]],Table1[[#This Row],[Total After Min Wage Wages]])</f>
        <v>0</v>
      </c>
      <c r="U944" s="41">
        <f>IFERROR(IF(OR(Table1[[#This Row],[Regular Hours]]=0,Table1[[#This Row],[Regular Hours]]=""),VLOOKUP(Table1[[#This Row],[Position Title]],startingWages!$A$2:$D$200,2, FALSE),Table1[[#This Row],[Regular Wages]]/Table1[[#This Row],[Regular Hours]]),0)</f>
        <v>0</v>
      </c>
      <c r="V944" s="41">
        <f>IF(OR(Table1[[#This Row],[OvertimeHours]]="",Table1[[#This Row],[OvertimeHours]]=0),Table1[[#This Row],[Regular Hourly Wage]]*1.5,Table1[[#This Row],[OvertimeWages]]/Table1[[#This Row],[OvertimeHours]])</f>
        <v>0</v>
      </c>
      <c r="W944" s="41">
        <f>IF(OR(Table1[[#This Row],[Holiday Hours]]="",Table1[[#This Row],[Holiday Hours]]=0),Table1[[#This Row],[Regular Hourly Wage]],Table1[[#This Row],[Holiday Wages]]/Table1[[#This Row],[Holiday Hours]])</f>
        <v>0</v>
      </c>
      <c r="X944" s="41" t="str">
        <f>IF(Table1[[#This Row],[Regular Hourly Wage]]&lt;14.05,"$14.75",IF(Table1[[#This Row],[Regular Hourly Wage]]&lt;30,"5%","None"))</f>
        <v>$14.75</v>
      </c>
      <c r="Y944" s="41">
        <f>IF(Table1[[#This Row],[Wage Category]]="5%",Table1[[#This Row],[Regular Hourly Wage]]*1.05,IF(Table1[[#This Row],[Wage Category]]="$14.75",14.75,Table1[[#This Row],[Regular Hourly Wage]]))</f>
        <v>14.75</v>
      </c>
      <c r="Z944" s="41">
        <f>(1+IF(Table1[[#This Row],[Regular Hourly Wage]]=0,0.5,(Table1[[#This Row],[Overtime Hourly Wage]]-Table1[[#This Row],[Regular Hourly Wage]])/Table1[[#This Row],[Regular Hourly Wage]]))*Table1[[#This Row],[Regular Wage Cap]]</f>
        <v>22.125</v>
      </c>
      <c r="AA944" s="41">
        <f>(1+IF(Table1[[#This Row],[Regular Hourly Wage]]=0,0,(Table1[[#This Row],[Holiday Hourly Wage]]-Table1[[#This Row],[Regular Hourly Wage]])/Table1[[#This Row],[Regular Hourly Wage]]))*Table1[[#This Row],[Regular Wage Cap]]</f>
        <v>14.75</v>
      </c>
      <c r="AB944" s="41">
        <f>Table1[[#This Row],[Regular Hours3]]*Table1[[#This Row],[Regular Hourly Wage]]</f>
        <v>0</v>
      </c>
      <c r="AC944" s="41">
        <f>Table1[[#This Row],[OvertimeHours5]]*Table1[[#This Row],[Overtime Hourly Wage]]</f>
        <v>0</v>
      </c>
      <c r="AD944" s="41">
        <f>Table1[[#This Row],[Holiday Hours7]]*Table1[[#This Row],[Holiday Hourly Wage]]</f>
        <v>0</v>
      </c>
      <c r="AE944" s="41">
        <f>SUM(Table1[[#This Row],[Regular10]:[Holiday12]])</f>
        <v>0</v>
      </c>
      <c r="AF944" s="41">
        <f>Table1[[#This Row],[Regular Hours3]]*Table1[[#This Row],[Regular Wage Cap]]</f>
        <v>0</v>
      </c>
      <c r="AG944" s="41">
        <f>Table1[[#This Row],[OvertimeHours5]]*Table1[[#This Row],[Overtime Wage Cap]]</f>
        <v>0</v>
      </c>
      <c r="AH944" s="41">
        <f>Table1[[#This Row],[Holiday Hours7]]*Table1[[#This Row],[Holiday Wage Cap]]</f>
        <v>0</v>
      </c>
      <c r="AI944" s="41">
        <f>SUM(Table1[[#This Row],[Regular]:[Holiday]])</f>
        <v>0</v>
      </c>
      <c r="AJ944" s="41">
        <f>IF(Table1[[#This Row],[Total]]=0,0,Table1[[#This Row],[Total2]]-Table1[[#This Row],[Total]])</f>
        <v>0</v>
      </c>
      <c r="AK944" s="41">
        <f>Table1[[#This Row],[Difference]]*Table1[[#This Row],[DDS Funding Percent]]</f>
        <v>0</v>
      </c>
      <c r="AL944" s="41">
        <f>IF(Table1[[#This Row],[Regular Hourly Wage]]&lt;&gt;0,Table1[[#This Row],[Regular Wage Cap]]-Table1[[#This Row],[Regular Hourly Wage]],0)</f>
        <v>0</v>
      </c>
      <c r="AM944" s="38"/>
      <c r="AN944" s="41">
        <f>Table1[[#This Row],[Wage Difference]]*Table1[[#This Row],[Post Wage Increase Time Off Accruals (Hours)]]</f>
        <v>0</v>
      </c>
      <c r="AO944" s="41">
        <f>Table1[[#This Row],[Min Wage Time Off Accrual Expense]]*Table1[[#This Row],[DDS Funding Percent]]</f>
        <v>0</v>
      </c>
      <c r="AP944" s="1"/>
      <c r="AQ944" s="18"/>
    </row>
    <row r="945" spans="3:43" x14ac:dyDescent="0.25">
      <c r="C945" s="58"/>
      <c r="D945" s="57"/>
      <c r="K945" s="41">
        <f>SUM(Table1[[#This Row],[Regular Wages]],Table1[[#This Row],[OvertimeWages]],Table1[[#This Row],[Holiday Wages]],Table1[[#This Row],[Incentive Payments]])</f>
        <v>0</v>
      </c>
      <c r="L945" s="38"/>
      <c r="M945" s="38"/>
      <c r="N945" s="38"/>
      <c r="O945" s="38"/>
      <c r="P945" s="38"/>
      <c r="Q945" s="38"/>
      <c r="R945" s="38"/>
      <c r="S945" s="41">
        <f>SUM(Table1[[#This Row],[Regular Wages2]],Table1[[#This Row],[OvertimeWages4]],Table1[[#This Row],[Holiday Wages6]],Table1[[#This Row],[Incentive Payments8]])</f>
        <v>0</v>
      </c>
      <c r="T945" s="41">
        <f>SUM(Table1[[#This Row],[Total Pre Min Wage Wages]],Table1[[#This Row],[Total After Min Wage Wages]])</f>
        <v>0</v>
      </c>
      <c r="U945" s="41">
        <f>IFERROR(IF(OR(Table1[[#This Row],[Regular Hours]]=0,Table1[[#This Row],[Regular Hours]]=""),VLOOKUP(Table1[[#This Row],[Position Title]],startingWages!$A$2:$D$200,2, FALSE),Table1[[#This Row],[Regular Wages]]/Table1[[#This Row],[Regular Hours]]),0)</f>
        <v>0</v>
      </c>
      <c r="V945" s="41">
        <f>IF(OR(Table1[[#This Row],[OvertimeHours]]="",Table1[[#This Row],[OvertimeHours]]=0),Table1[[#This Row],[Regular Hourly Wage]]*1.5,Table1[[#This Row],[OvertimeWages]]/Table1[[#This Row],[OvertimeHours]])</f>
        <v>0</v>
      </c>
      <c r="W945" s="41">
        <f>IF(OR(Table1[[#This Row],[Holiday Hours]]="",Table1[[#This Row],[Holiday Hours]]=0),Table1[[#This Row],[Regular Hourly Wage]],Table1[[#This Row],[Holiday Wages]]/Table1[[#This Row],[Holiday Hours]])</f>
        <v>0</v>
      </c>
      <c r="X945" s="41" t="str">
        <f>IF(Table1[[#This Row],[Regular Hourly Wage]]&lt;14.05,"$14.75",IF(Table1[[#This Row],[Regular Hourly Wage]]&lt;30,"5%","None"))</f>
        <v>$14.75</v>
      </c>
      <c r="Y945" s="41">
        <f>IF(Table1[[#This Row],[Wage Category]]="5%",Table1[[#This Row],[Regular Hourly Wage]]*1.05,IF(Table1[[#This Row],[Wage Category]]="$14.75",14.75,Table1[[#This Row],[Regular Hourly Wage]]))</f>
        <v>14.75</v>
      </c>
      <c r="Z945" s="41">
        <f>(1+IF(Table1[[#This Row],[Regular Hourly Wage]]=0,0.5,(Table1[[#This Row],[Overtime Hourly Wage]]-Table1[[#This Row],[Regular Hourly Wage]])/Table1[[#This Row],[Regular Hourly Wage]]))*Table1[[#This Row],[Regular Wage Cap]]</f>
        <v>22.125</v>
      </c>
      <c r="AA945" s="41">
        <f>(1+IF(Table1[[#This Row],[Regular Hourly Wage]]=0,0,(Table1[[#This Row],[Holiday Hourly Wage]]-Table1[[#This Row],[Regular Hourly Wage]])/Table1[[#This Row],[Regular Hourly Wage]]))*Table1[[#This Row],[Regular Wage Cap]]</f>
        <v>14.75</v>
      </c>
      <c r="AB945" s="41">
        <f>Table1[[#This Row],[Regular Hours3]]*Table1[[#This Row],[Regular Hourly Wage]]</f>
        <v>0</v>
      </c>
      <c r="AC945" s="41">
        <f>Table1[[#This Row],[OvertimeHours5]]*Table1[[#This Row],[Overtime Hourly Wage]]</f>
        <v>0</v>
      </c>
      <c r="AD945" s="41">
        <f>Table1[[#This Row],[Holiday Hours7]]*Table1[[#This Row],[Holiday Hourly Wage]]</f>
        <v>0</v>
      </c>
      <c r="AE945" s="41">
        <f>SUM(Table1[[#This Row],[Regular10]:[Holiday12]])</f>
        <v>0</v>
      </c>
      <c r="AF945" s="41">
        <f>Table1[[#This Row],[Regular Hours3]]*Table1[[#This Row],[Regular Wage Cap]]</f>
        <v>0</v>
      </c>
      <c r="AG945" s="41">
        <f>Table1[[#This Row],[OvertimeHours5]]*Table1[[#This Row],[Overtime Wage Cap]]</f>
        <v>0</v>
      </c>
      <c r="AH945" s="41">
        <f>Table1[[#This Row],[Holiday Hours7]]*Table1[[#This Row],[Holiday Wage Cap]]</f>
        <v>0</v>
      </c>
      <c r="AI945" s="41">
        <f>SUM(Table1[[#This Row],[Regular]:[Holiday]])</f>
        <v>0</v>
      </c>
      <c r="AJ945" s="41">
        <f>IF(Table1[[#This Row],[Total]]=0,0,Table1[[#This Row],[Total2]]-Table1[[#This Row],[Total]])</f>
        <v>0</v>
      </c>
      <c r="AK945" s="41">
        <f>Table1[[#This Row],[Difference]]*Table1[[#This Row],[DDS Funding Percent]]</f>
        <v>0</v>
      </c>
      <c r="AL945" s="41">
        <f>IF(Table1[[#This Row],[Regular Hourly Wage]]&lt;&gt;0,Table1[[#This Row],[Regular Wage Cap]]-Table1[[#This Row],[Regular Hourly Wage]],0)</f>
        <v>0</v>
      </c>
      <c r="AM945" s="38"/>
      <c r="AN945" s="41">
        <f>Table1[[#This Row],[Wage Difference]]*Table1[[#This Row],[Post Wage Increase Time Off Accruals (Hours)]]</f>
        <v>0</v>
      </c>
      <c r="AO945" s="41">
        <f>Table1[[#This Row],[Min Wage Time Off Accrual Expense]]*Table1[[#This Row],[DDS Funding Percent]]</f>
        <v>0</v>
      </c>
      <c r="AP945" s="1"/>
      <c r="AQ945" s="18"/>
    </row>
    <row r="946" spans="3:43" x14ac:dyDescent="0.25">
      <c r="C946" s="58"/>
      <c r="D946" s="57"/>
      <c r="K946" s="41">
        <f>SUM(Table1[[#This Row],[Regular Wages]],Table1[[#This Row],[OvertimeWages]],Table1[[#This Row],[Holiday Wages]],Table1[[#This Row],[Incentive Payments]])</f>
        <v>0</v>
      </c>
      <c r="L946" s="38"/>
      <c r="M946" s="38"/>
      <c r="N946" s="38"/>
      <c r="O946" s="38"/>
      <c r="P946" s="38"/>
      <c r="Q946" s="38"/>
      <c r="R946" s="38"/>
      <c r="S946" s="41">
        <f>SUM(Table1[[#This Row],[Regular Wages2]],Table1[[#This Row],[OvertimeWages4]],Table1[[#This Row],[Holiday Wages6]],Table1[[#This Row],[Incentive Payments8]])</f>
        <v>0</v>
      </c>
      <c r="T946" s="41">
        <f>SUM(Table1[[#This Row],[Total Pre Min Wage Wages]],Table1[[#This Row],[Total After Min Wage Wages]])</f>
        <v>0</v>
      </c>
      <c r="U946" s="41">
        <f>IFERROR(IF(OR(Table1[[#This Row],[Regular Hours]]=0,Table1[[#This Row],[Regular Hours]]=""),VLOOKUP(Table1[[#This Row],[Position Title]],startingWages!$A$2:$D$200,2, FALSE),Table1[[#This Row],[Regular Wages]]/Table1[[#This Row],[Regular Hours]]),0)</f>
        <v>0</v>
      </c>
      <c r="V946" s="41">
        <f>IF(OR(Table1[[#This Row],[OvertimeHours]]="",Table1[[#This Row],[OvertimeHours]]=0),Table1[[#This Row],[Regular Hourly Wage]]*1.5,Table1[[#This Row],[OvertimeWages]]/Table1[[#This Row],[OvertimeHours]])</f>
        <v>0</v>
      </c>
      <c r="W946" s="41">
        <f>IF(OR(Table1[[#This Row],[Holiday Hours]]="",Table1[[#This Row],[Holiday Hours]]=0),Table1[[#This Row],[Regular Hourly Wage]],Table1[[#This Row],[Holiday Wages]]/Table1[[#This Row],[Holiday Hours]])</f>
        <v>0</v>
      </c>
      <c r="X946" s="41" t="str">
        <f>IF(Table1[[#This Row],[Regular Hourly Wage]]&lt;14.05,"$14.75",IF(Table1[[#This Row],[Regular Hourly Wage]]&lt;30,"5%","None"))</f>
        <v>$14.75</v>
      </c>
      <c r="Y946" s="41">
        <f>IF(Table1[[#This Row],[Wage Category]]="5%",Table1[[#This Row],[Regular Hourly Wage]]*1.05,IF(Table1[[#This Row],[Wage Category]]="$14.75",14.75,Table1[[#This Row],[Regular Hourly Wage]]))</f>
        <v>14.75</v>
      </c>
      <c r="Z946" s="41">
        <f>(1+IF(Table1[[#This Row],[Regular Hourly Wage]]=0,0.5,(Table1[[#This Row],[Overtime Hourly Wage]]-Table1[[#This Row],[Regular Hourly Wage]])/Table1[[#This Row],[Regular Hourly Wage]]))*Table1[[#This Row],[Regular Wage Cap]]</f>
        <v>22.125</v>
      </c>
      <c r="AA946" s="41">
        <f>(1+IF(Table1[[#This Row],[Regular Hourly Wage]]=0,0,(Table1[[#This Row],[Holiday Hourly Wage]]-Table1[[#This Row],[Regular Hourly Wage]])/Table1[[#This Row],[Regular Hourly Wage]]))*Table1[[#This Row],[Regular Wage Cap]]</f>
        <v>14.75</v>
      </c>
      <c r="AB946" s="41">
        <f>Table1[[#This Row],[Regular Hours3]]*Table1[[#This Row],[Regular Hourly Wage]]</f>
        <v>0</v>
      </c>
      <c r="AC946" s="41">
        <f>Table1[[#This Row],[OvertimeHours5]]*Table1[[#This Row],[Overtime Hourly Wage]]</f>
        <v>0</v>
      </c>
      <c r="AD946" s="41">
        <f>Table1[[#This Row],[Holiday Hours7]]*Table1[[#This Row],[Holiday Hourly Wage]]</f>
        <v>0</v>
      </c>
      <c r="AE946" s="41">
        <f>SUM(Table1[[#This Row],[Regular10]:[Holiday12]])</f>
        <v>0</v>
      </c>
      <c r="AF946" s="41">
        <f>Table1[[#This Row],[Regular Hours3]]*Table1[[#This Row],[Regular Wage Cap]]</f>
        <v>0</v>
      </c>
      <c r="AG946" s="41">
        <f>Table1[[#This Row],[OvertimeHours5]]*Table1[[#This Row],[Overtime Wage Cap]]</f>
        <v>0</v>
      </c>
      <c r="AH946" s="41">
        <f>Table1[[#This Row],[Holiday Hours7]]*Table1[[#This Row],[Holiday Wage Cap]]</f>
        <v>0</v>
      </c>
      <c r="AI946" s="41">
        <f>SUM(Table1[[#This Row],[Regular]:[Holiday]])</f>
        <v>0</v>
      </c>
      <c r="AJ946" s="41">
        <f>IF(Table1[[#This Row],[Total]]=0,0,Table1[[#This Row],[Total2]]-Table1[[#This Row],[Total]])</f>
        <v>0</v>
      </c>
      <c r="AK946" s="41">
        <f>Table1[[#This Row],[Difference]]*Table1[[#This Row],[DDS Funding Percent]]</f>
        <v>0</v>
      </c>
      <c r="AL946" s="41">
        <f>IF(Table1[[#This Row],[Regular Hourly Wage]]&lt;&gt;0,Table1[[#This Row],[Regular Wage Cap]]-Table1[[#This Row],[Regular Hourly Wage]],0)</f>
        <v>0</v>
      </c>
      <c r="AM946" s="38"/>
      <c r="AN946" s="41">
        <f>Table1[[#This Row],[Wage Difference]]*Table1[[#This Row],[Post Wage Increase Time Off Accruals (Hours)]]</f>
        <v>0</v>
      </c>
      <c r="AO946" s="41">
        <f>Table1[[#This Row],[Min Wage Time Off Accrual Expense]]*Table1[[#This Row],[DDS Funding Percent]]</f>
        <v>0</v>
      </c>
      <c r="AP946" s="1"/>
      <c r="AQ946" s="18"/>
    </row>
    <row r="947" spans="3:43" x14ac:dyDescent="0.25">
      <c r="C947" s="58"/>
      <c r="D947" s="57"/>
      <c r="K947" s="41">
        <f>SUM(Table1[[#This Row],[Regular Wages]],Table1[[#This Row],[OvertimeWages]],Table1[[#This Row],[Holiday Wages]],Table1[[#This Row],[Incentive Payments]])</f>
        <v>0</v>
      </c>
      <c r="L947" s="38"/>
      <c r="M947" s="38"/>
      <c r="N947" s="38"/>
      <c r="O947" s="38"/>
      <c r="P947" s="38"/>
      <c r="Q947" s="38"/>
      <c r="R947" s="38"/>
      <c r="S947" s="41">
        <f>SUM(Table1[[#This Row],[Regular Wages2]],Table1[[#This Row],[OvertimeWages4]],Table1[[#This Row],[Holiday Wages6]],Table1[[#This Row],[Incentive Payments8]])</f>
        <v>0</v>
      </c>
      <c r="T947" s="41">
        <f>SUM(Table1[[#This Row],[Total Pre Min Wage Wages]],Table1[[#This Row],[Total After Min Wage Wages]])</f>
        <v>0</v>
      </c>
      <c r="U947" s="41">
        <f>IFERROR(IF(OR(Table1[[#This Row],[Regular Hours]]=0,Table1[[#This Row],[Regular Hours]]=""),VLOOKUP(Table1[[#This Row],[Position Title]],startingWages!$A$2:$D$200,2, FALSE),Table1[[#This Row],[Regular Wages]]/Table1[[#This Row],[Regular Hours]]),0)</f>
        <v>0</v>
      </c>
      <c r="V947" s="41">
        <f>IF(OR(Table1[[#This Row],[OvertimeHours]]="",Table1[[#This Row],[OvertimeHours]]=0),Table1[[#This Row],[Regular Hourly Wage]]*1.5,Table1[[#This Row],[OvertimeWages]]/Table1[[#This Row],[OvertimeHours]])</f>
        <v>0</v>
      </c>
      <c r="W947" s="41">
        <f>IF(OR(Table1[[#This Row],[Holiday Hours]]="",Table1[[#This Row],[Holiday Hours]]=0),Table1[[#This Row],[Regular Hourly Wage]],Table1[[#This Row],[Holiday Wages]]/Table1[[#This Row],[Holiday Hours]])</f>
        <v>0</v>
      </c>
      <c r="X947" s="41" t="str">
        <f>IF(Table1[[#This Row],[Regular Hourly Wage]]&lt;14.05,"$14.75",IF(Table1[[#This Row],[Regular Hourly Wage]]&lt;30,"5%","None"))</f>
        <v>$14.75</v>
      </c>
      <c r="Y947" s="41">
        <f>IF(Table1[[#This Row],[Wage Category]]="5%",Table1[[#This Row],[Regular Hourly Wage]]*1.05,IF(Table1[[#This Row],[Wage Category]]="$14.75",14.75,Table1[[#This Row],[Regular Hourly Wage]]))</f>
        <v>14.75</v>
      </c>
      <c r="Z947" s="41">
        <f>(1+IF(Table1[[#This Row],[Regular Hourly Wage]]=0,0.5,(Table1[[#This Row],[Overtime Hourly Wage]]-Table1[[#This Row],[Regular Hourly Wage]])/Table1[[#This Row],[Regular Hourly Wage]]))*Table1[[#This Row],[Regular Wage Cap]]</f>
        <v>22.125</v>
      </c>
      <c r="AA947" s="41">
        <f>(1+IF(Table1[[#This Row],[Regular Hourly Wage]]=0,0,(Table1[[#This Row],[Holiday Hourly Wage]]-Table1[[#This Row],[Regular Hourly Wage]])/Table1[[#This Row],[Regular Hourly Wage]]))*Table1[[#This Row],[Regular Wage Cap]]</f>
        <v>14.75</v>
      </c>
      <c r="AB947" s="41">
        <f>Table1[[#This Row],[Regular Hours3]]*Table1[[#This Row],[Regular Hourly Wage]]</f>
        <v>0</v>
      </c>
      <c r="AC947" s="41">
        <f>Table1[[#This Row],[OvertimeHours5]]*Table1[[#This Row],[Overtime Hourly Wage]]</f>
        <v>0</v>
      </c>
      <c r="AD947" s="41">
        <f>Table1[[#This Row],[Holiday Hours7]]*Table1[[#This Row],[Holiday Hourly Wage]]</f>
        <v>0</v>
      </c>
      <c r="AE947" s="41">
        <f>SUM(Table1[[#This Row],[Regular10]:[Holiday12]])</f>
        <v>0</v>
      </c>
      <c r="AF947" s="41">
        <f>Table1[[#This Row],[Regular Hours3]]*Table1[[#This Row],[Regular Wage Cap]]</f>
        <v>0</v>
      </c>
      <c r="AG947" s="41">
        <f>Table1[[#This Row],[OvertimeHours5]]*Table1[[#This Row],[Overtime Wage Cap]]</f>
        <v>0</v>
      </c>
      <c r="AH947" s="41">
        <f>Table1[[#This Row],[Holiday Hours7]]*Table1[[#This Row],[Holiday Wage Cap]]</f>
        <v>0</v>
      </c>
      <c r="AI947" s="41">
        <f>SUM(Table1[[#This Row],[Regular]:[Holiday]])</f>
        <v>0</v>
      </c>
      <c r="AJ947" s="41">
        <f>IF(Table1[[#This Row],[Total]]=0,0,Table1[[#This Row],[Total2]]-Table1[[#This Row],[Total]])</f>
        <v>0</v>
      </c>
      <c r="AK947" s="41">
        <f>Table1[[#This Row],[Difference]]*Table1[[#This Row],[DDS Funding Percent]]</f>
        <v>0</v>
      </c>
      <c r="AL947" s="41">
        <f>IF(Table1[[#This Row],[Regular Hourly Wage]]&lt;&gt;0,Table1[[#This Row],[Regular Wage Cap]]-Table1[[#This Row],[Regular Hourly Wage]],0)</f>
        <v>0</v>
      </c>
      <c r="AM947" s="38"/>
      <c r="AN947" s="41">
        <f>Table1[[#This Row],[Wage Difference]]*Table1[[#This Row],[Post Wage Increase Time Off Accruals (Hours)]]</f>
        <v>0</v>
      </c>
      <c r="AO947" s="41">
        <f>Table1[[#This Row],[Min Wage Time Off Accrual Expense]]*Table1[[#This Row],[DDS Funding Percent]]</f>
        <v>0</v>
      </c>
      <c r="AP947" s="1"/>
      <c r="AQ947" s="18"/>
    </row>
    <row r="948" spans="3:43" x14ac:dyDescent="0.25">
      <c r="C948" s="58"/>
      <c r="D948" s="57"/>
      <c r="K948" s="41">
        <f>SUM(Table1[[#This Row],[Regular Wages]],Table1[[#This Row],[OvertimeWages]],Table1[[#This Row],[Holiday Wages]],Table1[[#This Row],[Incentive Payments]])</f>
        <v>0</v>
      </c>
      <c r="L948" s="38"/>
      <c r="M948" s="38"/>
      <c r="N948" s="38"/>
      <c r="O948" s="38"/>
      <c r="P948" s="38"/>
      <c r="Q948" s="38"/>
      <c r="R948" s="38"/>
      <c r="S948" s="41">
        <f>SUM(Table1[[#This Row],[Regular Wages2]],Table1[[#This Row],[OvertimeWages4]],Table1[[#This Row],[Holiday Wages6]],Table1[[#This Row],[Incentive Payments8]])</f>
        <v>0</v>
      </c>
      <c r="T948" s="41">
        <f>SUM(Table1[[#This Row],[Total Pre Min Wage Wages]],Table1[[#This Row],[Total After Min Wage Wages]])</f>
        <v>0</v>
      </c>
      <c r="U948" s="41">
        <f>IFERROR(IF(OR(Table1[[#This Row],[Regular Hours]]=0,Table1[[#This Row],[Regular Hours]]=""),VLOOKUP(Table1[[#This Row],[Position Title]],startingWages!$A$2:$D$200,2, FALSE),Table1[[#This Row],[Regular Wages]]/Table1[[#This Row],[Regular Hours]]),0)</f>
        <v>0</v>
      </c>
      <c r="V948" s="41">
        <f>IF(OR(Table1[[#This Row],[OvertimeHours]]="",Table1[[#This Row],[OvertimeHours]]=0),Table1[[#This Row],[Regular Hourly Wage]]*1.5,Table1[[#This Row],[OvertimeWages]]/Table1[[#This Row],[OvertimeHours]])</f>
        <v>0</v>
      </c>
      <c r="W948" s="41">
        <f>IF(OR(Table1[[#This Row],[Holiday Hours]]="",Table1[[#This Row],[Holiday Hours]]=0),Table1[[#This Row],[Regular Hourly Wage]],Table1[[#This Row],[Holiday Wages]]/Table1[[#This Row],[Holiday Hours]])</f>
        <v>0</v>
      </c>
      <c r="X948" s="41" t="str">
        <f>IF(Table1[[#This Row],[Regular Hourly Wage]]&lt;14.05,"$14.75",IF(Table1[[#This Row],[Regular Hourly Wage]]&lt;30,"5%","None"))</f>
        <v>$14.75</v>
      </c>
      <c r="Y948" s="41">
        <f>IF(Table1[[#This Row],[Wage Category]]="5%",Table1[[#This Row],[Regular Hourly Wage]]*1.05,IF(Table1[[#This Row],[Wage Category]]="$14.75",14.75,Table1[[#This Row],[Regular Hourly Wage]]))</f>
        <v>14.75</v>
      </c>
      <c r="Z948" s="41">
        <f>(1+IF(Table1[[#This Row],[Regular Hourly Wage]]=0,0.5,(Table1[[#This Row],[Overtime Hourly Wage]]-Table1[[#This Row],[Regular Hourly Wage]])/Table1[[#This Row],[Regular Hourly Wage]]))*Table1[[#This Row],[Regular Wage Cap]]</f>
        <v>22.125</v>
      </c>
      <c r="AA948" s="41">
        <f>(1+IF(Table1[[#This Row],[Regular Hourly Wage]]=0,0,(Table1[[#This Row],[Holiday Hourly Wage]]-Table1[[#This Row],[Regular Hourly Wage]])/Table1[[#This Row],[Regular Hourly Wage]]))*Table1[[#This Row],[Regular Wage Cap]]</f>
        <v>14.75</v>
      </c>
      <c r="AB948" s="41">
        <f>Table1[[#This Row],[Regular Hours3]]*Table1[[#This Row],[Regular Hourly Wage]]</f>
        <v>0</v>
      </c>
      <c r="AC948" s="41">
        <f>Table1[[#This Row],[OvertimeHours5]]*Table1[[#This Row],[Overtime Hourly Wage]]</f>
        <v>0</v>
      </c>
      <c r="AD948" s="41">
        <f>Table1[[#This Row],[Holiday Hours7]]*Table1[[#This Row],[Holiday Hourly Wage]]</f>
        <v>0</v>
      </c>
      <c r="AE948" s="41">
        <f>SUM(Table1[[#This Row],[Regular10]:[Holiday12]])</f>
        <v>0</v>
      </c>
      <c r="AF948" s="41">
        <f>Table1[[#This Row],[Regular Hours3]]*Table1[[#This Row],[Regular Wage Cap]]</f>
        <v>0</v>
      </c>
      <c r="AG948" s="41">
        <f>Table1[[#This Row],[OvertimeHours5]]*Table1[[#This Row],[Overtime Wage Cap]]</f>
        <v>0</v>
      </c>
      <c r="AH948" s="41">
        <f>Table1[[#This Row],[Holiday Hours7]]*Table1[[#This Row],[Holiday Wage Cap]]</f>
        <v>0</v>
      </c>
      <c r="AI948" s="41">
        <f>SUM(Table1[[#This Row],[Regular]:[Holiday]])</f>
        <v>0</v>
      </c>
      <c r="AJ948" s="41">
        <f>IF(Table1[[#This Row],[Total]]=0,0,Table1[[#This Row],[Total2]]-Table1[[#This Row],[Total]])</f>
        <v>0</v>
      </c>
      <c r="AK948" s="41">
        <f>Table1[[#This Row],[Difference]]*Table1[[#This Row],[DDS Funding Percent]]</f>
        <v>0</v>
      </c>
      <c r="AL948" s="41">
        <f>IF(Table1[[#This Row],[Regular Hourly Wage]]&lt;&gt;0,Table1[[#This Row],[Regular Wage Cap]]-Table1[[#This Row],[Regular Hourly Wage]],0)</f>
        <v>0</v>
      </c>
      <c r="AM948" s="38"/>
      <c r="AN948" s="41">
        <f>Table1[[#This Row],[Wage Difference]]*Table1[[#This Row],[Post Wage Increase Time Off Accruals (Hours)]]</f>
        <v>0</v>
      </c>
      <c r="AO948" s="41">
        <f>Table1[[#This Row],[Min Wage Time Off Accrual Expense]]*Table1[[#This Row],[DDS Funding Percent]]</f>
        <v>0</v>
      </c>
      <c r="AP948" s="1"/>
      <c r="AQ948" s="18"/>
    </row>
    <row r="949" spans="3:43" x14ac:dyDescent="0.25">
      <c r="C949" s="58"/>
      <c r="D949" s="57"/>
      <c r="K949" s="41">
        <f>SUM(Table1[[#This Row],[Regular Wages]],Table1[[#This Row],[OvertimeWages]],Table1[[#This Row],[Holiday Wages]],Table1[[#This Row],[Incentive Payments]])</f>
        <v>0</v>
      </c>
      <c r="L949" s="38"/>
      <c r="M949" s="38"/>
      <c r="N949" s="38"/>
      <c r="O949" s="38"/>
      <c r="P949" s="38"/>
      <c r="Q949" s="38"/>
      <c r="R949" s="38"/>
      <c r="S949" s="41">
        <f>SUM(Table1[[#This Row],[Regular Wages2]],Table1[[#This Row],[OvertimeWages4]],Table1[[#This Row],[Holiday Wages6]],Table1[[#This Row],[Incentive Payments8]])</f>
        <v>0</v>
      </c>
      <c r="T949" s="41">
        <f>SUM(Table1[[#This Row],[Total Pre Min Wage Wages]],Table1[[#This Row],[Total After Min Wage Wages]])</f>
        <v>0</v>
      </c>
      <c r="U949" s="41">
        <f>IFERROR(IF(OR(Table1[[#This Row],[Regular Hours]]=0,Table1[[#This Row],[Regular Hours]]=""),VLOOKUP(Table1[[#This Row],[Position Title]],startingWages!$A$2:$D$200,2, FALSE),Table1[[#This Row],[Regular Wages]]/Table1[[#This Row],[Regular Hours]]),0)</f>
        <v>0</v>
      </c>
      <c r="V949" s="41">
        <f>IF(OR(Table1[[#This Row],[OvertimeHours]]="",Table1[[#This Row],[OvertimeHours]]=0),Table1[[#This Row],[Regular Hourly Wage]]*1.5,Table1[[#This Row],[OvertimeWages]]/Table1[[#This Row],[OvertimeHours]])</f>
        <v>0</v>
      </c>
      <c r="W949" s="41">
        <f>IF(OR(Table1[[#This Row],[Holiday Hours]]="",Table1[[#This Row],[Holiday Hours]]=0),Table1[[#This Row],[Regular Hourly Wage]],Table1[[#This Row],[Holiday Wages]]/Table1[[#This Row],[Holiday Hours]])</f>
        <v>0</v>
      </c>
      <c r="X949" s="41" t="str">
        <f>IF(Table1[[#This Row],[Regular Hourly Wage]]&lt;14.05,"$14.75",IF(Table1[[#This Row],[Regular Hourly Wage]]&lt;30,"5%","None"))</f>
        <v>$14.75</v>
      </c>
      <c r="Y949" s="41">
        <f>IF(Table1[[#This Row],[Wage Category]]="5%",Table1[[#This Row],[Regular Hourly Wage]]*1.05,IF(Table1[[#This Row],[Wage Category]]="$14.75",14.75,Table1[[#This Row],[Regular Hourly Wage]]))</f>
        <v>14.75</v>
      </c>
      <c r="Z949" s="41">
        <f>(1+IF(Table1[[#This Row],[Regular Hourly Wage]]=0,0.5,(Table1[[#This Row],[Overtime Hourly Wage]]-Table1[[#This Row],[Regular Hourly Wage]])/Table1[[#This Row],[Regular Hourly Wage]]))*Table1[[#This Row],[Regular Wage Cap]]</f>
        <v>22.125</v>
      </c>
      <c r="AA949" s="41">
        <f>(1+IF(Table1[[#This Row],[Regular Hourly Wage]]=0,0,(Table1[[#This Row],[Holiday Hourly Wage]]-Table1[[#This Row],[Regular Hourly Wage]])/Table1[[#This Row],[Regular Hourly Wage]]))*Table1[[#This Row],[Regular Wage Cap]]</f>
        <v>14.75</v>
      </c>
      <c r="AB949" s="41">
        <f>Table1[[#This Row],[Regular Hours3]]*Table1[[#This Row],[Regular Hourly Wage]]</f>
        <v>0</v>
      </c>
      <c r="AC949" s="41">
        <f>Table1[[#This Row],[OvertimeHours5]]*Table1[[#This Row],[Overtime Hourly Wage]]</f>
        <v>0</v>
      </c>
      <c r="AD949" s="41">
        <f>Table1[[#This Row],[Holiday Hours7]]*Table1[[#This Row],[Holiday Hourly Wage]]</f>
        <v>0</v>
      </c>
      <c r="AE949" s="41">
        <f>SUM(Table1[[#This Row],[Regular10]:[Holiday12]])</f>
        <v>0</v>
      </c>
      <c r="AF949" s="41">
        <f>Table1[[#This Row],[Regular Hours3]]*Table1[[#This Row],[Regular Wage Cap]]</f>
        <v>0</v>
      </c>
      <c r="AG949" s="41">
        <f>Table1[[#This Row],[OvertimeHours5]]*Table1[[#This Row],[Overtime Wage Cap]]</f>
        <v>0</v>
      </c>
      <c r="AH949" s="41">
        <f>Table1[[#This Row],[Holiday Hours7]]*Table1[[#This Row],[Holiday Wage Cap]]</f>
        <v>0</v>
      </c>
      <c r="AI949" s="41">
        <f>SUM(Table1[[#This Row],[Regular]:[Holiday]])</f>
        <v>0</v>
      </c>
      <c r="AJ949" s="41">
        <f>IF(Table1[[#This Row],[Total]]=0,0,Table1[[#This Row],[Total2]]-Table1[[#This Row],[Total]])</f>
        <v>0</v>
      </c>
      <c r="AK949" s="41">
        <f>Table1[[#This Row],[Difference]]*Table1[[#This Row],[DDS Funding Percent]]</f>
        <v>0</v>
      </c>
      <c r="AL949" s="41">
        <f>IF(Table1[[#This Row],[Regular Hourly Wage]]&lt;&gt;0,Table1[[#This Row],[Regular Wage Cap]]-Table1[[#This Row],[Regular Hourly Wage]],0)</f>
        <v>0</v>
      </c>
      <c r="AM949" s="38"/>
      <c r="AN949" s="41">
        <f>Table1[[#This Row],[Wage Difference]]*Table1[[#This Row],[Post Wage Increase Time Off Accruals (Hours)]]</f>
        <v>0</v>
      </c>
      <c r="AO949" s="41">
        <f>Table1[[#This Row],[Min Wage Time Off Accrual Expense]]*Table1[[#This Row],[DDS Funding Percent]]</f>
        <v>0</v>
      </c>
      <c r="AP949" s="1"/>
      <c r="AQ949" s="18"/>
    </row>
    <row r="950" spans="3:43" x14ac:dyDescent="0.25">
      <c r="C950" s="58"/>
      <c r="D950" s="57"/>
      <c r="K950" s="41">
        <f>SUM(Table1[[#This Row],[Regular Wages]],Table1[[#This Row],[OvertimeWages]],Table1[[#This Row],[Holiday Wages]],Table1[[#This Row],[Incentive Payments]])</f>
        <v>0</v>
      </c>
      <c r="L950" s="38"/>
      <c r="M950" s="38"/>
      <c r="N950" s="38"/>
      <c r="O950" s="38"/>
      <c r="P950" s="38"/>
      <c r="Q950" s="38"/>
      <c r="R950" s="38"/>
      <c r="S950" s="41">
        <f>SUM(Table1[[#This Row],[Regular Wages2]],Table1[[#This Row],[OvertimeWages4]],Table1[[#This Row],[Holiday Wages6]],Table1[[#This Row],[Incentive Payments8]])</f>
        <v>0</v>
      </c>
      <c r="T950" s="41">
        <f>SUM(Table1[[#This Row],[Total Pre Min Wage Wages]],Table1[[#This Row],[Total After Min Wage Wages]])</f>
        <v>0</v>
      </c>
      <c r="U950" s="41">
        <f>IFERROR(IF(OR(Table1[[#This Row],[Regular Hours]]=0,Table1[[#This Row],[Regular Hours]]=""),VLOOKUP(Table1[[#This Row],[Position Title]],startingWages!$A$2:$D$200,2, FALSE),Table1[[#This Row],[Regular Wages]]/Table1[[#This Row],[Regular Hours]]),0)</f>
        <v>0</v>
      </c>
      <c r="V950" s="41">
        <f>IF(OR(Table1[[#This Row],[OvertimeHours]]="",Table1[[#This Row],[OvertimeHours]]=0),Table1[[#This Row],[Regular Hourly Wage]]*1.5,Table1[[#This Row],[OvertimeWages]]/Table1[[#This Row],[OvertimeHours]])</f>
        <v>0</v>
      </c>
      <c r="W950" s="41">
        <f>IF(OR(Table1[[#This Row],[Holiday Hours]]="",Table1[[#This Row],[Holiday Hours]]=0),Table1[[#This Row],[Regular Hourly Wage]],Table1[[#This Row],[Holiday Wages]]/Table1[[#This Row],[Holiday Hours]])</f>
        <v>0</v>
      </c>
      <c r="X950" s="41" t="str">
        <f>IF(Table1[[#This Row],[Regular Hourly Wage]]&lt;14.05,"$14.75",IF(Table1[[#This Row],[Regular Hourly Wage]]&lt;30,"5%","None"))</f>
        <v>$14.75</v>
      </c>
      <c r="Y950" s="41">
        <f>IF(Table1[[#This Row],[Wage Category]]="5%",Table1[[#This Row],[Regular Hourly Wage]]*1.05,IF(Table1[[#This Row],[Wage Category]]="$14.75",14.75,Table1[[#This Row],[Regular Hourly Wage]]))</f>
        <v>14.75</v>
      </c>
      <c r="Z950" s="41">
        <f>(1+IF(Table1[[#This Row],[Regular Hourly Wage]]=0,0.5,(Table1[[#This Row],[Overtime Hourly Wage]]-Table1[[#This Row],[Regular Hourly Wage]])/Table1[[#This Row],[Regular Hourly Wage]]))*Table1[[#This Row],[Regular Wage Cap]]</f>
        <v>22.125</v>
      </c>
      <c r="AA950" s="41">
        <f>(1+IF(Table1[[#This Row],[Regular Hourly Wage]]=0,0,(Table1[[#This Row],[Holiday Hourly Wage]]-Table1[[#This Row],[Regular Hourly Wage]])/Table1[[#This Row],[Regular Hourly Wage]]))*Table1[[#This Row],[Regular Wage Cap]]</f>
        <v>14.75</v>
      </c>
      <c r="AB950" s="41">
        <f>Table1[[#This Row],[Regular Hours3]]*Table1[[#This Row],[Regular Hourly Wage]]</f>
        <v>0</v>
      </c>
      <c r="AC950" s="41">
        <f>Table1[[#This Row],[OvertimeHours5]]*Table1[[#This Row],[Overtime Hourly Wage]]</f>
        <v>0</v>
      </c>
      <c r="AD950" s="41">
        <f>Table1[[#This Row],[Holiday Hours7]]*Table1[[#This Row],[Holiday Hourly Wage]]</f>
        <v>0</v>
      </c>
      <c r="AE950" s="41">
        <f>SUM(Table1[[#This Row],[Regular10]:[Holiday12]])</f>
        <v>0</v>
      </c>
      <c r="AF950" s="41">
        <f>Table1[[#This Row],[Regular Hours3]]*Table1[[#This Row],[Regular Wage Cap]]</f>
        <v>0</v>
      </c>
      <c r="AG950" s="41">
        <f>Table1[[#This Row],[OvertimeHours5]]*Table1[[#This Row],[Overtime Wage Cap]]</f>
        <v>0</v>
      </c>
      <c r="AH950" s="41">
        <f>Table1[[#This Row],[Holiday Hours7]]*Table1[[#This Row],[Holiday Wage Cap]]</f>
        <v>0</v>
      </c>
      <c r="AI950" s="41">
        <f>SUM(Table1[[#This Row],[Regular]:[Holiday]])</f>
        <v>0</v>
      </c>
      <c r="AJ950" s="41">
        <f>IF(Table1[[#This Row],[Total]]=0,0,Table1[[#This Row],[Total2]]-Table1[[#This Row],[Total]])</f>
        <v>0</v>
      </c>
      <c r="AK950" s="41">
        <f>Table1[[#This Row],[Difference]]*Table1[[#This Row],[DDS Funding Percent]]</f>
        <v>0</v>
      </c>
      <c r="AL950" s="41">
        <f>IF(Table1[[#This Row],[Regular Hourly Wage]]&lt;&gt;0,Table1[[#This Row],[Regular Wage Cap]]-Table1[[#This Row],[Regular Hourly Wage]],0)</f>
        <v>0</v>
      </c>
      <c r="AM950" s="38"/>
      <c r="AN950" s="41">
        <f>Table1[[#This Row],[Wage Difference]]*Table1[[#This Row],[Post Wage Increase Time Off Accruals (Hours)]]</f>
        <v>0</v>
      </c>
      <c r="AO950" s="41">
        <f>Table1[[#This Row],[Min Wage Time Off Accrual Expense]]*Table1[[#This Row],[DDS Funding Percent]]</f>
        <v>0</v>
      </c>
      <c r="AP950" s="1"/>
      <c r="AQ950" s="18"/>
    </row>
    <row r="951" spans="3:43" x14ac:dyDescent="0.25">
      <c r="C951" s="58"/>
      <c r="D951" s="57"/>
      <c r="K951" s="41">
        <f>SUM(Table1[[#This Row],[Regular Wages]],Table1[[#This Row],[OvertimeWages]],Table1[[#This Row],[Holiday Wages]],Table1[[#This Row],[Incentive Payments]])</f>
        <v>0</v>
      </c>
      <c r="L951" s="38"/>
      <c r="M951" s="38"/>
      <c r="N951" s="38"/>
      <c r="O951" s="38"/>
      <c r="P951" s="38"/>
      <c r="Q951" s="38"/>
      <c r="R951" s="38"/>
      <c r="S951" s="41">
        <f>SUM(Table1[[#This Row],[Regular Wages2]],Table1[[#This Row],[OvertimeWages4]],Table1[[#This Row],[Holiday Wages6]],Table1[[#This Row],[Incentive Payments8]])</f>
        <v>0</v>
      </c>
      <c r="T951" s="41">
        <f>SUM(Table1[[#This Row],[Total Pre Min Wage Wages]],Table1[[#This Row],[Total After Min Wage Wages]])</f>
        <v>0</v>
      </c>
      <c r="U951" s="41">
        <f>IFERROR(IF(OR(Table1[[#This Row],[Regular Hours]]=0,Table1[[#This Row],[Regular Hours]]=""),VLOOKUP(Table1[[#This Row],[Position Title]],startingWages!$A$2:$D$200,2, FALSE),Table1[[#This Row],[Regular Wages]]/Table1[[#This Row],[Regular Hours]]),0)</f>
        <v>0</v>
      </c>
      <c r="V951" s="41">
        <f>IF(OR(Table1[[#This Row],[OvertimeHours]]="",Table1[[#This Row],[OvertimeHours]]=0),Table1[[#This Row],[Regular Hourly Wage]]*1.5,Table1[[#This Row],[OvertimeWages]]/Table1[[#This Row],[OvertimeHours]])</f>
        <v>0</v>
      </c>
      <c r="W951" s="41">
        <f>IF(OR(Table1[[#This Row],[Holiday Hours]]="",Table1[[#This Row],[Holiday Hours]]=0),Table1[[#This Row],[Regular Hourly Wage]],Table1[[#This Row],[Holiday Wages]]/Table1[[#This Row],[Holiday Hours]])</f>
        <v>0</v>
      </c>
      <c r="X951" s="41" t="str">
        <f>IF(Table1[[#This Row],[Regular Hourly Wage]]&lt;14.05,"$14.75",IF(Table1[[#This Row],[Regular Hourly Wage]]&lt;30,"5%","None"))</f>
        <v>$14.75</v>
      </c>
      <c r="Y951" s="41">
        <f>IF(Table1[[#This Row],[Wage Category]]="5%",Table1[[#This Row],[Regular Hourly Wage]]*1.05,IF(Table1[[#This Row],[Wage Category]]="$14.75",14.75,Table1[[#This Row],[Regular Hourly Wage]]))</f>
        <v>14.75</v>
      </c>
      <c r="Z951" s="41">
        <f>(1+IF(Table1[[#This Row],[Regular Hourly Wage]]=0,0.5,(Table1[[#This Row],[Overtime Hourly Wage]]-Table1[[#This Row],[Regular Hourly Wage]])/Table1[[#This Row],[Regular Hourly Wage]]))*Table1[[#This Row],[Regular Wage Cap]]</f>
        <v>22.125</v>
      </c>
      <c r="AA951" s="41">
        <f>(1+IF(Table1[[#This Row],[Regular Hourly Wage]]=0,0,(Table1[[#This Row],[Holiday Hourly Wage]]-Table1[[#This Row],[Regular Hourly Wage]])/Table1[[#This Row],[Regular Hourly Wage]]))*Table1[[#This Row],[Regular Wage Cap]]</f>
        <v>14.75</v>
      </c>
      <c r="AB951" s="41">
        <f>Table1[[#This Row],[Regular Hours3]]*Table1[[#This Row],[Regular Hourly Wage]]</f>
        <v>0</v>
      </c>
      <c r="AC951" s="41">
        <f>Table1[[#This Row],[OvertimeHours5]]*Table1[[#This Row],[Overtime Hourly Wage]]</f>
        <v>0</v>
      </c>
      <c r="AD951" s="41">
        <f>Table1[[#This Row],[Holiday Hours7]]*Table1[[#This Row],[Holiday Hourly Wage]]</f>
        <v>0</v>
      </c>
      <c r="AE951" s="41">
        <f>SUM(Table1[[#This Row],[Regular10]:[Holiday12]])</f>
        <v>0</v>
      </c>
      <c r="AF951" s="41">
        <f>Table1[[#This Row],[Regular Hours3]]*Table1[[#This Row],[Regular Wage Cap]]</f>
        <v>0</v>
      </c>
      <c r="AG951" s="41">
        <f>Table1[[#This Row],[OvertimeHours5]]*Table1[[#This Row],[Overtime Wage Cap]]</f>
        <v>0</v>
      </c>
      <c r="AH951" s="41">
        <f>Table1[[#This Row],[Holiday Hours7]]*Table1[[#This Row],[Holiday Wage Cap]]</f>
        <v>0</v>
      </c>
      <c r="AI951" s="41">
        <f>SUM(Table1[[#This Row],[Regular]:[Holiday]])</f>
        <v>0</v>
      </c>
      <c r="AJ951" s="41">
        <f>IF(Table1[[#This Row],[Total]]=0,0,Table1[[#This Row],[Total2]]-Table1[[#This Row],[Total]])</f>
        <v>0</v>
      </c>
      <c r="AK951" s="41">
        <f>Table1[[#This Row],[Difference]]*Table1[[#This Row],[DDS Funding Percent]]</f>
        <v>0</v>
      </c>
      <c r="AL951" s="41">
        <f>IF(Table1[[#This Row],[Regular Hourly Wage]]&lt;&gt;0,Table1[[#This Row],[Regular Wage Cap]]-Table1[[#This Row],[Regular Hourly Wage]],0)</f>
        <v>0</v>
      </c>
      <c r="AM951" s="38"/>
      <c r="AN951" s="41">
        <f>Table1[[#This Row],[Wage Difference]]*Table1[[#This Row],[Post Wage Increase Time Off Accruals (Hours)]]</f>
        <v>0</v>
      </c>
      <c r="AO951" s="41">
        <f>Table1[[#This Row],[Min Wage Time Off Accrual Expense]]*Table1[[#This Row],[DDS Funding Percent]]</f>
        <v>0</v>
      </c>
      <c r="AP951" s="1"/>
      <c r="AQ951" s="18"/>
    </row>
    <row r="952" spans="3:43" x14ac:dyDescent="0.25">
      <c r="C952" s="58"/>
      <c r="D952" s="57"/>
      <c r="K952" s="41">
        <f>SUM(Table1[[#This Row],[Regular Wages]],Table1[[#This Row],[OvertimeWages]],Table1[[#This Row],[Holiday Wages]],Table1[[#This Row],[Incentive Payments]])</f>
        <v>0</v>
      </c>
      <c r="L952" s="38"/>
      <c r="M952" s="38"/>
      <c r="N952" s="38"/>
      <c r="O952" s="38"/>
      <c r="P952" s="38"/>
      <c r="Q952" s="38"/>
      <c r="R952" s="38"/>
      <c r="S952" s="41">
        <f>SUM(Table1[[#This Row],[Regular Wages2]],Table1[[#This Row],[OvertimeWages4]],Table1[[#This Row],[Holiday Wages6]],Table1[[#This Row],[Incentive Payments8]])</f>
        <v>0</v>
      </c>
      <c r="T952" s="41">
        <f>SUM(Table1[[#This Row],[Total Pre Min Wage Wages]],Table1[[#This Row],[Total After Min Wage Wages]])</f>
        <v>0</v>
      </c>
      <c r="U952" s="41">
        <f>IFERROR(IF(OR(Table1[[#This Row],[Regular Hours]]=0,Table1[[#This Row],[Regular Hours]]=""),VLOOKUP(Table1[[#This Row],[Position Title]],startingWages!$A$2:$D$200,2, FALSE),Table1[[#This Row],[Regular Wages]]/Table1[[#This Row],[Regular Hours]]),0)</f>
        <v>0</v>
      </c>
      <c r="V952" s="41">
        <f>IF(OR(Table1[[#This Row],[OvertimeHours]]="",Table1[[#This Row],[OvertimeHours]]=0),Table1[[#This Row],[Regular Hourly Wage]]*1.5,Table1[[#This Row],[OvertimeWages]]/Table1[[#This Row],[OvertimeHours]])</f>
        <v>0</v>
      </c>
      <c r="W952" s="41">
        <f>IF(OR(Table1[[#This Row],[Holiday Hours]]="",Table1[[#This Row],[Holiday Hours]]=0),Table1[[#This Row],[Regular Hourly Wage]],Table1[[#This Row],[Holiday Wages]]/Table1[[#This Row],[Holiday Hours]])</f>
        <v>0</v>
      </c>
      <c r="X952" s="41" t="str">
        <f>IF(Table1[[#This Row],[Regular Hourly Wage]]&lt;14.05,"$14.75",IF(Table1[[#This Row],[Regular Hourly Wage]]&lt;30,"5%","None"))</f>
        <v>$14.75</v>
      </c>
      <c r="Y952" s="41">
        <f>IF(Table1[[#This Row],[Wage Category]]="5%",Table1[[#This Row],[Regular Hourly Wage]]*1.05,IF(Table1[[#This Row],[Wage Category]]="$14.75",14.75,Table1[[#This Row],[Regular Hourly Wage]]))</f>
        <v>14.75</v>
      </c>
      <c r="Z952" s="41">
        <f>(1+IF(Table1[[#This Row],[Regular Hourly Wage]]=0,0.5,(Table1[[#This Row],[Overtime Hourly Wage]]-Table1[[#This Row],[Regular Hourly Wage]])/Table1[[#This Row],[Regular Hourly Wage]]))*Table1[[#This Row],[Regular Wage Cap]]</f>
        <v>22.125</v>
      </c>
      <c r="AA952" s="41">
        <f>(1+IF(Table1[[#This Row],[Regular Hourly Wage]]=0,0,(Table1[[#This Row],[Holiday Hourly Wage]]-Table1[[#This Row],[Regular Hourly Wage]])/Table1[[#This Row],[Regular Hourly Wage]]))*Table1[[#This Row],[Regular Wage Cap]]</f>
        <v>14.75</v>
      </c>
      <c r="AB952" s="41">
        <f>Table1[[#This Row],[Regular Hours3]]*Table1[[#This Row],[Regular Hourly Wage]]</f>
        <v>0</v>
      </c>
      <c r="AC952" s="41">
        <f>Table1[[#This Row],[OvertimeHours5]]*Table1[[#This Row],[Overtime Hourly Wage]]</f>
        <v>0</v>
      </c>
      <c r="AD952" s="41">
        <f>Table1[[#This Row],[Holiday Hours7]]*Table1[[#This Row],[Holiday Hourly Wage]]</f>
        <v>0</v>
      </c>
      <c r="AE952" s="41">
        <f>SUM(Table1[[#This Row],[Regular10]:[Holiday12]])</f>
        <v>0</v>
      </c>
      <c r="AF952" s="41">
        <f>Table1[[#This Row],[Regular Hours3]]*Table1[[#This Row],[Regular Wage Cap]]</f>
        <v>0</v>
      </c>
      <c r="AG952" s="41">
        <f>Table1[[#This Row],[OvertimeHours5]]*Table1[[#This Row],[Overtime Wage Cap]]</f>
        <v>0</v>
      </c>
      <c r="AH952" s="41">
        <f>Table1[[#This Row],[Holiday Hours7]]*Table1[[#This Row],[Holiday Wage Cap]]</f>
        <v>0</v>
      </c>
      <c r="AI952" s="41">
        <f>SUM(Table1[[#This Row],[Regular]:[Holiday]])</f>
        <v>0</v>
      </c>
      <c r="AJ952" s="41">
        <f>IF(Table1[[#This Row],[Total]]=0,0,Table1[[#This Row],[Total2]]-Table1[[#This Row],[Total]])</f>
        <v>0</v>
      </c>
      <c r="AK952" s="41">
        <f>Table1[[#This Row],[Difference]]*Table1[[#This Row],[DDS Funding Percent]]</f>
        <v>0</v>
      </c>
      <c r="AL952" s="41">
        <f>IF(Table1[[#This Row],[Regular Hourly Wage]]&lt;&gt;0,Table1[[#This Row],[Regular Wage Cap]]-Table1[[#This Row],[Regular Hourly Wage]],0)</f>
        <v>0</v>
      </c>
      <c r="AM952" s="38"/>
      <c r="AN952" s="41">
        <f>Table1[[#This Row],[Wage Difference]]*Table1[[#This Row],[Post Wage Increase Time Off Accruals (Hours)]]</f>
        <v>0</v>
      </c>
      <c r="AO952" s="41">
        <f>Table1[[#This Row],[Min Wage Time Off Accrual Expense]]*Table1[[#This Row],[DDS Funding Percent]]</f>
        <v>0</v>
      </c>
      <c r="AP952" s="1"/>
      <c r="AQ952" s="18"/>
    </row>
    <row r="953" spans="3:43" x14ac:dyDescent="0.25">
      <c r="C953" s="58"/>
      <c r="D953" s="57"/>
      <c r="K953" s="41">
        <f>SUM(Table1[[#This Row],[Regular Wages]],Table1[[#This Row],[OvertimeWages]],Table1[[#This Row],[Holiday Wages]],Table1[[#This Row],[Incentive Payments]])</f>
        <v>0</v>
      </c>
      <c r="L953" s="38"/>
      <c r="M953" s="38"/>
      <c r="N953" s="38"/>
      <c r="O953" s="38"/>
      <c r="P953" s="38"/>
      <c r="Q953" s="38"/>
      <c r="R953" s="38"/>
      <c r="S953" s="41">
        <f>SUM(Table1[[#This Row],[Regular Wages2]],Table1[[#This Row],[OvertimeWages4]],Table1[[#This Row],[Holiday Wages6]],Table1[[#This Row],[Incentive Payments8]])</f>
        <v>0</v>
      </c>
      <c r="T953" s="41">
        <f>SUM(Table1[[#This Row],[Total Pre Min Wage Wages]],Table1[[#This Row],[Total After Min Wage Wages]])</f>
        <v>0</v>
      </c>
      <c r="U953" s="41">
        <f>IFERROR(IF(OR(Table1[[#This Row],[Regular Hours]]=0,Table1[[#This Row],[Regular Hours]]=""),VLOOKUP(Table1[[#This Row],[Position Title]],startingWages!$A$2:$D$200,2, FALSE),Table1[[#This Row],[Regular Wages]]/Table1[[#This Row],[Regular Hours]]),0)</f>
        <v>0</v>
      </c>
      <c r="V953" s="41">
        <f>IF(OR(Table1[[#This Row],[OvertimeHours]]="",Table1[[#This Row],[OvertimeHours]]=0),Table1[[#This Row],[Regular Hourly Wage]]*1.5,Table1[[#This Row],[OvertimeWages]]/Table1[[#This Row],[OvertimeHours]])</f>
        <v>0</v>
      </c>
      <c r="W953" s="41">
        <f>IF(OR(Table1[[#This Row],[Holiday Hours]]="",Table1[[#This Row],[Holiday Hours]]=0),Table1[[#This Row],[Regular Hourly Wage]],Table1[[#This Row],[Holiday Wages]]/Table1[[#This Row],[Holiday Hours]])</f>
        <v>0</v>
      </c>
      <c r="X953" s="41" t="str">
        <f>IF(Table1[[#This Row],[Regular Hourly Wage]]&lt;14.05,"$14.75",IF(Table1[[#This Row],[Regular Hourly Wage]]&lt;30,"5%","None"))</f>
        <v>$14.75</v>
      </c>
      <c r="Y953" s="41">
        <f>IF(Table1[[#This Row],[Wage Category]]="5%",Table1[[#This Row],[Regular Hourly Wage]]*1.05,IF(Table1[[#This Row],[Wage Category]]="$14.75",14.75,Table1[[#This Row],[Regular Hourly Wage]]))</f>
        <v>14.75</v>
      </c>
      <c r="Z953" s="41">
        <f>(1+IF(Table1[[#This Row],[Regular Hourly Wage]]=0,0.5,(Table1[[#This Row],[Overtime Hourly Wage]]-Table1[[#This Row],[Regular Hourly Wage]])/Table1[[#This Row],[Regular Hourly Wage]]))*Table1[[#This Row],[Regular Wage Cap]]</f>
        <v>22.125</v>
      </c>
      <c r="AA953" s="41">
        <f>(1+IF(Table1[[#This Row],[Regular Hourly Wage]]=0,0,(Table1[[#This Row],[Holiday Hourly Wage]]-Table1[[#This Row],[Regular Hourly Wage]])/Table1[[#This Row],[Regular Hourly Wage]]))*Table1[[#This Row],[Regular Wage Cap]]</f>
        <v>14.75</v>
      </c>
      <c r="AB953" s="41">
        <f>Table1[[#This Row],[Regular Hours3]]*Table1[[#This Row],[Regular Hourly Wage]]</f>
        <v>0</v>
      </c>
      <c r="AC953" s="41">
        <f>Table1[[#This Row],[OvertimeHours5]]*Table1[[#This Row],[Overtime Hourly Wage]]</f>
        <v>0</v>
      </c>
      <c r="AD953" s="41">
        <f>Table1[[#This Row],[Holiday Hours7]]*Table1[[#This Row],[Holiday Hourly Wage]]</f>
        <v>0</v>
      </c>
      <c r="AE953" s="41">
        <f>SUM(Table1[[#This Row],[Regular10]:[Holiday12]])</f>
        <v>0</v>
      </c>
      <c r="AF953" s="41">
        <f>Table1[[#This Row],[Regular Hours3]]*Table1[[#This Row],[Regular Wage Cap]]</f>
        <v>0</v>
      </c>
      <c r="AG953" s="41">
        <f>Table1[[#This Row],[OvertimeHours5]]*Table1[[#This Row],[Overtime Wage Cap]]</f>
        <v>0</v>
      </c>
      <c r="AH953" s="41">
        <f>Table1[[#This Row],[Holiday Hours7]]*Table1[[#This Row],[Holiday Wage Cap]]</f>
        <v>0</v>
      </c>
      <c r="AI953" s="41">
        <f>SUM(Table1[[#This Row],[Regular]:[Holiday]])</f>
        <v>0</v>
      </c>
      <c r="AJ953" s="41">
        <f>IF(Table1[[#This Row],[Total]]=0,0,Table1[[#This Row],[Total2]]-Table1[[#This Row],[Total]])</f>
        <v>0</v>
      </c>
      <c r="AK953" s="41">
        <f>Table1[[#This Row],[Difference]]*Table1[[#This Row],[DDS Funding Percent]]</f>
        <v>0</v>
      </c>
      <c r="AL953" s="41">
        <f>IF(Table1[[#This Row],[Regular Hourly Wage]]&lt;&gt;0,Table1[[#This Row],[Regular Wage Cap]]-Table1[[#This Row],[Regular Hourly Wage]],0)</f>
        <v>0</v>
      </c>
      <c r="AM953" s="38"/>
      <c r="AN953" s="41">
        <f>Table1[[#This Row],[Wage Difference]]*Table1[[#This Row],[Post Wage Increase Time Off Accruals (Hours)]]</f>
        <v>0</v>
      </c>
      <c r="AO953" s="41">
        <f>Table1[[#This Row],[Min Wage Time Off Accrual Expense]]*Table1[[#This Row],[DDS Funding Percent]]</f>
        <v>0</v>
      </c>
      <c r="AP953" s="1"/>
      <c r="AQ953" s="18"/>
    </row>
    <row r="954" spans="3:43" x14ac:dyDescent="0.25">
      <c r="C954" s="58"/>
      <c r="D954" s="57"/>
      <c r="K954" s="41">
        <f>SUM(Table1[[#This Row],[Regular Wages]],Table1[[#This Row],[OvertimeWages]],Table1[[#This Row],[Holiday Wages]],Table1[[#This Row],[Incentive Payments]])</f>
        <v>0</v>
      </c>
      <c r="L954" s="38"/>
      <c r="M954" s="38"/>
      <c r="N954" s="38"/>
      <c r="O954" s="38"/>
      <c r="P954" s="38"/>
      <c r="Q954" s="38"/>
      <c r="R954" s="38"/>
      <c r="S954" s="41">
        <f>SUM(Table1[[#This Row],[Regular Wages2]],Table1[[#This Row],[OvertimeWages4]],Table1[[#This Row],[Holiday Wages6]],Table1[[#This Row],[Incentive Payments8]])</f>
        <v>0</v>
      </c>
      <c r="T954" s="41">
        <f>SUM(Table1[[#This Row],[Total Pre Min Wage Wages]],Table1[[#This Row],[Total After Min Wage Wages]])</f>
        <v>0</v>
      </c>
      <c r="U954" s="41">
        <f>IFERROR(IF(OR(Table1[[#This Row],[Regular Hours]]=0,Table1[[#This Row],[Regular Hours]]=""),VLOOKUP(Table1[[#This Row],[Position Title]],startingWages!$A$2:$D$200,2, FALSE),Table1[[#This Row],[Regular Wages]]/Table1[[#This Row],[Regular Hours]]),0)</f>
        <v>0</v>
      </c>
      <c r="V954" s="41">
        <f>IF(OR(Table1[[#This Row],[OvertimeHours]]="",Table1[[#This Row],[OvertimeHours]]=0),Table1[[#This Row],[Regular Hourly Wage]]*1.5,Table1[[#This Row],[OvertimeWages]]/Table1[[#This Row],[OvertimeHours]])</f>
        <v>0</v>
      </c>
      <c r="W954" s="41">
        <f>IF(OR(Table1[[#This Row],[Holiday Hours]]="",Table1[[#This Row],[Holiday Hours]]=0),Table1[[#This Row],[Regular Hourly Wage]],Table1[[#This Row],[Holiday Wages]]/Table1[[#This Row],[Holiday Hours]])</f>
        <v>0</v>
      </c>
      <c r="X954" s="41" t="str">
        <f>IF(Table1[[#This Row],[Regular Hourly Wage]]&lt;14.05,"$14.75",IF(Table1[[#This Row],[Regular Hourly Wage]]&lt;30,"5%","None"))</f>
        <v>$14.75</v>
      </c>
      <c r="Y954" s="41">
        <f>IF(Table1[[#This Row],[Wage Category]]="5%",Table1[[#This Row],[Regular Hourly Wage]]*1.05,IF(Table1[[#This Row],[Wage Category]]="$14.75",14.75,Table1[[#This Row],[Regular Hourly Wage]]))</f>
        <v>14.75</v>
      </c>
      <c r="Z954" s="41">
        <f>(1+IF(Table1[[#This Row],[Regular Hourly Wage]]=0,0.5,(Table1[[#This Row],[Overtime Hourly Wage]]-Table1[[#This Row],[Regular Hourly Wage]])/Table1[[#This Row],[Regular Hourly Wage]]))*Table1[[#This Row],[Regular Wage Cap]]</f>
        <v>22.125</v>
      </c>
      <c r="AA954" s="41">
        <f>(1+IF(Table1[[#This Row],[Regular Hourly Wage]]=0,0,(Table1[[#This Row],[Holiday Hourly Wage]]-Table1[[#This Row],[Regular Hourly Wage]])/Table1[[#This Row],[Regular Hourly Wage]]))*Table1[[#This Row],[Regular Wage Cap]]</f>
        <v>14.75</v>
      </c>
      <c r="AB954" s="41">
        <f>Table1[[#This Row],[Regular Hours3]]*Table1[[#This Row],[Regular Hourly Wage]]</f>
        <v>0</v>
      </c>
      <c r="AC954" s="41">
        <f>Table1[[#This Row],[OvertimeHours5]]*Table1[[#This Row],[Overtime Hourly Wage]]</f>
        <v>0</v>
      </c>
      <c r="AD954" s="41">
        <f>Table1[[#This Row],[Holiday Hours7]]*Table1[[#This Row],[Holiday Hourly Wage]]</f>
        <v>0</v>
      </c>
      <c r="AE954" s="41">
        <f>SUM(Table1[[#This Row],[Regular10]:[Holiday12]])</f>
        <v>0</v>
      </c>
      <c r="AF954" s="41">
        <f>Table1[[#This Row],[Regular Hours3]]*Table1[[#This Row],[Regular Wage Cap]]</f>
        <v>0</v>
      </c>
      <c r="AG954" s="41">
        <f>Table1[[#This Row],[OvertimeHours5]]*Table1[[#This Row],[Overtime Wage Cap]]</f>
        <v>0</v>
      </c>
      <c r="AH954" s="41">
        <f>Table1[[#This Row],[Holiday Hours7]]*Table1[[#This Row],[Holiday Wage Cap]]</f>
        <v>0</v>
      </c>
      <c r="AI954" s="41">
        <f>SUM(Table1[[#This Row],[Regular]:[Holiday]])</f>
        <v>0</v>
      </c>
      <c r="AJ954" s="41">
        <f>IF(Table1[[#This Row],[Total]]=0,0,Table1[[#This Row],[Total2]]-Table1[[#This Row],[Total]])</f>
        <v>0</v>
      </c>
      <c r="AK954" s="41">
        <f>Table1[[#This Row],[Difference]]*Table1[[#This Row],[DDS Funding Percent]]</f>
        <v>0</v>
      </c>
      <c r="AL954" s="41">
        <f>IF(Table1[[#This Row],[Regular Hourly Wage]]&lt;&gt;0,Table1[[#This Row],[Regular Wage Cap]]-Table1[[#This Row],[Regular Hourly Wage]],0)</f>
        <v>0</v>
      </c>
      <c r="AM954" s="38"/>
      <c r="AN954" s="41">
        <f>Table1[[#This Row],[Wage Difference]]*Table1[[#This Row],[Post Wage Increase Time Off Accruals (Hours)]]</f>
        <v>0</v>
      </c>
      <c r="AO954" s="41">
        <f>Table1[[#This Row],[Min Wage Time Off Accrual Expense]]*Table1[[#This Row],[DDS Funding Percent]]</f>
        <v>0</v>
      </c>
      <c r="AP954" s="1"/>
      <c r="AQ954" s="18"/>
    </row>
    <row r="955" spans="3:43" x14ac:dyDescent="0.25">
      <c r="C955" s="58"/>
      <c r="D955" s="57"/>
      <c r="K955" s="41">
        <f>SUM(Table1[[#This Row],[Regular Wages]],Table1[[#This Row],[OvertimeWages]],Table1[[#This Row],[Holiday Wages]],Table1[[#This Row],[Incentive Payments]])</f>
        <v>0</v>
      </c>
      <c r="L955" s="38"/>
      <c r="M955" s="38"/>
      <c r="N955" s="38"/>
      <c r="O955" s="38"/>
      <c r="P955" s="38"/>
      <c r="Q955" s="38"/>
      <c r="R955" s="38"/>
      <c r="S955" s="41">
        <f>SUM(Table1[[#This Row],[Regular Wages2]],Table1[[#This Row],[OvertimeWages4]],Table1[[#This Row],[Holiday Wages6]],Table1[[#This Row],[Incentive Payments8]])</f>
        <v>0</v>
      </c>
      <c r="T955" s="41">
        <f>SUM(Table1[[#This Row],[Total Pre Min Wage Wages]],Table1[[#This Row],[Total After Min Wage Wages]])</f>
        <v>0</v>
      </c>
      <c r="U955" s="41">
        <f>IFERROR(IF(OR(Table1[[#This Row],[Regular Hours]]=0,Table1[[#This Row],[Regular Hours]]=""),VLOOKUP(Table1[[#This Row],[Position Title]],startingWages!$A$2:$D$200,2, FALSE),Table1[[#This Row],[Regular Wages]]/Table1[[#This Row],[Regular Hours]]),0)</f>
        <v>0</v>
      </c>
      <c r="V955" s="41">
        <f>IF(OR(Table1[[#This Row],[OvertimeHours]]="",Table1[[#This Row],[OvertimeHours]]=0),Table1[[#This Row],[Regular Hourly Wage]]*1.5,Table1[[#This Row],[OvertimeWages]]/Table1[[#This Row],[OvertimeHours]])</f>
        <v>0</v>
      </c>
      <c r="W955" s="41">
        <f>IF(OR(Table1[[#This Row],[Holiday Hours]]="",Table1[[#This Row],[Holiday Hours]]=0),Table1[[#This Row],[Regular Hourly Wage]],Table1[[#This Row],[Holiday Wages]]/Table1[[#This Row],[Holiday Hours]])</f>
        <v>0</v>
      </c>
      <c r="X955" s="41" t="str">
        <f>IF(Table1[[#This Row],[Regular Hourly Wage]]&lt;14.05,"$14.75",IF(Table1[[#This Row],[Regular Hourly Wage]]&lt;30,"5%","None"))</f>
        <v>$14.75</v>
      </c>
      <c r="Y955" s="41">
        <f>IF(Table1[[#This Row],[Wage Category]]="5%",Table1[[#This Row],[Regular Hourly Wage]]*1.05,IF(Table1[[#This Row],[Wage Category]]="$14.75",14.75,Table1[[#This Row],[Regular Hourly Wage]]))</f>
        <v>14.75</v>
      </c>
      <c r="Z955" s="41">
        <f>(1+IF(Table1[[#This Row],[Regular Hourly Wage]]=0,0.5,(Table1[[#This Row],[Overtime Hourly Wage]]-Table1[[#This Row],[Regular Hourly Wage]])/Table1[[#This Row],[Regular Hourly Wage]]))*Table1[[#This Row],[Regular Wage Cap]]</f>
        <v>22.125</v>
      </c>
      <c r="AA955" s="41">
        <f>(1+IF(Table1[[#This Row],[Regular Hourly Wage]]=0,0,(Table1[[#This Row],[Holiday Hourly Wage]]-Table1[[#This Row],[Regular Hourly Wage]])/Table1[[#This Row],[Regular Hourly Wage]]))*Table1[[#This Row],[Regular Wage Cap]]</f>
        <v>14.75</v>
      </c>
      <c r="AB955" s="41">
        <f>Table1[[#This Row],[Regular Hours3]]*Table1[[#This Row],[Regular Hourly Wage]]</f>
        <v>0</v>
      </c>
      <c r="AC955" s="41">
        <f>Table1[[#This Row],[OvertimeHours5]]*Table1[[#This Row],[Overtime Hourly Wage]]</f>
        <v>0</v>
      </c>
      <c r="AD955" s="41">
        <f>Table1[[#This Row],[Holiday Hours7]]*Table1[[#This Row],[Holiday Hourly Wage]]</f>
        <v>0</v>
      </c>
      <c r="AE955" s="41">
        <f>SUM(Table1[[#This Row],[Regular10]:[Holiday12]])</f>
        <v>0</v>
      </c>
      <c r="AF955" s="41">
        <f>Table1[[#This Row],[Regular Hours3]]*Table1[[#This Row],[Regular Wage Cap]]</f>
        <v>0</v>
      </c>
      <c r="AG955" s="41">
        <f>Table1[[#This Row],[OvertimeHours5]]*Table1[[#This Row],[Overtime Wage Cap]]</f>
        <v>0</v>
      </c>
      <c r="AH955" s="41">
        <f>Table1[[#This Row],[Holiday Hours7]]*Table1[[#This Row],[Holiday Wage Cap]]</f>
        <v>0</v>
      </c>
      <c r="AI955" s="41">
        <f>SUM(Table1[[#This Row],[Regular]:[Holiday]])</f>
        <v>0</v>
      </c>
      <c r="AJ955" s="41">
        <f>IF(Table1[[#This Row],[Total]]=0,0,Table1[[#This Row],[Total2]]-Table1[[#This Row],[Total]])</f>
        <v>0</v>
      </c>
      <c r="AK955" s="41">
        <f>Table1[[#This Row],[Difference]]*Table1[[#This Row],[DDS Funding Percent]]</f>
        <v>0</v>
      </c>
      <c r="AL955" s="41">
        <f>IF(Table1[[#This Row],[Regular Hourly Wage]]&lt;&gt;0,Table1[[#This Row],[Regular Wage Cap]]-Table1[[#This Row],[Regular Hourly Wage]],0)</f>
        <v>0</v>
      </c>
      <c r="AM955" s="38"/>
      <c r="AN955" s="41">
        <f>Table1[[#This Row],[Wage Difference]]*Table1[[#This Row],[Post Wage Increase Time Off Accruals (Hours)]]</f>
        <v>0</v>
      </c>
      <c r="AO955" s="41">
        <f>Table1[[#This Row],[Min Wage Time Off Accrual Expense]]*Table1[[#This Row],[DDS Funding Percent]]</f>
        <v>0</v>
      </c>
      <c r="AP955" s="1"/>
      <c r="AQ955" s="18"/>
    </row>
    <row r="956" spans="3:43" x14ac:dyDescent="0.25">
      <c r="C956" s="58"/>
      <c r="D956" s="57"/>
      <c r="K956" s="41">
        <f>SUM(Table1[[#This Row],[Regular Wages]],Table1[[#This Row],[OvertimeWages]],Table1[[#This Row],[Holiday Wages]],Table1[[#This Row],[Incentive Payments]])</f>
        <v>0</v>
      </c>
      <c r="L956" s="38"/>
      <c r="M956" s="38"/>
      <c r="N956" s="38"/>
      <c r="O956" s="38"/>
      <c r="P956" s="38"/>
      <c r="Q956" s="38"/>
      <c r="R956" s="38"/>
      <c r="S956" s="41">
        <f>SUM(Table1[[#This Row],[Regular Wages2]],Table1[[#This Row],[OvertimeWages4]],Table1[[#This Row],[Holiday Wages6]],Table1[[#This Row],[Incentive Payments8]])</f>
        <v>0</v>
      </c>
      <c r="T956" s="41">
        <f>SUM(Table1[[#This Row],[Total Pre Min Wage Wages]],Table1[[#This Row],[Total After Min Wage Wages]])</f>
        <v>0</v>
      </c>
      <c r="U956" s="41">
        <f>IFERROR(IF(OR(Table1[[#This Row],[Regular Hours]]=0,Table1[[#This Row],[Regular Hours]]=""),VLOOKUP(Table1[[#This Row],[Position Title]],startingWages!$A$2:$D$200,2, FALSE),Table1[[#This Row],[Regular Wages]]/Table1[[#This Row],[Regular Hours]]),0)</f>
        <v>0</v>
      </c>
      <c r="V956" s="41">
        <f>IF(OR(Table1[[#This Row],[OvertimeHours]]="",Table1[[#This Row],[OvertimeHours]]=0),Table1[[#This Row],[Regular Hourly Wage]]*1.5,Table1[[#This Row],[OvertimeWages]]/Table1[[#This Row],[OvertimeHours]])</f>
        <v>0</v>
      </c>
      <c r="W956" s="41">
        <f>IF(OR(Table1[[#This Row],[Holiday Hours]]="",Table1[[#This Row],[Holiday Hours]]=0),Table1[[#This Row],[Regular Hourly Wage]],Table1[[#This Row],[Holiday Wages]]/Table1[[#This Row],[Holiday Hours]])</f>
        <v>0</v>
      </c>
      <c r="X956" s="41" t="str">
        <f>IF(Table1[[#This Row],[Regular Hourly Wage]]&lt;14.05,"$14.75",IF(Table1[[#This Row],[Regular Hourly Wage]]&lt;30,"5%","None"))</f>
        <v>$14.75</v>
      </c>
      <c r="Y956" s="41">
        <f>IF(Table1[[#This Row],[Wage Category]]="5%",Table1[[#This Row],[Regular Hourly Wage]]*1.05,IF(Table1[[#This Row],[Wage Category]]="$14.75",14.75,Table1[[#This Row],[Regular Hourly Wage]]))</f>
        <v>14.75</v>
      </c>
      <c r="Z956" s="41">
        <f>(1+IF(Table1[[#This Row],[Regular Hourly Wage]]=0,0.5,(Table1[[#This Row],[Overtime Hourly Wage]]-Table1[[#This Row],[Regular Hourly Wage]])/Table1[[#This Row],[Regular Hourly Wage]]))*Table1[[#This Row],[Regular Wage Cap]]</f>
        <v>22.125</v>
      </c>
      <c r="AA956" s="41">
        <f>(1+IF(Table1[[#This Row],[Regular Hourly Wage]]=0,0,(Table1[[#This Row],[Holiday Hourly Wage]]-Table1[[#This Row],[Regular Hourly Wage]])/Table1[[#This Row],[Regular Hourly Wage]]))*Table1[[#This Row],[Regular Wage Cap]]</f>
        <v>14.75</v>
      </c>
      <c r="AB956" s="41">
        <f>Table1[[#This Row],[Regular Hours3]]*Table1[[#This Row],[Regular Hourly Wage]]</f>
        <v>0</v>
      </c>
      <c r="AC956" s="41">
        <f>Table1[[#This Row],[OvertimeHours5]]*Table1[[#This Row],[Overtime Hourly Wage]]</f>
        <v>0</v>
      </c>
      <c r="AD956" s="41">
        <f>Table1[[#This Row],[Holiday Hours7]]*Table1[[#This Row],[Holiday Hourly Wage]]</f>
        <v>0</v>
      </c>
      <c r="AE956" s="41">
        <f>SUM(Table1[[#This Row],[Regular10]:[Holiday12]])</f>
        <v>0</v>
      </c>
      <c r="AF956" s="41">
        <f>Table1[[#This Row],[Regular Hours3]]*Table1[[#This Row],[Regular Wage Cap]]</f>
        <v>0</v>
      </c>
      <c r="AG956" s="41">
        <f>Table1[[#This Row],[OvertimeHours5]]*Table1[[#This Row],[Overtime Wage Cap]]</f>
        <v>0</v>
      </c>
      <c r="AH956" s="41">
        <f>Table1[[#This Row],[Holiday Hours7]]*Table1[[#This Row],[Holiday Wage Cap]]</f>
        <v>0</v>
      </c>
      <c r="AI956" s="41">
        <f>SUM(Table1[[#This Row],[Regular]:[Holiday]])</f>
        <v>0</v>
      </c>
      <c r="AJ956" s="41">
        <f>IF(Table1[[#This Row],[Total]]=0,0,Table1[[#This Row],[Total2]]-Table1[[#This Row],[Total]])</f>
        <v>0</v>
      </c>
      <c r="AK956" s="41">
        <f>Table1[[#This Row],[Difference]]*Table1[[#This Row],[DDS Funding Percent]]</f>
        <v>0</v>
      </c>
      <c r="AL956" s="41">
        <f>IF(Table1[[#This Row],[Regular Hourly Wage]]&lt;&gt;0,Table1[[#This Row],[Regular Wage Cap]]-Table1[[#This Row],[Regular Hourly Wage]],0)</f>
        <v>0</v>
      </c>
      <c r="AM956" s="38"/>
      <c r="AN956" s="41">
        <f>Table1[[#This Row],[Wage Difference]]*Table1[[#This Row],[Post Wage Increase Time Off Accruals (Hours)]]</f>
        <v>0</v>
      </c>
      <c r="AO956" s="41">
        <f>Table1[[#This Row],[Min Wage Time Off Accrual Expense]]*Table1[[#This Row],[DDS Funding Percent]]</f>
        <v>0</v>
      </c>
      <c r="AP956" s="1"/>
      <c r="AQ956" s="18"/>
    </row>
    <row r="957" spans="3:43" x14ac:dyDescent="0.25">
      <c r="C957" s="58"/>
      <c r="D957" s="57"/>
      <c r="K957" s="41">
        <f>SUM(Table1[[#This Row],[Regular Wages]],Table1[[#This Row],[OvertimeWages]],Table1[[#This Row],[Holiday Wages]],Table1[[#This Row],[Incentive Payments]])</f>
        <v>0</v>
      </c>
      <c r="L957" s="38"/>
      <c r="M957" s="38"/>
      <c r="N957" s="38"/>
      <c r="O957" s="38"/>
      <c r="P957" s="38"/>
      <c r="Q957" s="38"/>
      <c r="R957" s="38"/>
      <c r="S957" s="41">
        <f>SUM(Table1[[#This Row],[Regular Wages2]],Table1[[#This Row],[OvertimeWages4]],Table1[[#This Row],[Holiday Wages6]],Table1[[#This Row],[Incentive Payments8]])</f>
        <v>0</v>
      </c>
      <c r="T957" s="41">
        <f>SUM(Table1[[#This Row],[Total Pre Min Wage Wages]],Table1[[#This Row],[Total After Min Wage Wages]])</f>
        <v>0</v>
      </c>
      <c r="U957" s="41">
        <f>IFERROR(IF(OR(Table1[[#This Row],[Regular Hours]]=0,Table1[[#This Row],[Regular Hours]]=""),VLOOKUP(Table1[[#This Row],[Position Title]],startingWages!$A$2:$D$200,2, FALSE),Table1[[#This Row],[Regular Wages]]/Table1[[#This Row],[Regular Hours]]),0)</f>
        <v>0</v>
      </c>
      <c r="V957" s="41">
        <f>IF(OR(Table1[[#This Row],[OvertimeHours]]="",Table1[[#This Row],[OvertimeHours]]=0),Table1[[#This Row],[Regular Hourly Wage]]*1.5,Table1[[#This Row],[OvertimeWages]]/Table1[[#This Row],[OvertimeHours]])</f>
        <v>0</v>
      </c>
      <c r="W957" s="41">
        <f>IF(OR(Table1[[#This Row],[Holiday Hours]]="",Table1[[#This Row],[Holiday Hours]]=0),Table1[[#This Row],[Regular Hourly Wage]],Table1[[#This Row],[Holiday Wages]]/Table1[[#This Row],[Holiday Hours]])</f>
        <v>0</v>
      </c>
      <c r="X957" s="41" t="str">
        <f>IF(Table1[[#This Row],[Regular Hourly Wage]]&lt;14.05,"$14.75",IF(Table1[[#This Row],[Regular Hourly Wage]]&lt;30,"5%","None"))</f>
        <v>$14.75</v>
      </c>
      <c r="Y957" s="41">
        <f>IF(Table1[[#This Row],[Wage Category]]="5%",Table1[[#This Row],[Regular Hourly Wage]]*1.05,IF(Table1[[#This Row],[Wage Category]]="$14.75",14.75,Table1[[#This Row],[Regular Hourly Wage]]))</f>
        <v>14.75</v>
      </c>
      <c r="Z957" s="41">
        <f>(1+IF(Table1[[#This Row],[Regular Hourly Wage]]=0,0.5,(Table1[[#This Row],[Overtime Hourly Wage]]-Table1[[#This Row],[Regular Hourly Wage]])/Table1[[#This Row],[Regular Hourly Wage]]))*Table1[[#This Row],[Regular Wage Cap]]</f>
        <v>22.125</v>
      </c>
      <c r="AA957" s="41">
        <f>(1+IF(Table1[[#This Row],[Regular Hourly Wage]]=0,0,(Table1[[#This Row],[Holiday Hourly Wage]]-Table1[[#This Row],[Regular Hourly Wage]])/Table1[[#This Row],[Regular Hourly Wage]]))*Table1[[#This Row],[Regular Wage Cap]]</f>
        <v>14.75</v>
      </c>
      <c r="AB957" s="41">
        <f>Table1[[#This Row],[Regular Hours3]]*Table1[[#This Row],[Regular Hourly Wage]]</f>
        <v>0</v>
      </c>
      <c r="AC957" s="41">
        <f>Table1[[#This Row],[OvertimeHours5]]*Table1[[#This Row],[Overtime Hourly Wage]]</f>
        <v>0</v>
      </c>
      <c r="AD957" s="41">
        <f>Table1[[#This Row],[Holiday Hours7]]*Table1[[#This Row],[Holiday Hourly Wage]]</f>
        <v>0</v>
      </c>
      <c r="AE957" s="41">
        <f>SUM(Table1[[#This Row],[Regular10]:[Holiday12]])</f>
        <v>0</v>
      </c>
      <c r="AF957" s="41">
        <f>Table1[[#This Row],[Regular Hours3]]*Table1[[#This Row],[Regular Wage Cap]]</f>
        <v>0</v>
      </c>
      <c r="AG957" s="41">
        <f>Table1[[#This Row],[OvertimeHours5]]*Table1[[#This Row],[Overtime Wage Cap]]</f>
        <v>0</v>
      </c>
      <c r="AH957" s="41">
        <f>Table1[[#This Row],[Holiday Hours7]]*Table1[[#This Row],[Holiday Wage Cap]]</f>
        <v>0</v>
      </c>
      <c r="AI957" s="41">
        <f>SUM(Table1[[#This Row],[Regular]:[Holiday]])</f>
        <v>0</v>
      </c>
      <c r="AJ957" s="41">
        <f>IF(Table1[[#This Row],[Total]]=0,0,Table1[[#This Row],[Total2]]-Table1[[#This Row],[Total]])</f>
        <v>0</v>
      </c>
      <c r="AK957" s="41">
        <f>Table1[[#This Row],[Difference]]*Table1[[#This Row],[DDS Funding Percent]]</f>
        <v>0</v>
      </c>
      <c r="AL957" s="41">
        <f>IF(Table1[[#This Row],[Regular Hourly Wage]]&lt;&gt;0,Table1[[#This Row],[Regular Wage Cap]]-Table1[[#This Row],[Regular Hourly Wage]],0)</f>
        <v>0</v>
      </c>
      <c r="AM957" s="38"/>
      <c r="AN957" s="41">
        <f>Table1[[#This Row],[Wage Difference]]*Table1[[#This Row],[Post Wage Increase Time Off Accruals (Hours)]]</f>
        <v>0</v>
      </c>
      <c r="AO957" s="41">
        <f>Table1[[#This Row],[Min Wage Time Off Accrual Expense]]*Table1[[#This Row],[DDS Funding Percent]]</f>
        <v>0</v>
      </c>
      <c r="AP957" s="1"/>
      <c r="AQ957" s="18"/>
    </row>
    <row r="958" spans="3:43" x14ac:dyDescent="0.25">
      <c r="C958" s="58"/>
      <c r="D958" s="57"/>
      <c r="K958" s="41">
        <f>SUM(Table1[[#This Row],[Regular Wages]],Table1[[#This Row],[OvertimeWages]],Table1[[#This Row],[Holiday Wages]],Table1[[#This Row],[Incentive Payments]])</f>
        <v>0</v>
      </c>
      <c r="L958" s="38"/>
      <c r="M958" s="38"/>
      <c r="N958" s="38"/>
      <c r="O958" s="38"/>
      <c r="P958" s="38"/>
      <c r="Q958" s="38"/>
      <c r="R958" s="38"/>
      <c r="S958" s="41">
        <f>SUM(Table1[[#This Row],[Regular Wages2]],Table1[[#This Row],[OvertimeWages4]],Table1[[#This Row],[Holiday Wages6]],Table1[[#This Row],[Incentive Payments8]])</f>
        <v>0</v>
      </c>
      <c r="T958" s="41">
        <f>SUM(Table1[[#This Row],[Total Pre Min Wage Wages]],Table1[[#This Row],[Total After Min Wage Wages]])</f>
        <v>0</v>
      </c>
      <c r="U958" s="41">
        <f>IFERROR(IF(OR(Table1[[#This Row],[Regular Hours]]=0,Table1[[#This Row],[Regular Hours]]=""),VLOOKUP(Table1[[#This Row],[Position Title]],startingWages!$A$2:$D$200,2, FALSE),Table1[[#This Row],[Regular Wages]]/Table1[[#This Row],[Regular Hours]]),0)</f>
        <v>0</v>
      </c>
      <c r="V958" s="41">
        <f>IF(OR(Table1[[#This Row],[OvertimeHours]]="",Table1[[#This Row],[OvertimeHours]]=0),Table1[[#This Row],[Regular Hourly Wage]]*1.5,Table1[[#This Row],[OvertimeWages]]/Table1[[#This Row],[OvertimeHours]])</f>
        <v>0</v>
      </c>
      <c r="W958" s="41">
        <f>IF(OR(Table1[[#This Row],[Holiday Hours]]="",Table1[[#This Row],[Holiday Hours]]=0),Table1[[#This Row],[Regular Hourly Wage]],Table1[[#This Row],[Holiday Wages]]/Table1[[#This Row],[Holiday Hours]])</f>
        <v>0</v>
      </c>
      <c r="X958" s="41" t="str">
        <f>IF(Table1[[#This Row],[Regular Hourly Wage]]&lt;14.05,"$14.75",IF(Table1[[#This Row],[Regular Hourly Wage]]&lt;30,"5%","None"))</f>
        <v>$14.75</v>
      </c>
      <c r="Y958" s="41">
        <f>IF(Table1[[#This Row],[Wage Category]]="5%",Table1[[#This Row],[Regular Hourly Wage]]*1.05,IF(Table1[[#This Row],[Wage Category]]="$14.75",14.75,Table1[[#This Row],[Regular Hourly Wage]]))</f>
        <v>14.75</v>
      </c>
      <c r="Z958" s="41">
        <f>(1+IF(Table1[[#This Row],[Regular Hourly Wage]]=0,0.5,(Table1[[#This Row],[Overtime Hourly Wage]]-Table1[[#This Row],[Regular Hourly Wage]])/Table1[[#This Row],[Regular Hourly Wage]]))*Table1[[#This Row],[Regular Wage Cap]]</f>
        <v>22.125</v>
      </c>
      <c r="AA958" s="41">
        <f>(1+IF(Table1[[#This Row],[Regular Hourly Wage]]=0,0,(Table1[[#This Row],[Holiday Hourly Wage]]-Table1[[#This Row],[Regular Hourly Wage]])/Table1[[#This Row],[Regular Hourly Wage]]))*Table1[[#This Row],[Regular Wage Cap]]</f>
        <v>14.75</v>
      </c>
      <c r="AB958" s="41">
        <f>Table1[[#This Row],[Regular Hours3]]*Table1[[#This Row],[Regular Hourly Wage]]</f>
        <v>0</v>
      </c>
      <c r="AC958" s="41">
        <f>Table1[[#This Row],[OvertimeHours5]]*Table1[[#This Row],[Overtime Hourly Wage]]</f>
        <v>0</v>
      </c>
      <c r="AD958" s="41">
        <f>Table1[[#This Row],[Holiday Hours7]]*Table1[[#This Row],[Holiday Hourly Wage]]</f>
        <v>0</v>
      </c>
      <c r="AE958" s="41">
        <f>SUM(Table1[[#This Row],[Regular10]:[Holiday12]])</f>
        <v>0</v>
      </c>
      <c r="AF958" s="41">
        <f>Table1[[#This Row],[Regular Hours3]]*Table1[[#This Row],[Regular Wage Cap]]</f>
        <v>0</v>
      </c>
      <c r="AG958" s="41">
        <f>Table1[[#This Row],[OvertimeHours5]]*Table1[[#This Row],[Overtime Wage Cap]]</f>
        <v>0</v>
      </c>
      <c r="AH958" s="41">
        <f>Table1[[#This Row],[Holiday Hours7]]*Table1[[#This Row],[Holiday Wage Cap]]</f>
        <v>0</v>
      </c>
      <c r="AI958" s="41">
        <f>SUM(Table1[[#This Row],[Regular]:[Holiday]])</f>
        <v>0</v>
      </c>
      <c r="AJ958" s="41">
        <f>IF(Table1[[#This Row],[Total]]=0,0,Table1[[#This Row],[Total2]]-Table1[[#This Row],[Total]])</f>
        <v>0</v>
      </c>
      <c r="AK958" s="41">
        <f>Table1[[#This Row],[Difference]]*Table1[[#This Row],[DDS Funding Percent]]</f>
        <v>0</v>
      </c>
      <c r="AL958" s="41">
        <f>IF(Table1[[#This Row],[Regular Hourly Wage]]&lt;&gt;0,Table1[[#This Row],[Regular Wage Cap]]-Table1[[#This Row],[Regular Hourly Wage]],0)</f>
        <v>0</v>
      </c>
      <c r="AM958" s="38"/>
      <c r="AN958" s="41">
        <f>Table1[[#This Row],[Wage Difference]]*Table1[[#This Row],[Post Wage Increase Time Off Accruals (Hours)]]</f>
        <v>0</v>
      </c>
      <c r="AO958" s="41">
        <f>Table1[[#This Row],[Min Wage Time Off Accrual Expense]]*Table1[[#This Row],[DDS Funding Percent]]</f>
        <v>0</v>
      </c>
      <c r="AP958" s="1"/>
      <c r="AQ958" s="18"/>
    </row>
    <row r="959" spans="3:43" x14ac:dyDescent="0.25">
      <c r="C959" s="58"/>
      <c r="D959" s="57"/>
      <c r="K959" s="41">
        <f>SUM(Table1[[#This Row],[Regular Wages]],Table1[[#This Row],[OvertimeWages]],Table1[[#This Row],[Holiday Wages]],Table1[[#This Row],[Incentive Payments]])</f>
        <v>0</v>
      </c>
      <c r="L959" s="38"/>
      <c r="M959" s="38"/>
      <c r="N959" s="38"/>
      <c r="O959" s="38"/>
      <c r="P959" s="38"/>
      <c r="Q959" s="38"/>
      <c r="R959" s="38"/>
      <c r="S959" s="41">
        <f>SUM(Table1[[#This Row],[Regular Wages2]],Table1[[#This Row],[OvertimeWages4]],Table1[[#This Row],[Holiday Wages6]],Table1[[#This Row],[Incentive Payments8]])</f>
        <v>0</v>
      </c>
      <c r="T959" s="41">
        <f>SUM(Table1[[#This Row],[Total Pre Min Wage Wages]],Table1[[#This Row],[Total After Min Wage Wages]])</f>
        <v>0</v>
      </c>
      <c r="U959" s="41">
        <f>IFERROR(IF(OR(Table1[[#This Row],[Regular Hours]]=0,Table1[[#This Row],[Regular Hours]]=""),VLOOKUP(Table1[[#This Row],[Position Title]],startingWages!$A$2:$D$200,2, FALSE),Table1[[#This Row],[Regular Wages]]/Table1[[#This Row],[Regular Hours]]),0)</f>
        <v>0</v>
      </c>
      <c r="V959" s="41">
        <f>IF(OR(Table1[[#This Row],[OvertimeHours]]="",Table1[[#This Row],[OvertimeHours]]=0),Table1[[#This Row],[Regular Hourly Wage]]*1.5,Table1[[#This Row],[OvertimeWages]]/Table1[[#This Row],[OvertimeHours]])</f>
        <v>0</v>
      </c>
      <c r="W959" s="41">
        <f>IF(OR(Table1[[#This Row],[Holiday Hours]]="",Table1[[#This Row],[Holiday Hours]]=0),Table1[[#This Row],[Regular Hourly Wage]],Table1[[#This Row],[Holiday Wages]]/Table1[[#This Row],[Holiday Hours]])</f>
        <v>0</v>
      </c>
      <c r="X959" s="41" t="str">
        <f>IF(Table1[[#This Row],[Regular Hourly Wage]]&lt;14.05,"$14.75",IF(Table1[[#This Row],[Regular Hourly Wage]]&lt;30,"5%","None"))</f>
        <v>$14.75</v>
      </c>
      <c r="Y959" s="41">
        <f>IF(Table1[[#This Row],[Wage Category]]="5%",Table1[[#This Row],[Regular Hourly Wage]]*1.05,IF(Table1[[#This Row],[Wage Category]]="$14.75",14.75,Table1[[#This Row],[Regular Hourly Wage]]))</f>
        <v>14.75</v>
      </c>
      <c r="Z959" s="41">
        <f>(1+IF(Table1[[#This Row],[Regular Hourly Wage]]=0,0.5,(Table1[[#This Row],[Overtime Hourly Wage]]-Table1[[#This Row],[Regular Hourly Wage]])/Table1[[#This Row],[Regular Hourly Wage]]))*Table1[[#This Row],[Regular Wage Cap]]</f>
        <v>22.125</v>
      </c>
      <c r="AA959" s="41">
        <f>(1+IF(Table1[[#This Row],[Regular Hourly Wage]]=0,0,(Table1[[#This Row],[Holiday Hourly Wage]]-Table1[[#This Row],[Regular Hourly Wage]])/Table1[[#This Row],[Regular Hourly Wage]]))*Table1[[#This Row],[Regular Wage Cap]]</f>
        <v>14.75</v>
      </c>
      <c r="AB959" s="41">
        <f>Table1[[#This Row],[Regular Hours3]]*Table1[[#This Row],[Regular Hourly Wage]]</f>
        <v>0</v>
      </c>
      <c r="AC959" s="41">
        <f>Table1[[#This Row],[OvertimeHours5]]*Table1[[#This Row],[Overtime Hourly Wage]]</f>
        <v>0</v>
      </c>
      <c r="AD959" s="41">
        <f>Table1[[#This Row],[Holiday Hours7]]*Table1[[#This Row],[Holiday Hourly Wage]]</f>
        <v>0</v>
      </c>
      <c r="AE959" s="41">
        <f>SUM(Table1[[#This Row],[Regular10]:[Holiday12]])</f>
        <v>0</v>
      </c>
      <c r="AF959" s="41">
        <f>Table1[[#This Row],[Regular Hours3]]*Table1[[#This Row],[Regular Wage Cap]]</f>
        <v>0</v>
      </c>
      <c r="AG959" s="41">
        <f>Table1[[#This Row],[OvertimeHours5]]*Table1[[#This Row],[Overtime Wage Cap]]</f>
        <v>0</v>
      </c>
      <c r="AH959" s="41">
        <f>Table1[[#This Row],[Holiday Hours7]]*Table1[[#This Row],[Holiday Wage Cap]]</f>
        <v>0</v>
      </c>
      <c r="AI959" s="41">
        <f>SUM(Table1[[#This Row],[Regular]:[Holiday]])</f>
        <v>0</v>
      </c>
      <c r="AJ959" s="41">
        <f>IF(Table1[[#This Row],[Total]]=0,0,Table1[[#This Row],[Total2]]-Table1[[#This Row],[Total]])</f>
        <v>0</v>
      </c>
      <c r="AK959" s="41">
        <f>Table1[[#This Row],[Difference]]*Table1[[#This Row],[DDS Funding Percent]]</f>
        <v>0</v>
      </c>
      <c r="AL959" s="41">
        <f>IF(Table1[[#This Row],[Regular Hourly Wage]]&lt;&gt;0,Table1[[#This Row],[Regular Wage Cap]]-Table1[[#This Row],[Regular Hourly Wage]],0)</f>
        <v>0</v>
      </c>
      <c r="AM959" s="38"/>
      <c r="AN959" s="41">
        <f>Table1[[#This Row],[Wage Difference]]*Table1[[#This Row],[Post Wage Increase Time Off Accruals (Hours)]]</f>
        <v>0</v>
      </c>
      <c r="AO959" s="41">
        <f>Table1[[#This Row],[Min Wage Time Off Accrual Expense]]*Table1[[#This Row],[DDS Funding Percent]]</f>
        <v>0</v>
      </c>
      <c r="AP959" s="1"/>
      <c r="AQ959" s="18"/>
    </row>
    <row r="960" spans="3:43" x14ac:dyDescent="0.25">
      <c r="C960" s="58"/>
      <c r="D960" s="57"/>
      <c r="K960" s="41">
        <f>SUM(Table1[[#This Row],[Regular Wages]],Table1[[#This Row],[OvertimeWages]],Table1[[#This Row],[Holiday Wages]],Table1[[#This Row],[Incentive Payments]])</f>
        <v>0</v>
      </c>
      <c r="L960" s="38"/>
      <c r="M960" s="38"/>
      <c r="N960" s="38"/>
      <c r="O960" s="38"/>
      <c r="P960" s="38"/>
      <c r="Q960" s="38"/>
      <c r="R960" s="38"/>
      <c r="S960" s="41">
        <f>SUM(Table1[[#This Row],[Regular Wages2]],Table1[[#This Row],[OvertimeWages4]],Table1[[#This Row],[Holiday Wages6]],Table1[[#This Row],[Incentive Payments8]])</f>
        <v>0</v>
      </c>
      <c r="T960" s="41">
        <f>SUM(Table1[[#This Row],[Total Pre Min Wage Wages]],Table1[[#This Row],[Total After Min Wage Wages]])</f>
        <v>0</v>
      </c>
      <c r="U960" s="41">
        <f>IFERROR(IF(OR(Table1[[#This Row],[Regular Hours]]=0,Table1[[#This Row],[Regular Hours]]=""),VLOOKUP(Table1[[#This Row],[Position Title]],startingWages!$A$2:$D$200,2, FALSE),Table1[[#This Row],[Regular Wages]]/Table1[[#This Row],[Regular Hours]]),0)</f>
        <v>0</v>
      </c>
      <c r="V960" s="41">
        <f>IF(OR(Table1[[#This Row],[OvertimeHours]]="",Table1[[#This Row],[OvertimeHours]]=0),Table1[[#This Row],[Regular Hourly Wage]]*1.5,Table1[[#This Row],[OvertimeWages]]/Table1[[#This Row],[OvertimeHours]])</f>
        <v>0</v>
      </c>
      <c r="W960" s="41">
        <f>IF(OR(Table1[[#This Row],[Holiday Hours]]="",Table1[[#This Row],[Holiday Hours]]=0),Table1[[#This Row],[Regular Hourly Wage]],Table1[[#This Row],[Holiday Wages]]/Table1[[#This Row],[Holiday Hours]])</f>
        <v>0</v>
      </c>
      <c r="X960" s="41" t="str">
        <f>IF(Table1[[#This Row],[Regular Hourly Wage]]&lt;14.05,"$14.75",IF(Table1[[#This Row],[Regular Hourly Wage]]&lt;30,"5%","None"))</f>
        <v>$14.75</v>
      </c>
      <c r="Y960" s="41">
        <f>IF(Table1[[#This Row],[Wage Category]]="5%",Table1[[#This Row],[Regular Hourly Wage]]*1.05,IF(Table1[[#This Row],[Wage Category]]="$14.75",14.75,Table1[[#This Row],[Regular Hourly Wage]]))</f>
        <v>14.75</v>
      </c>
      <c r="Z960" s="41">
        <f>(1+IF(Table1[[#This Row],[Regular Hourly Wage]]=0,0.5,(Table1[[#This Row],[Overtime Hourly Wage]]-Table1[[#This Row],[Regular Hourly Wage]])/Table1[[#This Row],[Regular Hourly Wage]]))*Table1[[#This Row],[Regular Wage Cap]]</f>
        <v>22.125</v>
      </c>
      <c r="AA960" s="41">
        <f>(1+IF(Table1[[#This Row],[Regular Hourly Wage]]=0,0,(Table1[[#This Row],[Holiday Hourly Wage]]-Table1[[#This Row],[Regular Hourly Wage]])/Table1[[#This Row],[Regular Hourly Wage]]))*Table1[[#This Row],[Regular Wage Cap]]</f>
        <v>14.75</v>
      </c>
      <c r="AB960" s="41">
        <f>Table1[[#This Row],[Regular Hours3]]*Table1[[#This Row],[Regular Hourly Wage]]</f>
        <v>0</v>
      </c>
      <c r="AC960" s="41">
        <f>Table1[[#This Row],[OvertimeHours5]]*Table1[[#This Row],[Overtime Hourly Wage]]</f>
        <v>0</v>
      </c>
      <c r="AD960" s="41">
        <f>Table1[[#This Row],[Holiday Hours7]]*Table1[[#This Row],[Holiday Hourly Wage]]</f>
        <v>0</v>
      </c>
      <c r="AE960" s="41">
        <f>SUM(Table1[[#This Row],[Regular10]:[Holiday12]])</f>
        <v>0</v>
      </c>
      <c r="AF960" s="41">
        <f>Table1[[#This Row],[Regular Hours3]]*Table1[[#This Row],[Regular Wage Cap]]</f>
        <v>0</v>
      </c>
      <c r="AG960" s="41">
        <f>Table1[[#This Row],[OvertimeHours5]]*Table1[[#This Row],[Overtime Wage Cap]]</f>
        <v>0</v>
      </c>
      <c r="AH960" s="41">
        <f>Table1[[#This Row],[Holiday Hours7]]*Table1[[#This Row],[Holiday Wage Cap]]</f>
        <v>0</v>
      </c>
      <c r="AI960" s="41">
        <f>SUM(Table1[[#This Row],[Regular]:[Holiday]])</f>
        <v>0</v>
      </c>
      <c r="AJ960" s="41">
        <f>IF(Table1[[#This Row],[Total]]=0,0,Table1[[#This Row],[Total2]]-Table1[[#This Row],[Total]])</f>
        <v>0</v>
      </c>
      <c r="AK960" s="41">
        <f>Table1[[#This Row],[Difference]]*Table1[[#This Row],[DDS Funding Percent]]</f>
        <v>0</v>
      </c>
      <c r="AL960" s="41">
        <f>IF(Table1[[#This Row],[Regular Hourly Wage]]&lt;&gt;0,Table1[[#This Row],[Regular Wage Cap]]-Table1[[#This Row],[Regular Hourly Wage]],0)</f>
        <v>0</v>
      </c>
      <c r="AM960" s="38"/>
      <c r="AN960" s="41">
        <f>Table1[[#This Row],[Wage Difference]]*Table1[[#This Row],[Post Wage Increase Time Off Accruals (Hours)]]</f>
        <v>0</v>
      </c>
      <c r="AO960" s="41">
        <f>Table1[[#This Row],[Min Wage Time Off Accrual Expense]]*Table1[[#This Row],[DDS Funding Percent]]</f>
        <v>0</v>
      </c>
      <c r="AP960" s="1"/>
      <c r="AQ960" s="18"/>
    </row>
    <row r="961" spans="3:43" x14ac:dyDescent="0.25">
      <c r="C961" s="58"/>
      <c r="D961" s="57"/>
      <c r="K961" s="41">
        <f>SUM(Table1[[#This Row],[Regular Wages]],Table1[[#This Row],[OvertimeWages]],Table1[[#This Row],[Holiday Wages]],Table1[[#This Row],[Incentive Payments]])</f>
        <v>0</v>
      </c>
      <c r="L961" s="38"/>
      <c r="M961" s="38"/>
      <c r="N961" s="38"/>
      <c r="O961" s="38"/>
      <c r="P961" s="38"/>
      <c r="Q961" s="38"/>
      <c r="R961" s="38"/>
      <c r="S961" s="41">
        <f>SUM(Table1[[#This Row],[Regular Wages2]],Table1[[#This Row],[OvertimeWages4]],Table1[[#This Row],[Holiday Wages6]],Table1[[#This Row],[Incentive Payments8]])</f>
        <v>0</v>
      </c>
      <c r="T961" s="41">
        <f>SUM(Table1[[#This Row],[Total Pre Min Wage Wages]],Table1[[#This Row],[Total After Min Wage Wages]])</f>
        <v>0</v>
      </c>
      <c r="U961" s="41">
        <f>IFERROR(IF(OR(Table1[[#This Row],[Regular Hours]]=0,Table1[[#This Row],[Regular Hours]]=""),VLOOKUP(Table1[[#This Row],[Position Title]],startingWages!$A$2:$D$200,2, FALSE),Table1[[#This Row],[Regular Wages]]/Table1[[#This Row],[Regular Hours]]),0)</f>
        <v>0</v>
      </c>
      <c r="V961" s="41">
        <f>IF(OR(Table1[[#This Row],[OvertimeHours]]="",Table1[[#This Row],[OvertimeHours]]=0),Table1[[#This Row],[Regular Hourly Wage]]*1.5,Table1[[#This Row],[OvertimeWages]]/Table1[[#This Row],[OvertimeHours]])</f>
        <v>0</v>
      </c>
      <c r="W961" s="41">
        <f>IF(OR(Table1[[#This Row],[Holiday Hours]]="",Table1[[#This Row],[Holiday Hours]]=0),Table1[[#This Row],[Regular Hourly Wage]],Table1[[#This Row],[Holiday Wages]]/Table1[[#This Row],[Holiday Hours]])</f>
        <v>0</v>
      </c>
      <c r="X961" s="41" t="str">
        <f>IF(Table1[[#This Row],[Regular Hourly Wage]]&lt;14.05,"$14.75",IF(Table1[[#This Row],[Regular Hourly Wage]]&lt;30,"5%","None"))</f>
        <v>$14.75</v>
      </c>
      <c r="Y961" s="41">
        <f>IF(Table1[[#This Row],[Wage Category]]="5%",Table1[[#This Row],[Regular Hourly Wage]]*1.05,IF(Table1[[#This Row],[Wage Category]]="$14.75",14.75,Table1[[#This Row],[Regular Hourly Wage]]))</f>
        <v>14.75</v>
      </c>
      <c r="Z961" s="41">
        <f>(1+IF(Table1[[#This Row],[Regular Hourly Wage]]=0,0.5,(Table1[[#This Row],[Overtime Hourly Wage]]-Table1[[#This Row],[Regular Hourly Wage]])/Table1[[#This Row],[Regular Hourly Wage]]))*Table1[[#This Row],[Regular Wage Cap]]</f>
        <v>22.125</v>
      </c>
      <c r="AA961" s="41">
        <f>(1+IF(Table1[[#This Row],[Regular Hourly Wage]]=0,0,(Table1[[#This Row],[Holiday Hourly Wage]]-Table1[[#This Row],[Regular Hourly Wage]])/Table1[[#This Row],[Regular Hourly Wage]]))*Table1[[#This Row],[Regular Wage Cap]]</f>
        <v>14.75</v>
      </c>
      <c r="AB961" s="41">
        <f>Table1[[#This Row],[Regular Hours3]]*Table1[[#This Row],[Regular Hourly Wage]]</f>
        <v>0</v>
      </c>
      <c r="AC961" s="41">
        <f>Table1[[#This Row],[OvertimeHours5]]*Table1[[#This Row],[Overtime Hourly Wage]]</f>
        <v>0</v>
      </c>
      <c r="AD961" s="41">
        <f>Table1[[#This Row],[Holiday Hours7]]*Table1[[#This Row],[Holiday Hourly Wage]]</f>
        <v>0</v>
      </c>
      <c r="AE961" s="41">
        <f>SUM(Table1[[#This Row],[Regular10]:[Holiday12]])</f>
        <v>0</v>
      </c>
      <c r="AF961" s="41">
        <f>Table1[[#This Row],[Regular Hours3]]*Table1[[#This Row],[Regular Wage Cap]]</f>
        <v>0</v>
      </c>
      <c r="AG961" s="41">
        <f>Table1[[#This Row],[OvertimeHours5]]*Table1[[#This Row],[Overtime Wage Cap]]</f>
        <v>0</v>
      </c>
      <c r="AH961" s="41">
        <f>Table1[[#This Row],[Holiday Hours7]]*Table1[[#This Row],[Holiday Wage Cap]]</f>
        <v>0</v>
      </c>
      <c r="AI961" s="41">
        <f>SUM(Table1[[#This Row],[Regular]:[Holiday]])</f>
        <v>0</v>
      </c>
      <c r="AJ961" s="41">
        <f>IF(Table1[[#This Row],[Total]]=0,0,Table1[[#This Row],[Total2]]-Table1[[#This Row],[Total]])</f>
        <v>0</v>
      </c>
      <c r="AK961" s="41">
        <f>Table1[[#This Row],[Difference]]*Table1[[#This Row],[DDS Funding Percent]]</f>
        <v>0</v>
      </c>
      <c r="AL961" s="41">
        <f>IF(Table1[[#This Row],[Regular Hourly Wage]]&lt;&gt;0,Table1[[#This Row],[Regular Wage Cap]]-Table1[[#This Row],[Regular Hourly Wage]],0)</f>
        <v>0</v>
      </c>
      <c r="AM961" s="38"/>
      <c r="AN961" s="41">
        <f>Table1[[#This Row],[Wage Difference]]*Table1[[#This Row],[Post Wage Increase Time Off Accruals (Hours)]]</f>
        <v>0</v>
      </c>
      <c r="AO961" s="41">
        <f>Table1[[#This Row],[Min Wage Time Off Accrual Expense]]*Table1[[#This Row],[DDS Funding Percent]]</f>
        <v>0</v>
      </c>
      <c r="AP961" s="1"/>
      <c r="AQ961" s="18"/>
    </row>
    <row r="962" spans="3:43" x14ac:dyDescent="0.25">
      <c r="C962" s="58"/>
      <c r="D962" s="57"/>
      <c r="K962" s="41">
        <f>SUM(Table1[[#This Row],[Regular Wages]],Table1[[#This Row],[OvertimeWages]],Table1[[#This Row],[Holiday Wages]],Table1[[#This Row],[Incentive Payments]])</f>
        <v>0</v>
      </c>
      <c r="L962" s="38"/>
      <c r="M962" s="38"/>
      <c r="N962" s="38"/>
      <c r="O962" s="38"/>
      <c r="P962" s="38"/>
      <c r="Q962" s="38"/>
      <c r="R962" s="38"/>
      <c r="S962" s="41">
        <f>SUM(Table1[[#This Row],[Regular Wages2]],Table1[[#This Row],[OvertimeWages4]],Table1[[#This Row],[Holiday Wages6]],Table1[[#This Row],[Incentive Payments8]])</f>
        <v>0</v>
      </c>
      <c r="T962" s="41">
        <f>SUM(Table1[[#This Row],[Total Pre Min Wage Wages]],Table1[[#This Row],[Total After Min Wage Wages]])</f>
        <v>0</v>
      </c>
      <c r="U962" s="41">
        <f>IFERROR(IF(OR(Table1[[#This Row],[Regular Hours]]=0,Table1[[#This Row],[Regular Hours]]=""),VLOOKUP(Table1[[#This Row],[Position Title]],startingWages!$A$2:$D$200,2, FALSE),Table1[[#This Row],[Regular Wages]]/Table1[[#This Row],[Regular Hours]]),0)</f>
        <v>0</v>
      </c>
      <c r="V962" s="41">
        <f>IF(OR(Table1[[#This Row],[OvertimeHours]]="",Table1[[#This Row],[OvertimeHours]]=0),Table1[[#This Row],[Regular Hourly Wage]]*1.5,Table1[[#This Row],[OvertimeWages]]/Table1[[#This Row],[OvertimeHours]])</f>
        <v>0</v>
      </c>
      <c r="W962" s="41">
        <f>IF(OR(Table1[[#This Row],[Holiday Hours]]="",Table1[[#This Row],[Holiday Hours]]=0),Table1[[#This Row],[Regular Hourly Wage]],Table1[[#This Row],[Holiday Wages]]/Table1[[#This Row],[Holiday Hours]])</f>
        <v>0</v>
      </c>
      <c r="X962" s="41" t="str">
        <f>IF(Table1[[#This Row],[Regular Hourly Wage]]&lt;14.05,"$14.75",IF(Table1[[#This Row],[Regular Hourly Wage]]&lt;30,"5%","None"))</f>
        <v>$14.75</v>
      </c>
      <c r="Y962" s="41">
        <f>IF(Table1[[#This Row],[Wage Category]]="5%",Table1[[#This Row],[Regular Hourly Wage]]*1.05,IF(Table1[[#This Row],[Wage Category]]="$14.75",14.75,Table1[[#This Row],[Regular Hourly Wage]]))</f>
        <v>14.75</v>
      </c>
      <c r="Z962" s="41">
        <f>(1+IF(Table1[[#This Row],[Regular Hourly Wage]]=0,0.5,(Table1[[#This Row],[Overtime Hourly Wage]]-Table1[[#This Row],[Regular Hourly Wage]])/Table1[[#This Row],[Regular Hourly Wage]]))*Table1[[#This Row],[Regular Wage Cap]]</f>
        <v>22.125</v>
      </c>
      <c r="AA962" s="41">
        <f>(1+IF(Table1[[#This Row],[Regular Hourly Wage]]=0,0,(Table1[[#This Row],[Holiday Hourly Wage]]-Table1[[#This Row],[Regular Hourly Wage]])/Table1[[#This Row],[Regular Hourly Wage]]))*Table1[[#This Row],[Regular Wage Cap]]</f>
        <v>14.75</v>
      </c>
      <c r="AB962" s="41">
        <f>Table1[[#This Row],[Regular Hours3]]*Table1[[#This Row],[Regular Hourly Wage]]</f>
        <v>0</v>
      </c>
      <c r="AC962" s="41">
        <f>Table1[[#This Row],[OvertimeHours5]]*Table1[[#This Row],[Overtime Hourly Wage]]</f>
        <v>0</v>
      </c>
      <c r="AD962" s="41">
        <f>Table1[[#This Row],[Holiday Hours7]]*Table1[[#This Row],[Holiday Hourly Wage]]</f>
        <v>0</v>
      </c>
      <c r="AE962" s="41">
        <f>SUM(Table1[[#This Row],[Regular10]:[Holiday12]])</f>
        <v>0</v>
      </c>
      <c r="AF962" s="41">
        <f>Table1[[#This Row],[Regular Hours3]]*Table1[[#This Row],[Regular Wage Cap]]</f>
        <v>0</v>
      </c>
      <c r="AG962" s="41">
        <f>Table1[[#This Row],[OvertimeHours5]]*Table1[[#This Row],[Overtime Wage Cap]]</f>
        <v>0</v>
      </c>
      <c r="AH962" s="41">
        <f>Table1[[#This Row],[Holiday Hours7]]*Table1[[#This Row],[Holiday Wage Cap]]</f>
        <v>0</v>
      </c>
      <c r="AI962" s="41">
        <f>SUM(Table1[[#This Row],[Regular]:[Holiday]])</f>
        <v>0</v>
      </c>
      <c r="AJ962" s="41">
        <f>IF(Table1[[#This Row],[Total]]=0,0,Table1[[#This Row],[Total2]]-Table1[[#This Row],[Total]])</f>
        <v>0</v>
      </c>
      <c r="AK962" s="41">
        <f>Table1[[#This Row],[Difference]]*Table1[[#This Row],[DDS Funding Percent]]</f>
        <v>0</v>
      </c>
      <c r="AL962" s="41">
        <f>IF(Table1[[#This Row],[Regular Hourly Wage]]&lt;&gt;0,Table1[[#This Row],[Regular Wage Cap]]-Table1[[#This Row],[Regular Hourly Wage]],0)</f>
        <v>0</v>
      </c>
      <c r="AM962" s="38"/>
      <c r="AN962" s="41">
        <f>Table1[[#This Row],[Wage Difference]]*Table1[[#This Row],[Post Wage Increase Time Off Accruals (Hours)]]</f>
        <v>0</v>
      </c>
      <c r="AO962" s="41">
        <f>Table1[[#This Row],[Min Wage Time Off Accrual Expense]]*Table1[[#This Row],[DDS Funding Percent]]</f>
        <v>0</v>
      </c>
      <c r="AP962" s="1"/>
      <c r="AQ962" s="18"/>
    </row>
    <row r="963" spans="3:43" x14ac:dyDescent="0.25">
      <c r="C963" s="58"/>
      <c r="D963" s="57"/>
      <c r="K963" s="41">
        <f>SUM(Table1[[#This Row],[Regular Wages]],Table1[[#This Row],[OvertimeWages]],Table1[[#This Row],[Holiday Wages]],Table1[[#This Row],[Incentive Payments]])</f>
        <v>0</v>
      </c>
      <c r="L963" s="38"/>
      <c r="M963" s="38"/>
      <c r="N963" s="38"/>
      <c r="O963" s="38"/>
      <c r="P963" s="38"/>
      <c r="Q963" s="38"/>
      <c r="R963" s="38"/>
      <c r="S963" s="41">
        <f>SUM(Table1[[#This Row],[Regular Wages2]],Table1[[#This Row],[OvertimeWages4]],Table1[[#This Row],[Holiday Wages6]],Table1[[#This Row],[Incentive Payments8]])</f>
        <v>0</v>
      </c>
      <c r="T963" s="41">
        <f>SUM(Table1[[#This Row],[Total Pre Min Wage Wages]],Table1[[#This Row],[Total After Min Wage Wages]])</f>
        <v>0</v>
      </c>
      <c r="U963" s="41">
        <f>IFERROR(IF(OR(Table1[[#This Row],[Regular Hours]]=0,Table1[[#This Row],[Regular Hours]]=""),VLOOKUP(Table1[[#This Row],[Position Title]],startingWages!$A$2:$D$200,2, FALSE),Table1[[#This Row],[Regular Wages]]/Table1[[#This Row],[Regular Hours]]),0)</f>
        <v>0</v>
      </c>
      <c r="V963" s="41">
        <f>IF(OR(Table1[[#This Row],[OvertimeHours]]="",Table1[[#This Row],[OvertimeHours]]=0),Table1[[#This Row],[Regular Hourly Wage]]*1.5,Table1[[#This Row],[OvertimeWages]]/Table1[[#This Row],[OvertimeHours]])</f>
        <v>0</v>
      </c>
      <c r="W963" s="41">
        <f>IF(OR(Table1[[#This Row],[Holiday Hours]]="",Table1[[#This Row],[Holiday Hours]]=0),Table1[[#This Row],[Regular Hourly Wage]],Table1[[#This Row],[Holiday Wages]]/Table1[[#This Row],[Holiday Hours]])</f>
        <v>0</v>
      </c>
      <c r="X963" s="41" t="str">
        <f>IF(Table1[[#This Row],[Regular Hourly Wage]]&lt;14.05,"$14.75",IF(Table1[[#This Row],[Regular Hourly Wage]]&lt;30,"5%","None"))</f>
        <v>$14.75</v>
      </c>
      <c r="Y963" s="41">
        <f>IF(Table1[[#This Row],[Wage Category]]="5%",Table1[[#This Row],[Regular Hourly Wage]]*1.05,IF(Table1[[#This Row],[Wage Category]]="$14.75",14.75,Table1[[#This Row],[Regular Hourly Wage]]))</f>
        <v>14.75</v>
      </c>
      <c r="Z963" s="41">
        <f>(1+IF(Table1[[#This Row],[Regular Hourly Wage]]=0,0.5,(Table1[[#This Row],[Overtime Hourly Wage]]-Table1[[#This Row],[Regular Hourly Wage]])/Table1[[#This Row],[Regular Hourly Wage]]))*Table1[[#This Row],[Regular Wage Cap]]</f>
        <v>22.125</v>
      </c>
      <c r="AA963" s="41">
        <f>(1+IF(Table1[[#This Row],[Regular Hourly Wage]]=0,0,(Table1[[#This Row],[Holiday Hourly Wage]]-Table1[[#This Row],[Regular Hourly Wage]])/Table1[[#This Row],[Regular Hourly Wage]]))*Table1[[#This Row],[Regular Wage Cap]]</f>
        <v>14.75</v>
      </c>
      <c r="AB963" s="41">
        <f>Table1[[#This Row],[Regular Hours3]]*Table1[[#This Row],[Regular Hourly Wage]]</f>
        <v>0</v>
      </c>
      <c r="AC963" s="41">
        <f>Table1[[#This Row],[OvertimeHours5]]*Table1[[#This Row],[Overtime Hourly Wage]]</f>
        <v>0</v>
      </c>
      <c r="AD963" s="41">
        <f>Table1[[#This Row],[Holiday Hours7]]*Table1[[#This Row],[Holiday Hourly Wage]]</f>
        <v>0</v>
      </c>
      <c r="AE963" s="41">
        <f>SUM(Table1[[#This Row],[Regular10]:[Holiday12]])</f>
        <v>0</v>
      </c>
      <c r="AF963" s="41">
        <f>Table1[[#This Row],[Regular Hours3]]*Table1[[#This Row],[Regular Wage Cap]]</f>
        <v>0</v>
      </c>
      <c r="AG963" s="41">
        <f>Table1[[#This Row],[OvertimeHours5]]*Table1[[#This Row],[Overtime Wage Cap]]</f>
        <v>0</v>
      </c>
      <c r="AH963" s="41">
        <f>Table1[[#This Row],[Holiday Hours7]]*Table1[[#This Row],[Holiday Wage Cap]]</f>
        <v>0</v>
      </c>
      <c r="AI963" s="41">
        <f>SUM(Table1[[#This Row],[Regular]:[Holiday]])</f>
        <v>0</v>
      </c>
      <c r="AJ963" s="41">
        <f>IF(Table1[[#This Row],[Total]]=0,0,Table1[[#This Row],[Total2]]-Table1[[#This Row],[Total]])</f>
        <v>0</v>
      </c>
      <c r="AK963" s="41">
        <f>Table1[[#This Row],[Difference]]*Table1[[#This Row],[DDS Funding Percent]]</f>
        <v>0</v>
      </c>
      <c r="AL963" s="41">
        <f>IF(Table1[[#This Row],[Regular Hourly Wage]]&lt;&gt;0,Table1[[#This Row],[Regular Wage Cap]]-Table1[[#This Row],[Regular Hourly Wage]],0)</f>
        <v>0</v>
      </c>
      <c r="AM963" s="38"/>
      <c r="AN963" s="41">
        <f>Table1[[#This Row],[Wage Difference]]*Table1[[#This Row],[Post Wage Increase Time Off Accruals (Hours)]]</f>
        <v>0</v>
      </c>
      <c r="AO963" s="41">
        <f>Table1[[#This Row],[Min Wage Time Off Accrual Expense]]*Table1[[#This Row],[DDS Funding Percent]]</f>
        <v>0</v>
      </c>
      <c r="AP963" s="1"/>
      <c r="AQ963" s="18"/>
    </row>
    <row r="964" spans="3:43" x14ac:dyDescent="0.25">
      <c r="C964" s="58"/>
      <c r="D964" s="57"/>
      <c r="K964" s="41">
        <f>SUM(Table1[[#This Row],[Regular Wages]],Table1[[#This Row],[OvertimeWages]],Table1[[#This Row],[Holiday Wages]],Table1[[#This Row],[Incentive Payments]])</f>
        <v>0</v>
      </c>
      <c r="L964" s="38"/>
      <c r="M964" s="38"/>
      <c r="N964" s="38"/>
      <c r="O964" s="38"/>
      <c r="P964" s="38"/>
      <c r="Q964" s="38"/>
      <c r="R964" s="38"/>
      <c r="S964" s="41">
        <f>SUM(Table1[[#This Row],[Regular Wages2]],Table1[[#This Row],[OvertimeWages4]],Table1[[#This Row],[Holiday Wages6]],Table1[[#This Row],[Incentive Payments8]])</f>
        <v>0</v>
      </c>
      <c r="T964" s="41">
        <f>SUM(Table1[[#This Row],[Total Pre Min Wage Wages]],Table1[[#This Row],[Total After Min Wage Wages]])</f>
        <v>0</v>
      </c>
      <c r="U964" s="41">
        <f>IFERROR(IF(OR(Table1[[#This Row],[Regular Hours]]=0,Table1[[#This Row],[Regular Hours]]=""),VLOOKUP(Table1[[#This Row],[Position Title]],startingWages!$A$2:$D$200,2, FALSE),Table1[[#This Row],[Regular Wages]]/Table1[[#This Row],[Regular Hours]]),0)</f>
        <v>0</v>
      </c>
      <c r="V964" s="41">
        <f>IF(OR(Table1[[#This Row],[OvertimeHours]]="",Table1[[#This Row],[OvertimeHours]]=0),Table1[[#This Row],[Regular Hourly Wage]]*1.5,Table1[[#This Row],[OvertimeWages]]/Table1[[#This Row],[OvertimeHours]])</f>
        <v>0</v>
      </c>
      <c r="W964" s="41">
        <f>IF(OR(Table1[[#This Row],[Holiday Hours]]="",Table1[[#This Row],[Holiday Hours]]=0),Table1[[#This Row],[Regular Hourly Wage]],Table1[[#This Row],[Holiday Wages]]/Table1[[#This Row],[Holiday Hours]])</f>
        <v>0</v>
      </c>
      <c r="X964" s="41" t="str">
        <f>IF(Table1[[#This Row],[Regular Hourly Wage]]&lt;14.05,"$14.75",IF(Table1[[#This Row],[Regular Hourly Wage]]&lt;30,"5%","None"))</f>
        <v>$14.75</v>
      </c>
      <c r="Y964" s="41">
        <f>IF(Table1[[#This Row],[Wage Category]]="5%",Table1[[#This Row],[Regular Hourly Wage]]*1.05,IF(Table1[[#This Row],[Wage Category]]="$14.75",14.75,Table1[[#This Row],[Regular Hourly Wage]]))</f>
        <v>14.75</v>
      </c>
      <c r="Z964" s="41">
        <f>(1+IF(Table1[[#This Row],[Regular Hourly Wage]]=0,0.5,(Table1[[#This Row],[Overtime Hourly Wage]]-Table1[[#This Row],[Regular Hourly Wage]])/Table1[[#This Row],[Regular Hourly Wage]]))*Table1[[#This Row],[Regular Wage Cap]]</f>
        <v>22.125</v>
      </c>
      <c r="AA964" s="41">
        <f>(1+IF(Table1[[#This Row],[Regular Hourly Wage]]=0,0,(Table1[[#This Row],[Holiday Hourly Wage]]-Table1[[#This Row],[Regular Hourly Wage]])/Table1[[#This Row],[Regular Hourly Wage]]))*Table1[[#This Row],[Regular Wage Cap]]</f>
        <v>14.75</v>
      </c>
      <c r="AB964" s="41">
        <f>Table1[[#This Row],[Regular Hours3]]*Table1[[#This Row],[Regular Hourly Wage]]</f>
        <v>0</v>
      </c>
      <c r="AC964" s="41">
        <f>Table1[[#This Row],[OvertimeHours5]]*Table1[[#This Row],[Overtime Hourly Wage]]</f>
        <v>0</v>
      </c>
      <c r="AD964" s="41">
        <f>Table1[[#This Row],[Holiday Hours7]]*Table1[[#This Row],[Holiday Hourly Wage]]</f>
        <v>0</v>
      </c>
      <c r="AE964" s="41">
        <f>SUM(Table1[[#This Row],[Regular10]:[Holiday12]])</f>
        <v>0</v>
      </c>
      <c r="AF964" s="41">
        <f>Table1[[#This Row],[Regular Hours3]]*Table1[[#This Row],[Regular Wage Cap]]</f>
        <v>0</v>
      </c>
      <c r="AG964" s="41">
        <f>Table1[[#This Row],[OvertimeHours5]]*Table1[[#This Row],[Overtime Wage Cap]]</f>
        <v>0</v>
      </c>
      <c r="AH964" s="41">
        <f>Table1[[#This Row],[Holiday Hours7]]*Table1[[#This Row],[Holiday Wage Cap]]</f>
        <v>0</v>
      </c>
      <c r="AI964" s="41">
        <f>SUM(Table1[[#This Row],[Regular]:[Holiday]])</f>
        <v>0</v>
      </c>
      <c r="AJ964" s="41">
        <f>IF(Table1[[#This Row],[Total]]=0,0,Table1[[#This Row],[Total2]]-Table1[[#This Row],[Total]])</f>
        <v>0</v>
      </c>
      <c r="AK964" s="41">
        <f>Table1[[#This Row],[Difference]]*Table1[[#This Row],[DDS Funding Percent]]</f>
        <v>0</v>
      </c>
      <c r="AL964" s="41">
        <f>IF(Table1[[#This Row],[Regular Hourly Wage]]&lt;&gt;0,Table1[[#This Row],[Regular Wage Cap]]-Table1[[#This Row],[Regular Hourly Wage]],0)</f>
        <v>0</v>
      </c>
      <c r="AM964" s="38"/>
      <c r="AN964" s="41">
        <f>Table1[[#This Row],[Wage Difference]]*Table1[[#This Row],[Post Wage Increase Time Off Accruals (Hours)]]</f>
        <v>0</v>
      </c>
      <c r="AO964" s="41">
        <f>Table1[[#This Row],[Min Wage Time Off Accrual Expense]]*Table1[[#This Row],[DDS Funding Percent]]</f>
        <v>0</v>
      </c>
      <c r="AP964" s="1"/>
      <c r="AQ964" s="18"/>
    </row>
    <row r="965" spans="3:43" x14ac:dyDescent="0.25">
      <c r="C965" s="58"/>
      <c r="D965" s="57"/>
      <c r="K965" s="41">
        <f>SUM(Table1[[#This Row],[Regular Wages]],Table1[[#This Row],[OvertimeWages]],Table1[[#This Row],[Holiday Wages]],Table1[[#This Row],[Incentive Payments]])</f>
        <v>0</v>
      </c>
      <c r="L965" s="38"/>
      <c r="M965" s="38"/>
      <c r="N965" s="38"/>
      <c r="O965" s="38"/>
      <c r="P965" s="38"/>
      <c r="Q965" s="38"/>
      <c r="R965" s="38"/>
      <c r="S965" s="41">
        <f>SUM(Table1[[#This Row],[Regular Wages2]],Table1[[#This Row],[OvertimeWages4]],Table1[[#This Row],[Holiday Wages6]],Table1[[#This Row],[Incentive Payments8]])</f>
        <v>0</v>
      </c>
      <c r="T965" s="41">
        <f>SUM(Table1[[#This Row],[Total Pre Min Wage Wages]],Table1[[#This Row],[Total After Min Wage Wages]])</f>
        <v>0</v>
      </c>
      <c r="U965" s="41">
        <f>IFERROR(IF(OR(Table1[[#This Row],[Regular Hours]]=0,Table1[[#This Row],[Regular Hours]]=""),VLOOKUP(Table1[[#This Row],[Position Title]],startingWages!$A$2:$D$200,2, FALSE),Table1[[#This Row],[Regular Wages]]/Table1[[#This Row],[Regular Hours]]),0)</f>
        <v>0</v>
      </c>
      <c r="V965" s="41">
        <f>IF(OR(Table1[[#This Row],[OvertimeHours]]="",Table1[[#This Row],[OvertimeHours]]=0),Table1[[#This Row],[Regular Hourly Wage]]*1.5,Table1[[#This Row],[OvertimeWages]]/Table1[[#This Row],[OvertimeHours]])</f>
        <v>0</v>
      </c>
      <c r="W965" s="41">
        <f>IF(OR(Table1[[#This Row],[Holiday Hours]]="",Table1[[#This Row],[Holiday Hours]]=0),Table1[[#This Row],[Regular Hourly Wage]],Table1[[#This Row],[Holiday Wages]]/Table1[[#This Row],[Holiday Hours]])</f>
        <v>0</v>
      </c>
      <c r="X965" s="41" t="str">
        <f>IF(Table1[[#This Row],[Regular Hourly Wage]]&lt;14.05,"$14.75",IF(Table1[[#This Row],[Regular Hourly Wage]]&lt;30,"5%","None"))</f>
        <v>$14.75</v>
      </c>
      <c r="Y965" s="41">
        <f>IF(Table1[[#This Row],[Wage Category]]="5%",Table1[[#This Row],[Regular Hourly Wage]]*1.05,IF(Table1[[#This Row],[Wage Category]]="$14.75",14.75,Table1[[#This Row],[Regular Hourly Wage]]))</f>
        <v>14.75</v>
      </c>
      <c r="Z965" s="41">
        <f>(1+IF(Table1[[#This Row],[Regular Hourly Wage]]=0,0.5,(Table1[[#This Row],[Overtime Hourly Wage]]-Table1[[#This Row],[Regular Hourly Wage]])/Table1[[#This Row],[Regular Hourly Wage]]))*Table1[[#This Row],[Regular Wage Cap]]</f>
        <v>22.125</v>
      </c>
      <c r="AA965" s="41">
        <f>(1+IF(Table1[[#This Row],[Regular Hourly Wage]]=0,0,(Table1[[#This Row],[Holiday Hourly Wage]]-Table1[[#This Row],[Regular Hourly Wage]])/Table1[[#This Row],[Regular Hourly Wage]]))*Table1[[#This Row],[Regular Wage Cap]]</f>
        <v>14.75</v>
      </c>
      <c r="AB965" s="41">
        <f>Table1[[#This Row],[Regular Hours3]]*Table1[[#This Row],[Regular Hourly Wage]]</f>
        <v>0</v>
      </c>
      <c r="AC965" s="41">
        <f>Table1[[#This Row],[OvertimeHours5]]*Table1[[#This Row],[Overtime Hourly Wage]]</f>
        <v>0</v>
      </c>
      <c r="AD965" s="41">
        <f>Table1[[#This Row],[Holiday Hours7]]*Table1[[#This Row],[Holiday Hourly Wage]]</f>
        <v>0</v>
      </c>
      <c r="AE965" s="41">
        <f>SUM(Table1[[#This Row],[Regular10]:[Holiday12]])</f>
        <v>0</v>
      </c>
      <c r="AF965" s="41">
        <f>Table1[[#This Row],[Regular Hours3]]*Table1[[#This Row],[Regular Wage Cap]]</f>
        <v>0</v>
      </c>
      <c r="AG965" s="41">
        <f>Table1[[#This Row],[OvertimeHours5]]*Table1[[#This Row],[Overtime Wage Cap]]</f>
        <v>0</v>
      </c>
      <c r="AH965" s="41">
        <f>Table1[[#This Row],[Holiday Hours7]]*Table1[[#This Row],[Holiday Wage Cap]]</f>
        <v>0</v>
      </c>
      <c r="AI965" s="41">
        <f>SUM(Table1[[#This Row],[Regular]:[Holiday]])</f>
        <v>0</v>
      </c>
      <c r="AJ965" s="41">
        <f>IF(Table1[[#This Row],[Total]]=0,0,Table1[[#This Row],[Total2]]-Table1[[#This Row],[Total]])</f>
        <v>0</v>
      </c>
      <c r="AK965" s="41">
        <f>Table1[[#This Row],[Difference]]*Table1[[#This Row],[DDS Funding Percent]]</f>
        <v>0</v>
      </c>
      <c r="AL965" s="41">
        <f>IF(Table1[[#This Row],[Regular Hourly Wage]]&lt;&gt;0,Table1[[#This Row],[Regular Wage Cap]]-Table1[[#This Row],[Regular Hourly Wage]],0)</f>
        <v>0</v>
      </c>
      <c r="AM965" s="38"/>
      <c r="AN965" s="41">
        <f>Table1[[#This Row],[Wage Difference]]*Table1[[#This Row],[Post Wage Increase Time Off Accruals (Hours)]]</f>
        <v>0</v>
      </c>
      <c r="AO965" s="41">
        <f>Table1[[#This Row],[Min Wage Time Off Accrual Expense]]*Table1[[#This Row],[DDS Funding Percent]]</f>
        <v>0</v>
      </c>
      <c r="AP965" s="1"/>
      <c r="AQ965" s="18"/>
    </row>
    <row r="966" spans="3:43" x14ac:dyDescent="0.25">
      <c r="C966" s="58"/>
      <c r="D966" s="57"/>
      <c r="K966" s="41">
        <f>SUM(Table1[[#This Row],[Regular Wages]],Table1[[#This Row],[OvertimeWages]],Table1[[#This Row],[Holiday Wages]],Table1[[#This Row],[Incentive Payments]])</f>
        <v>0</v>
      </c>
      <c r="L966" s="38"/>
      <c r="M966" s="38"/>
      <c r="N966" s="38"/>
      <c r="O966" s="38"/>
      <c r="P966" s="38"/>
      <c r="Q966" s="38"/>
      <c r="R966" s="38"/>
      <c r="S966" s="41">
        <f>SUM(Table1[[#This Row],[Regular Wages2]],Table1[[#This Row],[OvertimeWages4]],Table1[[#This Row],[Holiday Wages6]],Table1[[#This Row],[Incentive Payments8]])</f>
        <v>0</v>
      </c>
      <c r="T966" s="41">
        <f>SUM(Table1[[#This Row],[Total Pre Min Wage Wages]],Table1[[#This Row],[Total After Min Wage Wages]])</f>
        <v>0</v>
      </c>
      <c r="U966" s="41">
        <f>IFERROR(IF(OR(Table1[[#This Row],[Regular Hours]]=0,Table1[[#This Row],[Regular Hours]]=""),VLOOKUP(Table1[[#This Row],[Position Title]],startingWages!$A$2:$D$200,2, FALSE),Table1[[#This Row],[Regular Wages]]/Table1[[#This Row],[Regular Hours]]),0)</f>
        <v>0</v>
      </c>
      <c r="V966" s="41">
        <f>IF(OR(Table1[[#This Row],[OvertimeHours]]="",Table1[[#This Row],[OvertimeHours]]=0),Table1[[#This Row],[Regular Hourly Wage]]*1.5,Table1[[#This Row],[OvertimeWages]]/Table1[[#This Row],[OvertimeHours]])</f>
        <v>0</v>
      </c>
      <c r="W966" s="41">
        <f>IF(OR(Table1[[#This Row],[Holiday Hours]]="",Table1[[#This Row],[Holiday Hours]]=0),Table1[[#This Row],[Regular Hourly Wage]],Table1[[#This Row],[Holiday Wages]]/Table1[[#This Row],[Holiday Hours]])</f>
        <v>0</v>
      </c>
      <c r="X966" s="41" t="str">
        <f>IF(Table1[[#This Row],[Regular Hourly Wage]]&lt;14.05,"$14.75",IF(Table1[[#This Row],[Regular Hourly Wage]]&lt;30,"5%","None"))</f>
        <v>$14.75</v>
      </c>
      <c r="Y966" s="41">
        <f>IF(Table1[[#This Row],[Wage Category]]="5%",Table1[[#This Row],[Regular Hourly Wage]]*1.05,IF(Table1[[#This Row],[Wage Category]]="$14.75",14.75,Table1[[#This Row],[Regular Hourly Wage]]))</f>
        <v>14.75</v>
      </c>
      <c r="Z966" s="41">
        <f>(1+IF(Table1[[#This Row],[Regular Hourly Wage]]=0,0.5,(Table1[[#This Row],[Overtime Hourly Wage]]-Table1[[#This Row],[Regular Hourly Wage]])/Table1[[#This Row],[Regular Hourly Wage]]))*Table1[[#This Row],[Regular Wage Cap]]</f>
        <v>22.125</v>
      </c>
      <c r="AA966" s="41">
        <f>(1+IF(Table1[[#This Row],[Regular Hourly Wage]]=0,0,(Table1[[#This Row],[Holiday Hourly Wage]]-Table1[[#This Row],[Regular Hourly Wage]])/Table1[[#This Row],[Regular Hourly Wage]]))*Table1[[#This Row],[Regular Wage Cap]]</f>
        <v>14.75</v>
      </c>
      <c r="AB966" s="41">
        <f>Table1[[#This Row],[Regular Hours3]]*Table1[[#This Row],[Regular Hourly Wage]]</f>
        <v>0</v>
      </c>
      <c r="AC966" s="41">
        <f>Table1[[#This Row],[OvertimeHours5]]*Table1[[#This Row],[Overtime Hourly Wage]]</f>
        <v>0</v>
      </c>
      <c r="AD966" s="41">
        <f>Table1[[#This Row],[Holiday Hours7]]*Table1[[#This Row],[Holiday Hourly Wage]]</f>
        <v>0</v>
      </c>
      <c r="AE966" s="41">
        <f>SUM(Table1[[#This Row],[Regular10]:[Holiday12]])</f>
        <v>0</v>
      </c>
      <c r="AF966" s="41">
        <f>Table1[[#This Row],[Regular Hours3]]*Table1[[#This Row],[Regular Wage Cap]]</f>
        <v>0</v>
      </c>
      <c r="AG966" s="41">
        <f>Table1[[#This Row],[OvertimeHours5]]*Table1[[#This Row],[Overtime Wage Cap]]</f>
        <v>0</v>
      </c>
      <c r="AH966" s="41">
        <f>Table1[[#This Row],[Holiday Hours7]]*Table1[[#This Row],[Holiday Wage Cap]]</f>
        <v>0</v>
      </c>
      <c r="AI966" s="41">
        <f>SUM(Table1[[#This Row],[Regular]:[Holiday]])</f>
        <v>0</v>
      </c>
      <c r="AJ966" s="41">
        <f>IF(Table1[[#This Row],[Total]]=0,0,Table1[[#This Row],[Total2]]-Table1[[#This Row],[Total]])</f>
        <v>0</v>
      </c>
      <c r="AK966" s="41">
        <f>Table1[[#This Row],[Difference]]*Table1[[#This Row],[DDS Funding Percent]]</f>
        <v>0</v>
      </c>
      <c r="AL966" s="41">
        <f>IF(Table1[[#This Row],[Regular Hourly Wage]]&lt;&gt;0,Table1[[#This Row],[Regular Wage Cap]]-Table1[[#This Row],[Regular Hourly Wage]],0)</f>
        <v>0</v>
      </c>
      <c r="AM966" s="38"/>
      <c r="AN966" s="41">
        <f>Table1[[#This Row],[Wage Difference]]*Table1[[#This Row],[Post Wage Increase Time Off Accruals (Hours)]]</f>
        <v>0</v>
      </c>
      <c r="AO966" s="41">
        <f>Table1[[#This Row],[Min Wage Time Off Accrual Expense]]*Table1[[#This Row],[DDS Funding Percent]]</f>
        <v>0</v>
      </c>
      <c r="AP966" s="1"/>
      <c r="AQ966" s="18"/>
    </row>
    <row r="967" spans="3:43" x14ac:dyDescent="0.25">
      <c r="C967" s="58"/>
      <c r="D967" s="57"/>
      <c r="K967" s="41">
        <f>SUM(Table1[[#This Row],[Regular Wages]],Table1[[#This Row],[OvertimeWages]],Table1[[#This Row],[Holiday Wages]],Table1[[#This Row],[Incentive Payments]])</f>
        <v>0</v>
      </c>
      <c r="L967" s="38"/>
      <c r="M967" s="38"/>
      <c r="N967" s="38"/>
      <c r="O967" s="38"/>
      <c r="P967" s="38"/>
      <c r="Q967" s="38"/>
      <c r="R967" s="38"/>
      <c r="S967" s="41">
        <f>SUM(Table1[[#This Row],[Regular Wages2]],Table1[[#This Row],[OvertimeWages4]],Table1[[#This Row],[Holiday Wages6]],Table1[[#This Row],[Incentive Payments8]])</f>
        <v>0</v>
      </c>
      <c r="T967" s="41">
        <f>SUM(Table1[[#This Row],[Total Pre Min Wage Wages]],Table1[[#This Row],[Total After Min Wage Wages]])</f>
        <v>0</v>
      </c>
      <c r="U967" s="41">
        <f>IFERROR(IF(OR(Table1[[#This Row],[Regular Hours]]=0,Table1[[#This Row],[Regular Hours]]=""),VLOOKUP(Table1[[#This Row],[Position Title]],startingWages!$A$2:$D$200,2, FALSE),Table1[[#This Row],[Regular Wages]]/Table1[[#This Row],[Regular Hours]]),0)</f>
        <v>0</v>
      </c>
      <c r="V967" s="41">
        <f>IF(OR(Table1[[#This Row],[OvertimeHours]]="",Table1[[#This Row],[OvertimeHours]]=0),Table1[[#This Row],[Regular Hourly Wage]]*1.5,Table1[[#This Row],[OvertimeWages]]/Table1[[#This Row],[OvertimeHours]])</f>
        <v>0</v>
      </c>
      <c r="W967" s="41">
        <f>IF(OR(Table1[[#This Row],[Holiday Hours]]="",Table1[[#This Row],[Holiday Hours]]=0),Table1[[#This Row],[Regular Hourly Wage]],Table1[[#This Row],[Holiday Wages]]/Table1[[#This Row],[Holiday Hours]])</f>
        <v>0</v>
      </c>
      <c r="X967" s="41" t="str">
        <f>IF(Table1[[#This Row],[Regular Hourly Wage]]&lt;14.05,"$14.75",IF(Table1[[#This Row],[Regular Hourly Wage]]&lt;30,"5%","None"))</f>
        <v>$14.75</v>
      </c>
      <c r="Y967" s="41">
        <f>IF(Table1[[#This Row],[Wage Category]]="5%",Table1[[#This Row],[Regular Hourly Wage]]*1.05,IF(Table1[[#This Row],[Wage Category]]="$14.75",14.75,Table1[[#This Row],[Regular Hourly Wage]]))</f>
        <v>14.75</v>
      </c>
      <c r="Z967" s="41">
        <f>(1+IF(Table1[[#This Row],[Regular Hourly Wage]]=0,0.5,(Table1[[#This Row],[Overtime Hourly Wage]]-Table1[[#This Row],[Regular Hourly Wage]])/Table1[[#This Row],[Regular Hourly Wage]]))*Table1[[#This Row],[Regular Wage Cap]]</f>
        <v>22.125</v>
      </c>
      <c r="AA967" s="41">
        <f>(1+IF(Table1[[#This Row],[Regular Hourly Wage]]=0,0,(Table1[[#This Row],[Holiday Hourly Wage]]-Table1[[#This Row],[Regular Hourly Wage]])/Table1[[#This Row],[Regular Hourly Wage]]))*Table1[[#This Row],[Regular Wage Cap]]</f>
        <v>14.75</v>
      </c>
      <c r="AB967" s="41">
        <f>Table1[[#This Row],[Regular Hours3]]*Table1[[#This Row],[Regular Hourly Wage]]</f>
        <v>0</v>
      </c>
      <c r="AC967" s="41">
        <f>Table1[[#This Row],[OvertimeHours5]]*Table1[[#This Row],[Overtime Hourly Wage]]</f>
        <v>0</v>
      </c>
      <c r="AD967" s="41">
        <f>Table1[[#This Row],[Holiday Hours7]]*Table1[[#This Row],[Holiday Hourly Wage]]</f>
        <v>0</v>
      </c>
      <c r="AE967" s="41">
        <f>SUM(Table1[[#This Row],[Regular10]:[Holiday12]])</f>
        <v>0</v>
      </c>
      <c r="AF967" s="41">
        <f>Table1[[#This Row],[Regular Hours3]]*Table1[[#This Row],[Regular Wage Cap]]</f>
        <v>0</v>
      </c>
      <c r="AG967" s="41">
        <f>Table1[[#This Row],[OvertimeHours5]]*Table1[[#This Row],[Overtime Wage Cap]]</f>
        <v>0</v>
      </c>
      <c r="AH967" s="41">
        <f>Table1[[#This Row],[Holiday Hours7]]*Table1[[#This Row],[Holiday Wage Cap]]</f>
        <v>0</v>
      </c>
      <c r="AI967" s="41">
        <f>SUM(Table1[[#This Row],[Regular]:[Holiday]])</f>
        <v>0</v>
      </c>
      <c r="AJ967" s="41">
        <f>IF(Table1[[#This Row],[Total]]=0,0,Table1[[#This Row],[Total2]]-Table1[[#This Row],[Total]])</f>
        <v>0</v>
      </c>
      <c r="AK967" s="41">
        <f>Table1[[#This Row],[Difference]]*Table1[[#This Row],[DDS Funding Percent]]</f>
        <v>0</v>
      </c>
      <c r="AL967" s="41">
        <f>IF(Table1[[#This Row],[Regular Hourly Wage]]&lt;&gt;0,Table1[[#This Row],[Regular Wage Cap]]-Table1[[#This Row],[Regular Hourly Wage]],0)</f>
        <v>0</v>
      </c>
      <c r="AM967" s="38"/>
      <c r="AN967" s="41">
        <f>Table1[[#This Row],[Wage Difference]]*Table1[[#This Row],[Post Wage Increase Time Off Accruals (Hours)]]</f>
        <v>0</v>
      </c>
      <c r="AO967" s="41">
        <f>Table1[[#This Row],[Min Wage Time Off Accrual Expense]]*Table1[[#This Row],[DDS Funding Percent]]</f>
        <v>0</v>
      </c>
      <c r="AP967" s="1"/>
      <c r="AQ967" s="18"/>
    </row>
    <row r="968" spans="3:43" x14ac:dyDescent="0.25">
      <c r="C968" s="58"/>
      <c r="D968" s="57"/>
      <c r="K968" s="41">
        <f>SUM(Table1[[#This Row],[Regular Wages]],Table1[[#This Row],[OvertimeWages]],Table1[[#This Row],[Holiday Wages]],Table1[[#This Row],[Incentive Payments]])</f>
        <v>0</v>
      </c>
      <c r="L968" s="38"/>
      <c r="M968" s="38"/>
      <c r="N968" s="38"/>
      <c r="O968" s="38"/>
      <c r="P968" s="38"/>
      <c r="Q968" s="38"/>
      <c r="R968" s="38"/>
      <c r="S968" s="41">
        <f>SUM(Table1[[#This Row],[Regular Wages2]],Table1[[#This Row],[OvertimeWages4]],Table1[[#This Row],[Holiday Wages6]],Table1[[#This Row],[Incentive Payments8]])</f>
        <v>0</v>
      </c>
      <c r="T968" s="41">
        <f>SUM(Table1[[#This Row],[Total Pre Min Wage Wages]],Table1[[#This Row],[Total After Min Wage Wages]])</f>
        <v>0</v>
      </c>
      <c r="U968" s="41">
        <f>IFERROR(IF(OR(Table1[[#This Row],[Regular Hours]]=0,Table1[[#This Row],[Regular Hours]]=""),VLOOKUP(Table1[[#This Row],[Position Title]],startingWages!$A$2:$D$200,2, FALSE),Table1[[#This Row],[Regular Wages]]/Table1[[#This Row],[Regular Hours]]),0)</f>
        <v>0</v>
      </c>
      <c r="V968" s="41">
        <f>IF(OR(Table1[[#This Row],[OvertimeHours]]="",Table1[[#This Row],[OvertimeHours]]=0),Table1[[#This Row],[Regular Hourly Wage]]*1.5,Table1[[#This Row],[OvertimeWages]]/Table1[[#This Row],[OvertimeHours]])</f>
        <v>0</v>
      </c>
      <c r="W968" s="41">
        <f>IF(OR(Table1[[#This Row],[Holiday Hours]]="",Table1[[#This Row],[Holiday Hours]]=0),Table1[[#This Row],[Regular Hourly Wage]],Table1[[#This Row],[Holiday Wages]]/Table1[[#This Row],[Holiday Hours]])</f>
        <v>0</v>
      </c>
      <c r="X968" s="41" t="str">
        <f>IF(Table1[[#This Row],[Regular Hourly Wage]]&lt;14.05,"$14.75",IF(Table1[[#This Row],[Regular Hourly Wage]]&lt;30,"5%","None"))</f>
        <v>$14.75</v>
      </c>
      <c r="Y968" s="41">
        <f>IF(Table1[[#This Row],[Wage Category]]="5%",Table1[[#This Row],[Regular Hourly Wage]]*1.05,IF(Table1[[#This Row],[Wage Category]]="$14.75",14.75,Table1[[#This Row],[Regular Hourly Wage]]))</f>
        <v>14.75</v>
      </c>
      <c r="Z968" s="41">
        <f>(1+IF(Table1[[#This Row],[Regular Hourly Wage]]=0,0.5,(Table1[[#This Row],[Overtime Hourly Wage]]-Table1[[#This Row],[Regular Hourly Wage]])/Table1[[#This Row],[Regular Hourly Wage]]))*Table1[[#This Row],[Regular Wage Cap]]</f>
        <v>22.125</v>
      </c>
      <c r="AA968" s="41">
        <f>(1+IF(Table1[[#This Row],[Regular Hourly Wage]]=0,0,(Table1[[#This Row],[Holiday Hourly Wage]]-Table1[[#This Row],[Regular Hourly Wage]])/Table1[[#This Row],[Regular Hourly Wage]]))*Table1[[#This Row],[Regular Wage Cap]]</f>
        <v>14.75</v>
      </c>
      <c r="AB968" s="41">
        <f>Table1[[#This Row],[Regular Hours3]]*Table1[[#This Row],[Regular Hourly Wage]]</f>
        <v>0</v>
      </c>
      <c r="AC968" s="41">
        <f>Table1[[#This Row],[OvertimeHours5]]*Table1[[#This Row],[Overtime Hourly Wage]]</f>
        <v>0</v>
      </c>
      <c r="AD968" s="41">
        <f>Table1[[#This Row],[Holiday Hours7]]*Table1[[#This Row],[Holiday Hourly Wage]]</f>
        <v>0</v>
      </c>
      <c r="AE968" s="41">
        <f>SUM(Table1[[#This Row],[Regular10]:[Holiday12]])</f>
        <v>0</v>
      </c>
      <c r="AF968" s="41">
        <f>Table1[[#This Row],[Regular Hours3]]*Table1[[#This Row],[Regular Wage Cap]]</f>
        <v>0</v>
      </c>
      <c r="AG968" s="41">
        <f>Table1[[#This Row],[OvertimeHours5]]*Table1[[#This Row],[Overtime Wage Cap]]</f>
        <v>0</v>
      </c>
      <c r="AH968" s="41">
        <f>Table1[[#This Row],[Holiday Hours7]]*Table1[[#This Row],[Holiday Wage Cap]]</f>
        <v>0</v>
      </c>
      <c r="AI968" s="41">
        <f>SUM(Table1[[#This Row],[Regular]:[Holiday]])</f>
        <v>0</v>
      </c>
      <c r="AJ968" s="41">
        <f>IF(Table1[[#This Row],[Total]]=0,0,Table1[[#This Row],[Total2]]-Table1[[#This Row],[Total]])</f>
        <v>0</v>
      </c>
      <c r="AK968" s="41">
        <f>Table1[[#This Row],[Difference]]*Table1[[#This Row],[DDS Funding Percent]]</f>
        <v>0</v>
      </c>
      <c r="AL968" s="41">
        <f>IF(Table1[[#This Row],[Regular Hourly Wage]]&lt;&gt;0,Table1[[#This Row],[Regular Wage Cap]]-Table1[[#This Row],[Regular Hourly Wage]],0)</f>
        <v>0</v>
      </c>
      <c r="AM968" s="38"/>
      <c r="AN968" s="41">
        <f>Table1[[#This Row],[Wage Difference]]*Table1[[#This Row],[Post Wage Increase Time Off Accruals (Hours)]]</f>
        <v>0</v>
      </c>
      <c r="AO968" s="41">
        <f>Table1[[#This Row],[Min Wage Time Off Accrual Expense]]*Table1[[#This Row],[DDS Funding Percent]]</f>
        <v>0</v>
      </c>
      <c r="AP968" s="1"/>
      <c r="AQ968" s="18"/>
    </row>
    <row r="969" spans="3:43" x14ac:dyDescent="0.25">
      <c r="C969" s="58"/>
      <c r="D969" s="57"/>
      <c r="K969" s="41">
        <f>SUM(Table1[[#This Row],[Regular Wages]],Table1[[#This Row],[OvertimeWages]],Table1[[#This Row],[Holiday Wages]],Table1[[#This Row],[Incentive Payments]])</f>
        <v>0</v>
      </c>
      <c r="L969" s="38"/>
      <c r="M969" s="38"/>
      <c r="N969" s="38"/>
      <c r="O969" s="38"/>
      <c r="P969" s="38"/>
      <c r="Q969" s="38"/>
      <c r="R969" s="38"/>
      <c r="S969" s="41">
        <f>SUM(Table1[[#This Row],[Regular Wages2]],Table1[[#This Row],[OvertimeWages4]],Table1[[#This Row],[Holiday Wages6]],Table1[[#This Row],[Incentive Payments8]])</f>
        <v>0</v>
      </c>
      <c r="T969" s="41">
        <f>SUM(Table1[[#This Row],[Total Pre Min Wage Wages]],Table1[[#This Row],[Total After Min Wage Wages]])</f>
        <v>0</v>
      </c>
      <c r="U969" s="41">
        <f>IFERROR(IF(OR(Table1[[#This Row],[Regular Hours]]=0,Table1[[#This Row],[Regular Hours]]=""),VLOOKUP(Table1[[#This Row],[Position Title]],startingWages!$A$2:$D$200,2, FALSE),Table1[[#This Row],[Regular Wages]]/Table1[[#This Row],[Regular Hours]]),0)</f>
        <v>0</v>
      </c>
      <c r="V969" s="41">
        <f>IF(OR(Table1[[#This Row],[OvertimeHours]]="",Table1[[#This Row],[OvertimeHours]]=0),Table1[[#This Row],[Regular Hourly Wage]]*1.5,Table1[[#This Row],[OvertimeWages]]/Table1[[#This Row],[OvertimeHours]])</f>
        <v>0</v>
      </c>
      <c r="W969" s="41">
        <f>IF(OR(Table1[[#This Row],[Holiday Hours]]="",Table1[[#This Row],[Holiday Hours]]=0),Table1[[#This Row],[Regular Hourly Wage]],Table1[[#This Row],[Holiday Wages]]/Table1[[#This Row],[Holiday Hours]])</f>
        <v>0</v>
      </c>
      <c r="X969" s="41" t="str">
        <f>IF(Table1[[#This Row],[Regular Hourly Wage]]&lt;14.05,"$14.75",IF(Table1[[#This Row],[Regular Hourly Wage]]&lt;30,"5%","None"))</f>
        <v>$14.75</v>
      </c>
      <c r="Y969" s="41">
        <f>IF(Table1[[#This Row],[Wage Category]]="5%",Table1[[#This Row],[Regular Hourly Wage]]*1.05,IF(Table1[[#This Row],[Wage Category]]="$14.75",14.75,Table1[[#This Row],[Regular Hourly Wage]]))</f>
        <v>14.75</v>
      </c>
      <c r="Z969" s="41">
        <f>(1+IF(Table1[[#This Row],[Regular Hourly Wage]]=0,0.5,(Table1[[#This Row],[Overtime Hourly Wage]]-Table1[[#This Row],[Regular Hourly Wage]])/Table1[[#This Row],[Regular Hourly Wage]]))*Table1[[#This Row],[Regular Wage Cap]]</f>
        <v>22.125</v>
      </c>
      <c r="AA969" s="41">
        <f>(1+IF(Table1[[#This Row],[Regular Hourly Wage]]=0,0,(Table1[[#This Row],[Holiday Hourly Wage]]-Table1[[#This Row],[Regular Hourly Wage]])/Table1[[#This Row],[Regular Hourly Wage]]))*Table1[[#This Row],[Regular Wage Cap]]</f>
        <v>14.75</v>
      </c>
      <c r="AB969" s="41">
        <f>Table1[[#This Row],[Regular Hours3]]*Table1[[#This Row],[Regular Hourly Wage]]</f>
        <v>0</v>
      </c>
      <c r="AC969" s="41">
        <f>Table1[[#This Row],[OvertimeHours5]]*Table1[[#This Row],[Overtime Hourly Wage]]</f>
        <v>0</v>
      </c>
      <c r="AD969" s="41">
        <f>Table1[[#This Row],[Holiday Hours7]]*Table1[[#This Row],[Holiday Hourly Wage]]</f>
        <v>0</v>
      </c>
      <c r="AE969" s="41">
        <f>SUM(Table1[[#This Row],[Regular10]:[Holiday12]])</f>
        <v>0</v>
      </c>
      <c r="AF969" s="41">
        <f>Table1[[#This Row],[Regular Hours3]]*Table1[[#This Row],[Regular Wage Cap]]</f>
        <v>0</v>
      </c>
      <c r="AG969" s="41">
        <f>Table1[[#This Row],[OvertimeHours5]]*Table1[[#This Row],[Overtime Wage Cap]]</f>
        <v>0</v>
      </c>
      <c r="AH969" s="41">
        <f>Table1[[#This Row],[Holiday Hours7]]*Table1[[#This Row],[Holiday Wage Cap]]</f>
        <v>0</v>
      </c>
      <c r="AI969" s="41">
        <f>SUM(Table1[[#This Row],[Regular]:[Holiday]])</f>
        <v>0</v>
      </c>
      <c r="AJ969" s="41">
        <f>IF(Table1[[#This Row],[Total]]=0,0,Table1[[#This Row],[Total2]]-Table1[[#This Row],[Total]])</f>
        <v>0</v>
      </c>
      <c r="AK969" s="41">
        <f>Table1[[#This Row],[Difference]]*Table1[[#This Row],[DDS Funding Percent]]</f>
        <v>0</v>
      </c>
      <c r="AL969" s="41">
        <f>IF(Table1[[#This Row],[Regular Hourly Wage]]&lt;&gt;0,Table1[[#This Row],[Regular Wage Cap]]-Table1[[#This Row],[Regular Hourly Wage]],0)</f>
        <v>0</v>
      </c>
      <c r="AM969" s="38"/>
      <c r="AN969" s="41">
        <f>Table1[[#This Row],[Wage Difference]]*Table1[[#This Row],[Post Wage Increase Time Off Accruals (Hours)]]</f>
        <v>0</v>
      </c>
      <c r="AO969" s="41">
        <f>Table1[[#This Row],[Min Wage Time Off Accrual Expense]]*Table1[[#This Row],[DDS Funding Percent]]</f>
        <v>0</v>
      </c>
      <c r="AP969" s="1"/>
      <c r="AQ969" s="18"/>
    </row>
    <row r="970" spans="3:43" x14ac:dyDescent="0.25">
      <c r="C970" s="58"/>
      <c r="D970" s="57"/>
      <c r="K970" s="41">
        <f>SUM(Table1[[#This Row],[Regular Wages]],Table1[[#This Row],[OvertimeWages]],Table1[[#This Row],[Holiday Wages]],Table1[[#This Row],[Incentive Payments]])</f>
        <v>0</v>
      </c>
      <c r="L970" s="38"/>
      <c r="M970" s="38"/>
      <c r="N970" s="38"/>
      <c r="O970" s="38"/>
      <c r="P970" s="38"/>
      <c r="Q970" s="38"/>
      <c r="R970" s="38"/>
      <c r="S970" s="41">
        <f>SUM(Table1[[#This Row],[Regular Wages2]],Table1[[#This Row],[OvertimeWages4]],Table1[[#This Row],[Holiday Wages6]],Table1[[#This Row],[Incentive Payments8]])</f>
        <v>0</v>
      </c>
      <c r="T970" s="41">
        <f>SUM(Table1[[#This Row],[Total Pre Min Wage Wages]],Table1[[#This Row],[Total After Min Wage Wages]])</f>
        <v>0</v>
      </c>
      <c r="U970" s="41">
        <f>IFERROR(IF(OR(Table1[[#This Row],[Regular Hours]]=0,Table1[[#This Row],[Regular Hours]]=""),VLOOKUP(Table1[[#This Row],[Position Title]],startingWages!$A$2:$D$200,2, FALSE),Table1[[#This Row],[Regular Wages]]/Table1[[#This Row],[Regular Hours]]),0)</f>
        <v>0</v>
      </c>
      <c r="V970" s="41">
        <f>IF(OR(Table1[[#This Row],[OvertimeHours]]="",Table1[[#This Row],[OvertimeHours]]=0),Table1[[#This Row],[Regular Hourly Wage]]*1.5,Table1[[#This Row],[OvertimeWages]]/Table1[[#This Row],[OvertimeHours]])</f>
        <v>0</v>
      </c>
      <c r="W970" s="41">
        <f>IF(OR(Table1[[#This Row],[Holiday Hours]]="",Table1[[#This Row],[Holiday Hours]]=0),Table1[[#This Row],[Regular Hourly Wage]],Table1[[#This Row],[Holiday Wages]]/Table1[[#This Row],[Holiday Hours]])</f>
        <v>0</v>
      </c>
      <c r="X970" s="41" t="str">
        <f>IF(Table1[[#This Row],[Regular Hourly Wage]]&lt;14.05,"$14.75",IF(Table1[[#This Row],[Regular Hourly Wage]]&lt;30,"5%","None"))</f>
        <v>$14.75</v>
      </c>
      <c r="Y970" s="41">
        <f>IF(Table1[[#This Row],[Wage Category]]="5%",Table1[[#This Row],[Regular Hourly Wage]]*1.05,IF(Table1[[#This Row],[Wage Category]]="$14.75",14.75,Table1[[#This Row],[Regular Hourly Wage]]))</f>
        <v>14.75</v>
      </c>
      <c r="Z970" s="41">
        <f>(1+IF(Table1[[#This Row],[Regular Hourly Wage]]=0,0.5,(Table1[[#This Row],[Overtime Hourly Wage]]-Table1[[#This Row],[Regular Hourly Wage]])/Table1[[#This Row],[Regular Hourly Wage]]))*Table1[[#This Row],[Regular Wage Cap]]</f>
        <v>22.125</v>
      </c>
      <c r="AA970" s="41">
        <f>(1+IF(Table1[[#This Row],[Regular Hourly Wage]]=0,0,(Table1[[#This Row],[Holiday Hourly Wage]]-Table1[[#This Row],[Regular Hourly Wage]])/Table1[[#This Row],[Regular Hourly Wage]]))*Table1[[#This Row],[Regular Wage Cap]]</f>
        <v>14.75</v>
      </c>
      <c r="AB970" s="41">
        <f>Table1[[#This Row],[Regular Hours3]]*Table1[[#This Row],[Regular Hourly Wage]]</f>
        <v>0</v>
      </c>
      <c r="AC970" s="41">
        <f>Table1[[#This Row],[OvertimeHours5]]*Table1[[#This Row],[Overtime Hourly Wage]]</f>
        <v>0</v>
      </c>
      <c r="AD970" s="41">
        <f>Table1[[#This Row],[Holiday Hours7]]*Table1[[#This Row],[Holiday Hourly Wage]]</f>
        <v>0</v>
      </c>
      <c r="AE970" s="41">
        <f>SUM(Table1[[#This Row],[Regular10]:[Holiday12]])</f>
        <v>0</v>
      </c>
      <c r="AF970" s="41">
        <f>Table1[[#This Row],[Regular Hours3]]*Table1[[#This Row],[Regular Wage Cap]]</f>
        <v>0</v>
      </c>
      <c r="AG970" s="41">
        <f>Table1[[#This Row],[OvertimeHours5]]*Table1[[#This Row],[Overtime Wage Cap]]</f>
        <v>0</v>
      </c>
      <c r="AH970" s="41">
        <f>Table1[[#This Row],[Holiday Hours7]]*Table1[[#This Row],[Holiday Wage Cap]]</f>
        <v>0</v>
      </c>
      <c r="AI970" s="41">
        <f>SUM(Table1[[#This Row],[Regular]:[Holiday]])</f>
        <v>0</v>
      </c>
      <c r="AJ970" s="41">
        <f>IF(Table1[[#This Row],[Total]]=0,0,Table1[[#This Row],[Total2]]-Table1[[#This Row],[Total]])</f>
        <v>0</v>
      </c>
      <c r="AK970" s="41">
        <f>Table1[[#This Row],[Difference]]*Table1[[#This Row],[DDS Funding Percent]]</f>
        <v>0</v>
      </c>
      <c r="AL970" s="41">
        <f>IF(Table1[[#This Row],[Regular Hourly Wage]]&lt;&gt;0,Table1[[#This Row],[Regular Wage Cap]]-Table1[[#This Row],[Regular Hourly Wage]],0)</f>
        <v>0</v>
      </c>
      <c r="AM970" s="38"/>
      <c r="AN970" s="41">
        <f>Table1[[#This Row],[Wage Difference]]*Table1[[#This Row],[Post Wage Increase Time Off Accruals (Hours)]]</f>
        <v>0</v>
      </c>
      <c r="AO970" s="41">
        <f>Table1[[#This Row],[Min Wage Time Off Accrual Expense]]*Table1[[#This Row],[DDS Funding Percent]]</f>
        <v>0</v>
      </c>
      <c r="AP970" s="1"/>
      <c r="AQ970" s="18"/>
    </row>
    <row r="971" spans="3:43" x14ac:dyDescent="0.25">
      <c r="C971" s="58"/>
      <c r="D971" s="57"/>
      <c r="K971" s="41">
        <f>SUM(Table1[[#This Row],[Regular Wages]],Table1[[#This Row],[OvertimeWages]],Table1[[#This Row],[Holiday Wages]],Table1[[#This Row],[Incentive Payments]])</f>
        <v>0</v>
      </c>
      <c r="L971" s="38"/>
      <c r="M971" s="38"/>
      <c r="N971" s="38"/>
      <c r="O971" s="38"/>
      <c r="P971" s="38"/>
      <c r="Q971" s="38"/>
      <c r="R971" s="38"/>
      <c r="S971" s="41">
        <f>SUM(Table1[[#This Row],[Regular Wages2]],Table1[[#This Row],[OvertimeWages4]],Table1[[#This Row],[Holiday Wages6]],Table1[[#This Row],[Incentive Payments8]])</f>
        <v>0</v>
      </c>
      <c r="T971" s="41">
        <f>SUM(Table1[[#This Row],[Total Pre Min Wage Wages]],Table1[[#This Row],[Total After Min Wage Wages]])</f>
        <v>0</v>
      </c>
      <c r="U971" s="41">
        <f>IFERROR(IF(OR(Table1[[#This Row],[Regular Hours]]=0,Table1[[#This Row],[Regular Hours]]=""),VLOOKUP(Table1[[#This Row],[Position Title]],startingWages!$A$2:$D$200,2, FALSE),Table1[[#This Row],[Regular Wages]]/Table1[[#This Row],[Regular Hours]]),0)</f>
        <v>0</v>
      </c>
      <c r="V971" s="41">
        <f>IF(OR(Table1[[#This Row],[OvertimeHours]]="",Table1[[#This Row],[OvertimeHours]]=0),Table1[[#This Row],[Regular Hourly Wage]]*1.5,Table1[[#This Row],[OvertimeWages]]/Table1[[#This Row],[OvertimeHours]])</f>
        <v>0</v>
      </c>
      <c r="W971" s="41">
        <f>IF(OR(Table1[[#This Row],[Holiday Hours]]="",Table1[[#This Row],[Holiday Hours]]=0),Table1[[#This Row],[Regular Hourly Wage]],Table1[[#This Row],[Holiday Wages]]/Table1[[#This Row],[Holiday Hours]])</f>
        <v>0</v>
      </c>
      <c r="X971" s="41" t="str">
        <f>IF(Table1[[#This Row],[Regular Hourly Wage]]&lt;14.05,"$14.75",IF(Table1[[#This Row],[Regular Hourly Wage]]&lt;30,"5%","None"))</f>
        <v>$14.75</v>
      </c>
      <c r="Y971" s="41">
        <f>IF(Table1[[#This Row],[Wage Category]]="5%",Table1[[#This Row],[Regular Hourly Wage]]*1.05,IF(Table1[[#This Row],[Wage Category]]="$14.75",14.75,Table1[[#This Row],[Regular Hourly Wage]]))</f>
        <v>14.75</v>
      </c>
      <c r="Z971" s="41">
        <f>(1+IF(Table1[[#This Row],[Regular Hourly Wage]]=0,0.5,(Table1[[#This Row],[Overtime Hourly Wage]]-Table1[[#This Row],[Regular Hourly Wage]])/Table1[[#This Row],[Regular Hourly Wage]]))*Table1[[#This Row],[Regular Wage Cap]]</f>
        <v>22.125</v>
      </c>
      <c r="AA971" s="41">
        <f>(1+IF(Table1[[#This Row],[Regular Hourly Wage]]=0,0,(Table1[[#This Row],[Holiday Hourly Wage]]-Table1[[#This Row],[Regular Hourly Wage]])/Table1[[#This Row],[Regular Hourly Wage]]))*Table1[[#This Row],[Regular Wage Cap]]</f>
        <v>14.75</v>
      </c>
      <c r="AB971" s="41">
        <f>Table1[[#This Row],[Regular Hours3]]*Table1[[#This Row],[Regular Hourly Wage]]</f>
        <v>0</v>
      </c>
      <c r="AC971" s="41">
        <f>Table1[[#This Row],[OvertimeHours5]]*Table1[[#This Row],[Overtime Hourly Wage]]</f>
        <v>0</v>
      </c>
      <c r="AD971" s="41">
        <f>Table1[[#This Row],[Holiday Hours7]]*Table1[[#This Row],[Holiday Hourly Wage]]</f>
        <v>0</v>
      </c>
      <c r="AE971" s="41">
        <f>SUM(Table1[[#This Row],[Regular10]:[Holiday12]])</f>
        <v>0</v>
      </c>
      <c r="AF971" s="41">
        <f>Table1[[#This Row],[Regular Hours3]]*Table1[[#This Row],[Regular Wage Cap]]</f>
        <v>0</v>
      </c>
      <c r="AG971" s="41">
        <f>Table1[[#This Row],[OvertimeHours5]]*Table1[[#This Row],[Overtime Wage Cap]]</f>
        <v>0</v>
      </c>
      <c r="AH971" s="41">
        <f>Table1[[#This Row],[Holiday Hours7]]*Table1[[#This Row],[Holiday Wage Cap]]</f>
        <v>0</v>
      </c>
      <c r="AI971" s="41">
        <f>SUM(Table1[[#This Row],[Regular]:[Holiday]])</f>
        <v>0</v>
      </c>
      <c r="AJ971" s="41">
        <f>IF(Table1[[#This Row],[Total]]=0,0,Table1[[#This Row],[Total2]]-Table1[[#This Row],[Total]])</f>
        <v>0</v>
      </c>
      <c r="AK971" s="41">
        <f>Table1[[#This Row],[Difference]]*Table1[[#This Row],[DDS Funding Percent]]</f>
        <v>0</v>
      </c>
      <c r="AL971" s="41">
        <f>IF(Table1[[#This Row],[Regular Hourly Wage]]&lt;&gt;0,Table1[[#This Row],[Regular Wage Cap]]-Table1[[#This Row],[Regular Hourly Wage]],0)</f>
        <v>0</v>
      </c>
      <c r="AM971" s="38"/>
      <c r="AN971" s="41">
        <f>Table1[[#This Row],[Wage Difference]]*Table1[[#This Row],[Post Wage Increase Time Off Accruals (Hours)]]</f>
        <v>0</v>
      </c>
      <c r="AO971" s="41">
        <f>Table1[[#This Row],[Min Wage Time Off Accrual Expense]]*Table1[[#This Row],[DDS Funding Percent]]</f>
        <v>0</v>
      </c>
      <c r="AP971" s="1"/>
      <c r="AQ971" s="18"/>
    </row>
    <row r="972" spans="3:43" x14ac:dyDescent="0.25">
      <c r="C972" s="58"/>
      <c r="D972" s="57"/>
      <c r="K972" s="41">
        <f>SUM(Table1[[#This Row],[Regular Wages]],Table1[[#This Row],[OvertimeWages]],Table1[[#This Row],[Holiday Wages]],Table1[[#This Row],[Incentive Payments]])</f>
        <v>0</v>
      </c>
      <c r="L972" s="38"/>
      <c r="M972" s="38"/>
      <c r="N972" s="38"/>
      <c r="O972" s="38"/>
      <c r="P972" s="38"/>
      <c r="Q972" s="38"/>
      <c r="R972" s="38"/>
      <c r="S972" s="41">
        <f>SUM(Table1[[#This Row],[Regular Wages2]],Table1[[#This Row],[OvertimeWages4]],Table1[[#This Row],[Holiday Wages6]],Table1[[#This Row],[Incentive Payments8]])</f>
        <v>0</v>
      </c>
      <c r="T972" s="41">
        <f>SUM(Table1[[#This Row],[Total Pre Min Wage Wages]],Table1[[#This Row],[Total After Min Wage Wages]])</f>
        <v>0</v>
      </c>
      <c r="U972" s="41">
        <f>IFERROR(IF(OR(Table1[[#This Row],[Regular Hours]]=0,Table1[[#This Row],[Regular Hours]]=""),VLOOKUP(Table1[[#This Row],[Position Title]],startingWages!$A$2:$D$200,2, FALSE),Table1[[#This Row],[Regular Wages]]/Table1[[#This Row],[Regular Hours]]),0)</f>
        <v>0</v>
      </c>
      <c r="V972" s="41">
        <f>IF(OR(Table1[[#This Row],[OvertimeHours]]="",Table1[[#This Row],[OvertimeHours]]=0),Table1[[#This Row],[Regular Hourly Wage]]*1.5,Table1[[#This Row],[OvertimeWages]]/Table1[[#This Row],[OvertimeHours]])</f>
        <v>0</v>
      </c>
      <c r="W972" s="41">
        <f>IF(OR(Table1[[#This Row],[Holiday Hours]]="",Table1[[#This Row],[Holiday Hours]]=0),Table1[[#This Row],[Regular Hourly Wage]],Table1[[#This Row],[Holiday Wages]]/Table1[[#This Row],[Holiday Hours]])</f>
        <v>0</v>
      </c>
      <c r="X972" s="41" t="str">
        <f>IF(Table1[[#This Row],[Regular Hourly Wage]]&lt;14.05,"$14.75",IF(Table1[[#This Row],[Regular Hourly Wage]]&lt;30,"5%","None"))</f>
        <v>$14.75</v>
      </c>
      <c r="Y972" s="41">
        <f>IF(Table1[[#This Row],[Wage Category]]="5%",Table1[[#This Row],[Regular Hourly Wage]]*1.05,IF(Table1[[#This Row],[Wage Category]]="$14.75",14.75,Table1[[#This Row],[Regular Hourly Wage]]))</f>
        <v>14.75</v>
      </c>
      <c r="Z972" s="41">
        <f>(1+IF(Table1[[#This Row],[Regular Hourly Wage]]=0,0.5,(Table1[[#This Row],[Overtime Hourly Wage]]-Table1[[#This Row],[Regular Hourly Wage]])/Table1[[#This Row],[Regular Hourly Wage]]))*Table1[[#This Row],[Regular Wage Cap]]</f>
        <v>22.125</v>
      </c>
      <c r="AA972" s="41">
        <f>(1+IF(Table1[[#This Row],[Regular Hourly Wage]]=0,0,(Table1[[#This Row],[Holiday Hourly Wage]]-Table1[[#This Row],[Regular Hourly Wage]])/Table1[[#This Row],[Regular Hourly Wage]]))*Table1[[#This Row],[Regular Wage Cap]]</f>
        <v>14.75</v>
      </c>
      <c r="AB972" s="41">
        <f>Table1[[#This Row],[Regular Hours3]]*Table1[[#This Row],[Regular Hourly Wage]]</f>
        <v>0</v>
      </c>
      <c r="AC972" s="41">
        <f>Table1[[#This Row],[OvertimeHours5]]*Table1[[#This Row],[Overtime Hourly Wage]]</f>
        <v>0</v>
      </c>
      <c r="AD972" s="41">
        <f>Table1[[#This Row],[Holiday Hours7]]*Table1[[#This Row],[Holiday Hourly Wage]]</f>
        <v>0</v>
      </c>
      <c r="AE972" s="41">
        <f>SUM(Table1[[#This Row],[Regular10]:[Holiday12]])</f>
        <v>0</v>
      </c>
      <c r="AF972" s="41">
        <f>Table1[[#This Row],[Regular Hours3]]*Table1[[#This Row],[Regular Wage Cap]]</f>
        <v>0</v>
      </c>
      <c r="AG972" s="41">
        <f>Table1[[#This Row],[OvertimeHours5]]*Table1[[#This Row],[Overtime Wage Cap]]</f>
        <v>0</v>
      </c>
      <c r="AH972" s="41">
        <f>Table1[[#This Row],[Holiday Hours7]]*Table1[[#This Row],[Holiday Wage Cap]]</f>
        <v>0</v>
      </c>
      <c r="AI972" s="41">
        <f>SUM(Table1[[#This Row],[Regular]:[Holiday]])</f>
        <v>0</v>
      </c>
      <c r="AJ972" s="41">
        <f>IF(Table1[[#This Row],[Total]]=0,0,Table1[[#This Row],[Total2]]-Table1[[#This Row],[Total]])</f>
        <v>0</v>
      </c>
      <c r="AK972" s="41">
        <f>Table1[[#This Row],[Difference]]*Table1[[#This Row],[DDS Funding Percent]]</f>
        <v>0</v>
      </c>
      <c r="AL972" s="41">
        <f>IF(Table1[[#This Row],[Regular Hourly Wage]]&lt;&gt;0,Table1[[#This Row],[Regular Wage Cap]]-Table1[[#This Row],[Regular Hourly Wage]],0)</f>
        <v>0</v>
      </c>
      <c r="AM972" s="38"/>
      <c r="AN972" s="41">
        <f>Table1[[#This Row],[Wage Difference]]*Table1[[#This Row],[Post Wage Increase Time Off Accruals (Hours)]]</f>
        <v>0</v>
      </c>
      <c r="AO972" s="41">
        <f>Table1[[#This Row],[Min Wage Time Off Accrual Expense]]*Table1[[#This Row],[DDS Funding Percent]]</f>
        <v>0</v>
      </c>
      <c r="AP972" s="1"/>
      <c r="AQ972" s="18"/>
    </row>
    <row r="973" spans="3:43" x14ac:dyDescent="0.25">
      <c r="C973" s="58"/>
      <c r="D973" s="57"/>
      <c r="K973" s="41">
        <f>SUM(Table1[[#This Row],[Regular Wages]],Table1[[#This Row],[OvertimeWages]],Table1[[#This Row],[Holiday Wages]],Table1[[#This Row],[Incentive Payments]])</f>
        <v>0</v>
      </c>
      <c r="L973" s="38"/>
      <c r="M973" s="38"/>
      <c r="N973" s="38"/>
      <c r="O973" s="38"/>
      <c r="P973" s="38"/>
      <c r="Q973" s="38"/>
      <c r="R973" s="38"/>
      <c r="S973" s="41">
        <f>SUM(Table1[[#This Row],[Regular Wages2]],Table1[[#This Row],[OvertimeWages4]],Table1[[#This Row],[Holiday Wages6]],Table1[[#This Row],[Incentive Payments8]])</f>
        <v>0</v>
      </c>
      <c r="T973" s="41">
        <f>SUM(Table1[[#This Row],[Total Pre Min Wage Wages]],Table1[[#This Row],[Total After Min Wage Wages]])</f>
        <v>0</v>
      </c>
      <c r="U973" s="41">
        <f>IFERROR(IF(OR(Table1[[#This Row],[Regular Hours]]=0,Table1[[#This Row],[Regular Hours]]=""),VLOOKUP(Table1[[#This Row],[Position Title]],startingWages!$A$2:$D$200,2, FALSE),Table1[[#This Row],[Regular Wages]]/Table1[[#This Row],[Regular Hours]]),0)</f>
        <v>0</v>
      </c>
      <c r="V973" s="41">
        <f>IF(OR(Table1[[#This Row],[OvertimeHours]]="",Table1[[#This Row],[OvertimeHours]]=0),Table1[[#This Row],[Regular Hourly Wage]]*1.5,Table1[[#This Row],[OvertimeWages]]/Table1[[#This Row],[OvertimeHours]])</f>
        <v>0</v>
      </c>
      <c r="W973" s="41">
        <f>IF(OR(Table1[[#This Row],[Holiday Hours]]="",Table1[[#This Row],[Holiday Hours]]=0),Table1[[#This Row],[Regular Hourly Wage]],Table1[[#This Row],[Holiday Wages]]/Table1[[#This Row],[Holiday Hours]])</f>
        <v>0</v>
      </c>
      <c r="X973" s="41" t="str">
        <f>IF(Table1[[#This Row],[Regular Hourly Wage]]&lt;14.05,"$14.75",IF(Table1[[#This Row],[Regular Hourly Wage]]&lt;30,"5%","None"))</f>
        <v>$14.75</v>
      </c>
      <c r="Y973" s="41">
        <f>IF(Table1[[#This Row],[Wage Category]]="5%",Table1[[#This Row],[Regular Hourly Wage]]*1.05,IF(Table1[[#This Row],[Wage Category]]="$14.75",14.75,Table1[[#This Row],[Regular Hourly Wage]]))</f>
        <v>14.75</v>
      </c>
      <c r="Z973" s="41">
        <f>(1+IF(Table1[[#This Row],[Regular Hourly Wage]]=0,0.5,(Table1[[#This Row],[Overtime Hourly Wage]]-Table1[[#This Row],[Regular Hourly Wage]])/Table1[[#This Row],[Regular Hourly Wage]]))*Table1[[#This Row],[Regular Wage Cap]]</f>
        <v>22.125</v>
      </c>
      <c r="AA973" s="41">
        <f>(1+IF(Table1[[#This Row],[Regular Hourly Wage]]=0,0,(Table1[[#This Row],[Holiday Hourly Wage]]-Table1[[#This Row],[Regular Hourly Wage]])/Table1[[#This Row],[Regular Hourly Wage]]))*Table1[[#This Row],[Regular Wage Cap]]</f>
        <v>14.75</v>
      </c>
      <c r="AB973" s="41">
        <f>Table1[[#This Row],[Regular Hours3]]*Table1[[#This Row],[Regular Hourly Wage]]</f>
        <v>0</v>
      </c>
      <c r="AC973" s="41">
        <f>Table1[[#This Row],[OvertimeHours5]]*Table1[[#This Row],[Overtime Hourly Wage]]</f>
        <v>0</v>
      </c>
      <c r="AD973" s="41">
        <f>Table1[[#This Row],[Holiday Hours7]]*Table1[[#This Row],[Holiday Hourly Wage]]</f>
        <v>0</v>
      </c>
      <c r="AE973" s="41">
        <f>SUM(Table1[[#This Row],[Regular10]:[Holiday12]])</f>
        <v>0</v>
      </c>
      <c r="AF973" s="41">
        <f>Table1[[#This Row],[Regular Hours3]]*Table1[[#This Row],[Regular Wage Cap]]</f>
        <v>0</v>
      </c>
      <c r="AG973" s="41">
        <f>Table1[[#This Row],[OvertimeHours5]]*Table1[[#This Row],[Overtime Wage Cap]]</f>
        <v>0</v>
      </c>
      <c r="AH973" s="41">
        <f>Table1[[#This Row],[Holiday Hours7]]*Table1[[#This Row],[Holiday Wage Cap]]</f>
        <v>0</v>
      </c>
      <c r="AI973" s="41">
        <f>SUM(Table1[[#This Row],[Regular]:[Holiday]])</f>
        <v>0</v>
      </c>
      <c r="AJ973" s="41">
        <f>IF(Table1[[#This Row],[Total]]=0,0,Table1[[#This Row],[Total2]]-Table1[[#This Row],[Total]])</f>
        <v>0</v>
      </c>
      <c r="AK973" s="41">
        <f>Table1[[#This Row],[Difference]]*Table1[[#This Row],[DDS Funding Percent]]</f>
        <v>0</v>
      </c>
      <c r="AL973" s="41">
        <f>IF(Table1[[#This Row],[Regular Hourly Wage]]&lt;&gt;0,Table1[[#This Row],[Regular Wage Cap]]-Table1[[#This Row],[Regular Hourly Wage]],0)</f>
        <v>0</v>
      </c>
      <c r="AM973" s="38"/>
      <c r="AN973" s="41">
        <f>Table1[[#This Row],[Wage Difference]]*Table1[[#This Row],[Post Wage Increase Time Off Accruals (Hours)]]</f>
        <v>0</v>
      </c>
      <c r="AO973" s="41">
        <f>Table1[[#This Row],[Min Wage Time Off Accrual Expense]]*Table1[[#This Row],[DDS Funding Percent]]</f>
        <v>0</v>
      </c>
      <c r="AP973" s="1"/>
      <c r="AQ973" s="18"/>
    </row>
    <row r="974" spans="3:43" x14ac:dyDescent="0.25">
      <c r="C974" s="58"/>
      <c r="D974" s="57"/>
      <c r="K974" s="41">
        <f>SUM(Table1[[#This Row],[Regular Wages]],Table1[[#This Row],[OvertimeWages]],Table1[[#This Row],[Holiday Wages]],Table1[[#This Row],[Incentive Payments]])</f>
        <v>0</v>
      </c>
      <c r="L974" s="38"/>
      <c r="M974" s="38"/>
      <c r="N974" s="38"/>
      <c r="O974" s="38"/>
      <c r="P974" s="38"/>
      <c r="Q974" s="38"/>
      <c r="R974" s="38"/>
      <c r="S974" s="41">
        <f>SUM(Table1[[#This Row],[Regular Wages2]],Table1[[#This Row],[OvertimeWages4]],Table1[[#This Row],[Holiday Wages6]],Table1[[#This Row],[Incentive Payments8]])</f>
        <v>0</v>
      </c>
      <c r="T974" s="41">
        <f>SUM(Table1[[#This Row],[Total Pre Min Wage Wages]],Table1[[#This Row],[Total After Min Wage Wages]])</f>
        <v>0</v>
      </c>
      <c r="U974" s="41">
        <f>IFERROR(IF(OR(Table1[[#This Row],[Regular Hours]]=0,Table1[[#This Row],[Regular Hours]]=""),VLOOKUP(Table1[[#This Row],[Position Title]],startingWages!$A$2:$D$200,2, FALSE),Table1[[#This Row],[Regular Wages]]/Table1[[#This Row],[Regular Hours]]),0)</f>
        <v>0</v>
      </c>
      <c r="V974" s="41">
        <f>IF(OR(Table1[[#This Row],[OvertimeHours]]="",Table1[[#This Row],[OvertimeHours]]=0),Table1[[#This Row],[Regular Hourly Wage]]*1.5,Table1[[#This Row],[OvertimeWages]]/Table1[[#This Row],[OvertimeHours]])</f>
        <v>0</v>
      </c>
      <c r="W974" s="41">
        <f>IF(OR(Table1[[#This Row],[Holiday Hours]]="",Table1[[#This Row],[Holiday Hours]]=0),Table1[[#This Row],[Regular Hourly Wage]],Table1[[#This Row],[Holiday Wages]]/Table1[[#This Row],[Holiday Hours]])</f>
        <v>0</v>
      </c>
      <c r="X974" s="41" t="str">
        <f>IF(Table1[[#This Row],[Regular Hourly Wage]]&lt;14.05,"$14.75",IF(Table1[[#This Row],[Regular Hourly Wage]]&lt;30,"5%","None"))</f>
        <v>$14.75</v>
      </c>
      <c r="Y974" s="41">
        <f>IF(Table1[[#This Row],[Wage Category]]="5%",Table1[[#This Row],[Regular Hourly Wage]]*1.05,IF(Table1[[#This Row],[Wage Category]]="$14.75",14.75,Table1[[#This Row],[Regular Hourly Wage]]))</f>
        <v>14.75</v>
      </c>
      <c r="Z974" s="41">
        <f>(1+IF(Table1[[#This Row],[Regular Hourly Wage]]=0,0.5,(Table1[[#This Row],[Overtime Hourly Wage]]-Table1[[#This Row],[Regular Hourly Wage]])/Table1[[#This Row],[Regular Hourly Wage]]))*Table1[[#This Row],[Regular Wage Cap]]</f>
        <v>22.125</v>
      </c>
      <c r="AA974" s="41">
        <f>(1+IF(Table1[[#This Row],[Regular Hourly Wage]]=0,0,(Table1[[#This Row],[Holiday Hourly Wage]]-Table1[[#This Row],[Regular Hourly Wage]])/Table1[[#This Row],[Regular Hourly Wage]]))*Table1[[#This Row],[Regular Wage Cap]]</f>
        <v>14.75</v>
      </c>
      <c r="AB974" s="41">
        <f>Table1[[#This Row],[Regular Hours3]]*Table1[[#This Row],[Regular Hourly Wage]]</f>
        <v>0</v>
      </c>
      <c r="AC974" s="41">
        <f>Table1[[#This Row],[OvertimeHours5]]*Table1[[#This Row],[Overtime Hourly Wage]]</f>
        <v>0</v>
      </c>
      <c r="AD974" s="41">
        <f>Table1[[#This Row],[Holiday Hours7]]*Table1[[#This Row],[Holiday Hourly Wage]]</f>
        <v>0</v>
      </c>
      <c r="AE974" s="41">
        <f>SUM(Table1[[#This Row],[Regular10]:[Holiday12]])</f>
        <v>0</v>
      </c>
      <c r="AF974" s="41">
        <f>Table1[[#This Row],[Regular Hours3]]*Table1[[#This Row],[Regular Wage Cap]]</f>
        <v>0</v>
      </c>
      <c r="AG974" s="41">
        <f>Table1[[#This Row],[OvertimeHours5]]*Table1[[#This Row],[Overtime Wage Cap]]</f>
        <v>0</v>
      </c>
      <c r="AH974" s="41">
        <f>Table1[[#This Row],[Holiday Hours7]]*Table1[[#This Row],[Holiday Wage Cap]]</f>
        <v>0</v>
      </c>
      <c r="AI974" s="41">
        <f>SUM(Table1[[#This Row],[Regular]:[Holiday]])</f>
        <v>0</v>
      </c>
      <c r="AJ974" s="41">
        <f>IF(Table1[[#This Row],[Total]]=0,0,Table1[[#This Row],[Total2]]-Table1[[#This Row],[Total]])</f>
        <v>0</v>
      </c>
      <c r="AK974" s="41">
        <f>Table1[[#This Row],[Difference]]*Table1[[#This Row],[DDS Funding Percent]]</f>
        <v>0</v>
      </c>
      <c r="AL974" s="41">
        <f>IF(Table1[[#This Row],[Regular Hourly Wage]]&lt;&gt;0,Table1[[#This Row],[Regular Wage Cap]]-Table1[[#This Row],[Regular Hourly Wage]],0)</f>
        <v>0</v>
      </c>
      <c r="AM974" s="38"/>
      <c r="AN974" s="41">
        <f>Table1[[#This Row],[Wage Difference]]*Table1[[#This Row],[Post Wage Increase Time Off Accruals (Hours)]]</f>
        <v>0</v>
      </c>
      <c r="AO974" s="41">
        <f>Table1[[#This Row],[Min Wage Time Off Accrual Expense]]*Table1[[#This Row],[DDS Funding Percent]]</f>
        <v>0</v>
      </c>
      <c r="AP974" s="1"/>
      <c r="AQ974" s="18"/>
    </row>
    <row r="975" spans="3:43" x14ac:dyDescent="0.25">
      <c r="C975" s="58"/>
      <c r="D975" s="57"/>
      <c r="K975" s="41">
        <f>SUM(Table1[[#This Row],[Regular Wages]],Table1[[#This Row],[OvertimeWages]],Table1[[#This Row],[Holiday Wages]],Table1[[#This Row],[Incentive Payments]])</f>
        <v>0</v>
      </c>
      <c r="L975" s="38"/>
      <c r="M975" s="38"/>
      <c r="N975" s="38"/>
      <c r="O975" s="38"/>
      <c r="P975" s="38"/>
      <c r="Q975" s="38"/>
      <c r="R975" s="38"/>
      <c r="S975" s="41">
        <f>SUM(Table1[[#This Row],[Regular Wages2]],Table1[[#This Row],[OvertimeWages4]],Table1[[#This Row],[Holiday Wages6]],Table1[[#This Row],[Incentive Payments8]])</f>
        <v>0</v>
      </c>
      <c r="T975" s="41">
        <f>SUM(Table1[[#This Row],[Total Pre Min Wage Wages]],Table1[[#This Row],[Total After Min Wage Wages]])</f>
        <v>0</v>
      </c>
      <c r="U975" s="41">
        <f>IFERROR(IF(OR(Table1[[#This Row],[Regular Hours]]=0,Table1[[#This Row],[Regular Hours]]=""),VLOOKUP(Table1[[#This Row],[Position Title]],startingWages!$A$2:$D$200,2, FALSE),Table1[[#This Row],[Regular Wages]]/Table1[[#This Row],[Regular Hours]]),0)</f>
        <v>0</v>
      </c>
      <c r="V975" s="41">
        <f>IF(OR(Table1[[#This Row],[OvertimeHours]]="",Table1[[#This Row],[OvertimeHours]]=0),Table1[[#This Row],[Regular Hourly Wage]]*1.5,Table1[[#This Row],[OvertimeWages]]/Table1[[#This Row],[OvertimeHours]])</f>
        <v>0</v>
      </c>
      <c r="W975" s="41">
        <f>IF(OR(Table1[[#This Row],[Holiday Hours]]="",Table1[[#This Row],[Holiday Hours]]=0),Table1[[#This Row],[Regular Hourly Wage]],Table1[[#This Row],[Holiday Wages]]/Table1[[#This Row],[Holiday Hours]])</f>
        <v>0</v>
      </c>
      <c r="X975" s="41" t="str">
        <f>IF(Table1[[#This Row],[Regular Hourly Wage]]&lt;14.05,"$14.75",IF(Table1[[#This Row],[Regular Hourly Wage]]&lt;30,"5%","None"))</f>
        <v>$14.75</v>
      </c>
      <c r="Y975" s="41">
        <f>IF(Table1[[#This Row],[Wage Category]]="5%",Table1[[#This Row],[Regular Hourly Wage]]*1.05,IF(Table1[[#This Row],[Wage Category]]="$14.75",14.75,Table1[[#This Row],[Regular Hourly Wage]]))</f>
        <v>14.75</v>
      </c>
      <c r="Z975" s="41">
        <f>(1+IF(Table1[[#This Row],[Regular Hourly Wage]]=0,0.5,(Table1[[#This Row],[Overtime Hourly Wage]]-Table1[[#This Row],[Regular Hourly Wage]])/Table1[[#This Row],[Regular Hourly Wage]]))*Table1[[#This Row],[Regular Wage Cap]]</f>
        <v>22.125</v>
      </c>
      <c r="AA975" s="41">
        <f>(1+IF(Table1[[#This Row],[Regular Hourly Wage]]=0,0,(Table1[[#This Row],[Holiday Hourly Wage]]-Table1[[#This Row],[Regular Hourly Wage]])/Table1[[#This Row],[Regular Hourly Wage]]))*Table1[[#This Row],[Regular Wage Cap]]</f>
        <v>14.75</v>
      </c>
      <c r="AB975" s="41">
        <f>Table1[[#This Row],[Regular Hours3]]*Table1[[#This Row],[Regular Hourly Wage]]</f>
        <v>0</v>
      </c>
      <c r="AC975" s="41">
        <f>Table1[[#This Row],[OvertimeHours5]]*Table1[[#This Row],[Overtime Hourly Wage]]</f>
        <v>0</v>
      </c>
      <c r="AD975" s="41">
        <f>Table1[[#This Row],[Holiday Hours7]]*Table1[[#This Row],[Holiday Hourly Wage]]</f>
        <v>0</v>
      </c>
      <c r="AE975" s="41">
        <f>SUM(Table1[[#This Row],[Regular10]:[Holiday12]])</f>
        <v>0</v>
      </c>
      <c r="AF975" s="41">
        <f>Table1[[#This Row],[Regular Hours3]]*Table1[[#This Row],[Regular Wage Cap]]</f>
        <v>0</v>
      </c>
      <c r="AG975" s="41">
        <f>Table1[[#This Row],[OvertimeHours5]]*Table1[[#This Row],[Overtime Wage Cap]]</f>
        <v>0</v>
      </c>
      <c r="AH975" s="41">
        <f>Table1[[#This Row],[Holiday Hours7]]*Table1[[#This Row],[Holiday Wage Cap]]</f>
        <v>0</v>
      </c>
      <c r="AI975" s="41">
        <f>SUM(Table1[[#This Row],[Regular]:[Holiday]])</f>
        <v>0</v>
      </c>
      <c r="AJ975" s="41">
        <f>IF(Table1[[#This Row],[Total]]=0,0,Table1[[#This Row],[Total2]]-Table1[[#This Row],[Total]])</f>
        <v>0</v>
      </c>
      <c r="AK975" s="41">
        <f>Table1[[#This Row],[Difference]]*Table1[[#This Row],[DDS Funding Percent]]</f>
        <v>0</v>
      </c>
      <c r="AL975" s="41">
        <f>IF(Table1[[#This Row],[Regular Hourly Wage]]&lt;&gt;0,Table1[[#This Row],[Regular Wage Cap]]-Table1[[#This Row],[Regular Hourly Wage]],0)</f>
        <v>0</v>
      </c>
      <c r="AM975" s="38"/>
      <c r="AN975" s="41">
        <f>Table1[[#This Row],[Wage Difference]]*Table1[[#This Row],[Post Wage Increase Time Off Accruals (Hours)]]</f>
        <v>0</v>
      </c>
      <c r="AO975" s="41">
        <f>Table1[[#This Row],[Min Wage Time Off Accrual Expense]]*Table1[[#This Row],[DDS Funding Percent]]</f>
        <v>0</v>
      </c>
      <c r="AP975" s="1"/>
      <c r="AQ975" s="18"/>
    </row>
    <row r="976" spans="3:43" x14ac:dyDescent="0.25">
      <c r="C976" s="58"/>
      <c r="D976" s="57"/>
      <c r="K976" s="41">
        <f>SUM(Table1[[#This Row],[Regular Wages]],Table1[[#This Row],[OvertimeWages]],Table1[[#This Row],[Holiday Wages]],Table1[[#This Row],[Incentive Payments]])</f>
        <v>0</v>
      </c>
      <c r="L976" s="38"/>
      <c r="M976" s="38"/>
      <c r="N976" s="38"/>
      <c r="O976" s="38"/>
      <c r="P976" s="38"/>
      <c r="Q976" s="38"/>
      <c r="R976" s="38"/>
      <c r="S976" s="41">
        <f>SUM(Table1[[#This Row],[Regular Wages2]],Table1[[#This Row],[OvertimeWages4]],Table1[[#This Row],[Holiday Wages6]],Table1[[#This Row],[Incentive Payments8]])</f>
        <v>0</v>
      </c>
      <c r="T976" s="41">
        <f>SUM(Table1[[#This Row],[Total Pre Min Wage Wages]],Table1[[#This Row],[Total After Min Wage Wages]])</f>
        <v>0</v>
      </c>
      <c r="U976" s="41">
        <f>IFERROR(IF(OR(Table1[[#This Row],[Regular Hours]]=0,Table1[[#This Row],[Regular Hours]]=""),VLOOKUP(Table1[[#This Row],[Position Title]],startingWages!$A$2:$D$200,2, FALSE),Table1[[#This Row],[Regular Wages]]/Table1[[#This Row],[Regular Hours]]),0)</f>
        <v>0</v>
      </c>
      <c r="V976" s="41">
        <f>IF(OR(Table1[[#This Row],[OvertimeHours]]="",Table1[[#This Row],[OvertimeHours]]=0),Table1[[#This Row],[Regular Hourly Wage]]*1.5,Table1[[#This Row],[OvertimeWages]]/Table1[[#This Row],[OvertimeHours]])</f>
        <v>0</v>
      </c>
      <c r="W976" s="41">
        <f>IF(OR(Table1[[#This Row],[Holiday Hours]]="",Table1[[#This Row],[Holiday Hours]]=0),Table1[[#This Row],[Regular Hourly Wage]],Table1[[#This Row],[Holiday Wages]]/Table1[[#This Row],[Holiday Hours]])</f>
        <v>0</v>
      </c>
      <c r="X976" s="41" t="str">
        <f>IF(Table1[[#This Row],[Regular Hourly Wage]]&lt;14.05,"$14.75",IF(Table1[[#This Row],[Regular Hourly Wage]]&lt;30,"5%","None"))</f>
        <v>$14.75</v>
      </c>
      <c r="Y976" s="41">
        <f>IF(Table1[[#This Row],[Wage Category]]="5%",Table1[[#This Row],[Regular Hourly Wage]]*1.05,IF(Table1[[#This Row],[Wage Category]]="$14.75",14.75,Table1[[#This Row],[Regular Hourly Wage]]))</f>
        <v>14.75</v>
      </c>
      <c r="Z976" s="41">
        <f>(1+IF(Table1[[#This Row],[Regular Hourly Wage]]=0,0.5,(Table1[[#This Row],[Overtime Hourly Wage]]-Table1[[#This Row],[Regular Hourly Wage]])/Table1[[#This Row],[Regular Hourly Wage]]))*Table1[[#This Row],[Regular Wage Cap]]</f>
        <v>22.125</v>
      </c>
      <c r="AA976" s="41">
        <f>(1+IF(Table1[[#This Row],[Regular Hourly Wage]]=0,0,(Table1[[#This Row],[Holiday Hourly Wage]]-Table1[[#This Row],[Regular Hourly Wage]])/Table1[[#This Row],[Regular Hourly Wage]]))*Table1[[#This Row],[Regular Wage Cap]]</f>
        <v>14.75</v>
      </c>
      <c r="AB976" s="41">
        <f>Table1[[#This Row],[Regular Hours3]]*Table1[[#This Row],[Regular Hourly Wage]]</f>
        <v>0</v>
      </c>
      <c r="AC976" s="41">
        <f>Table1[[#This Row],[OvertimeHours5]]*Table1[[#This Row],[Overtime Hourly Wage]]</f>
        <v>0</v>
      </c>
      <c r="AD976" s="41">
        <f>Table1[[#This Row],[Holiday Hours7]]*Table1[[#This Row],[Holiday Hourly Wage]]</f>
        <v>0</v>
      </c>
      <c r="AE976" s="41">
        <f>SUM(Table1[[#This Row],[Regular10]:[Holiday12]])</f>
        <v>0</v>
      </c>
      <c r="AF976" s="41">
        <f>Table1[[#This Row],[Regular Hours3]]*Table1[[#This Row],[Regular Wage Cap]]</f>
        <v>0</v>
      </c>
      <c r="AG976" s="41">
        <f>Table1[[#This Row],[OvertimeHours5]]*Table1[[#This Row],[Overtime Wage Cap]]</f>
        <v>0</v>
      </c>
      <c r="AH976" s="41">
        <f>Table1[[#This Row],[Holiday Hours7]]*Table1[[#This Row],[Holiday Wage Cap]]</f>
        <v>0</v>
      </c>
      <c r="AI976" s="41">
        <f>SUM(Table1[[#This Row],[Regular]:[Holiday]])</f>
        <v>0</v>
      </c>
      <c r="AJ976" s="41">
        <f>IF(Table1[[#This Row],[Total]]=0,0,Table1[[#This Row],[Total2]]-Table1[[#This Row],[Total]])</f>
        <v>0</v>
      </c>
      <c r="AK976" s="41">
        <f>Table1[[#This Row],[Difference]]*Table1[[#This Row],[DDS Funding Percent]]</f>
        <v>0</v>
      </c>
      <c r="AL976" s="41">
        <f>IF(Table1[[#This Row],[Regular Hourly Wage]]&lt;&gt;0,Table1[[#This Row],[Regular Wage Cap]]-Table1[[#This Row],[Regular Hourly Wage]],0)</f>
        <v>0</v>
      </c>
      <c r="AM976" s="38"/>
      <c r="AN976" s="41">
        <f>Table1[[#This Row],[Wage Difference]]*Table1[[#This Row],[Post Wage Increase Time Off Accruals (Hours)]]</f>
        <v>0</v>
      </c>
      <c r="AO976" s="41">
        <f>Table1[[#This Row],[Min Wage Time Off Accrual Expense]]*Table1[[#This Row],[DDS Funding Percent]]</f>
        <v>0</v>
      </c>
      <c r="AP976" s="1"/>
      <c r="AQ976" s="18"/>
    </row>
    <row r="977" spans="3:43" x14ac:dyDescent="0.25">
      <c r="C977" s="58"/>
      <c r="D977" s="57"/>
      <c r="K977" s="41">
        <f>SUM(Table1[[#This Row],[Regular Wages]],Table1[[#This Row],[OvertimeWages]],Table1[[#This Row],[Holiday Wages]],Table1[[#This Row],[Incentive Payments]])</f>
        <v>0</v>
      </c>
      <c r="L977" s="38"/>
      <c r="M977" s="38"/>
      <c r="N977" s="38"/>
      <c r="O977" s="38"/>
      <c r="P977" s="38"/>
      <c r="Q977" s="38"/>
      <c r="R977" s="38"/>
      <c r="S977" s="41">
        <f>SUM(Table1[[#This Row],[Regular Wages2]],Table1[[#This Row],[OvertimeWages4]],Table1[[#This Row],[Holiday Wages6]],Table1[[#This Row],[Incentive Payments8]])</f>
        <v>0</v>
      </c>
      <c r="T977" s="41">
        <f>SUM(Table1[[#This Row],[Total Pre Min Wage Wages]],Table1[[#This Row],[Total After Min Wage Wages]])</f>
        <v>0</v>
      </c>
      <c r="U977" s="41">
        <f>IFERROR(IF(OR(Table1[[#This Row],[Regular Hours]]=0,Table1[[#This Row],[Regular Hours]]=""),VLOOKUP(Table1[[#This Row],[Position Title]],startingWages!$A$2:$D$200,2, FALSE),Table1[[#This Row],[Regular Wages]]/Table1[[#This Row],[Regular Hours]]),0)</f>
        <v>0</v>
      </c>
      <c r="V977" s="41">
        <f>IF(OR(Table1[[#This Row],[OvertimeHours]]="",Table1[[#This Row],[OvertimeHours]]=0),Table1[[#This Row],[Regular Hourly Wage]]*1.5,Table1[[#This Row],[OvertimeWages]]/Table1[[#This Row],[OvertimeHours]])</f>
        <v>0</v>
      </c>
      <c r="W977" s="41">
        <f>IF(OR(Table1[[#This Row],[Holiday Hours]]="",Table1[[#This Row],[Holiday Hours]]=0),Table1[[#This Row],[Regular Hourly Wage]],Table1[[#This Row],[Holiday Wages]]/Table1[[#This Row],[Holiday Hours]])</f>
        <v>0</v>
      </c>
      <c r="X977" s="41" t="str">
        <f>IF(Table1[[#This Row],[Regular Hourly Wage]]&lt;14.05,"$14.75",IF(Table1[[#This Row],[Regular Hourly Wage]]&lt;30,"5%","None"))</f>
        <v>$14.75</v>
      </c>
      <c r="Y977" s="41">
        <f>IF(Table1[[#This Row],[Wage Category]]="5%",Table1[[#This Row],[Regular Hourly Wage]]*1.05,IF(Table1[[#This Row],[Wage Category]]="$14.75",14.75,Table1[[#This Row],[Regular Hourly Wage]]))</f>
        <v>14.75</v>
      </c>
      <c r="Z977" s="41">
        <f>(1+IF(Table1[[#This Row],[Regular Hourly Wage]]=0,0.5,(Table1[[#This Row],[Overtime Hourly Wage]]-Table1[[#This Row],[Regular Hourly Wage]])/Table1[[#This Row],[Regular Hourly Wage]]))*Table1[[#This Row],[Regular Wage Cap]]</f>
        <v>22.125</v>
      </c>
      <c r="AA977" s="41">
        <f>(1+IF(Table1[[#This Row],[Regular Hourly Wage]]=0,0,(Table1[[#This Row],[Holiday Hourly Wage]]-Table1[[#This Row],[Regular Hourly Wage]])/Table1[[#This Row],[Regular Hourly Wage]]))*Table1[[#This Row],[Regular Wage Cap]]</f>
        <v>14.75</v>
      </c>
      <c r="AB977" s="41">
        <f>Table1[[#This Row],[Regular Hours3]]*Table1[[#This Row],[Regular Hourly Wage]]</f>
        <v>0</v>
      </c>
      <c r="AC977" s="41">
        <f>Table1[[#This Row],[OvertimeHours5]]*Table1[[#This Row],[Overtime Hourly Wage]]</f>
        <v>0</v>
      </c>
      <c r="AD977" s="41">
        <f>Table1[[#This Row],[Holiday Hours7]]*Table1[[#This Row],[Holiday Hourly Wage]]</f>
        <v>0</v>
      </c>
      <c r="AE977" s="41">
        <f>SUM(Table1[[#This Row],[Regular10]:[Holiday12]])</f>
        <v>0</v>
      </c>
      <c r="AF977" s="41">
        <f>Table1[[#This Row],[Regular Hours3]]*Table1[[#This Row],[Regular Wage Cap]]</f>
        <v>0</v>
      </c>
      <c r="AG977" s="41">
        <f>Table1[[#This Row],[OvertimeHours5]]*Table1[[#This Row],[Overtime Wage Cap]]</f>
        <v>0</v>
      </c>
      <c r="AH977" s="41">
        <f>Table1[[#This Row],[Holiday Hours7]]*Table1[[#This Row],[Holiday Wage Cap]]</f>
        <v>0</v>
      </c>
      <c r="AI977" s="41">
        <f>SUM(Table1[[#This Row],[Regular]:[Holiday]])</f>
        <v>0</v>
      </c>
      <c r="AJ977" s="41">
        <f>IF(Table1[[#This Row],[Total]]=0,0,Table1[[#This Row],[Total2]]-Table1[[#This Row],[Total]])</f>
        <v>0</v>
      </c>
      <c r="AK977" s="41">
        <f>Table1[[#This Row],[Difference]]*Table1[[#This Row],[DDS Funding Percent]]</f>
        <v>0</v>
      </c>
      <c r="AL977" s="41">
        <f>IF(Table1[[#This Row],[Regular Hourly Wage]]&lt;&gt;0,Table1[[#This Row],[Regular Wage Cap]]-Table1[[#This Row],[Regular Hourly Wage]],0)</f>
        <v>0</v>
      </c>
      <c r="AM977" s="38"/>
      <c r="AN977" s="41">
        <f>Table1[[#This Row],[Wage Difference]]*Table1[[#This Row],[Post Wage Increase Time Off Accruals (Hours)]]</f>
        <v>0</v>
      </c>
      <c r="AO977" s="41">
        <f>Table1[[#This Row],[Min Wage Time Off Accrual Expense]]*Table1[[#This Row],[DDS Funding Percent]]</f>
        <v>0</v>
      </c>
      <c r="AP977" s="1"/>
      <c r="AQ977" s="18"/>
    </row>
    <row r="978" spans="3:43" x14ac:dyDescent="0.25">
      <c r="C978" s="58"/>
      <c r="D978" s="57"/>
      <c r="K978" s="41">
        <f>SUM(Table1[[#This Row],[Regular Wages]],Table1[[#This Row],[OvertimeWages]],Table1[[#This Row],[Holiday Wages]],Table1[[#This Row],[Incentive Payments]])</f>
        <v>0</v>
      </c>
      <c r="L978" s="38"/>
      <c r="M978" s="38"/>
      <c r="N978" s="38"/>
      <c r="O978" s="38"/>
      <c r="P978" s="38"/>
      <c r="Q978" s="38"/>
      <c r="R978" s="38"/>
      <c r="S978" s="41">
        <f>SUM(Table1[[#This Row],[Regular Wages2]],Table1[[#This Row],[OvertimeWages4]],Table1[[#This Row],[Holiday Wages6]],Table1[[#This Row],[Incentive Payments8]])</f>
        <v>0</v>
      </c>
      <c r="T978" s="41">
        <f>SUM(Table1[[#This Row],[Total Pre Min Wage Wages]],Table1[[#This Row],[Total After Min Wage Wages]])</f>
        <v>0</v>
      </c>
      <c r="U978" s="41">
        <f>IFERROR(IF(OR(Table1[[#This Row],[Regular Hours]]=0,Table1[[#This Row],[Regular Hours]]=""),VLOOKUP(Table1[[#This Row],[Position Title]],startingWages!$A$2:$D$200,2, FALSE),Table1[[#This Row],[Regular Wages]]/Table1[[#This Row],[Regular Hours]]),0)</f>
        <v>0</v>
      </c>
      <c r="V978" s="41">
        <f>IF(OR(Table1[[#This Row],[OvertimeHours]]="",Table1[[#This Row],[OvertimeHours]]=0),Table1[[#This Row],[Regular Hourly Wage]]*1.5,Table1[[#This Row],[OvertimeWages]]/Table1[[#This Row],[OvertimeHours]])</f>
        <v>0</v>
      </c>
      <c r="W978" s="41">
        <f>IF(OR(Table1[[#This Row],[Holiday Hours]]="",Table1[[#This Row],[Holiday Hours]]=0),Table1[[#This Row],[Regular Hourly Wage]],Table1[[#This Row],[Holiday Wages]]/Table1[[#This Row],[Holiday Hours]])</f>
        <v>0</v>
      </c>
      <c r="X978" s="41" t="str">
        <f>IF(Table1[[#This Row],[Regular Hourly Wage]]&lt;14.05,"$14.75",IF(Table1[[#This Row],[Regular Hourly Wage]]&lt;30,"5%","None"))</f>
        <v>$14.75</v>
      </c>
      <c r="Y978" s="41">
        <f>IF(Table1[[#This Row],[Wage Category]]="5%",Table1[[#This Row],[Regular Hourly Wage]]*1.05,IF(Table1[[#This Row],[Wage Category]]="$14.75",14.75,Table1[[#This Row],[Regular Hourly Wage]]))</f>
        <v>14.75</v>
      </c>
      <c r="Z978" s="41">
        <f>(1+IF(Table1[[#This Row],[Regular Hourly Wage]]=0,0.5,(Table1[[#This Row],[Overtime Hourly Wage]]-Table1[[#This Row],[Regular Hourly Wage]])/Table1[[#This Row],[Regular Hourly Wage]]))*Table1[[#This Row],[Regular Wage Cap]]</f>
        <v>22.125</v>
      </c>
      <c r="AA978" s="41">
        <f>(1+IF(Table1[[#This Row],[Regular Hourly Wage]]=0,0,(Table1[[#This Row],[Holiday Hourly Wage]]-Table1[[#This Row],[Regular Hourly Wage]])/Table1[[#This Row],[Regular Hourly Wage]]))*Table1[[#This Row],[Regular Wage Cap]]</f>
        <v>14.75</v>
      </c>
      <c r="AB978" s="41">
        <f>Table1[[#This Row],[Regular Hours3]]*Table1[[#This Row],[Regular Hourly Wage]]</f>
        <v>0</v>
      </c>
      <c r="AC978" s="41">
        <f>Table1[[#This Row],[OvertimeHours5]]*Table1[[#This Row],[Overtime Hourly Wage]]</f>
        <v>0</v>
      </c>
      <c r="AD978" s="41">
        <f>Table1[[#This Row],[Holiday Hours7]]*Table1[[#This Row],[Holiday Hourly Wage]]</f>
        <v>0</v>
      </c>
      <c r="AE978" s="41">
        <f>SUM(Table1[[#This Row],[Regular10]:[Holiday12]])</f>
        <v>0</v>
      </c>
      <c r="AF978" s="41">
        <f>Table1[[#This Row],[Regular Hours3]]*Table1[[#This Row],[Regular Wage Cap]]</f>
        <v>0</v>
      </c>
      <c r="AG978" s="41">
        <f>Table1[[#This Row],[OvertimeHours5]]*Table1[[#This Row],[Overtime Wage Cap]]</f>
        <v>0</v>
      </c>
      <c r="AH978" s="41">
        <f>Table1[[#This Row],[Holiday Hours7]]*Table1[[#This Row],[Holiday Wage Cap]]</f>
        <v>0</v>
      </c>
      <c r="AI978" s="41">
        <f>SUM(Table1[[#This Row],[Regular]:[Holiday]])</f>
        <v>0</v>
      </c>
      <c r="AJ978" s="41">
        <f>IF(Table1[[#This Row],[Total]]=0,0,Table1[[#This Row],[Total2]]-Table1[[#This Row],[Total]])</f>
        <v>0</v>
      </c>
      <c r="AK978" s="41">
        <f>Table1[[#This Row],[Difference]]*Table1[[#This Row],[DDS Funding Percent]]</f>
        <v>0</v>
      </c>
      <c r="AL978" s="41">
        <f>IF(Table1[[#This Row],[Regular Hourly Wage]]&lt;&gt;0,Table1[[#This Row],[Regular Wage Cap]]-Table1[[#This Row],[Regular Hourly Wage]],0)</f>
        <v>0</v>
      </c>
      <c r="AM978" s="38"/>
      <c r="AN978" s="41">
        <f>Table1[[#This Row],[Wage Difference]]*Table1[[#This Row],[Post Wage Increase Time Off Accruals (Hours)]]</f>
        <v>0</v>
      </c>
      <c r="AO978" s="41">
        <f>Table1[[#This Row],[Min Wage Time Off Accrual Expense]]*Table1[[#This Row],[DDS Funding Percent]]</f>
        <v>0</v>
      </c>
      <c r="AP978" s="1"/>
      <c r="AQ978" s="18"/>
    </row>
    <row r="979" spans="3:43" x14ac:dyDescent="0.25">
      <c r="C979" s="58"/>
      <c r="D979" s="57"/>
      <c r="K979" s="41">
        <f>SUM(Table1[[#This Row],[Regular Wages]],Table1[[#This Row],[OvertimeWages]],Table1[[#This Row],[Holiday Wages]],Table1[[#This Row],[Incentive Payments]])</f>
        <v>0</v>
      </c>
      <c r="L979" s="38"/>
      <c r="M979" s="38"/>
      <c r="N979" s="38"/>
      <c r="O979" s="38"/>
      <c r="P979" s="38"/>
      <c r="Q979" s="38"/>
      <c r="R979" s="38"/>
      <c r="S979" s="41">
        <f>SUM(Table1[[#This Row],[Regular Wages2]],Table1[[#This Row],[OvertimeWages4]],Table1[[#This Row],[Holiday Wages6]],Table1[[#This Row],[Incentive Payments8]])</f>
        <v>0</v>
      </c>
      <c r="T979" s="41">
        <f>SUM(Table1[[#This Row],[Total Pre Min Wage Wages]],Table1[[#This Row],[Total After Min Wage Wages]])</f>
        <v>0</v>
      </c>
      <c r="U979" s="41">
        <f>IFERROR(IF(OR(Table1[[#This Row],[Regular Hours]]=0,Table1[[#This Row],[Regular Hours]]=""),VLOOKUP(Table1[[#This Row],[Position Title]],startingWages!$A$2:$D$200,2, FALSE),Table1[[#This Row],[Regular Wages]]/Table1[[#This Row],[Regular Hours]]),0)</f>
        <v>0</v>
      </c>
      <c r="V979" s="41">
        <f>IF(OR(Table1[[#This Row],[OvertimeHours]]="",Table1[[#This Row],[OvertimeHours]]=0),Table1[[#This Row],[Regular Hourly Wage]]*1.5,Table1[[#This Row],[OvertimeWages]]/Table1[[#This Row],[OvertimeHours]])</f>
        <v>0</v>
      </c>
      <c r="W979" s="41">
        <f>IF(OR(Table1[[#This Row],[Holiday Hours]]="",Table1[[#This Row],[Holiday Hours]]=0),Table1[[#This Row],[Regular Hourly Wage]],Table1[[#This Row],[Holiday Wages]]/Table1[[#This Row],[Holiday Hours]])</f>
        <v>0</v>
      </c>
      <c r="X979" s="41" t="str">
        <f>IF(Table1[[#This Row],[Regular Hourly Wage]]&lt;14.05,"$14.75",IF(Table1[[#This Row],[Regular Hourly Wage]]&lt;30,"5%","None"))</f>
        <v>$14.75</v>
      </c>
      <c r="Y979" s="41">
        <f>IF(Table1[[#This Row],[Wage Category]]="5%",Table1[[#This Row],[Regular Hourly Wage]]*1.05,IF(Table1[[#This Row],[Wage Category]]="$14.75",14.75,Table1[[#This Row],[Regular Hourly Wage]]))</f>
        <v>14.75</v>
      </c>
      <c r="Z979" s="41">
        <f>(1+IF(Table1[[#This Row],[Regular Hourly Wage]]=0,0.5,(Table1[[#This Row],[Overtime Hourly Wage]]-Table1[[#This Row],[Regular Hourly Wage]])/Table1[[#This Row],[Regular Hourly Wage]]))*Table1[[#This Row],[Regular Wage Cap]]</f>
        <v>22.125</v>
      </c>
      <c r="AA979" s="41">
        <f>(1+IF(Table1[[#This Row],[Regular Hourly Wage]]=0,0,(Table1[[#This Row],[Holiday Hourly Wage]]-Table1[[#This Row],[Regular Hourly Wage]])/Table1[[#This Row],[Regular Hourly Wage]]))*Table1[[#This Row],[Regular Wage Cap]]</f>
        <v>14.75</v>
      </c>
      <c r="AB979" s="41">
        <f>Table1[[#This Row],[Regular Hours3]]*Table1[[#This Row],[Regular Hourly Wage]]</f>
        <v>0</v>
      </c>
      <c r="AC979" s="41">
        <f>Table1[[#This Row],[OvertimeHours5]]*Table1[[#This Row],[Overtime Hourly Wage]]</f>
        <v>0</v>
      </c>
      <c r="AD979" s="41">
        <f>Table1[[#This Row],[Holiday Hours7]]*Table1[[#This Row],[Holiday Hourly Wage]]</f>
        <v>0</v>
      </c>
      <c r="AE979" s="41">
        <f>SUM(Table1[[#This Row],[Regular10]:[Holiday12]])</f>
        <v>0</v>
      </c>
      <c r="AF979" s="41">
        <f>Table1[[#This Row],[Regular Hours3]]*Table1[[#This Row],[Regular Wage Cap]]</f>
        <v>0</v>
      </c>
      <c r="AG979" s="41">
        <f>Table1[[#This Row],[OvertimeHours5]]*Table1[[#This Row],[Overtime Wage Cap]]</f>
        <v>0</v>
      </c>
      <c r="AH979" s="41">
        <f>Table1[[#This Row],[Holiday Hours7]]*Table1[[#This Row],[Holiday Wage Cap]]</f>
        <v>0</v>
      </c>
      <c r="AI979" s="41">
        <f>SUM(Table1[[#This Row],[Regular]:[Holiday]])</f>
        <v>0</v>
      </c>
      <c r="AJ979" s="41">
        <f>IF(Table1[[#This Row],[Total]]=0,0,Table1[[#This Row],[Total2]]-Table1[[#This Row],[Total]])</f>
        <v>0</v>
      </c>
      <c r="AK979" s="41">
        <f>Table1[[#This Row],[Difference]]*Table1[[#This Row],[DDS Funding Percent]]</f>
        <v>0</v>
      </c>
      <c r="AL979" s="41">
        <f>IF(Table1[[#This Row],[Regular Hourly Wage]]&lt;&gt;0,Table1[[#This Row],[Regular Wage Cap]]-Table1[[#This Row],[Regular Hourly Wage]],0)</f>
        <v>0</v>
      </c>
      <c r="AM979" s="38"/>
      <c r="AN979" s="41">
        <f>Table1[[#This Row],[Wage Difference]]*Table1[[#This Row],[Post Wage Increase Time Off Accruals (Hours)]]</f>
        <v>0</v>
      </c>
      <c r="AO979" s="41">
        <f>Table1[[#This Row],[Min Wage Time Off Accrual Expense]]*Table1[[#This Row],[DDS Funding Percent]]</f>
        <v>0</v>
      </c>
      <c r="AP979" s="1"/>
      <c r="AQ979" s="18"/>
    </row>
    <row r="980" spans="3:43" x14ac:dyDescent="0.25">
      <c r="C980" s="58"/>
      <c r="D980" s="57"/>
      <c r="K980" s="41">
        <f>SUM(Table1[[#This Row],[Regular Wages]],Table1[[#This Row],[OvertimeWages]],Table1[[#This Row],[Holiday Wages]],Table1[[#This Row],[Incentive Payments]])</f>
        <v>0</v>
      </c>
      <c r="L980" s="38"/>
      <c r="M980" s="38"/>
      <c r="N980" s="38"/>
      <c r="O980" s="38"/>
      <c r="P980" s="38"/>
      <c r="Q980" s="38"/>
      <c r="R980" s="38"/>
      <c r="S980" s="41">
        <f>SUM(Table1[[#This Row],[Regular Wages2]],Table1[[#This Row],[OvertimeWages4]],Table1[[#This Row],[Holiday Wages6]],Table1[[#This Row],[Incentive Payments8]])</f>
        <v>0</v>
      </c>
      <c r="T980" s="41">
        <f>SUM(Table1[[#This Row],[Total Pre Min Wage Wages]],Table1[[#This Row],[Total After Min Wage Wages]])</f>
        <v>0</v>
      </c>
      <c r="U980" s="41">
        <f>IFERROR(IF(OR(Table1[[#This Row],[Regular Hours]]=0,Table1[[#This Row],[Regular Hours]]=""),VLOOKUP(Table1[[#This Row],[Position Title]],startingWages!$A$2:$D$200,2, FALSE),Table1[[#This Row],[Regular Wages]]/Table1[[#This Row],[Regular Hours]]),0)</f>
        <v>0</v>
      </c>
      <c r="V980" s="41">
        <f>IF(OR(Table1[[#This Row],[OvertimeHours]]="",Table1[[#This Row],[OvertimeHours]]=0),Table1[[#This Row],[Regular Hourly Wage]]*1.5,Table1[[#This Row],[OvertimeWages]]/Table1[[#This Row],[OvertimeHours]])</f>
        <v>0</v>
      </c>
      <c r="W980" s="41">
        <f>IF(OR(Table1[[#This Row],[Holiday Hours]]="",Table1[[#This Row],[Holiday Hours]]=0),Table1[[#This Row],[Regular Hourly Wage]],Table1[[#This Row],[Holiday Wages]]/Table1[[#This Row],[Holiday Hours]])</f>
        <v>0</v>
      </c>
      <c r="X980" s="41" t="str">
        <f>IF(Table1[[#This Row],[Regular Hourly Wage]]&lt;14.05,"$14.75",IF(Table1[[#This Row],[Regular Hourly Wage]]&lt;30,"5%","None"))</f>
        <v>$14.75</v>
      </c>
      <c r="Y980" s="41">
        <f>IF(Table1[[#This Row],[Wage Category]]="5%",Table1[[#This Row],[Regular Hourly Wage]]*1.05,IF(Table1[[#This Row],[Wage Category]]="$14.75",14.75,Table1[[#This Row],[Regular Hourly Wage]]))</f>
        <v>14.75</v>
      </c>
      <c r="Z980" s="41">
        <f>(1+IF(Table1[[#This Row],[Regular Hourly Wage]]=0,0.5,(Table1[[#This Row],[Overtime Hourly Wage]]-Table1[[#This Row],[Regular Hourly Wage]])/Table1[[#This Row],[Regular Hourly Wage]]))*Table1[[#This Row],[Regular Wage Cap]]</f>
        <v>22.125</v>
      </c>
      <c r="AA980" s="41">
        <f>(1+IF(Table1[[#This Row],[Regular Hourly Wage]]=0,0,(Table1[[#This Row],[Holiday Hourly Wage]]-Table1[[#This Row],[Regular Hourly Wage]])/Table1[[#This Row],[Regular Hourly Wage]]))*Table1[[#This Row],[Regular Wage Cap]]</f>
        <v>14.75</v>
      </c>
      <c r="AB980" s="41">
        <f>Table1[[#This Row],[Regular Hours3]]*Table1[[#This Row],[Regular Hourly Wage]]</f>
        <v>0</v>
      </c>
      <c r="AC980" s="41">
        <f>Table1[[#This Row],[OvertimeHours5]]*Table1[[#This Row],[Overtime Hourly Wage]]</f>
        <v>0</v>
      </c>
      <c r="AD980" s="41">
        <f>Table1[[#This Row],[Holiday Hours7]]*Table1[[#This Row],[Holiday Hourly Wage]]</f>
        <v>0</v>
      </c>
      <c r="AE980" s="41">
        <f>SUM(Table1[[#This Row],[Regular10]:[Holiday12]])</f>
        <v>0</v>
      </c>
      <c r="AF980" s="41">
        <f>Table1[[#This Row],[Regular Hours3]]*Table1[[#This Row],[Regular Wage Cap]]</f>
        <v>0</v>
      </c>
      <c r="AG980" s="41">
        <f>Table1[[#This Row],[OvertimeHours5]]*Table1[[#This Row],[Overtime Wage Cap]]</f>
        <v>0</v>
      </c>
      <c r="AH980" s="41">
        <f>Table1[[#This Row],[Holiday Hours7]]*Table1[[#This Row],[Holiday Wage Cap]]</f>
        <v>0</v>
      </c>
      <c r="AI980" s="41">
        <f>SUM(Table1[[#This Row],[Regular]:[Holiday]])</f>
        <v>0</v>
      </c>
      <c r="AJ980" s="41">
        <f>IF(Table1[[#This Row],[Total]]=0,0,Table1[[#This Row],[Total2]]-Table1[[#This Row],[Total]])</f>
        <v>0</v>
      </c>
      <c r="AK980" s="41">
        <f>Table1[[#This Row],[Difference]]*Table1[[#This Row],[DDS Funding Percent]]</f>
        <v>0</v>
      </c>
      <c r="AL980" s="41">
        <f>IF(Table1[[#This Row],[Regular Hourly Wage]]&lt;&gt;0,Table1[[#This Row],[Regular Wage Cap]]-Table1[[#This Row],[Regular Hourly Wage]],0)</f>
        <v>0</v>
      </c>
      <c r="AM980" s="38"/>
      <c r="AN980" s="41">
        <f>Table1[[#This Row],[Wage Difference]]*Table1[[#This Row],[Post Wage Increase Time Off Accruals (Hours)]]</f>
        <v>0</v>
      </c>
      <c r="AO980" s="41">
        <f>Table1[[#This Row],[Min Wage Time Off Accrual Expense]]*Table1[[#This Row],[DDS Funding Percent]]</f>
        <v>0</v>
      </c>
      <c r="AP980" s="1"/>
      <c r="AQ980" s="18"/>
    </row>
    <row r="981" spans="3:43" x14ac:dyDescent="0.25">
      <c r="C981" s="58"/>
      <c r="D981" s="57"/>
      <c r="K981" s="41">
        <f>SUM(Table1[[#This Row],[Regular Wages]],Table1[[#This Row],[OvertimeWages]],Table1[[#This Row],[Holiday Wages]],Table1[[#This Row],[Incentive Payments]])</f>
        <v>0</v>
      </c>
      <c r="L981" s="38"/>
      <c r="M981" s="38"/>
      <c r="N981" s="38"/>
      <c r="O981" s="38"/>
      <c r="P981" s="38"/>
      <c r="Q981" s="38"/>
      <c r="R981" s="38"/>
      <c r="S981" s="41">
        <f>SUM(Table1[[#This Row],[Regular Wages2]],Table1[[#This Row],[OvertimeWages4]],Table1[[#This Row],[Holiday Wages6]],Table1[[#This Row],[Incentive Payments8]])</f>
        <v>0</v>
      </c>
      <c r="T981" s="41">
        <f>SUM(Table1[[#This Row],[Total Pre Min Wage Wages]],Table1[[#This Row],[Total After Min Wage Wages]])</f>
        <v>0</v>
      </c>
      <c r="U981" s="41">
        <f>IFERROR(IF(OR(Table1[[#This Row],[Regular Hours]]=0,Table1[[#This Row],[Regular Hours]]=""),VLOOKUP(Table1[[#This Row],[Position Title]],startingWages!$A$2:$D$200,2, FALSE),Table1[[#This Row],[Regular Wages]]/Table1[[#This Row],[Regular Hours]]),0)</f>
        <v>0</v>
      </c>
      <c r="V981" s="41">
        <f>IF(OR(Table1[[#This Row],[OvertimeHours]]="",Table1[[#This Row],[OvertimeHours]]=0),Table1[[#This Row],[Regular Hourly Wage]]*1.5,Table1[[#This Row],[OvertimeWages]]/Table1[[#This Row],[OvertimeHours]])</f>
        <v>0</v>
      </c>
      <c r="W981" s="41">
        <f>IF(OR(Table1[[#This Row],[Holiday Hours]]="",Table1[[#This Row],[Holiday Hours]]=0),Table1[[#This Row],[Regular Hourly Wage]],Table1[[#This Row],[Holiday Wages]]/Table1[[#This Row],[Holiday Hours]])</f>
        <v>0</v>
      </c>
      <c r="X981" s="41" t="str">
        <f>IF(Table1[[#This Row],[Regular Hourly Wage]]&lt;14.05,"$14.75",IF(Table1[[#This Row],[Regular Hourly Wage]]&lt;30,"5%","None"))</f>
        <v>$14.75</v>
      </c>
      <c r="Y981" s="41">
        <f>IF(Table1[[#This Row],[Wage Category]]="5%",Table1[[#This Row],[Regular Hourly Wage]]*1.05,IF(Table1[[#This Row],[Wage Category]]="$14.75",14.75,Table1[[#This Row],[Regular Hourly Wage]]))</f>
        <v>14.75</v>
      </c>
      <c r="Z981" s="41">
        <f>(1+IF(Table1[[#This Row],[Regular Hourly Wage]]=0,0.5,(Table1[[#This Row],[Overtime Hourly Wage]]-Table1[[#This Row],[Regular Hourly Wage]])/Table1[[#This Row],[Regular Hourly Wage]]))*Table1[[#This Row],[Regular Wage Cap]]</f>
        <v>22.125</v>
      </c>
      <c r="AA981" s="41">
        <f>(1+IF(Table1[[#This Row],[Regular Hourly Wage]]=0,0,(Table1[[#This Row],[Holiday Hourly Wage]]-Table1[[#This Row],[Regular Hourly Wage]])/Table1[[#This Row],[Regular Hourly Wage]]))*Table1[[#This Row],[Regular Wage Cap]]</f>
        <v>14.75</v>
      </c>
      <c r="AB981" s="41">
        <f>Table1[[#This Row],[Regular Hours3]]*Table1[[#This Row],[Regular Hourly Wage]]</f>
        <v>0</v>
      </c>
      <c r="AC981" s="41">
        <f>Table1[[#This Row],[OvertimeHours5]]*Table1[[#This Row],[Overtime Hourly Wage]]</f>
        <v>0</v>
      </c>
      <c r="AD981" s="41">
        <f>Table1[[#This Row],[Holiday Hours7]]*Table1[[#This Row],[Holiday Hourly Wage]]</f>
        <v>0</v>
      </c>
      <c r="AE981" s="41">
        <f>SUM(Table1[[#This Row],[Regular10]:[Holiday12]])</f>
        <v>0</v>
      </c>
      <c r="AF981" s="41">
        <f>Table1[[#This Row],[Regular Hours3]]*Table1[[#This Row],[Regular Wage Cap]]</f>
        <v>0</v>
      </c>
      <c r="AG981" s="41">
        <f>Table1[[#This Row],[OvertimeHours5]]*Table1[[#This Row],[Overtime Wage Cap]]</f>
        <v>0</v>
      </c>
      <c r="AH981" s="41">
        <f>Table1[[#This Row],[Holiday Hours7]]*Table1[[#This Row],[Holiday Wage Cap]]</f>
        <v>0</v>
      </c>
      <c r="AI981" s="41">
        <f>SUM(Table1[[#This Row],[Regular]:[Holiday]])</f>
        <v>0</v>
      </c>
      <c r="AJ981" s="41">
        <f>IF(Table1[[#This Row],[Total]]=0,0,Table1[[#This Row],[Total2]]-Table1[[#This Row],[Total]])</f>
        <v>0</v>
      </c>
      <c r="AK981" s="41">
        <f>Table1[[#This Row],[Difference]]*Table1[[#This Row],[DDS Funding Percent]]</f>
        <v>0</v>
      </c>
      <c r="AL981" s="41">
        <f>IF(Table1[[#This Row],[Regular Hourly Wage]]&lt;&gt;0,Table1[[#This Row],[Regular Wage Cap]]-Table1[[#This Row],[Regular Hourly Wage]],0)</f>
        <v>0</v>
      </c>
      <c r="AM981" s="38"/>
      <c r="AN981" s="41">
        <f>Table1[[#This Row],[Wage Difference]]*Table1[[#This Row],[Post Wage Increase Time Off Accruals (Hours)]]</f>
        <v>0</v>
      </c>
      <c r="AO981" s="41">
        <f>Table1[[#This Row],[Min Wage Time Off Accrual Expense]]*Table1[[#This Row],[DDS Funding Percent]]</f>
        <v>0</v>
      </c>
      <c r="AP981" s="1"/>
      <c r="AQ981" s="18"/>
    </row>
    <row r="982" spans="3:43" x14ac:dyDescent="0.25">
      <c r="C982" s="58"/>
      <c r="D982" s="57"/>
      <c r="K982" s="41">
        <f>SUM(Table1[[#This Row],[Regular Wages]],Table1[[#This Row],[OvertimeWages]],Table1[[#This Row],[Holiday Wages]],Table1[[#This Row],[Incentive Payments]])</f>
        <v>0</v>
      </c>
      <c r="L982" s="38"/>
      <c r="M982" s="38"/>
      <c r="N982" s="38"/>
      <c r="O982" s="38"/>
      <c r="P982" s="38"/>
      <c r="Q982" s="38"/>
      <c r="R982" s="38"/>
      <c r="S982" s="41">
        <f>SUM(Table1[[#This Row],[Regular Wages2]],Table1[[#This Row],[OvertimeWages4]],Table1[[#This Row],[Holiday Wages6]],Table1[[#This Row],[Incentive Payments8]])</f>
        <v>0</v>
      </c>
      <c r="T982" s="41">
        <f>SUM(Table1[[#This Row],[Total Pre Min Wage Wages]],Table1[[#This Row],[Total After Min Wage Wages]])</f>
        <v>0</v>
      </c>
      <c r="U982" s="41">
        <f>IFERROR(IF(OR(Table1[[#This Row],[Regular Hours]]=0,Table1[[#This Row],[Regular Hours]]=""),VLOOKUP(Table1[[#This Row],[Position Title]],startingWages!$A$2:$D$200,2, FALSE),Table1[[#This Row],[Regular Wages]]/Table1[[#This Row],[Regular Hours]]),0)</f>
        <v>0</v>
      </c>
      <c r="V982" s="41">
        <f>IF(OR(Table1[[#This Row],[OvertimeHours]]="",Table1[[#This Row],[OvertimeHours]]=0),Table1[[#This Row],[Regular Hourly Wage]]*1.5,Table1[[#This Row],[OvertimeWages]]/Table1[[#This Row],[OvertimeHours]])</f>
        <v>0</v>
      </c>
      <c r="W982" s="41">
        <f>IF(OR(Table1[[#This Row],[Holiday Hours]]="",Table1[[#This Row],[Holiday Hours]]=0),Table1[[#This Row],[Regular Hourly Wage]],Table1[[#This Row],[Holiday Wages]]/Table1[[#This Row],[Holiday Hours]])</f>
        <v>0</v>
      </c>
      <c r="X982" s="41" t="str">
        <f>IF(Table1[[#This Row],[Regular Hourly Wage]]&lt;14.05,"$14.75",IF(Table1[[#This Row],[Regular Hourly Wage]]&lt;30,"5%","None"))</f>
        <v>$14.75</v>
      </c>
      <c r="Y982" s="41">
        <f>IF(Table1[[#This Row],[Wage Category]]="5%",Table1[[#This Row],[Regular Hourly Wage]]*1.05,IF(Table1[[#This Row],[Wage Category]]="$14.75",14.75,Table1[[#This Row],[Regular Hourly Wage]]))</f>
        <v>14.75</v>
      </c>
      <c r="Z982" s="41">
        <f>(1+IF(Table1[[#This Row],[Regular Hourly Wage]]=0,0.5,(Table1[[#This Row],[Overtime Hourly Wage]]-Table1[[#This Row],[Regular Hourly Wage]])/Table1[[#This Row],[Regular Hourly Wage]]))*Table1[[#This Row],[Regular Wage Cap]]</f>
        <v>22.125</v>
      </c>
      <c r="AA982" s="41">
        <f>(1+IF(Table1[[#This Row],[Regular Hourly Wage]]=0,0,(Table1[[#This Row],[Holiday Hourly Wage]]-Table1[[#This Row],[Regular Hourly Wage]])/Table1[[#This Row],[Regular Hourly Wage]]))*Table1[[#This Row],[Regular Wage Cap]]</f>
        <v>14.75</v>
      </c>
      <c r="AB982" s="41">
        <f>Table1[[#This Row],[Regular Hours3]]*Table1[[#This Row],[Regular Hourly Wage]]</f>
        <v>0</v>
      </c>
      <c r="AC982" s="41">
        <f>Table1[[#This Row],[OvertimeHours5]]*Table1[[#This Row],[Overtime Hourly Wage]]</f>
        <v>0</v>
      </c>
      <c r="AD982" s="41">
        <f>Table1[[#This Row],[Holiday Hours7]]*Table1[[#This Row],[Holiday Hourly Wage]]</f>
        <v>0</v>
      </c>
      <c r="AE982" s="41">
        <f>SUM(Table1[[#This Row],[Regular10]:[Holiday12]])</f>
        <v>0</v>
      </c>
      <c r="AF982" s="41">
        <f>Table1[[#This Row],[Regular Hours3]]*Table1[[#This Row],[Regular Wage Cap]]</f>
        <v>0</v>
      </c>
      <c r="AG982" s="41">
        <f>Table1[[#This Row],[OvertimeHours5]]*Table1[[#This Row],[Overtime Wage Cap]]</f>
        <v>0</v>
      </c>
      <c r="AH982" s="41">
        <f>Table1[[#This Row],[Holiday Hours7]]*Table1[[#This Row],[Holiday Wage Cap]]</f>
        <v>0</v>
      </c>
      <c r="AI982" s="41">
        <f>SUM(Table1[[#This Row],[Regular]:[Holiday]])</f>
        <v>0</v>
      </c>
      <c r="AJ982" s="41">
        <f>IF(Table1[[#This Row],[Total]]=0,0,Table1[[#This Row],[Total2]]-Table1[[#This Row],[Total]])</f>
        <v>0</v>
      </c>
      <c r="AK982" s="41">
        <f>Table1[[#This Row],[Difference]]*Table1[[#This Row],[DDS Funding Percent]]</f>
        <v>0</v>
      </c>
      <c r="AL982" s="41">
        <f>IF(Table1[[#This Row],[Regular Hourly Wage]]&lt;&gt;0,Table1[[#This Row],[Regular Wage Cap]]-Table1[[#This Row],[Regular Hourly Wage]],0)</f>
        <v>0</v>
      </c>
      <c r="AM982" s="38"/>
      <c r="AN982" s="41">
        <f>Table1[[#This Row],[Wage Difference]]*Table1[[#This Row],[Post Wage Increase Time Off Accruals (Hours)]]</f>
        <v>0</v>
      </c>
      <c r="AO982" s="41">
        <f>Table1[[#This Row],[Min Wage Time Off Accrual Expense]]*Table1[[#This Row],[DDS Funding Percent]]</f>
        <v>0</v>
      </c>
      <c r="AP982" s="1"/>
      <c r="AQ982" s="18"/>
    </row>
    <row r="983" spans="3:43" x14ac:dyDescent="0.25">
      <c r="C983" s="58"/>
      <c r="D983" s="57"/>
      <c r="K983" s="41">
        <f>SUM(Table1[[#This Row],[Regular Wages]],Table1[[#This Row],[OvertimeWages]],Table1[[#This Row],[Holiday Wages]],Table1[[#This Row],[Incentive Payments]])</f>
        <v>0</v>
      </c>
      <c r="L983" s="38"/>
      <c r="M983" s="38"/>
      <c r="N983" s="38"/>
      <c r="O983" s="38"/>
      <c r="P983" s="38"/>
      <c r="Q983" s="38"/>
      <c r="R983" s="38"/>
      <c r="S983" s="41">
        <f>SUM(Table1[[#This Row],[Regular Wages2]],Table1[[#This Row],[OvertimeWages4]],Table1[[#This Row],[Holiday Wages6]],Table1[[#This Row],[Incentive Payments8]])</f>
        <v>0</v>
      </c>
      <c r="T983" s="41">
        <f>SUM(Table1[[#This Row],[Total Pre Min Wage Wages]],Table1[[#This Row],[Total After Min Wage Wages]])</f>
        <v>0</v>
      </c>
      <c r="U983" s="41">
        <f>IFERROR(IF(OR(Table1[[#This Row],[Regular Hours]]=0,Table1[[#This Row],[Regular Hours]]=""),VLOOKUP(Table1[[#This Row],[Position Title]],startingWages!$A$2:$D$200,2, FALSE),Table1[[#This Row],[Regular Wages]]/Table1[[#This Row],[Regular Hours]]),0)</f>
        <v>0</v>
      </c>
      <c r="V983" s="41">
        <f>IF(OR(Table1[[#This Row],[OvertimeHours]]="",Table1[[#This Row],[OvertimeHours]]=0),Table1[[#This Row],[Regular Hourly Wage]]*1.5,Table1[[#This Row],[OvertimeWages]]/Table1[[#This Row],[OvertimeHours]])</f>
        <v>0</v>
      </c>
      <c r="W983" s="41">
        <f>IF(OR(Table1[[#This Row],[Holiday Hours]]="",Table1[[#This Row],[Holiday Hours]]=0),Table1[[#This Row],[Regular Hourly Wage]],Table1[[#This Row],[Holiday Wages]]/Table1[[#This Row],[Holiday Hours]])</f>
        <v>0</v>
      </c>
      <c r="X983" s="41" t="str">
        <f>IF(Table1[[#This Row],[Regular Hourly Wage]]&lt;14.05,"$14.75",IF(Table1[[#This Row],[Regular Hourly Wage]]&lt;30,"5%","None"))</f>
        <v>$14.75</v>
      </c>
      <c r="Y983" s="41">
        <f>IF(Table1[[#This Row],[Wage Category]]="5%",Table1[[#This Row],[Regular Hourly Wage]]*1.05,IF(Table1[[#This Row],[Wage Category]]="$14.75",14.75,Table1[[#This Row],[Regular Hourly Wage]]))</f>
        <v>14.75</v>
      </c>
      <c r="Z983" s="41">
        <f>(1+IF(Table1[[#This Row],[Regular Hourly Wage]]=0,0.5,(Table1[[#This Row],[Overtime Hourly Wage]]-Table1[[#This Row],[Regular Hourly Wage]])/Table1[[#This Row],[Regular Hourly Wage]]))*Table1[[#This Row],[Regular Wage Cap]]</f>
        <v>22.125</v>
      </c>
      <c r="AA983" s="41">
        <f>(1+IF(Table1[[#This Row],[Regular Hourly Wage]]=0,0,(Table1[[#This Row],[Holiday Hourly Wage]]-Table1[[#This Row],[Regular Hourly Wage]])/Table1[[#This Row],[Regular Hourly Wage]]))*Table1[[#This Row],[Regular Wage Cap]]</f>
        <v>14.75</v>
      </c>
      <c r="AB983" s="41">
        <f>Table1[[#This Row],[Regular Hours3]]*Table1[[#This Row],[Regular Hourly Wage]]</f>
        <v>0</v>
      </c>
      <c r="AC983" s="41">
        <f>Table1[[#This Row],[OvertimeHours5]]*Table1[[#This Row],[Overtime Hourly Wage]]</f>
        <v>0</v>
      </c>
      <c r="AD983" s="41">
        <f>Table1[[#This Row],[Holiday Hours7]]*Table1[[#This Row],[Holiday Hourly Wage]]</f>
        <v>0</v>
      </c>
      <c r="AE983" s="41">
        <f>SUM(Table1[[#This Row],[Regular10]:[Holiday12]])</f>
        <v>0</v>
      </c>
      <c r="AF983" s="41">
        <f>Table1[[#This Row],[Regular Hours3]]*Table1[[#This Row],[Regular Wage Cap]]</f>
        <v>0</v>
      </c>
      <c r="AG983" s="41">
        <f>Table1[[#This Row],[OvertimeHours5]]*Table1[[#This Row],[Overtime Wage Cap]]</f>
        <v>0</v>
      </c>
      <c r="AH983" s="41">
        <f>Table1[[#This Row],[Holiday Hours7]]*Table1[[#This Row],[Holiday Wage Cap]]</f>
        <v>0</v>
      </c>
      <c r="AI983" s="41">
        <f>SUM(Table1[[#This Row],[Regular]:[Holiday]])</f>
        <v>0</v>
      </c>
      <c r="AJ983" s="41">
        <f>IF(Table1[[#This Row],[Total]]=0,0,Table1[[#This Row],[Total2]]-Table1[[#This Row],[Total]])</f>
        <v>0</v>
      </c>
      <c r="AK983" s="41">
        <f>Table1[[#This Row],[Difference]]*Table1[[#This Row],[DDS Funding Percent]]</f>
        <v>0</v>
      </c>
      <c r="AL983" s="41">
        <f>IF(Table1[[#This Row],[Regular Hourly Wage]]&lt;&gt;0,Table1[[#This Row],[Regular Wage Cap]]-Table1[[#This Row],[Regular Hourly Wage]],0)</f>
        <v>0</v>
      </c>
      <c r="AM983" s="38"/>
      <c r="AN983" s="41">
        <f>Table1[[#This Row],[Wage Difference]]*Table1[[#This Row],[Post Wage Increase Time Off Accruals (Hours)]]</f>
        <v>0</v>
      </c>
      <c r="AO983" s="41">
        <f>Table1[[#This Row],[Min Wage Time Off Accrual Expense]]*Table1[[#This Row],[DDS Funding Percent]]</f>
        <v>0</v>
      </c>
      <c r="AP983" s="1"/>
      <c r="AQ983" s="18"/>
    </row>
    <row r="984" spans="3:43" x14ac:dyDescent="0.25">
      <c r="C984" s="58"/>
      <c r="D984" s="57"/>
      <c r="K984" s="41">
        <f>SUM(Table1[[#This Row],[Regular Wages]],Table1[[#This Row],[OvertimeWages]],Table1[[#This Row],[Holiday Wages]],Table1[[#This Row],[Incentive Payments]])</f>
        <v>0</v>
      </c>
      <c r="L984" s="38"/>
      <c r="M984" s="38"/>
      <c r="N984" s="38"/>
      <c r="O984" s="38"/>
      <c r="P984" s="38"/>
      <c r="Q984" s="38"/>
      <c r="R984" s="38"/>
      <c r="S984" s="41">
        <f>SUM(Table1[[#This Row],[Regular Wages2]],Table1[[#This Row],[OvertimeWages4]],Table1[[#This Row],[Holiday Wages6]],Table1[[#This Row],[Incentive Payments8]])</f>
        <v>0</v>
      </c>
      <c r="T984" s="41">
        <f>SUM(Table1[[#This Row],[Total Pre Min Wage Wages]],Table1[[#This Row],[Total After Min Wage Wages]])</f>
        <v>0</v>
      </c>
      <c r="U984" s="41">
        <f>IFERROR(IF(OR(Table1[[#This Row],[Regular Hours]]=0,Table1[[#This Row],[Regular Hours]]=""),VLOOKUP(Table1[[#This Row],[Position Title]],startingWages!$A$2:$D$200,2, FALSE),Table1[[#This Row],[Regular Wages]]/Table1[[#This Row],[Regular Hours]]),0)</f>
        <v>0</v>
      </c>
      <c r="V984" s="41">
        <f>IF(OR(Table1[[#This Row],[OvertimeHours]]="",Table1[[#This Row],[OvertimeHours]]=0),Table1[[#This Row],[Regular Hourly Wage]]*1.5,Table1[[#This Row],[OvertimeWages]]/Table1[[#This Row],[OvertimeHours]])</f>
        <v>0</v>
      </c>
      <c r="W984" s="41">
        <f>IF(OR(Table1[[#This Row],[Holiday Hours]]="",Table1[[#This Row],[Holiday Hours]]=0),Table1[[#This Row],[Regular Hourly Wage]],Table1[[#This Row],[Holiday Wages]]/Table1[[#This Row],[Holiday Hours]])</f>
        <v>0</v>
      </c>
      <c r="X984" s="41" t="str">
        <f>IF(Table1[[#This Row],[Regular Hourly Wage]]&lt;14.05,"$14.75",IF(Table1[[#This Row],[Regular Hourly Wage]]&lt;30,"5%","None"))</f>
        <v>$14.75</v>
      </c>
      <c r="Y984" s="41">
        <f>IF(Table1[[#This Row],[Wage Category]]="5%",Table1[[#This Row],[Regular Hourly Wage]]*1.05,IF(Table1[[#This Row],[Wage Category]]="$14.75",14.75,Table1[[#This Row],[Regular Hourly Wage]]))</f>
        <v>14.75</v>
      </c>
      <c r="Z984" s="41">
        <f>(1+IF(Table1[[#This Row],[Regular Hourly Wage]]=0,0.5,(Table1[[#This Row],[Overtime Hourly Wage]]-Table1[[#This Row],[Regular Hourly Wage]])/Table1[[#This Row],[Regular Hourly Wage]]))*Table1[[#This Row],[Regular Wage Cap]]</f>
        <v>22.125</v>
      </c>
      <c r="AA984" s="41">
        <f>(1+IF(Table1[[#This Row],[Regular Hourly Wage]]=0,0,(Table1[[#This Row],[Holiday Hourly Wage]]-Table1[[#This Row],[Regular Hourly Wage]])/Table1[[#This Row],[Regular Hourly Wage]]))*Table1[[#This Row],[Regular Wage Cap]]</f>
        <v>14.75</v>
      </c>
      <c r="AB984" s="41">
        <f>Table1[[#This Row],[Regular Hours3]]*Table1[[#This Row],[Regular Hourly Wage]]</f>
        <v>0</v>
      </c>
      <c r="AC984" s="41">
        <f>Table1[[#This Row],[OvertimeHours5]]*Table1[[#This Row],[Overtime Hourly Wage]]</f>
        <v>0</v>
      </c>
      <c r="AD984" s="41">
        <f>Table1[[#This Row],[Holiday Hours7]]*Table1[[#This Row],[Holiday Hourly Wage]]</f>
        <v>0</v>
      </c>
      <c r="AE984" s="41">
        <f>SUM(Table1[[#This Row],[Regular10]:[Holiday12]])</f>
        <v>0</v>
      </c>
      <c r="AF984" s="41">
        <f>Table1[[#This Row],[Regular Hours3]]*Table1[[#This Row],[Regular Wage Cap]]</f>
        <v>0</v>
      </c>
      <c r="AG984" s="41">
        <f>Table1[[#This Row],[OvertimeHours5]]*Table1[[#This Row],[Overtime Wage Cap]]</f>
        <v>0</v>
      </c>
      <c r="AH984" s="41">
        <f>Table1[[#This Row],[Holiday Hours7]]*Table1[[#This Row],[Holiday Wage Cap]]</f>
        <v>0</v>
      </c>
      <c r="AI984" s="41">
        <f>SUM(Table1[[#This Row],[Regular]:[Holiday]])</f>
        <v>0</v>
      </c>
      <c r="AJ984" s="41">
        <f>IF(Table1[[#This Row],[Total]]=0,0,Table1[[#This Row],[Total2]]-Table1[[#This Row],[Total]])</f>
        <v>0</v>
      </c>
      <c r="AK984" s="41">
        <f>Table1[[#This Row],[Difference]]*Table1[[#This Row],[DDS Funding Percent]]</f>
        <v>0</v>
      </c>
      <c r="AL984" s="41">
        <f>IF(Table1[[#This Row],[Regular Hourly Wage]]&lt;&gt;0,Table1[[#This Row],[Regular Wage Cap]]-Table1[[#This Row],[Regular Hourly Wage]],0)</f>
        <v>0</v>
      </c>
      <c r="AM984" s="38"/>
      <c r="AN984" s="41">
        <f>Table1[[#This Row],[Wage Difference]]*Table1[[#This Row],[Post Wage Increase Time Off Accruals (Hours)]]</f>
        <v>0</v>
      </c>
      <c r="AO984" s="41">
        <f>Table1[[#This Row],[Min Wage Time Off Accrual Expense]]*Table1[[#This Row],[DDS Funding Percent]]</f>
        <v>0</v>
      </c>
      <c r="AP984" s="1"/>
      <c r="AQ984" s="18"/>
    </row>
    <row r="985" spans="3:43" x14ac:dyDescent="0.25">
      <c r="C985" s="58"/>
      <c r="D985" s="57"/>
      <c r="K985" s="41">
        <f>SUM(Table1[[#This Row],[Regular Wages]],Table1[[#This Row],[OvertimeWages]],Table1[[#This Row],[Holiday Wages]],Table1[[#This Row],[Incentive Payments]])</f>
        <v>0</v>
      </c>
      <c r="L985" s="38"/>
      <c r="M985" s="38"/>
      <c r="N985" s="38"/>
      <c r="O985" s="38"/>
      <c r="P985" s="38"/>
      <c r="Q985" s="38"/>
      <c r="R985" s="38"/>
      <c r="S985" s="41">
        <f>SUM(Table1[[#This Row],[Regular Wages2]],Table1[[#This Row],[OvertimeWages4]],Table1[[#This Row],[Holiday Wages6]],Table1[[#This Row],[Incentive Payments8]])</f>
        <v>0</v>
      </c>
      <c r="T985" s="41">
        <f>SUM(Table1[[#This Row],[Total Pre Min Wage Wages]],Table1[[#This Row],[Total After Min Wage Wages]])</f>
        <v>0</v>
      </c>
      <c r="U985" s="41">
        <f>IFERROR(IF(OR(Table1[[#This Row],[Regular Hours]]=0,Table1[[#This Row],[Regular Hours]]=""),VLOOKUP(Table1[[#This Row],[Position Title]],startingWages!$A$2:$D$200,2, FALSE),Table1[[#This Row],[Regular Wages]]/Table1[[#This Row],[Regular Hours]]),0)</f>
        <v>0</v>
      </c>
      <c r="V985" s="41">
        <f>IF(OR(Table1[[#This Row],[OvertimeHours]]="",Table1[[#This Row],[OvertimeHours]]=0),Table1[[#This Row],[Regular Hourly Wage]]*1.5,Table1[[#This Row],[OvertimeWages]]/Table1[[#This Row],[OvertimeHours]])</f>
        <v>0</v>
      </c>
      <c r="W985" s="41">
        <f>IF(OR(Table1[[#This Row],[Holiday Hours]]="",Table1[[#This Row],[Holiday Hours]]=0),Table1[[#This Row],[Regular Hourly Wage]],Table1[[#This Row],[Holiday Wages]]/Table1[[#This Row],[Holiday Hours]])</f>
        <v>0</v>
      </c>
      <c r="X985" s="41" t="str">
        <f>IF(Table1[[#This Row],[Regular Hourly Wage]]&lt;14.05,"$14.75",IF(Table1[[#This Row],[Regular Hourly Wage]]&lt;30,"5%","None"))</f>
        <v>$14.75</v>
      </c>
      <c r="Y985" s="41">
        <f>IF(Table1[[#This Row],[Wage Category]]="5%",Table1[[#This Row],[Regular Hourly Wage]]*1.05,IF(Table1[[#This Row],[Wage Category]]="$14.75",14.75,Table1[[#This Row],[Regular Hourly Wage]]))</f>
        <v>14.75</v>
      </c>
      <c r="Z985" s="41">
        <f>(1+IF(Table1[[#This Row],[Regular Hourly Wage]]=0,0.5,(Table1[[#This Row],[Overtime Hourly Wage]]-Table1[[#This Row],[Regular Hourly Wage]])/Table1[[#This Row],[Regular Hourly Wage]]))*Table1[[#This Row],[Regular Wage Cap]]</f>
        <v>22.125</v>
      </c>
      <c r="AA985" s="41">
        <f>(1+IF(Table1[[#This Row],[Regular Hourly Wage]]=0,0,(Table1[[#This Row],[Holiday Hourly Wage]]-Table1[[#This Row],[Regular Hourly Wage]])/Table1[[#This Row],[Regular Hourly Wage]]))*Table1[[#This Row],[Regular Wage Cap]]</f>
        <v>14.75</v>
      </c>
      <c r="AB985" s="41">
        <f>Table1[[#This Row],[Regular Hours3]]*Table1[[#This Row],[Regular Hourly Wage]]</f>
        <v>0</v>
      </c>
      <c r="AC985" s="41">
        <f>Table1[[#This Row],[OvertimeHours5]]*Table1[[#This Row],[Overtime Hourly Wage]]</f>
        <v>0</v>
      </c>
      <c r="AD985" s="41">
        <f>Table1[[#This Row],[Holiday Hours7]]*Table1[[#This Row],[Holiday Hourly Wage]]</f>
        <v>0</v>
      </c>
      <c r="AE985" s="41">
        <f>SUM(Table1[[#This Row],[Regular10]:[Holiday12]])</f>
        <v>0</v>
      </c>
      <c r="AF985" s="41">
        <f>Table1[[#This Row],[Regular Hours3]]*Table1[[#This Row],[Regular Wage Cap]]</f>
        <v>0</v>
      </c>
      <c r="AG985" s="41">
        <f>Table1[[#This Row],[OvertimeHours5]]*Table1[[#This Row],[Overtime Wage Cap]]</f>
        <v>0</v>
      </c>
      <c r="AH985" s="41">
        <f>Table1[[#This Row],[Holiday Hours7]]*Table1[[#This Row],[Holiday Wage Cap]]</f>
        <v>0</v>
      </c>
      <c r="AI985" s="41">
        <f>SUM(Table1[[#This Row],[Regular]:[Holiday]])</f>
        <v>0</v>
      </c>
      <c r="AJ985" s="41">
        <f>IF(Table1[[#This Row],[Total]]=0,0,Table1[[#This Row],[Total2]]-Table1[[#This Row],[Total]])</f>
        <v>0</v>
      </c>
      <c r="AK985" s="41">
        <f>Table1[[#This Row],[Difference]]*Table1[[#This Row],[DDS Funding Percent]]</f>
        <v>0</v>
      </c>
      <c r="AL985" s="41">
        <f>IF(Table1[[#This Row],[Regular Hourly Wage]]&lt;&gt;0,Table1[[#This Row],[Regular Wage Cap]]-Table1[[#This Row],[Regular Hourly Wage]],0)</f>
        <v>0</v>
      </c>
      <c r="AM985" s="38"/>
      <c r="AN985" s="41">
        <f>Table1[[#This Row],[Wage Difference]]*Table1[[#This Row],[Post Wage Increase Time Off Accruals (Hours)]]</f>
        <v>0</v>
      </c>
      <c r="AO985" s="41">
        <f>Table1[[#This Row],[Min Wage Time Off Accrual Expense]]*Table1[[#This Row],[DDS Funding Percent]]</f>
        <v>0</v>
      </c>
      <c r="AP985" s="1"/>
      <c r="AQ985" s="18"/>
    </row>
    <row r="986" spans="3:43" x14ac:dyDescent="0.25">
      <c r="C986" s="58"/>
      <c r="D986" s="57"/>
      <c r="K986" s="41">
        <f>SUM(Table1[[#This Row],[Regular Wages]],Table1[[#This Row],[OvertimeWages]],Table1[[#This Row],[Holiday Wages]],Table1[[#This Row],[Incentive Payments]])</f>
        <v>0</v>
      </c>
      <c r="L986" s="38"/>
      <c r="M986" s="38"/>
      <c r="N986" s="38"/>
      <c r="O986" s="38"/>
      <c r="P986" s="38"/>
      <c r="Q986" s="38"/>
      <c r="R986" s="38"/>
      <c r="S986" s="41">
        <f>SUM(Table1[[#This Row],[Regular Wages2]],Table1[[#This Row],[OvertimeWages4]],Table1[[#This Row],[Holiday Wages6]],Table1[[#This Row],[Incentive Payments8]])</f>
        <v>0</v>
      </c>
      <c r="T986" s="41">
        <f>SUM(Table1[[#This Row],[Total Pre Min Wage Wages]],Table1[[#This Row],[Total After Min Wage Wages]])</f>
        <v>0</v>
      </c>
      <c r="U986" s="41">
        <f>IFERROR(IF(OR(Table1[[#This Row],[Regular Hours]]=0,Table1[[#This Row],[Regular Hours]]=""),VLOOKUP(Table1[[#This Row],[Position Title]],startingWages!$A$2:$D$200,2, FALSE),Table1[[#This Row],[Regular Wages]]/Table1[[#This Row],[Regular Hours]]),0)</f>
        <v>0</v>
      </c>
      <c r="V986" s="41">
        <f>IF(OR(Table1[[#This Row],[OvertimeHours]]="",Table1[[#This Row],[OvertimeHours]]=0),Table1[[#This Row],[Regular Hourly Wage]]*1.5,Table1[[#This Row],[OvertimeWages]]/Table1[[#This Row],[OvertimeHours]])</f>
        <v>0</v>
      </c>
      <c r="W986" s="41">
        <f>IF(OR(Table1[[#This Row],[Holiday Hours]]="",Table1[[#This Row],[Holiday Hours]]=0),Table1[[#This Row],[Regular Hourly Wage]],Table1[[#This Row],[Holiday Wages]]/Table1[[#This Row],[Holiday Hours]])</f>
        <v>0</v>
      </c>
      <c r="X986" s="41" t="str">
        <f>IF(Table1[[#This Row],[Regular Hourly Wage]]&lt;14.05,"$14.75",IF(Table1[[#This Row],[Regular Hourly Wage]]&lt;30,"5%","None"))</f>
        <v>$14.75</v>
      </c>
      <c r="Y986" s="41">
        <f>IF(Table1[[#This Row],[Wage Category]]="5%",Table1[[#This Row],[Regular Hourly Wage]]*1.05,IF(Table1[[#This Row],[Wage Category]]="$14.75",14.75,Table1[[#This Row],[Regular Hourly Wage]]))</f>
        <v>14.75</v>
      </c>
      <c r="Z986" s="41">
        <f>(1+IF(Table1[[#This Row],[Regular Hourly Wage]]=0,0.5,(Table1[[#This Row],[Overtime Hourly Wage]]-Table1[[#This Row],[Regular Hourly Wage]])/Table1[[#This Row],[Regular Hourly Wage]]))*Table1[[#This Row],[Regular Wage Cap]]</f>
        <v>22.125</v>
      </c>
      <c r="AA986" s="41">
        <f>(1+IF(Table1[[#This Row],[Regular Hourly Wage]]=0,0,(Table1[[#This Row],[Holiday Hourly Wage]]-Table1[[#This Row],[Regular Hourly Wage]])/Table1[[#This Row],[Regular Hourly Wage]]))*Table1[[#This Row],[Regular Wage Cap]]</f>
        <v>14.75</v>
      </c>
      <c r="AB986" s="41">
        <f>Table1[[#This Row],[Regular Hours3]]*Table1[[#This Row],[Regular Hourly Wage]]</f>
        <v>0</v>
      </c>
      <c r="AC986" s="41">
        <f>Table1[[#This Row],[OvertimeHours5]]*Table1[[#This Row],[Overtime Hourly Wage]]</f>
        <v>0</v>
      </c>
      <c r="AD986" s="41">
        <f>Table1[[#This Row],[Holiday Hours7]]*Table1[[#This Row],[Holiday Hourly Wage]]</f>
        <v>0</v>
      </c>
      <c r="AE986" s="41">
        <f>SUM(Table1[[#This Row],[Regular10]:[Holiday12]])</f>
        <v>0</v>
      </c>
      <c r="AF986" s="41">
        <f>Table1[[#This Row],[Regular Hours3]]*Table1[[#This Row],[Regular Wage Cap]]</f>
        <v>0</v>
      </c>
      <c r="AG986" s="41">
        <f>Table1[[#This Row],[OvertimeHours5]]*Table1[[#This Row],[Overtime Wage Cap]]</f>
        <v>0</v>
      </c>
      <c r="AH986" s="41">
        <f>Table1[[#This Row],[Holiday Hours7]]*Table1[[#This Row],[Holiday Wage Cap]]</f>
        <v>0</v>
      </c>
      <c r="AI986" s="41">
        <f>SUM(Table1[[#This Row],[Regular]:[Holiday]])</f>
        <v>0</v>
      </c>
      <c r="AJ986" s="41">
        <f>IF(Table1[[#This Row],[Total]]=0,0,Table1[[#This Row],[Total2]]-Table1[[#This Row],[Total]])</f>
        <v>0</v>
      </c>
      <c r="AK986" s="41">
        <f>Table1[[#This Row],[Difference]]*Table1[[#This Row],[DDS Funding Percent]]</f>
        <v>0</v>
      </c>
      <c r="AL986" s="41">
        <f>IF(Table1[[#This Row],[Regular Hourly Wage]]&lt;&gt;0,Table1[[#This Row],[Regular Wage Cap]]-Table1[[#This Row],[Regular Hourly Wage]],0)</f>
        <v>0</v>
      </c>
      <c r="AM986" s="38"/>
      <c r="AN986" s="41">
        <f>Table1[[#This Row],[Wage Difference]]*Table1[[#This Row],[Post Wage Increase Time Off Accruals (Hours)]]</f>
        <v>0</v>
      </c>
      <c r="AO986" s="41">
        <f>Table1[[#This Row],[Min Wage Time Off Accrual Expense]]*Table1[[#This Row],[DDS Funding Percent]]</f>
        <v>0</v>
      </c>
      <c r="AP986" s="1"/>
      <c r="AQ986" s="18"/>
    </row>
    <row r="987" spans="3:43" x14ac:dyDescent="0.25">
      <c r="C987" s="58"/>
      <c r="D987" s="57"/>
      <c r="K987" s="41">
        <f>SUM(Table1[[#This Row],[Regular Wages]],Table1[[#This Row],[OvertimeWages]],Table1[[#This Row],[Holiday Wages]],Table1[[#This Row],[Incentive Payments]])</f>
        <v>0</v>
      </c>
      <c r="L987" s="38"/>
      <c r="M987" s="38"/>
      <c r="N987" s="38"/>
      <c r="O987" s="38"/>
      <c r="P987" s="38"/>
      <c r="Q987" s="38"/>
      <c r="R987" s="38"/>
      <c r="S987" s="41">
        <f>SUM(Table1[[#This Row],[Regular Wages2]],Table1[[#This Row],[OvertimeWages4]],Table1[[#This Row],[Holiday Wages6]],Table1[[#This Row],[Incentive Payments8]])</f>
        <v>0</v>
      </c>
      <c r="T987" s="41">
        <f>SUM(Table1[[#This Row],[Total Pre Min Wage Wages]],Table1[[#This Row],[Total After Min Wage Wages]])</f>
        <v>0</v>
      </c>
      <c r="U987" s="41">
        <f>IFERROR(IF(OR(Table1[[#This Row],[Regular Hours]]=0,Table1[[#This Row],[Regular Hours]]=""),VLOOKUP(Table1[[#This Row],[Position Title]],startingWages!$A$2:$D$200,2, FALSE),Table1[[#This Row],[Regular Wages]]/Table1[[#This Row],[Regular Hours]]),0)</f>
        <v>0</v>
      </c>
      <c r="V987" s="41">
        <f>IF(OR(Table1[[#This Row],[OvertimeHours]]="",Table1[[#This Row],[OvertimeHours]]=0),Table1[[#This Row],[Regular Hourly Wage]]*1.5,Table1[[#This Row],[OvertimeWages]]/Table1[[#This Row],[OvertimeHours]])</f>
        <v>0</v>
      </c>
      <c r="W987" s="41">
        <f>IF(OR(Table1[[#This Row],[Holiday Hours]]="",Table1[[#This Row],[Holiday Hours]]=0),Table1[[#This Row],[Regular Hourly Wage]],Table1[[#This Row],[Holiday Wages]]/Table1[[#This Row],[Holiday Hours]])</f>
        <v>0</v>
      </c>
      <c r="X987" s="41" t="str">
        <f>IF(Table1[[#This Row],[Regular Hourly Wage]]&lt;14.05,"$14.75",IF(Table1[[#This Row],[Regular Hourly Wage]]&lt;30,"5%","None"))</f>
        <v>$14.75</v>
      </c>
      <c r="Y987" s="41">
        <f>IF(Table1[[#This Row],[Wage Category]]="5%",Table1[[#This Row],[Regular Hourly Wage]]*1.05,IF(Table1[[#This Row],[Wage Category]]="$14.75",14.75,Table1[[#This Row],[Regular Hourly Wage]]))</f>
        <v>14.75</v>
      </c>
      <c r="Z987" s="41">
        <f>(1+IF(Table1[[#This Row],[Regular Hourly Wage]]=0,0.5,(Table1[[#This Row],[Overtime Hourly Wage]]-Table1[[#This Row],[Regular Hourly Wage]])/Table1[[#This Row],[Regular Hourly Wage]]))*Table1[[#This Row],[Regular Wage Cap]]</f>
        <v>22.125</v>
      </c>
      <c r="AA987" s="41">
        <f>(1+IF(Table1[[#This Row],[Regular Hourly Wage]]=0,0,(Table1[[#This Row],[Holiday Hourly Wage]]-Table1[[#This Row],[Regular Hourly Wage]])/Table1[[#This Row],[Regular Hourly Wage]]))*Table1[[#This Row],[Regular Wage Cap]]</f>
        <v>14.75</v>
      </c>
      <c r="AB987" s="41">
        <f>Table1[[#This Row],[Regular Hours3]]*Table1[[#This Row],[Regular Hourly Wage]]</f>
        <v>0</v>
      </c>
      <c r="AC987" s="41">
        <f>Table1[[#This Row],[OvertimeHours5]]*Table1[[#This Row],[Overtime Hourly Wage]]</f>
        <v>0</v>
      </c>
      <c r="AD987" s="41">
        <f>Table1[[#This Row],[Holiday Hours7]]*Table1[[#This Row],[Holiday Hourly Wage]]</f>
        <v>0</v>
      </c>
      <c r="AE987" s="41">
        <f>SUM(Table1[[#This Row],[Regular10]:[Holiday12]])</f>
        <v>0</v>
      </c>
      <c r="AF987" s="41">
        <f>Table1[[#This Row],[Regular Hours3]]*Table1[[#This Row],[Regular Wage Cap]]</f>
        <v>0</v>
      </c>
      <c r="AG987" s="41">
        <f>Table1[[#This Row],[OvertimeHours5]]*Table1[[#This Row],[Overtime Wage Cap]]</f>
        <v>0</v>
      </c>
      <c r="AH987" s="41">
        <f>Table1[[#This Row],[Holiday Hours7]]*Table1[[#This Row],[Holiday Wage Cap]]</f>
        <v>0</v>
      </c>
      <c r="AI987" s="41">
        <f>SUM(Table1[[#This Row],[Regular]:[Holiday]])</f>
        <v>0</v>
      </c>
      <c r="AJ987" s="41">
        <f>IF(Table1[[#This Row],[Total]]=0,0,Table1[[#This Row],[Total2]]-Table1[[#This Row],[Total]])</f>
        <v>0</v>
      </c>
      <c r="AK987" s="41">
        <f>Table1[[#This Row],[Difference]]*Table1[[#This Row],[DDS Funding Percent]]</f>
        <v>0</v>
      </c>
      <c r="AL987" s="41">
        <f>IF(Table1[[#This Row],[Regular Hourly Wage]]&lt;&gt;0,Table1[[#This Row],[Regular Wage Cap]]-Table1[[#This Row],[Regular Hourly Wage]],0)</f>
        <v>0</v>
      </c>
      <c r="AM987" s="38"/>
      <c r="AN987" s="41">
        <f>Table1[[#This Row],[Wage Difference]]*Table1[[#This Row],[Post Wage Increase Time Off Accruals (Hours)]]</f>
        <v>0</v>
      </c>
      <c r="AO987" s="41">
        <f>Table1[[#This Row],[Min Wage Time Off Accrual Expense]]*Table1[[#This Row],[DDS Funding Percent]]</f>
        <v>0</v>
      </c>
      <c r="AP987" s="1"/>
      <c r="AQ987" s="18"/>
    </row>
    <row r="988" spans="3:43" x14ac:dyDescent="0.25">
      <c r="C988" s="58"/>
      <c r="D988" s="57"/>
      <c r="K988" s="41">
        <f>SUM(Table1[[#This Row],[Regular Wages]],Table1[[#This Row],[OvertimeWages]],Table1[[#This Row],[Holiday Wages]],Table1[[#This Row],[Incentive Payments]])</f>
        <v>0</v>
      </c>
      <c r="L988" s="38"/>
      <c r="M988" s="38"/>
      <c r="N988" s="38"/>
      <c r="O988" s="38"/>
      <c r="P988" s="38"/>
      <c r="Q988" s="38"/>
      <c r="R988" s="38"/>
      <c r="S988" s="41">
        <f>SUM(Table1[[#This Row],[Regular Wages2]],Table1[[#This Row],[OvertimeWages4]],Table1[[#This Row],[Holiday Wages6]],Table1[[#This Row],[Incentive Payments8]])</f>
        <v>0</v>
      </c>
      <c r="T988" s="41">
        <f>SUM(Table1[[#This Row],[Total Pre Min Wage Wages]],Table1[[#This Row],[Total After Min Wage Wages]])</f>
        <v>0</v>
      </c>
      <c r="U988" s="41">
        <f>IFERROR(IF(OR(Table1[[#This Row],[Regular Hours]]=0,Table1[[#This Row],[Regular Hours]]=""),VLOOKUP(Table1[[#This Row],[Position Title]],startingWages!$A$2:$D$200,2, FALSE),Table1[[#This Row],[Regular Wages]]/Table1[[#This Row],[Regular Hours]]),0)</f>
        <v>0</v>
      </c>
      <c r="V988" s="41">
        <f>IF(OR(Table1[[#This Row],[OvertimeHours]]="",Table1[[#This Row],[OvertimeHours]]=0),Table1[[#This Row],[Regular Hourly Wage]]*1.5,Table1[[#This Row],[OvertimeWages]]/Table1[[#This Row],[OvertimeHours]])</f>
        <v>0</v>
      </c>
      <c r="W988" s="41">
        <f>IF(OR(Table1[[#This Row],[Holiday Hours]]="",Table1[[#This Row],[Holiday Hours]]=0),Table1[[#This Row],[Regular Hourly Wage]],Table1[[#This Row],[Holiday Wages]]/Table1[[#This Row],[Holiday Hours]])</f>
        <v>0</v>
      </c>
      <c r="X988" s="41" t="str">
        <f>IF(Table1[[#This Row],[Regular Hourly Wage]]&lt;14.05,"$14.75",IF(Table1[[#This Row],[Regular Hourly Wage]]&lt;30,"5%","None"))</f>
        <v>$14.75</v>
      </c>
      <c r="Y988" s="41">
        <f>IF(Table1[[#This Row],[Wage Category]]="5%",Table1[[#This Row],[Regular Hourly Wage]]*1.05,IF(Table1[[#This Row],[Wage Category]]="$14.75",14.75,Table1[[#This Row],[Regular Hourly Wage]]))</f>
        <v>14.75</v>
      </c>
      <c r="Z988" s="41">
        <f>(1+IF(Table1[[#This Row],[Regular Hourly Wage]]=0,0.5,(Table1[[#This Row],[Overtime Hourly Wage]]-Table1[[#This Row],[Regular Hourly Wage]])/Table1[[#This Row],[Regular Hourly Wage]]))*Table1[[#This Row],[Regular Wage Cap]]</f>
        <v>22.125</v>
      </c>
      <c r="AA988" s="41">
        <f>(1+IF(Table1[[#This Row],[Regular Hourly Wage]]=0,0,(Table1[[#This Row],[Holiday Hourly Wage]]-Table1[[#This Row],[Regular Hourly Wage]])/Table1[[#This Row],[Regular Hourly Wage]]))*Table1[[#This Row],[Regular Wage Cap]]</f>
        <v>14.75</v>
      </c>
      <c r="AB988" s="41">
        <f>Table1[[#This Row],[Regular Hours3]]*Table1[[#This Row],[Regular Hourly Wage]]</f>
        <v>0</v>
      </c>
      <c r="AC988" s="41">
        <f>Table1[[#This Row],[OvertimeHours5]]*Table1[[#This Row],[Overtime Hourly Wage]]</f>
        <v>0</v>
      </c>
      <c r="AD988" s="41">
        <f>Table1[[#This Row],[Holiday Hours7]]*Table1[[#This Row],[Holiday Hourly Wage]]</f>
        <v>0</v>
      </c>
      <c r="AE988" s="41">
        <f>SUM(Table1[[#This Row],[Regular10]:[Holiday12]])</f>
        <v>0</v>
      </c>
      <c r="AF988" s="41">
        <f>Table1[[#This Row],[Regular Hours3]]*Table1[[#This Row],[Regular Wage Cap]]</f>
        <v>0</v>
      </c>
      <c r="AG988" s="41">
        <f>Table1[[#This Row],[OvertimeHours5]]*Table1[[#This Row],[Overtime Wage Cap]]</f>
        <v>0</v>
      </c>
      <c r="AH988" s="41">
        <f>Table1[[#This Row],[Holiday Hours7]]*Table1[[#This Row],[Holiday Wage Cap]]</f>
        <v>0</v>
      </c>
      <c r="AI988" s="41">
        <f>SUM(Table1[[#This Row],[Regular]:[Holiday]])</f>
        <v>0</v>
      </c>
      <c r="AJ988" s="41">
        <f>IF(Table1[[#This Row],[Total]]=0,0,Table1[[#This Row],[Total2]]-Table1[[#This Row],[Total]])</f>
        <v>0</v>
      </c>
      <c r="AK988" s="41">
        <f>Table1[[#This Row],[Difference]]*Table1[[#This Row],[DDS Funding Percent]]</f>
        <v>0</v>
      </c>
      <c r="AL988" s="41">
        <f>IF(Table1[[#This Row],[Regular Hourly Wage]]&lt;&gt;0,Table1[[#This Row],[Regular Wage Cap]]-Table1[[#This Row],[Regular Hourly Wage]],0)</f>
        <v>0</v>
      </c>
      <c r="AM988" s="38"/>
      <c r="AN988" s="41">
        <f>Table1[[#This Row],[Wage Difference]]*Table1[[#This Row],[Post Wage Increase Time Off Accruals (Hours)]]</f>
        <v>0</v>
      </c>
      <c r="AO988" s="41">
        <f>Table1[[#This Row],[Min Wage Time Off Accrual Expense]]*Table1[[#This Row],[DDS Funding Percent]]</f>
        <v>0</v>
      </c>
      <c r="AP988" s="1"/>
      <c r="AQ988" s="18"/>
    </row>
    <row r="989" spans="3:43" x14ac:dyDescent="0.25">
      <c r="C989" s="58"/>
      <c r="D989" s="57"/>
      <c r="K989" s="41">
        <f>SUM(Table1[[#This Row],[Regular Wages]],Table1[[#This Row],[OvertimeWages]],Table1[[#This Row],[Holiday Wages]],Table1[[#This Row],[Incentive Payments]])</f>
        <v>0</v>
      </c>
      <c r="L989" s="38"/>
      <c r="M989" s="38"/>
      <c r="N989" s="38"/>
      <c r="O989" s="38"/>
      <c r="P989" s="38"/>
      <c r="Q989" s="38"/>
      <c r="R989" s="38"/>
      <c r="S989" s="41">
        <f>SUM(Table1[[#This Row],[Regular Wages2]],Table1[[#This Row],[OvertimeWages4]],Table1[[#This Row],[Holiday Wages6]],Table1[[#This Row],[Incentive Payments8]])</f>
        <v>0</v>
      </c>
      <c r="T989" s="41">
        <f>SUM(Table1[[#This Row],[Total Pre Min Wage Wages]],Table1[[#This Row],[Total After Min Wage Wages]])</f>
        <v>0</v>
      </c>
      <c r="U989" s="41">
        <f>IFERROR(IF(OR(Table1[[#This Row],[Regular Hours]]=0,Table1[[#This Row],[Regular Hours]]=""),VLOOKUP(Table1[[#This Row],[Position Title]],startingWages!$A$2:$D$200,2, FALSE),Table1[[#This Row],[Regular Wages]]/Table1[[#This Row],[Regular Hours]]),0)</f>
        <v>0</v>
      </c>
      <c r="V989" s="41">
        <f>IF(OR(Table1[[#This Row],[OvertimeHours]]="",Table1[[#This Row],[OvertimeHours]]=0),Table1[[#This Row],[Regular Hourly Wage]]*1.5,Table1[[#This Row],[OvertimeWages]]/Table1[[#This Row],[OvertimeHours]])</f>
        <v>0</v>
      </c>
      <c r="W989" s="41">
        <f>IF(OR(Table1[[#This Row],[Holiday Hours]]="",Table1[[#This Row],[Holiday Hours]]=0),Table1[[#This Row],[Regular Hourly Wage]],Table1[[#This Row],[Holiday Wages]]/Table1[[#This Row],[Holiday Hours]])</f>
        <v>0</v>
      </c>
      <c r="X989" s="41" t="str">
        <f>IF(Table1[[#This Row],[Regular Hourly Wage]]&lt;14.05,"$14.75",IF(Table1[[#This Row],[Regular Hourly Wage]]&lt;30,"5%","None"))</f>
        <v>$14.75</v>
      </c>
      <c r="Y989" s="41">
        <f>IF(Table1[[#This Row],[Wage Category]]="5%",Table1[[#This Row],[Regular Hourly Wage]]*1.05,IF(Table1[[#This Row],[Wage Category]]="$14.75",14.75,Table1[[#This Row],[Regular Hourly Wage]]))</f>
        <v>14.75</v>
      </c>
      <c r="Z989" s="41">
        <f>(1+IF(Table1[[#This Row],[Regular Hourly Wage]]=0,0.5,(Table1[[#This Row],[Overtime Hourly Wage]]-Table1[[#This Row],[Regular Hourly Wage]])/Table1[[#This Row],[Regular Hourly Wage]]))*Table1[[#This Row],[Regular Wage Cap]]</f>
        <v>22.125</v>
      </c>
      <c r="AA989" s="41">
        <f>(1+IF(Table1[[#This Row],[Regular Hourly Wage]]=0,0,(Table1[[#This Row],[Holiday Hourly Wage]]-Table1[[#This Row],[Regular Hourly Wage]])/Table1[[#This Row],[Regular Hourly Wage]]))*Table1[[#This Row],[Regular Wage Cap]]</f>
        <v>14.75</v>
      </c>
      <c r="AB989" s="41">
        <f>Table1[[#This Row],[Regular Hours3]]*Table1[[#This Row],[Regular Hourly Wage]]</f>
        <v>0</v>
      </c>
      <c r="AC989" s="41">
        <f>Table1[[#This Row],[OvertimeHours5]]*Table1[[#This Row],[Overtime Hourly Wage]]</f>
        <v>0</v>
      </c>
      <c r="AD989" s="41">
        <f>Table1[[#This Row],[Holiday Hours7]]*Table1[[#This Row],[Holiday Hourly Wage]]</f>
        <v>0</v>
      </c>
      <c r="AE989" s="41">
        <f>SUM(Table1[[#This Row],[Regular10]:[Holiday12]])</f>
        <v>0</v>
      </c>
      <c r="AF989" s="41">
        <f>Table1[[#This Row],[Regular Hours3]]*Table1[[#This Row],[Regular Wage Cap]]</f>
        <v>0</v>
      </c>
      <c r="AG989" s="41">
        <f>Table1[[#This Row],[OvertimeHours5]]*Table1[[#This Row],[Overtime Wage Cap]]</f>
        <v>0</v>
      </c>
      <c r="AH989" s="41">
        <f>Table1[[#This Row],[Holiday Hours7]]*Table1[[#This Row],[Holiday Wage Cap]]</f>
        <v>0</v>
      </c>
      <c r="AI989" s="41">
        <f>SUM(Table1[[#This Row],[Regular]:[Holiday]])</f>
        <v>0</v>
      </c>
      <c r="AJ989" s="41">
        <f>IF(Table1[[#This Row],[Total]]=0,0,Table1[[#This Row],[Total2]]-Table1[[#This Row],[Total]])</f>
        <v>0</v>
      </c>
      <c r="AK989" s="41">
        <f>Table1[[#This Row],[Difference]]*Table1[[#This Row],[DDS Funding Percent]]</f>
        <v>0</v>
      </c>
      <c r="AL989" s="41">
        <f>IF(Table1[[#This Row],[Regular Hourly Wage]]&lt;&gt;0,Table1[[#This Row],[Regular Wage Cap]]-Table1[[#This Row],[Regular Hourly Wage]],0)</f>
        <v>0</v>
      </c>
      <c r="AM989" s="38"/>
      <c r="AN989" s="41">
        <f>Table1[[#This Row],[Wage Difference]]*Table1[[#This Row],[Post Wage Increase Time Off Accruals (Hours)]]</f>
        <v>0</v>
      </c>
      <c r="AO989" s="41">
        <f>Table1[[#This Row],[Min Wage Time Off Accrual Expense]]*Table1[[#This Row],[DDS Funding Percent]]</f>
        <v>0</v>
      </c>
      <c r="AP989" s="1"/>
      <c r="AQ989" s="18"/>
    </row>
    <row r="990" spans="3:43" x14ac:dyDescent="0.25">
      <c r="C990" s="58"/>
      <c r="D990" s="57"/>
      <c r="K990" s="41">
        <f>SUM(Table1[[#This Row],[Regular Wages]],Table1[[#This Row],[OvertimeWages]],Table1[[#This Row],[Holiday Wages]],Table1[[#This Row],[Incentive Payments]])</f>
        <v>0</v>
      </c>
      <c r="L990" s="38"/>
      <c r="M990" s="38"/>
      <c r="N990" s="38"/>
      <c r="O990" s="38"/>
      <c r="P990" s="38"/>
      <c r="Q990" s="38"/>
      <c r="R990" s="38"/>
      <c r="S990" s="41">
        <f>SUM(Table1[[#This Row],[Regular Wages2]],Table1[[#This Row],[OvertimeWages4]],Table1[[#This Row],[Holiday Wages6]],Table1[[#This Row],[Incentive Payments8]])</f>
        <v>0</v>
      </c>
      <c r="T990" s="41">
        <f>SUM(Table1[[#This Row],[Total Pre Min Wage Wages]],Table1[[#This Row],[Total After Min Wage Wages]])</f>
        <v>0</v>
      </c>
      <c r="U990" s="41">
        <f>IFERROR(IF(OR(Table1[[#This Row],[Regular Hours]]=0,Table1[[#This Row],[Regular Hours]]=""),VLOOKUP(Table1[[#This Row],[Position Title]],startingWages!$A$2:$D$200,2, FALSE),Table1[[#This Row],[Regular Wages]]/Table1[[#This Row],[Regular Hours]]),0)</f>
        <v>0</v>
      </c>
      <c r="V990" s="41">
        <f>IF(OR(Table1[[#This Row],[OvertimeHours]]="",Table1[[#This Row],[OvertimeHours]]=0),Table1[[#This Row],[Regular Hourly Wage]]*1.5,Table1[[#This Row],[OvertimeWages]]/Table1[[#This Row],[OvertimeHours]])</f>
        <v>0</v>
      </c>
      <c r="W990" s="41">
        <f>IF(OR(Table1[[#This Row],[Holiday Hours]]="",Table1[[#This Row],[Holiday Hours]]=0),Table1[[#This Row],[Regular Hourly Wage]],Table1[[#This Row],[Holiday Wages]]/Table1[[#This Row],[Holiday Hours]])</f>
        <v>0</v>
      </c>
      <c r="X990" s="41" t="str">
        <f>IF(Table1[[#This Row],[Regular Hourly Wage]]&lt;14.05,"$14.75",IF(Table1[[#This Row],[Regular Hourly Wage]]&lt;30,"5%","None"))</f>
        <v>$14.75</v>
      </c>
      <c r="Y990" s="41">
        <f>IF(Table1[[#This Row],[Wage Category]]="5%",Table1[[#This Row],[Regular Hourly Wage]]*1.05,IF(Table1[[#This Row],[Wage Category]]="$14.75",14.75,Table1[[#This Row],[Regular Hourly Wage]]))</f>
        <v>14.75</v>
      </c>
      <c r="Z990" s="41">
        <f>(1+IF(Table1[[#This Row],[Regular Hourly Wage]]=0,0.5,(Table1[[#This Row],[Overtime Hourly Wage]]-Table1[[#This Row],[Regular Hourly Wage]])/Table1[[#This Row],[Regular Hourly Wage]]))*Table1[[#This Row],[Regular Wage Cap]]</f>
        <v>22.125</v>
      </c>
      <c r="AA990" s="41">
        <f>(1+IF(Table1[[#This Row],[Regular Hourly Wage]]=0,0,(Table1[[#This Row],[Holiday Hourly Wage]]-Table1[[#This Row],[Regular Hourly Wage]])/Table1[[#This Row],[Regular Hourly Wage]]))*Table1[[#This Row],[Regular Wage Cap]]</f>
        <v>14.75</v>
      </c>
      <c r="AB990" s="41">
        <f>Table1[[#This Row],[Regular Hours3]]*Table1[[#This Row],[Regular Hourly Wage]]</f>
        <v>0</v>
      </c>
      <c r="AC990" s="41">
        <f>Table1[[#This Row],[OvertimeHours5]]*Table1[[#This Row],[Overtime Hourly Wage]]</f>
        <v>0</v>
      </c>
      <c r="AD990" s="41">
        <f>Table1[[#This Row],[Holiday Hours7]]*Table1[[#This Row],[Holiday Hourly Wage]]</f>
        <v>0</v>
      </c>
      <c r="AE990" s="41">
        <f>SUM(Table1[[#This Row],[Regular10]:[Holiday12]])</f>
        <v>0</v>
      </c>
      <c r="AF990" s="41">
        <f>Table1[[#This Row],[Regular Hours3]]*Table1[[#This Row],[Regular Wage Cap]]</f>
        <v>0</v>
      </c>
      <c r="AG990" s="41">
        <f>Table1[[#This Row],[OvertimeHours5]]*Table1[[#This Row],[Overtime Wage Cap]]</f>
        <v>0</v>
      </c>
      <c r="AH990" s="41">
        <f>Table1[[#This Row],[Holiday Hours7]]*Table1[[#This Row],[Holiday Wage Cap]]</f>
        <v>0</v>
      </c>
      <c r="AI990" s="41">
        <f>SUM(Table1[[#This Row],[Regular]:[Holiday]])</f>
        <v>0</v>
      </c>
      <c r="AJ990" s="41">
        <f>IF(Table1[[#This Row],[Total]]=0,0,Table1[[#This Row],[Total2]]-Table1[[#This Row],[Total]])</f>
        <v>0</v>
      </c>
      <c r="AK990" s="41">
        <f>Table1[[#This Row],[Difference]]*Table1[[#This Row],[DDS Funding Percent]]</f>
        <v>0</v>
      </c>
      <c r="AL990" s="41">
        <f>IF(Table1[[#This Row],[Regular Hourly Wage]]&lt;&gt;0,Table1[[#This Row],[Regular Wage Cap]]-Table1[[#This Row],[Regular Hourly Wage]],0)</f>
        <v>0</v>
      </c>
      <c r="AM990" s="38"/>
      <c r="AN990" s="41">
        <f>Table1[[#This Row],[Wage Difference]]*Table1[[#This Row],[Post Wage Increase Time Off Accruals (Hours)]]</f>
        <v>0</v>
      </c>
      <c r="AO990" s="41">
        <f>Table1[[#This Row],[Min Wage Time Off Accrual Expense]]*Table1[[#This Row],[DDS Funding Percent]]</f>
        <v>0</v>
      </c>
      <c r="AP990" s="1"/>
      <c r="AQ990" s="18"/>
    </row>
    <row r="991" spans="3:43" x14ac:dyDescent="0.25">
      <c r="C991" s="58"/>
      <c r="D991" s="57"/>
      <c r="K991" s="41">
        <f>SUM(Table1[[#This Row],[Regular Wages]],Table1[[#This Row],[OvertimeWages]],Table1[[#This Row],[Holiday Wages]],Table1[[#This Row],[Incentive Payments]])</f>
        <v>0</v>
      </c>
      <c r="L991" s="38"/>
      <c r="M991" s="38"/>
      <c r="N991" s="38"/>
      <c r="O991" s="38"/>
      <c r="P991" s="38"/>
      <c r="Q991" s="38"/>
      <c r="R991" s="38"/>
      <c r="S991" s="41">
        <f>SUM(Table1[[#This Row],[Regular Wages2]],Table1[[#This Row],[OvertimeWages4]],Table1[[#This Row],[Holiday Wages6]],Table1[[#This Row],[Incentive Payments8]])</f>
        <v>0</v>
      </c>
      <c r="T991" s="41">
        <f>SUM(Table1[[#This Row],[Total Pre Min Wage Wages]],Table1[[#This Row],[Total After Min Wage Wages]])</f>
        <v>0</v>
      </c>
      <c r="U991" s="41">
        <f>IFERROR(IF(OR(Table1[[#This Row],[Regular Hours]]=0,Table1[[#This Row],[Regular Hours]]=""),VLOOKUP(Table1[[#This Row],[Position Title]],startingWages!$A$2:$D$200,2, FALSE),Table1[[#This Row],[Regular Wages]]/Table1[[#This Row],[Regular Hours]]),0)</f>
        <v>0</v>
      </c>
      <c r="V991" s="41">
        <f>IF(OR(Table1[[#This Row],[OvertimeHours]]="",Table1[[#This Row],[OvertimeHours]]=0),Table1[[#This Row],[Regular Hourly Wage]]*1.5,Table1[[#This Row],[OvertimeWages]]/Table1[[#This Row],[OvertimeHours]])</f>
        <v>0</v>
      </c>
      <c r="W991" s="41">
        <f>IF(OR(Table1[[#This Row],[Holiday Hours]]="",Table1[[#This Row],[Holiday Hours]]=0),Table1[[#This Row],[Regular Hourly Wage]],Table1[[#This Row],[Holiday Wages]]/Table1[[#This Row],[Holiday Hours]])</f>
        <v>0</v>
      </c>
      <c r="X991" s="41" t="str">
        <f>IF(Table1[[#This Row],[Regular Hourly Wage]]&lt;14.05,"$14.75",IF(Table1[[#This Row],[Regular Hourly Wage]]&lt;30,"5%","None"))</f>
        <v>$14.75</v>
      </c>
      <c r="Y991" s="41">
        <f>IF(Table1[[#This Row],[Wage Category]]="5%",Table1[[#This Row],[Regular Hourly Wage]]*1.05,IF(Table1[[#This Row],[Wage Category]]="$14.75",14.75,Table1[[#This Row],[Regular Hourly Wage]]))</f>
        <v>14.75</v>
      </c>
      <c r="Z991" s="41">
        <f>(1+IF(Table1[[#This Row],[Regular Hourly Wage]]=0,0.5,(Table1[[#This Row],[Overtime Hourly Wage]]-Table1[[#This Row],[Regular Hourly Wage]])/Table1[[#This Row],[Regular Hourly Wage]]))*Table1[[#This Row],[Regular Wage Cap]]</f>
        <v>22.125</v>
      </c>
      <c r="AA991" s="41">
        <f>(1+IF(Table1[[#This Row],[Regular Hourly Wage]]=0,0,(Table1[[#This Row],[Holiday Hourly Wage]]-Table1[[#This Row],[Regular Hourly Wage]])/Table1[[#This Row],[Regular Hourly Wage]]))*Table1[[#This Row],[Regular Wage Cap]]</f>
        <v>14.75</v>
      </c>
      <c r="AB991" s="41">
        <f>Table1[[#This Row],[Regular Hours3]]*Table1[[#This Row],[Regular Hourly Wage]]</f>
        <v>0</v>
      </c>
      <c r="AC991" s="41">
        <f>Table1[[#This Row],[OvertimeHours5]]*Table1[[#This Row],[Overtime Hourly Wage]]</f>
        <v>0</v>
      </c>
      <c r="AD991" s="41">
        <f>Table1[[#This Row],[Holiday Hours7]]*Table1[[#This Row],[Holiday Hourly Wage]]</f>
        <v>0</v>
      </c>
      <c r="AE991" s="41">
        <f>SUM(Table1[[#This Row],[Regular10]:[Holiday12]])</f>
        <v>0</v>
      </c>
      <c r="AF991" s="41">
        <f>Table1[[#This Row],[Regular Hours3]]*Table1[[#This Row],[Regular Wage Cap]]</f>
        <v>0</v>
      </c>
      <c r="AG991" s="41">
        <f>Table1[[#This Row],[OvertimeHours5]]*Table1[[#This Row],[Overtime Wage Cap]]</f>
        <v>0</v>
      </c>
      <c r="AH991" s="41">
        <f>Table1[[#This Row],[Holiday Hours7]]*Table1[[#This Row],[Holiday Wage Cap]]</f>
        <v>0</v>
      </c>
      <c r="AI991" s="41">
        <f>SUM(Table1[[#This Row],[Regular]:[Holiday]])</f>
        <v>0</v>
      </c>
      <c r="AJ991" s="41">
        <f>IF(Table1[[#This Row],[Total]]=0,0,Table1[[#This Row],[Total2]]-Table1[[#This Row],[Total]])</f>
        <v>0</v>
      </c>
      <c r="AK991" s="41">
        <f>Table1[[#This Row],[Difference]]*Table1[[#This Row],[DDS Funding Percent]]</f>
        <v>0</v>
      </c>
      <c r="AL991" s="41">
        <f>IF(Table1[[#This Row],[Regular Hourly Wage]]&lt;&gt;0,Table1[[#This Row],[Regular Wage Cap]]-Table1[[#This Row],[Regular Hourly Wage]],0)</f>
        <v>0</v>
      </c>
      <c r="AM991" s="38"/>
      <c r="AN991" s="41">
        <f>Table1[[#This Row],[Wage Difference]]*Table1[[#This Row],[Post Wage Increase Time Off Accruals (Hours)]]</f>
        <v>0</v>
      </c>
      <c r="AO991" s="41">
        <f>Table1[[#This Row],[Min Wage Time Off Accrual Expense]]*Table1[[#This Row],[DDS Funding Percent]]</f>
        <v>0</v>
      </c>
      <c r="AP991" s="1"/>
      <c r="AQ991" s="18"/>
    </row>
    <row r="992" spans="3:43" x14ac:dyDescent="0.25">
      <c r="C992" s="58"/>
      <c r="D992" s="57"/>
      <c r="K992" s="41">
        <f>SUM(Table1[[#This Row],[Regular Wages]],Table1[[#This Row],[OvertimeWages]],Table1[[#This Row],[Holiday Wages]],Table1[[#This Row],[Incentive Payments]])</f>
        <v>0</v>
      </c>
      <c r="L992" s="38"/>
      <c r="M992" s="38"/>
      <c r="N992" s="38"/>
      <c r="O992" s="38"/>
      <c r="P992" s="38"/>
      <c r="Q992" s="38"/>
      <c r="R992" s="38"/>
      <c r="S992" s="41">
        <f>SUM(Table1[[#This Row],[Regular Wages2]],Table1[[#This Row],[OvertimeWages4]],Table1[[#This Row],[Holiday Wages6]],Table1[[#This Row],[Incentive Payments8]])</f>
        <v>0</v>
      </c>
      <c r="T992" s="41">
        <f>SUM(Table1[[#This Row],[Total Pre Min Wage Wages]],Table1[[#This Row],[Total After Min Wage Wages]])</f>
        <v>0</v>
      </c>
      <c r="U992" s="41">
        <f>IFERROR(IF(OR(Table1[[#This Row],[Regular Hours]]=0,Table1[[#This Row],[Regular Hours]]=""),VLOOKUP(Table1[[#This Row],[Position Title]],startingWages!$A$2:$D$200,2, FALSE),Table1[[#This Row],[Regular Wages]]/Table1[[#This Row],[Regular Hours]]),0)</f>
        <v>0</v>
      </c>
      <c r="V992" s="41">
        <f>IF(OR(Table1[[#This Row],[OvertimeHours]]="",Table1[[#This Row],[OvertimeHours]]=0),Table1[[#This Row],[Regular Hourly Wage]]*1.5,Table1[[#This Row],[OvertimeWages]]/Table1[[#This Row],[OvertimeHours]])</f>
        <v>0</v>
      </c>
      <c r="W992" s="41">
        <f>IF(OR(Table1[[#This Row],[Holiday Hours]]="",Table1[[#This Row],[Holiday Hours]]=0),Table1[[#This Row],[Regular Hourly Wage]],Table1[[#This Row],[Holiday Wages]]/Table1[[#This Row],[Holiday Hours]])</f>
        <v>0</v>
      </c>
      <c r="X992" s="41" t="str">
        <f>IF(Table1[[#This Row],[Regular Hourly Wage]]&lt;14.05,"$14.75",IF(Table1[[#This Row],[Regular Hourly Wage]]&lt;30,"5%","None"))</f>
        <v>$14.75</v>
      </c>
      <c r="Y992" s="41">
        <f>IF(Table1[[#This Row],[Wage Category]]="5%",Table1[[#This Row],[Regular Hourly Wage]]*1.05,IF(Table1[[#This Row],[Wage Category]]="$14.75",14.75,Table1[[#This Row],[Regular Hourly Wage]]))</f>
        <v>14.75</v>
      </c>
      <c r="Z992" s="41">
        <f>(1+IF(Table1[[#This Row],[Regular Hourly Wage]]=0,0.5,(Table1[[#This Row],[Overtime Hourly Wage]]-Table1[[#This Row],[Regular Hourly Wage]])/Table1[[#This Row],[Regular Hourly Wage]]))*Table1[[#This Row],[Regular Wage Cap]]</f>
        <v>22.125</v>
      </c>
      <c r="AA992" s="41">
        <f>(1+IF(Table1[[#This Row],[Regular Hourly Wage]]=0,0,(Table1[[#This Row],[Holiday Hourly Wage]]-Table1[[#This Row],[Regular Hourly Wage]])/Table1[[#This Row],[Regular Hourly Wage]]))*Table1[[#This Row],[Regular Wage Cap]]</f>
        <v>14.75</v>
      </c>
      <c r="AB992" s="41">
        <f>Table1[[#This Row],[Regular Hours3]]*Table1[[#This Row],[Regular Hourly Wage]]</f>
        <v>0</v>
      </c>
      <c r="AC992" s="41">
        <f>Table1[[#This Row],[OvertimeHours5]]*Table1[[#This Row],[Overtime Hourly Wage]]</f>
        <v>0</v>
      </c>
      <c r="AD992" s="41">
        <f>Table1[[#This Row],[Holiday Hours7]]*Table1[[#This Row],[Holiday Hourly Wage]]</f>
        <v>0</v>
      </c>
      <c r="AE992" s="41">
        <f>SUM(Table1[[#This Row],[Regular10]:[Holiday12]])</f>
        <v>0</v>
      </c>
      <c r="AF992" s="41">
        <f>Table1[[#This Row],[Regular Hours3]]*Table1[[#This Row],[Regular Wage Cap]]</f>
        <v>0</v>
      </c>
      <c r="AG992" s="41">
        <f>Table1[[#This Row],[OvertimeHours5]]*Table1[[#This Row],[Overtime Wage Cap]]</f>
        <v>0</v>
      </c>
      <c r="AH992" s="41">
        <f>Table1[[#This Row],[Holiday Hours7]]*Table1[[#This Row],[Holiday Wage Cap]]</f>
        <v>0</v>
      </c>
      <c r="AI992" s="41">
        <f>SUM(Table1[[#This Row],[Regular]:[Holiday]])</f>
        <v>0</v>
      </c>
      <c r="AJ992" s="41">
        <f>IF(Table1[[#This Row],[Total]]=0,0,Table1[[#This Row],[Total2]]-Table1[[#This Row],[Total]])</f>
        <v>0</v>
      </c>
      <c r="AK992" s="41">
        <f>Table1[[#This Row],[Difference]]*Table1[[#This Row],[DDS Funding Percent]]</f>
        <v>0</v>
      </c>
      <c r="AL992" s="41">
        <f>IF(Table1[[#This Row],[Regular Hourly Wage]]&lt;&gt;0,Table1[[#This Row],[Regular Wage Cap]]-Table1[[#This Row],[Regular Hourly Wage]],0)</f>
        <v>0</v>
      </c>
      <c r="AM992" s="38"/>
      <c r="AN992" s="41">
        <f>Table1[[#This Row],[Wage Difference]]*Table1[[#This Row],[Post Wage Increase Time Off Accruals (Hours)]]</f>
        <v>0</v>
      </c>
      <c r="AO992" s="41">
        <f>Table1[[#This Row],[Min Wage Time Off Accrual Expense]]*Table1[[#This Row],[DDS Funding Percent]]</f>
        <v>0</v>
      </c>
      <c r="AP992" s="1"/>
      <c r="AQ992" s="18"/>
    </row>
    <row r="993" spans="3:43" x14ac:dyDescent="0.25">
      <c r="C993" s="58"/>
      <c r="D993" s="57"/>
      <c r="K993" s="41">
        <f>SUM(Table1[[#This Row],[Regular Wages]],Table1[[#This Row],[OvertimeWages]],Table1[[#This Row],[Holiday Wages]],Table1[[#This Row],[Incentive Payments]])</f>
        <v>0</v>
      </c>
      <c r="L993" s="38"/>
      <c r="M993" s="38"/>
      <c r="N993" s="38"/>
      <c r="O993" s="38"/>
      <c r="P993" s="38"/>
      <c r="Q993" s="38"/>
      <c r="R993" s="38"/>
      <c r="S993" s="41">
        <f>SUM(Table1[[#This Row],[Regular Wages2]],Table1[[#This Row],[OvertimeWages4]],Table1[[#This Row],[Holiday Wages6]],Table1[[#This Row],[Incentive Payments8]])</f>
        <v>0</v>
      </c>
      <c r="T993" s="41">
        <f>SUM(Table1[[#This Row],[Total Pre Min Wage Wages]],Table1[[#This Row],[Total After Min Wage Wages]])</f>
        <v>0</v>
      </c>
      <c r="U993" s="41">
        <f>IFERROR(IF(OR(Table1[[#This Row],[Regular Hours]]=0,Table1[[#This Row],[Regular Hours]]=""),VLOOKUP(Table1[[#This Row],[Position Title]],startingWages!$A$2:$D$200,2, FALSE),Table1[[#This Row],[Regular Wages]]/Table1[[#This Row],[Regular Hours]]),0)</f>
        <v>0</v>
      </c>
      <c r="V993" s="41">
        <f>IF(OR(Table1[[#This Row],[OvertimeHours]]="",Table1[[#This Row],[OvertimeHours]]=0),Table1[[#This Row],[Regular Hourly Wage]]*1.5,Table1[[#This Row],[OvertimeWages]]/Table1[[#This Row],[OvertimeHours]])</f>
        <v>0</v>
      </c>
      <c r="W993" s="41">
        <f>IF(OR(Table1[[#This Row],[Holiday Hours]]="",Table1[[#This Row],[Holiday Hours]]=0),Table1[[#This Row],[Regular Hourly Wage]],Table1[[#This Row],[Holiday Wages]]/Table1[[#This Row],[Holiday Hours]])</f>
        <v>0</v>
      </c>
      <c r="X993" s="41" t="str">
        <f>IF(Table1[[#This Row],[Regular Hourly Wage]]&lt;14.05,"$14.75",IF(Table1[[#This Row],[Regular Hourly Wage]]&lt;30,"5%","None"))</f>
        <v>$14.75</v>
      </c>
      <c r="Y993" s="41">
        <f>IF(Table1[[#This Row],[Wage Category]]="5%",Table1[[#This Row],[Regular Hourly Wage]]*1.05,IF(Table1[[#This Row],[Wage Category]]="$14.75",14.75,Table1[[#This Row],[Regular Hourly Wage]]))</f>
        <v>14.75</v>
      </c>
      <c r="Z993" s="41">
        <f>(1+IF(Table1[[#This Row],[Regular Hourly Wage]]=0,0.5,(Table1[[#This Row],[Overtime Hourly Wage]]-Table1[[#This Row],[Regular Hourly Wage]])/Table1[[#This Row],[Regular Hourly Wage]]))*Table1[[#This Row],[Regular Wage Cap]]</f>
        <v>22.125</v>
      </c>
      <c r="AA993" s="41">
        <f>(1+IF(Table1[[#This Row],[Regular Hourly Wage]]=0,0,(Table1[[#This Row],[Holiday Hourly Wage]]-Table1[[#This Row],[Regular Hourly Wage]])/Table1[[#This Row],[Regular Hourly Wage]]))*Table1[[#This Row],[Regular Wage Cap]]</f>
        <v>14.75</v>
      </c>
      <c r="AB993" s="41">
        <f>Table1[[#This Row],[Regular Hours3]]*Table1[[#This Row],[Regular Hourly Wage]]</f>
        <v>0</v>
      </c>
      <c r="AC993" s="41">
        <f>Table1[[#This Row],[OvertimeHours5]]*Table1[[#This Row],[Overtime Hourly Wage]]</f>
        <v>0</v>
      </c>
      <c r="AD993" s="41">
        <f>Table1[[#This Row],[Holiday Hours7]]*Table1[[#This Row],[Holiday Hourly Wage]]</f>
        <v>0</v>
      </c>
      <c r="AE993" s="41">
        <f>SUM(Table1[[#This Row],[Regular10]:[Holiday12]])</f>
        <v>0</v>
      </c>
      <c r="AF993" s="41">
        <f>Table1[[#This Row],[Regular Hours3]]*Table1[[#This Row],[Regular Wage Cap]]</f>
        <v>0</v>
      </c>
      <c r="AG993" s="41">
        <f>Table1[[#This Row],[OvertimeHours5]]*Table1[[#This Row],[Overtime Wage Cap]]</f>
        <v>0</v>
      </c>
      <c r="AH993" s="41">
        <f>Table1[[#This Row],[Holiday Hours7]]*Table1[[#This Row],[Holiday Wage Cap]]</f>
        <v>0</v>
      </c>
      <c r="AI993" s="41">
        <f>SUM(Table1[[#This Row],[Regular]:[Holiday]])</f>
        <v>0</v>
      </c>
      <c r="AJ993" s="41">
        <f>IF(Table1[[#This Row],[Total]]=0,0,Table1[[#This Row],[Total2]]-Table1[[#This Row],[Total]])</f>
        <v>0</v>
      </c>
      <c r="AK993" s="41">
        <f>Table1[[#This Row],[Difference]]*Table1[[#This Row],[DDS Funding Percent]]</f>
        <v>0</v>
      </c>
      <c r="AL993" s="41">
        <f>IF(Table1[[#This Row],[Regular Hourly Wage]]&lt;&gt;0,Table1[[#This Row],[Regular Wage Cap]]-Table1[[#This Row],[Regular Hourly Wage]],0)</f>
        <v>0</v>
      </c>
      <c r="AM993" s="38"/>
      <c r="AN993" s="41">
        <f>Table1[[#This Row],[Wage Difference]]*Table1[[#This Row],[Post Wage Increase Time Off Accruals (Hours)]]</f>
        <v>0</v>
      </c>
      <c r="AO993" s="41">
        <f>Table1[[#This Row],[Min Wage Time Off Accrual Expense]]*Table1[[#This Row],[DDS Funding Percent]]</f>
        <v>0</v>
      </c>
      <c r="AP993" s="1"/>
      <c r="AQ993" s="18"/>
    </row>
    <row r="994" spans="3:43" x14ac:dyDescent="0.25">
      <c r="C994" s="58"/>
      <c r="D994" s="57"/>
      <c r="K994" s="41">
        <f>SUM(Table1[[#This Row],[Regular Wages]],Table1[[#This Row],[OvertimeWages]],Table1[[#This Row],[Holiday Wages]],Table1[[#This Row],[Incentive Payments]])</f>
        <v>0</v>
      </c>
      <c r="L994" s="38"/>
      <c r="M994" s="38"/>
      <c r="N994" s="38"/>
      <c r="O994" s="38"/>
      <c r="P994" s="38"/>
      <c r="Q994" s="38"/>
      <c r="R994" s="38"/>
      <c r="S994" s="41">
        <f>SUM(Table1[[#This Row],[Regular Wages2]],Table1[[#This Row],[OvertimeWages4]],Table1[[#This Row],[Holiday Wages6]],Table1[[#This Row],[Incentive Payments8]])</f>
        <v>0</v>
      </c>
      <c r="T994" s="41">
        <f>SUM(Table1[[#This Row],[Total Pre Min Wage Wages]],Table1[[#This Row],[Total After Min Wage Wages]])</f>
        <v>0</v>
      </c>
      <c r="U994" s="41">
        <f>IFERROR(IF(OR(Table1[[#This Row],[Regular Hours]]=0,Table1[[#This Row],[Regular Hours]]=""),VLOOKUP(Table1[[#This Row],[Position Title]],startingWages!$A$2:$D$200,2, FALSE),Table1[[#This Row],[Regular Wages]]/Table1[[#This Row],[Regular Hours]]),0)</f>
        <v>0</v>
      </c>
      <c r="V994" s="41">
        <f>IF(OR(Table1[[#This Row],[OvertimeHours]]="",Table1[[#This Row],[OvertimeHours]]=0),Table1[[#This Row],[Regular Hourly Wage]]*1.5,Table1[[#This Row],[OvertimeWages]]/Table1[[#This Row],[OvertimeHours]])</f>
        <v>0</v>
      </c>
      <c r="W994" s="41">
        <f>IF(OR(Table1[[#This Row],[Holiday Hours]]="",Table1[[#This Row],[Holiday Hours]]=0),Table1[[#This Row],[Regular Hourly Wage]],Table1[[#This Row],[Holiday Wages]]/Table1[[#This Row],[Holiday Hours]])</f>
        <v>0</v>
      </c>
      <c r="X994" s="41" t="str">
        <f>IF(Table1[[#This Row],[Regular Hourly Wage]]&lt;14.05,"$14.75",IF(Table1[[#This Row],[Regular Hourly Wage]]&lt;30,"5%","None"))</f>
        <v>$14.75</v>
      </c>
      <c r="Y994" s="41">
        <f>IF(Table1[[#This Row],[Wage Category]]="5%",Table1[[#This Row],[Regular Hourly Wage]]*1.05,IF(Table1[[#This Row],[Wage Category]]="$14.75",14.75,Table1[[#This Row],[Regular Hourly Wage]]))</f>
        <v>14.75</v>
      </c>
      <c r="Z994" s="41">
        <f>(1+IF(Table1[[#This Row],[Regular Hourly Wage]]=0,0.5,(Table1[[#This Row],[Overtime Hourly Wage]]-Table1[[#This Row],[Regular Hourly Wage]])/Table1[[#This Row],[Regular Hourly Wage]]))*Table1[[#This Row],[Regular Wage Cap]]</f>
        <v>22.125</v>
      </c>
      <c r="AA994" s="41">
        <f>(1+IF(Table1[[#This Row],[Regular Hourly Wage]]=0,0,(Table1[[#This Row],[Holiday Hourly Wage]]-Table1[[#This Row],[Regular Hourly Wage]])/Table1[[#This Row],[Regular Hourly Wage]]))*Table1[[#This Row],[Regular Wage Cap]]</f>
        <v>14.75</v>
      </c>
      <c r="AB994" s="41">
        <f>Table1[[#This Row],[Regular Hours3]]*Table1[[#This Row],[Regular Hourly Wage]]</f>
        <v>0</v>
      </c>
      <c r="AC994" s="41">
        <f>Table1[[#This Row],[OvertimeHours5]]*Table1[[#This Row],[Overtime Hourly Wage]]</f>
        <v>0</v>
      </c>
      <c r="AD994" s="41">
        <f>Table1[[#This Row],[Holiday Hours7]]*Table1[[#This Row],[Holiday Hourly Wage]]</f>
        <v>0</v>
      </c>
      <c r="AE994" s="41">
        <f>SUM(Table1[[#This Row],[Regular10]:[Holiday12]])</f>
        <v>0</v>
      </c>
      <c r="AF994" s="41">
        <f>Table1[[#This Row],[Regular Hours3]]*Table1[[#This Row],[Regular Wage Cap]]</f>
        <v>0</v>
      </c>
      <c r="AG994" s="41">
        <f>Table1[[#This Row],[OvertimeHours5]]*Table1[[#This Row],[Overtime Wage Cap]]</f>
        <v>0</v>
      </c>
      <c r="AH994" s="41">
        <f>Table1[[#This Row],[Holiday Hours7]]*Table1[[#This Row],[Holiday Wage Cap]]</f>
        <v>0</v>
      </c>
      <c r="AI994" s="41">
        <f>SUM(Table1[[#This Row],[Regular]:[Holiday]])</f>
        <v>0</v>
      </c>
      <c r="AJ994" s="41">
        <f>IF(Table1[[#This Row],[Total]]=0,0,Table1[[#This Row],[Total2]]-Table1[[#This Row],[Total]])</f>
        <v>0</v>
      </c>
      <c r="AK994" s="41">
        <f>Table1[[#This Row],[Difference]]*Table1[[#This Row],[DDS Funding Percent]]</f>
        <v>0</v>
      </c>
      <c r="AL994" s="41">
        <f>IF(Table1[[#This Row],[Regular Hourly Wage]]&lt;&gt;0,Table1[[#This Row],[Regular Wage Cap]]-Table1[[#This Row],[Regular Hourly Wage]],0)</f>
        <v>0</v>
      </c>
      <c r="AM994" s="38"/>
      <c r="AN994" s="41">
        <f>Table1[[#This Row],[Wage Difference]]*Table1[[#This Row],[Post Wage Increase Time Off Accruals (Hours)]]</f>
        <v>0</v>
      </c>
      <c r="AO994" s="41">
        <f>Table1[[#This Row],[Min Wage Time Off Accrual Expense]]*Table1[[#This Row],[DDS Funding Percent]]</f>
        <v>0</v>
      </c>
      <c r="AP994" s="1"/>
      <c r="AQ994" s="18"/>
    </row>
    <row r="995" spans="3:43" x14ac:dyDescent="0.25">
      <c r="C995" s="58"/>
      <c r="D995" s="57"/>
      <c r="K995" s="41">
        <f>SUM(Table1[[#This Row],[Regular Wages]],Table1[[#This Row],[OvertimeWages]],Table1[[#This Row],[Holiday Wages]],Table1[[#This Row],[Incentive Payments]])</f>
        <v>0</v>
      </c>
      <c r="L995" s="38"/>
      <c r="M995" s="38"/>
      <c r="N995" s="38"/>
      <c r="O995" s="38"/>
      <c r="P995" s="38"/>
      <c r="Q995" s="38"/>
      <c r="R995" s="38"/>
      <c r="S995" s="41">
        <f>SUM(Table1[[#This Row],[Regular Wages2]],Table1[[#This Row],[OvertimeWages4]],Table1[[#This Row],[Holiday Wages6]],Table1[[#This Row],[Incentive Payments8]])</f>
        <v>0</v>
      </c>
      <c r="T995" s="41">
        <f>SUM(Table1[[#This Row],[Total Pre Min Wage Wages]],Table1[[#This Row],[Total After Min Wage Wages]])</f>
        <v>0</v>
      </c>
      <c r="U995" s="41">
        <f>IFERROR(IF(OR(Table1[[#This Row],[Regular Hours]]=0,Table1[[#This Row],[Regular Hours]]=""),VLOOKUP(Table1[[#This Row],[Position Title]],startingWages!$A$2:$D$200,2, FALSE),Table1[[#This Row],[Regular Wages]]/Table1[[#This Row],[Regular Hours]]),0)</f>
        <v>0</v>
      </c>
      <c r="V995" s="41">
        <f>IF(OR(Table1[[#This Row],[OvertimeHours]]="",Table1[[#This Row],[OvertimeHours]]=0),Table1[[#This Row],[Regular Hourly Wage]]*1.5,Table1[[#This Row],[OvertimeWages]]/Table1[[#This Row],[OvertimeHours]])</f>
        <v>0</v>
      </c>
      <c r="W995" s="41">
        <f>IF(OR(Table1[[#This Row],[Holiday Hours]]="",Table1[[#This Row],[Holiday Hours]]=0),Table1[[#This Row],[Regular Hourly Wage]],Table1[[#This Row],[Holiday Wages]]/Table1[[#This Row],[Holiday Hours]])</f>
        <v>0</v>
      </c>
      <c r="X995" s="41" t="str">
        <f>IF(Table1[[#This Row],[Regular Hourly Wage]]&lt;14.05,"$14.75",IF(Table1[[#This Row],[Regular Hourly Wage]]&lt;30,"5%","None"))</f>
        <v>$14.75</v>
      </c>
      <c r="Y995" s="41">
        <f>IF(Table1[[#This Row],[Wage Category]]="5%",Table1[[#This Row],[Regular Hourly Wage]]*1.05,IF(Table1[[#This Row],[Wage Category]]="$14.75",14.75,Table1[[#This Row],[Regular Hourly Wage]]))</f>
        <v>14.75</v>
      </c>
      <c r="Z995" s="41">
        <f>(1+IF(Table1[[#This Row],[Regular Hourly Wage]]=0,0.5,(Table1[[#This Row],[Overtime Hourly Wage]]-Table1[[#This Row],[Regular Hourly Wage]])/Table1[[#This Row],[Regular Hourly Wage]]))*Table1[[#This Row],[Regular Wage Cap]]</f>
        <v>22.125</v>
      </c>
      <c r="AA995" s="41">
        <f>(1+IF(Table1[[#This Row],[Regular Hourly Wage]]=0,0,(Table1[[#This Row],[Holiday Hourly Wage]]-Table1[[#This Row],[Regular Hourly Wage]])/Table1[[#This Row],[Regular Hourly Wage]]))*Table1[[#This Row],[Regular Wage Cap]]</f>
        <v>14.75</v>
      </c>
      <c r="AB995" s="41">
        <f>Table1[[#This Row],[Regular Hours3]]*Table1[[#This Row],[Regular Hourly Wage]]</f>
        <v>0</v>
      </c>
      <c r="AC995" s="41">
        <f>Table1[[#This Row],[OvertimeHours5]]*Table1[[#This Row],[Overtime Hourly Wage]]</f>
        <v>0</v>
      </c>
      <c r="AD995" s="41">
        <f>Table1[[#This Row],[Holiday Hours7]]*Table1[[#This Row],[Holiday Hourly Wage]]</f>
        <v>0</v>
      </c>
      <c r="AE995" s="41">
        <f>SUM(Table1[[#This Row],[Regular10]:[Holiday12]])</f>
        <v>0</v>
      </c>
      <c r="AF995" s="41">
        <f>Table1[[#This Row],[Regular Hours3]]*Table1[[#This Row],[Regular Wage Cap]]</f>
        <v>0</v>
      </c>
      <c r="AG995" s="41">
        <f>Table1[[#This Row],[OvertimeHours5]]*Table1[[#This Row],[Overtime Wage Cap]]</f>
        <v>0</v>
      </c>
      <c r="AH995" s="41">
        <f>Table1[[#This Row],[Holiday Hours7]]*Table1[[#This Row],[Holiday Wage Cap]]</f>
        <v>0</v>
      </c>
      <c r="AI995" s="41">
        <f>SUM(Table1[[#This Row],[Regular]:[Holiday]])</f>
        <v>0</v>
      </c>
      <c r="AJ995" s="41">
        <f>IF(Table1[[#This Row],[Total]]=0,0,Table1[[#This Row],[Total2]]-Table1[[#This Row],[Total]])</f>
        <v>0</v>
      </c>
      <c r="AK995" s="41">
        <f>Table1[[#This Row],[Difference]]*Table1[[#This Row],[DDS Funding Percent]]</f>
        <v>0</v>
      </c>
      <c r="AL995" s="41">
        <f>IF(Table1[[#This Row],[Regular Hourly Wage]]&lt;&gt;0,Table1[[#This Row],[Regular Wage Cap]]-Table1[[#This Row],[Regular Hourly Wage]],0)</f>
        <v>0</v>
      </c>
      <c r="AM995" s="38"/>
      <c r="AN995" s="41">
        <f>Table1[[#This Row],[Wage Difference]]*Table1[[#This Row],[Post Wage Increase Time Off Accruals (Hours)]]</f>
        <v>0</v>
      </c>
      <c r="AO995" s="41">
        <f>Table1[[#This Row],[Min Wage Time Off Accrual Expense]]*Table1[[#This Row],[DDS Funding Percent]]</f>
        <v>0</v>
      </c>
      <c r="AP995" s="1"/>
      <c r="AQ995" s="18"/>
    </row>
    <row r="996" spans="3:43" x14ac:dyDescent="0.25">
      <c r="C996" s="58"/>
      <c r="D996" s="57"/>
      <c r="K996" s="41">
        <f>SUM(Table1[[#This Row],[Regular Wages]],Table1[[#This Row],[OvertimeWages]],Table1[[#This Row],[Holiday Wages]],Table1[[#This Row],[Incentive Payments]])</f>
        <v>0</v>
      </c>
      <c r="L996" s="38"/>
      <c r="M996" s="38"/>
      <c r="N996" s="38"/>
      <c r="O996" s="38"/>
      <c r="P996" s="38"/>
      <c r="Q996" s="38"/>
      <c r="R996" s="38"/>
      <c r="S996" s="41">
        <f>SUM(Table1[[#This Row],[Regular Wages2]],Table1[[#This Row],[OvertimeWages4]],Table1[[#This Row],[Holiday Wages6]],Table1[[#This Row],[Incentive Payments8]])</f>
        <v>0</v>
      </c>
      <c r="T996" s="41">
        <f>SUM(Table1[[#This Row],[Total Pre Min Wage Wages]],Table1[[#This Row],[Total After Min Wage Wages]])</f>
        <v>0</v>
      </c>
      <c r="U996" s="41">
        <f>IFERROR(IF(OR(Table1[[#This Row],[Regular Hours]]=0,Table1[[#This Row],[Regular Hours]]=""),VLOOKUP(Table1[[#This Row],[Position Title]],startingWages!$A$2:$D$200,2, FALSE),Table1[[#This Row],[Regular Wages]]/Table1[[#This Row],[Regular Hours]]),0)</f>
        <v>0</v>
      </c>
      <c r="V996" s="41">
        <f>IF(OR(Table1[[#This Row],[OvertimeHours]]="",Table1[[#This Row],[OvertimeHours]]=0),Table1[[#This Row],[Regular Hourly Wage]]*1.5,Table1[[#This Row],[OvertimeWages]]/Table1[[#This Row],[OvertimeHours]])</f>
        <v>0</v>
      </c>
      <c r="W996" s="41">
        <f>IF(OR(Table1[[#This Row],[Holiday Hours]]="",Table1[[#This Row],[Holiday Hours]]=0),Table1[[#This Row],[Regular Hourly Wage]],Table1[[#This Row],[Holiday Wages]]/Table1[[#This Row],[Holiday Hours]])</f>
        <v>0</v>
      </c>
      <c r="X996" s="41" t="str">
        <f>IF(Table1[[#This Row],[Regular Hourly Wage]]&lt;14.05,"$14.75",IF(Table1[[#This Row],[Regular Hourly Wage]]&lt;30,"5%","None"))</f>
        <v>$14.75</v>
      </c>
      <c r="Y996" s="41">
        <f>IF(Table1[[#This Row],[Wage Category]]="5%",Table1[[#This Row],[Regular Hourly Wage]]*1.05,IF(Table1[[#This Row],[Wage Category]]="$14.75",14.75,Table1[[#This Row],[Regular Hourly Wage]]))</f>
        <v>14.75</v>
      </c>
      <c r="Z996" s="41">
        <f>(1+IF(Table1[[#This Row],[Regular Hourly Wage]]=0,0.5,(Table1[[#This Row],[Overtime Hourly Wage]]-Table1[[#This Row],[Regular Hourly Wage]])/Table1[[#This Row],[Regular Hourly Wage]]))*Table1[[#This Row],[Regular Wage Cap]]</f>
        <v>22.125</v>
      </c>
      <c r="AA996" s="41">
        <f>(1+IF(Table1[[#This Row],[Regular Hourly Wage]]=0,0,(Table1[[#This Row],[Holiday Hourly Wage]]-Table1[[#This Row],[Regular Hourly Wage]])/Table1[[#This Row],[Regular Hourly Wage]]))*Table1[[#This Row],[Regular Wage Cap]]</f>
        <v>14.75</v>
      </c>
      <c r="AB996" s="41">
        <f>Table1[[#This Row],[Regular Hours3]]*Table1[[#This Row],[Regular Hourly Wage]]</f>
        <v>0</v>
      </c>
      <c r="AC996" s="41">
        <f>Table1[[#This Row],[OvertimeHours5]]*Table1[[#This Row],[Overtime Hourly Wage]]</f>
        <v>0</v>
      </c>
      <c r="AD996" s="41">
        <f>Table1[[#This Row],[Holiday Hours7]]*Table1[[#This Row],[Holiday Hourly Wage]]</f>
        <v>0</v>
      </c>
      <c r="AE996" s="41">
        <f>SUM(Table1[[#This Row],[Regular10]:[Holiday12]])</f>
        <v>0</v>
      </c>
      <c r="AF996" s="41">
        <f>Table1[[#This Row],[Regular Hours3]]*Table1[[#This Row],[Regular Wage Cap]]</f>
        <v>0</v>
      </c>
      <c r="AG996" s="41">
        <f>Table1[[#This Row],[OvertimeHours5]]*Table1[[#This Row],[Overtime Wage Cap]]</f>
        <v>0</v>
      </c>
      <c r="AH996" s="41">
        <f>Table1[[#This Row],[Holiday Hours7]]*Table1[[#This Row],[Holiday Wage Cap]]</f>
        <v>0</v>
      </c>
      <c r="AI996" s="41">
        <f>SUM(Table1[[#This Row],[Regular]:[Holiday]])</f>
        <v>0</v>
      </c>
      <c r="AJ996" s="41">
        <f>IF(Table1[[#This Row],[Total]]=0,0,Table1[[#This Row],[Total2]]-Table1[[#This Row],[Total]])</f>
        <v>0</v>
      </c>
      <c r="AK996" s="41">
        <f>Table1[[#This Row],[Difference]]*Table1[[#This Row],[DDS Funding Percent]]</f>
        <v>0</v>
      </c>
      <c r="AL996" s="41">
        <f>IF(Table1[[#This Row],[Regular Hourly Wage]]&lt;&gt;0,Table1[[#This Row],[Regular Wage Cap]]-Table1[[#This Row],[Regular Hourly Wage]],0)</f>
        <v>0</v>
      </c>
      <c r="AM996" s="38"/>
      <c r="AN996" s="41">
        <f>Table1[[#This Row],[Wage Difference]]*Table1[[#This Row],[Post Wage Increase Time Off Accruals (Hours)]]</f>
        <v>0</v>
      </c>
      <c r="AO996" s="41">
        <f>Table1[[#This Row],[Min Wage Time Off Accrual Expense]]*Table1[[#This Row],[DDS Funding Percent]]</f>
        <v>0</v>
      </c>
      <c r="AP996" s="1"/>
      <c r="AQ996" s="18"/>
    </row>
    <row r="997" spans="3:43" x14ac:dyDescent="0.25">
      <c r="C997" s="58"/>
      <c r="D997" s="57"/>
      <c r="K997" s="41">
        <f>SUM(Table1[[#This Row],[Regular Wages]],Table1[[#This Row],[OvertimeWages]],Table1[[#This Row],[Holiday Wages]],Table1[[#This Row],[Incentive Payments]])</f>
        <v>0</v>
      </c>
      <c r="L997" s="38"/>
      <c r="M997" s="38"/>
      <c r="N997" s="38"/>
      <c r="O997" s="38"/>
      <c r="P997" s="38"/>
      <c r="Q997" s="38"/>
      <c r="R997" s="38"/>
      <c r="S997" s="41">
        <f>SUM(Table1[[#This Row],[Regular Wages2]],Table1[[#This Row],[OvertimeWages4]],Table1[[#This Row],[Holiday Wages6]],Table1[[#This Row],[Incentive Payments8]])</f>
        <v>0</v>
      </c>
      <c r="T997" s="41">
        <f>SUM(Table1[[#This Row],[Total Pre Min Wage Wages]],Table1[[#This Row],[Total After Min Wage Wages]])</f>
        <v>0</v>
      </c>
      <c r="U997" s="41">
        <f>IFERROR(IF(OR(Table1[[#This Row],[Regular Hours]]=0,Table1[[#This Row],[Regular Hours]]=""),VLOOKUP(Table1[[#This Row],[Position Title]],startingWages!$A$2:$D$200,2, FALSE),Table1[[#This Row],[Regular Wages]]/Table1[[#This Row],[Regular Hours]]),0)</f>
        <v>0</v>
      </c>
      <c r="V997" s="41">
        <f>IF(OR(Table1[[#This Row],[OvertimeHours]]="",Table1[[#This Row],[OvertimeHours]]=0),Table1[[#This Row],[Regular Hourly Wage]]*1.5,Table1[[#This Row],[OvertimeWages]]/Table1[[#This Row],[OvertimeHours]])</f>
        <v>0</v>
      </c>
      <c r="W997" s="41">
        <f>IF(OR(Table1[[#This Row],[Holiday Hours]]="",Table1[[#This Row],[Holiday Hours]]=0),Table1[[#This Row],[Regular Hourly Wage]],Table1[[#This Row],[Holiday Wages]]/Table1[[#This Row],[Holiday Hours]])</f>
        <v>0</v>
      </c>
      <c r="X997" s="41" t="str">
        <f>IF(Table1[[#This Row],[Regular Hourly Wage]]&lt;14.05,"$14.75",IF(Table1[[#This Row],[Regular Hourly Wage]]&lt;30,"5%","None"))</f>
        <v>$14.75</v>
      </c>
      <c r="Y997" s="41">
        <f>IF(Table1[[#This Row],[Wage Category]]="5%",Table1[[#This Row],[Regular Hourly Wage]]*1.05,IF(Table1[[#This Row],[Wage Category]]="$14.75",14.75,Table1[[#This Row],[Regular Hourly Wage]]))</f>
        <v>14.75</v>
      </c>
      <c r="Z997" s="41">
        <f>(1+IF(Table1[[#This Row],[Regular Hourly Wage]]=0,0.5,(Table1[[#This Row],[Overtime Hourly Wage]]-Table1[[#This Row],[Regular Hourly Wage]])/Table1[[#This Row],[Regular Hourly Wage]]))*Table1[[#This Row],[Regular Wage Cap]]</f>
        <v>22.125</v>
      </c>
      <c r="AA997" s="41">
        <f>(1+IF(Table1[[#This Row],[Regular Hourly Wage]]=0,0,(Table1[[#This Row],[Holiday Hourly Wage]]-Table1[[#This Row],[Regular Hourly Wage]])/Table1[[#This Row],[Regular Hourly Wage]]))*Table1[[#This Row],[Regular Wage Cap]]</f>
        <v>14.75</v>
      </c>
      <c r="AB997" s="41">
        <f>Table1[[#This Row],[Regular Hours3]]*Table1[[#This Row],[Regular Hourly Wage]]</f>
        <v>0</v>
      </c>
      <c r="AC997" s="41">
        <f>Table1[[#This Row],[OvertimeHours5]]*Table1[[#This Row],[Overtime Hourly Wage]]</f>
        <v>0</v>
      </c>
      <c r="AD997" s="41">
        <f>Table1[[#This Row],[Holiday Hours7]]*Table1[[#This Row],[Holiday Hourly Wage]]</f>
        <v>0</v>
      </c>
      <c r="AE997" s="41">
        <f>SUM(Table1[[#This Row],[Regular10]:[Holiday12]])</f>
        <v>0</v>
      </c>
      <c r="AF997" s="41">
        <f>Table1[[#This Row],[Regular Hours3]]*Table1[[#This Row],[Regular Wage Cap]]</f>
        <v>0</v>
      </c>
      <c r="AG997" s="41">
        <f>Table1[[#This Row],[OvertimeHours5]]*Table1[[#This Row],[Overtime Wage Cap]]</f>
        <v>0</v>
      </c>
      <c r="AH997" s="41">
        <f>Table1[[#This Row],[Holiday Hours7]]*Table1[[#This Row],[Holiday Wage Cap]]</f>
        <v>0</v>
      </c>
      <c r="AI997" s="41">
        <f>SUM(Table1[[#This Row],[Regular]:[Holiday]])</f>
        <v>0</v>
      </c>
      <c r="AJ997" s="41">
        <f>IF(Table1[[#This Row],[Total]]=0,0,Table1[[#This Row],[Total2]]-Table1[[#This Row],[Total]])</f>
        <v>0</v>
      </c>
      <c r="AK997" s="41">
        <f>Table1[[#This Row],[Difference]]*Table1[[#This Row],[DDS Funding Percent]]</f>
        <v>0</v>
      </c>
      <c r="AL997" s="41">
        <f>IF(Table1[[#This Row],[Regular Hourly Wage]]&lt;&gt;0,Table1[[#This Row],[Regular Wage Cap]]-Table1[[#This Row],[Regular Hourly Wage]],0)</f>
        <v>0</v>
      </c>
      <c r="AM997" s="38"/>
      <c r="AN997" s="41">
        <f>Table1[[#This Row],[Wage Difference]]*Table1[[#This Row],[Post Wage Increase Time Off Accruals (Hours)]]</f>
        <v>0</v>
      </c>
      <c r="AO997" s="41">
        <f>Table1[[#This Row],[Min Wage Time Off Accrual Expense]]*Table1[[#This Row],[DDS Funding Percent]]</f>
        <v>0</v>
      </c>
      <c r="AP997" s="1"/>
      <c r="AQ997" s="18"/>
    </row>
    <row r="998" spans="3:43" x14ac:dyDescent="0.25">
      <c r="C998" s="58"/>
      <c r="D998" s="57"/>
      <c r="K998" s="41">
        <f>SUM(Table1[[#This Row],[Regular Wages]],Table1[[#This Row],[OvertimeWages]],Table1[[#This Row],[Holiday Wages]],Table1[[#This Row],[Incentive Payments]])</f>
        <v>0</v>
      </c>
      <c r="L998" s="38"/>
      <c r="M998" s="38"/>
      <c r="N998" s="38"/>
      <c r="O998" s="38"/>
      <c r="P998" s="38"/>
      <c r="Q998" s="38"/>
      <c r="R998" s="38"/>
      <c r="S998" s="41">
        <f>SUM(Table1[[#This Row],[Regular Wages2]],Table1[[#This Row],[OvertimeWages4]],Table1[[#This Row],[Holiday Wages6]],Table1[[#This Row],[Incentive Payments8]])</f>
        <v>0</v>
      </c>
      <c r="T998" s="41">
        <f>SUM(Table1[[#This Row],[Total Pre Min Wage Wages]],Table1[[#This Row],[Total After Min Wage Wages]])</f>
        <v>0</v>
      </c>
      <c r="U998" s="41">
        <f>IFERROR(IF(OR(Table1[[#This Row],[Regular Hours]]=0,Table1[[#This Row],[Regular Hours]]=""),VLOOKUP(Table1[[#This Row],[Position Title]],startingWages!$A$2:$D$200,2, FALSE),Table1[[#This Row],[Regular Wages]]/Table1[[#This Row],[Regular Hours]]),0)</f>
        <v>0</v>
      </c>
      <c r="V998" s="41">
        <f>IF(OR(Table1[[#This Row],[OvertimeHours]]="",Table1[[#This Row],[OvertimeHours]]=0),Table1[[#This Row],[Regular Hourly Wage]]*1.5,Table1[[#This Row],[OvertimeWages]]/Table1[[#This Row],[OvertimeHours]])</f>
        <v>0</v>
      </c>
      <c r="W998" s="41">
        <f>IF(OR(Table1[[#This Row],[Holiday Hours]]="",Table1[[#This Row],[Holiday Hours]]=0),Table1[[#This Row],[Regular Hourly Wage]],Table1[[#This Row],[Holiday Wages]]/Table1[[#This Row],[Holiday Hours]])</f>
        <v>0</v>
      </c>
      <c r="X998" s="41" t="str">
        <f>IF(Table1[[#This Row],[Regular Hourly Wage]]&lt;14.05,"$14.75",IF(Table1[[#This Row],[Regular Hourly Wage]]&lt;30,"5%","None"))</f>
        <v>$14.75</v>
      </c>
      <c r="Y998" s="41">
        <f>IF(Table1[[#This Row],[Wage Category]]="5%",Table1[[#This Row],[Regular Hourly Wage]]*1.05,IF(Table1[[#This Row],[Wage Category]]="$14.75",14.75,Table1[[#This Row],[Regular Hourly Wage]]))</f>
        <v>14.75</v>
      </c>
      <c r="Z998" s="41">
        <f>(1+IF(Table1[[#This Row],[Regular Hourly Wage]]=0,0.5,(Table1[[#This Row],[Overtime Hourly Wage]]-Table1[[#This Row],[Regular Hourly Wage]])/Table1[[#This Row],[Regular Hourly Wage]]))*Table1[[#This Row],[Regular Wage Cap]]</f>
        <v>22.125</v>
      </c>
      <c r="AA998" s="41">
        <f>(1+IF(Table1[[#This Row],[Regular Hourly Wage]]=0,0,(Table1[[#This Row],[Holiday Hourly Wage]]-Table1[[#This Row],[Regular Hourly Wage]])/Table1[[#This Row],[Regular Hourly Wage]]))*Table1[[#This Row],[Regular Wage Cap]]</f>
        <v>14.75</v>
      </c>
      <c r="AB998" s="41">
        <f>Table1[[#This Row],[Regular Hours3]]*Table1[[#This Row],[Regular Hourly Wage]]</f>
        <v>0</v>
      </c>
      <c r="AC998" s="41">
        <f>Table1[[#This Row],[OvertimeHours5]]*Table1[[#This Row],[Overtime Hourly Wage]]</f>
        <v>0</v>
      </c>
      <c r="AD998" s="41">
        <f>Table1[[#This Row],[Holiday Hours7]]*Table1[[#This Row],[Holiday Hourly Wage]]</f>
        <v>0</v>
      </c>
      <c r="AE998" s="41">
        <f>SUM(Table1[[#This Row],[Regular10]:[Holiday12]])</f>
        <v>0</v>
      </c>
      <c r="AF998" s="41">
        <f>Table1[[#This Row],[Regular Hours3]]*Table1[[#This Row],[Regular Wage Cap]]</f>
        <v>0</v>
      </c>
      <c r="AG998" s="41">
        <f>Table1[[#This Row],[OvertimeHours5]]*Table1[[#This Row],[Overtime Wage Cap]]</f>
        <v>0</v>
      </c>
      <c r="AH998" s="41">
        <f>Table1[[#This Row],[Holiday Hours7]]*Table1[[#This Row],[Holiday Wage Cap]]</f>
        <v>0</v>
      </c>
      <c r="AI998" s="41">
        <f>SUM(Table1[[#This Row],[Regular]:[Holiday]])</f>
        <v>0</v>
      </c>
      <c r="AJ998" s="41">
        <f>IF(Table1[[#This Row],[Total]]=0,0,Table1[[#This Row],[Total2]]-Table1[[#This Row],[Total]])</f>
        <v>0</v>
      </c>
      <c r="AK998" s="41">
        <f>Table1[[#This Row],[Difference]]*Table1[[#This Row],[DDS Funding Percent]]</f>
        <v>0</v>
      </c>
      <c r="AL998" s="41">
        <f>IF(Table1[[#This Row],[Regular Hourly Wage]]&lt;&gt;0,Table1[[#This Row],[Regular Wage Cap]]-Table1[[#This Row],[Regular Hourly Wage]],0)</f>
        <v>0</v>
      </c>
      <c r="AM998" s="38"/>
      <c r="AN998" s="41">
        <f>Table1[[#This Row],[Wage Difference]]*Table1[[#This Row],[Post Wage Increase Time Off Accruals (Hours)]]</f>
        <v>0</v>
      </c>
      <c r="AO998" s="41">
        <f>Table1[[#This Row],[Min Wage Time Off Accrual Expense]]*Table1[[#This Row],[DDS Funding Percent]]</f>
        <v>0</v>
      </c>
      <c r="AP998" s="1"/>
      <c r="AQ998" s="18"/>
    </row>
    <row r="999" spans="3:43" x14ac:dyDescent="0.25">
      <c r="C999" s="58"/>
      <c r="D999" s="57"/>
      <c r="K999" s="41">
        <f>SUM(Table1[[#This Row],[Regular Wages]],Table1[[#This Row],[OvertimeWages]],Table1[[#This Row],[Holiday Wages]],Table1[[#This Row],[Incentive Payments]])</f>
        <v>0</v>
      </c>
      <c r="L999" s="38"/>
      <c r="M999" s="38"/>
      <c r="N999" s="38"/>
      <c r="O999" s="38"/>
      <c r="P999" s="38"/>
      <c r="Q999" s="38"/>
      <c r="R999" s="38"/>
      <c r="S999" s="41">
        <f>SUM(Table1[[#This Row],[Regular Wages2]],Table1[[#This Row],[OvertimeWages4]],Table1[[#This Row],[Holiday Wages6]],Table1[[#This Row],[Incentive Payments8]])</f>
        <v>0</v>
      </c>
      <c r="T999" s="41">
        <f>SUM(Table1[[#This Row],[Total Pre Min Wage Wages]],Table1[[#This Row],[Total After Min Wage Wages]])</f>
        <v>0</v>
      </c>
      <c r="U999" s="41">
        <f>IFERROR(IF(OR(Table1[[#This Row],[Regular Hours]]=0,Table1[[#This Row],[Regular Hours]]=""),VLOOKUP(Table1[[#This Row],[Position Title]],startingWages!$A$2:$D$200,2, FALSE),Table1[[#This Row],[Regular Wages]]/Table1[[#This Row],[Regular Hours]]),0)</f>
        <v>0</v>
      </c>
      <c r="V999" s="41">
        <f>IF(OR(Table1[[#This Row],[OvertimeHours]]="",Table1[[#This Row],[OvertimeHours]]=0),Table1[[#This Row],[Regular Hourly Wage]]*1.5,Table1[[#This Row],[OvertimeWages]]/Table1[[#This Row],[OvertimeHours]])</f>
        <v>0</v>
      </c>
      <c r="W999" s="41">
        <f>IF(OR(Table1[[#This Row],[Holiday Hours]]="",Table1[[#This Row],[Holiday Hours]]=0),Table1[[#This Row],[Regular Hourly Wage]],Table1[[#This Row],[Holiday Wages]]/Table1[[#This Row],[Holiday Hours]])</f>
        <v>0</v>
      </c>
      <c r="X999" s="41" t="str">
        <f>IF(Table1[[#This Row],[Regular Hourly Wage]]&lt;14.05,"$14.75",IF(Table1[[#This Row],[Regular Hourly Wage]]&lt;30,"5%","None"))</f>
        <v>$14.75</v>
      </c>
      <c r="Y999" s="41">
        <f>IF(Table1[[#This Row],[Wage Category]]="5%",Table1[[#This Row],[Regular Hourly Wage]]*1.05,IF(Table1[[#This Row],[Wage Category]]="$14.75",14.75,Table1[[#This Row],[Regular Hourly Wage]]))</f>
        <v>14.75</v>
      </c>
      <c r="Z999" s="41">
        <f>(1+IF(Table1[[#This Row],[Regular Hourly Wage]]=0,0.5,(Table1[[#This Row],[Overtime Hourly Wage]]-Table1[[#This Row],[Regular Hourly Wage]])/Table1[[#This Row],[Regular Hourly Wage]]))*Table1[[#This Row],[Regular Wage Cap]]</f>
        <v>22.125</v>
      </c>
      <c r="AA999" s="41">
        <f>(1+IF(Table1[[#This Row],[Regular Hourly Wage]]=0,0,(Table1[[#This Row],[Holiday Hourly Wage]]-Table1[[#This Row],[Regular Hourly Wage]])/Table1[[#This Row],[Regular Hourly Wage]]))*Table1[[#This Row],[Regular Wage Cap]]</f>
        <v>14.75</v>
      </c>
      <c r="AB999" s="41">
        <f>Table1[[#This Row],[Regular Hours3]]*Table1[[#This Row],[Regular Hourly Wage]]</f>
        <v>0</v>
      </c>
      <c r="AC999" s="41">
        <f>Table1[[#This Row],[OvertimeHours5]]*Table1[[#This Row],[Overtime Hourly Wage]]</f>
        <v>0</v>
      </c>
      <c r="AD999" s="41">
        <f>Table1[[#This Row],[Holiday Hours7]]*Table1[[#This Row],[Holiday Hourly Wage]]</f>
        <v>0</v>
      </c>
      <c r="AE999" s="41">
        <f>SUM(Table1[[#This Row],[Regular10]:[Holiday12]])</f>
        <v>0</v>
      </c>
      <c r="AF999" s="41">
        <f>Table1[[#This Row],[Regular Hours3]]*Table1[[#This Row],[Regular Wage Cap]]</f>
        <v>0</v>
      </c>
      <c r="AG999" s="41">
        <f>Table1[[#This Row],[OvertimeHours5]]*Table1[[#This Row],[Overtime Wage Cap]]</f>
        <v>0</v>
      </c>
      <c r="AH999" s="41">
        <f>Table1[[#This Row],[Holiday Hours7]]*Table1[[#This Row],[Holiday Wage Cap]]</f>
        <v>0</v>
      </c>
      <c r="AI999" s="41">
        <f>SUM(Table1[[#This Row],[Regular]:[Holiday]])</f>
        <v>0</v>
      </c>
      <c r="AJ999" s="41">
        <f>IF(Table1[[#This Row],[Total]]=0,0,Table1[[#This Row],[Total2]]-Table1[[#This Row],[Total]])</f>
        <v>0</v>
      </c>
      <c r="AK999" s="41">
        <f>Table1[[#This Row],[Difference]]*Table1[[#This Row],[DDS Funding Percent]]</f>
        <v>0</v>
      </c>
      <c r="AL999" s="41">
        <f>IF(Table1[[#This Row],[Regular Hourly Wage]]&lt;&gt;0,Table1[[#This Row],[Regular Wage Cap]]-Table1[[#This Row],[Regular Hourly Wage]],0)</f>
        <v>0</v>
      </c>
      <c r="AM999" s="38"/>
      <c r="AN999" s="41">
        <f>Table1[[#This Row],[Wage Difference]]*Table1[[#This Row],[Post Wage Increase Time Off Accruals (Hours)]]</f>
        <v>0</v>
      </c>
      <c r="AO999" s="41">
        <f>Table1[[#This Row],[Min Wage Time Off Accrual Expense]]*Table1[[#This Row],[DDS Funding Percent]]</f>
        <v>0</v>
      </c>
      <c r="AP999" s="1"/>
      <c r="AQ999" s="18"/>
    </row>
    <row r="1000" spans="3:43" x14ac:dyDescent="0.25">
      <c r="C1000" s="58"/>
      <c r="D1000" s="57"/>
      <c r="K1000" s="41">
        <f>SUM(Table1[[#This Row],[Regular Wages]],Table1[[#This Row],[OvertimeWages]],Table1[[#This Row],[Holiday Wages]],Table1[[#This Row],[Incentive Payments]])</f>
        <v>0</v>
      </c>
      <c r="L1000" s="38"/>
      <c r="M1000" s="38"/>
      <c r="N1000" s="38"/>
      <c r="O1000" s="38"/>
      <c r="P1000" s="38"/>
      <c r="Q1000" s="38"/>
      <c r="R1000" s="38"/>
      <c r="S1000" s="41">
        <f>SUM(Table1[[#This Row],[Regular Wages2]],Table1[[#This Row],[OvertimeWages4]],Table1[[#This Row],[Holiday Wages6]],Table1[[#This Row],[Incentive Payments8]])</f>
        <v>0</v>
      </c>
      <c r="T1000" s="41">
        <f>SUM(Table1[[#This Row],[Total Pre Min Wage Wages]],Table1[[#This Row],[Total After Min Wage Wages]])</f>
        <v>0</v>
      </c>
      <c r="U1000" s="41">
        <f>IFERROR(IF(OR(Table1[[#This Row],[Regular Hours]]=0,Table1[[#This Row],[Regular Hours]]=""),VLOOKUP(Table1[[#This Row],[Position Title]],startingWages!$A$2:$D$200,2, FALSE),Table1[[#This Row],[Regular Wages]]/Table1[[#This Row],[Regular Hours]]),0)</f>
        <v>0</v>
      </c>
      <c r="V1000" s="41">
        <f>IF(OR(Table1[[#This Row],[OvertimeHours]]="",Table1[[#This Row],[OvertimeHours]]=0),Table1[[#This Row],[Regular Hourly Wage]]*1.5,Table1[[#This Row],[OvertimeWages]]/Table1[[#This Row],[OvertimeHours]])</f>
        <v>0</v>
      </c>
      <c r="W1000" s="41">
        <f>IF(OR(Table1[[#This Row],[Holiday Hours]]="",Table1[[#This Row],[Holiday Hours]]=0),Table1[[#This Row],[Regular Hourly Wage]],Table1[[#This Row],[Holiday Wages]]/Table1[[#This Row],[Holiday Hours]])</f>
        <v>0</v>
      </c>
      <c r="X1000" s="41" t="str">
        <f>IF(Table1[[#This Row],[Regular Hourly Wage]]&lt;14.05,"$14.75",IF(Table1[[#This Row],[Regular Hourly Wage]]&lt;30,"5%","None"))</f>
        <v>$14.75</v>
      </c>
      <c r="Y1000" s="41">
        <f>IF(Table1[[#This Row],[Wage Category]]="5%",Table1[[#This Row],[Regular Hourly Wage]]*1.05,IF(Table1[[#This Row],[Wage Category]]="$14.75",14.75,Table1[[#This Row],[Regular Hourly Wage]]))</f>
        <v>14.75</v>
      </c>
      <c r="Z1000" s="41">
        <f>(1+IF(Table1[[#This Row],[Regular Hourly Wage]]=0,0.5,(Table1[[#This Row],[Overtime Hourly Wage]]-Table1[[#This Row],[Regular Hourly Wage]])/Table1[[#This Row],[Regular Hourly Wage]]))*Table1[[#This Row],[Regular Wage Cap]]</f>
        <v>22.125</v>
      </c>
      <c r="AA1000" s="41">
        <f>(1+IF(Table1[[#This Row],[Regular Hourly Wage]]=0,0,(Table1[[#This Row],[Holiday Hourly Wage]]-Table1[[#This Row],[Regular Hourly Wage]])/Table1[[#This Row],[Regular Hourly Wage]]))*Table1[[#This Row],[Regular Wage Cap]]</f>
        <v>14.75</v>
      </c>
      <c r="AB1000" s="41">
        <f>Table1[[#This Row],[Regular Hours3]]*Table1[[#This Row],[Regular Hourly Wage]]</f>
        <v>0</v>
      </c>
      <c r="AC1000" s="41">
        <f>Table1[[#This Row],[OvertimeHours5]]*Table1[[#This Row],[Overtime Hourly Wage]]</f>
        <v>0</v>
      </c>
      <c r="AD1000" s="41">
        <f>Table1[[#This Row],[Holiday Hours7]]*Table1[[#This Row],[Holiday Hourly Wage]]</f>
        <v>0</v>
      </c>
      <c r="AE1000" s="41">
        <f>SUM(Table1[[#This Row],[Regular10]:[Holiday12]])</f>
        <v>0</v>
      </c>
      <c r="AF1000" s="41">
        <f>Table1[[#This Row],[Regular Hours3]]*Table1[[#This Row],[Regular Wage Cap]]</f>
        <v>0</v>
      </c>
      <c r="AG1000" s="41">
        <f>Table1[[#This Row],[OvertimeHours5]]*Table1[[#This Row],[Overtime Wage Cap]]</f>
        <v>0</v>
      </c>
      <c r="AH1000" s="41">
        <f>Table1[[#This Row],[Holiday Hours7]]*Table1[[#This Row],[Holiday Wage Cap]]</f>
        <v>0</v>
      </c>
      <c r="AI1000" s="41">
        <f>SUM(Table1[[#This Row],[Regular]:[Holiday]])</f>
        <v>0</v>
      </c>
      <c r="AJ1000" s="41">
        <f>IF(Table1[[#This Row],[Total]]=0,0,Table1[[#This Row],[Total2]]-Table1[[#This Row],[Total]])</f>
        <v>0</v>
      </c>
      <c r="AK1000" s="41">
        <f>Table1[[#This Row],[Difference]]*Table1[[#This Row],[DDS Funding Percent]]</f>
        <v>0</v>
      </c>
      <c r="AL1000" s="41">
        <f>IF(Table1[[#This Row],[Regular Hourly Wage]]&lt;&gt;0,Table1[[#This Row],[Regular Wage Cap]]-Table1[[#This Row],[Regular Hourly Wage]],0)</f>
        <v>0</v>
      </c>
      <c r="AM1000" s="38"/>
      <c r="AN1000" s="41">
        <f>Table1[[#This Row],[Wage Difference]]*Table1[[#This Row],[Post Wage Increase Time Off Accruals (Hours)]]</f>
        <v>0</v>
      </c>
      <c r="AO1000" s="41">
        <f>Table1[[#This Row],[Min Wage Time Off Accrual Expense]]*Table1[[#This Row],[DDS Funding Percent]]</f>
        <v>0</v>
      </c>
      <c r="AP1000" s="1"/>
      <c r="AQ1000" s="18"/>
    </row>
    <row r="1001" spans="3:43" x14ac:dyDescent="0.25">
      <c r="C1001" s="58"/>
      <c r="D1001" s="57"/>
      <c r="K1001" s="41">
        <f>SUM(Table1[[#This Row],[Regular Wages]],Table1[[#This Row],[OvertimeWages]],Table1[[#This Row],[Holiday Wages]],Table1[[#This Row],[Incentive Payments]])</f>
        <v>0</v>
      </c>
      <c r="L1001" s="38"/>
      <c r="M1001" s="38"/>
      <c r="N1001" s="38"/>
      <c r="O1001" s="38"/>
      <c r="P1001" s="38"/>
      <c r="Q1001" s="38"/>
      <c r="R1001" s="38"/>
      <c r="S1001" s="41">
        <f>SUM(Table1[[#This Row],[Regular Wages2]],Table1[[#This Row],[OvertimeWages4]],Table1[[#This Row],[Holiday Wages6]],Table1[[#This Row],[Incentive Payments8]])</f>
        <v>0</v>
      </c>
      <c r="T1001" s="41">
        <f>SUM(Table1[[#This Row],[Total Pre Min Wage Wages]],Table1[[#This Row],[Total After Min Wage Wages]])</f>
        <v>0</v>
      </c>
      <c r="U1001" s="41">
        <f>IFERROR(IF(OR(Table1[[#This Row],[Regular Hours]]=0,Table1[[#This Row],[Regular Hours]]=""),VLOOKUP(Table1[[#This Row],[Position Title]],startingWages!$A$2:$D$200,2, FALSE),Table1[[#This Row],[Regular Wages]]/Table1[[#This Row],[Regular Hours]]),0)</f>
        <v>0</v>
      </c>
      <c r="V1001" s="41">
        <f>IF(OR(Table1[[#This Row],[OvertimeHours]]="",Table1[[#This Row],[OvertimeHours]]=0),Table1[[#This Row],[Regular Hourly Wage]]*1.5,Table1[[#This Row],[OvertimeWages]]/Table1[[#This Row],[OvertimeHours]])</f>
        <v>0</v>
      </c>
      <c r="W1001" s="41">
        <f>IF(OR(Table1[[#This Row],[Holiday Hours]]="",Table1[[#This Row],[Holiday Hours]]=0),Table1[[#This Row],[Regular Hourly Wage]],Table1[[#This Row],[Holiday Wages]]/Table1[[#This Row],[Holiday Hours]])</f>
        <v>0</v>
      </c>
      <c r="X1001" s="41" t="str">
        <f>IF(Table1[[#This Row],[Regular Hourly Wage]]&lt;14.05,"$14.75",IF(Table1[[#This Row],[Regular Hourly Wage]]&lt;30,"5%","None"))</f>
        <v>$14.75</v>
      </c>
      <c r="Y1001" s="41">
        <f>IF(Table1[[#This Row],[Wage Category]]="5%",Table1[[#This Row],[Regular Hourly Wage]]*1.05,IF(Table1[[#This Row],[Wage Category]]="$14.75",14.75,Table1[[#This Row],[Regular Hourly Wage]]))</f>
        <v>14.75</v>
      </c>
      <c r="Z1001" s="41">
        <f>(1+IF(Table1[[#This Row],[Regular Hourly Wage]]=0,0.5,(Table1[[#This Row],[Overtime Hourly Wage]]-Table1[[#This Row],[Regular Hourly Wage]])/Table1[[#This Row],[Regular Hourly Wage]]))*Table1[[#This Row],[Regular Wage Cap]]</f>
        <v>22.125</v>
      </c>
      <c r="AA1001" s="41">
        <f>(1+IF(Table1[[#This Row],[Regular Hourly Wage]]=0,0,(Table1[[#This Row],[Holiday Hourly Wage]]-Table1[[#This Row],[Regular Hourly Wage]])/Table1[[#This Row],[Regular Hourly Wage]]))*Table1[[#This Row],[Regular Wage Cap]]</f>
        <v>14.75</v>
      </c>
      <c r="AB1001" s="41">
        <f>Table1[[#This Row],[Regular Hours3]]*Table1[[#This Row],[Regular Hourly Wage]]</f>
        <v>0</v>
      </c>
      <c r="AC1001" s="41">
        <f>Table1[[#This Row],[OvertimeHours5]]*Table1[[#This Row],[Overtime Hourly Wage]]</f>
        <v>0</v>
      </c>
      <c r="AD1001" s="41">
        <f>Table1[[#This Row],[Holiday Hours7]]*Table1[[#This Row],[Holiday Hourly Wage]]</f>
        <v>0</v>
      </c>
      <c r="AE1001" s="41">
        <f>SUM(Table1[[#This Row],[Regular10]:[Holiday12]])</f>
        <v>0</v>
      </c>
      <c r="AF1001" s="41">
        <f>Table1[[#This Row],[Regular Hours3]]*Table1[[#This Row],[Regular Wage Cap]]</f>
        <v>0</v>
      </c>
      <c r="AG1001" s="41">
        <f>Table1[[#This Row],[OvertimeHours5]]*Table1[[#This Row],[Overtime Wage Cap]]</f>
        <v>0</v>
      </c>
      <c r="AH1001" s="41">
        <f>Table1[[#This Row],[Holiday Hours7]]*Table1[[#This Row],[Holiday Wage Cap]]</f>
        <v>0</v>
      </c>
      <c r="AI1001" s="41">
        <f>SUM(Table1[[#This Row],[Regular]:[Holiday]])</f>
        <v>0</v>
      </c>
      <c r="AJ1001" s="41">
        <f>IF(Table1[[#This Row],[Total]]=0,0,Table1[[#This Row],[Total2]]-Table1[[#This Row],[Total]])</f>
        <v>0</v>
      </c>
      <c r="AK1001" s="41">
        <f>Table1[[#This Row],[Difference]]*Table1[[#This Row],[DDS Funding Percent]]</f>
        <v>0</v>
      </c>
      <c r="AL1001" s="41">
        <f>IF(Table1[[#This Row],[Regular Hourly Wage]]&lt;&gt;0,Table1[[#This Row],[Regular Wage Cap]]-Table1[[#This Row],[Regular Hourly Wage]],0)</f>
        <v>0</v>
      </c>
      <c r="AM1001" s="38"/>
      <c r="AN1001" s="41">
        <f>Table1[[#This Row],[Wage Difference]]*Table1[[#This Row],[Post Wage Increase Time Off Accruals (Hours)]]</f>
        <v>0</v>
      </c>
      <c r="AO1001" s="41">
        <f>Table1[[#This Row],[Min Wage Time Off Accrual Expense]]*Table1[[#This Row],[DDS Funding Percent]]</f>
        <v>0</v>
      </c>
      <c r="AP1001" s="1"/>
      <c r="AQ1001" s="18"/>
    </row>
    <row r="1002" spans="3:43" x14ac:dyDescent="0.25">
      <c r="C1002" s="58"/>
      <c r="D1002" s="57"/>
      <c r="K1002" s="41">
        <f>SUM(Table1[[#This Row],[Regular Wages]],Table1[[#This Row],[OvertimeWages]],Table1[[#This Row],[Holiday Wages]],Table1[[#This Row],[Incentive Payments]])</f>
        <v>0</v>
      </c>
      <c r="L1002" s="38"/>
      <c r="M1002" s="38"/>
      <c r="N1002" s="38"/>
      <c r="O1002" s="38"/>
      <c r="P1002" s="38"/>
      <c r="Q1002" s="38"/>
      <c r="R1002" s="38"/>
      <c r="S1002" s="41">
        <f>SUM(Table1[[#This Row],[Regular Wages2]],Table1[[#This Row],[OvertimeWages4]],Table1[[#This Row],[Holiday Wages6]],Table1[[#This Row],[Incentive Payments8]])</f>
        <v>0</v>
      </c>
      <c r="T1002" s="41">
        <f>SUM(Table1[[#This Row],[Total Pre Min Wage Wages]],Table1[[#This Row],[Total After Min Wage Wages]])</f>
        <v>0</v>
      </c>
      <c r="U1002" s="41">
        <f>IFERROR(IF(OR(Table1[[#This Row],[Regular Hours]]=0,Table1[[#This Row],[Regular Hours]]=""),VLOOKUP(Table1[[#This Row],[Position Title]],startingWages!$A$2:$D$200,2, FALSE),Table1[[#This Row],[Regular Wages]]/Table1[[#This Row],[Regular Hours]]),0)</f>
        <v>0</v>
      </c>
      <c r="V1002" s="41">
        <f>IF(OR(Table1[[#This Row],[OvertimeHours]]="",Table1[[#This Row],[OvertimeHours]]=0),Table1[[#This Row],[Regular Hourly Wage]]*1.5,Table1[[#This Row],[OvertimeWages]]/Table1[[#This Row],[OvertimeHours]])</f>
        <v>0</v>
      </c>
      <c r="W1002" s="41">
        <f>IF(OR(Table1[[#This Row],[Holiday Hours]]="",Table1[[#This Row],[Holiday Hours]]=0),Table1[[#This Row],[Regular Hourly Wage]],Table1[[#This Row],[Holiday Wages]]/Table1[[#This Row],[Holiday Hours]])</f>
        <v>0</v>
      </c>
      <c r="X1002" s="41" t="str">
        <f>IF(Table1[[#This Row],[Regular Hourly Wage]]&lt;14.05,"$14.75",IF(Table1[[#This Row],[Regular Hourly Wage]]&lt;30,"5%","None"))</f>
        <v>$14.75</v>
      </c>
      <c r="Y1002" s="41">
        <f>IF(Table1[[#This Row],[Wage Category]]="5%",Table1[[#This Row],[Regular Hourly Wage]]*1.05,IF(Table1[[#This Row],[Wage Category]]="$14.75",14.75,Table1[[#This Row],[Regular Hourly Wage]]))</f>
        <v>14.75</v>
      </c>
      <c r="Z1002" s="41">
        <f>(1+IF(Table1[[#This Row],[Regular Hourly Wage]]=0,0.5,(Table1[[#This Row],[Overtime Hourly Wage]]-Table1[[#This Row],[Regular Hourly Wage]])/Table1[[#This Row],[Regular Hourly Wage]]))*Table1[[#This Row],[Regular Wage Cap]]</f>
        <v>22.125</v>
      </c>
      <c r="AA1002" s="41">
        <f>(1+IF(Table1[[#This Row],[Regular Hourly Wage]]=0,0,(Table1[[#This Row],[Holiday Hourly Wage]]-Table1[[#This Row],[Regular Hourly Wage]])/Table1[[#This Row],[Regular Hourly Wage]]))*Table1[[#This Row],[Regular Wage Cap]]</f>
        <v>14.75</v>
      </c>
      <c r="AB1002" s="41">
        <f>Table1[[#This Row],[Regular Hours3]]*Table1[[#This Row],[Regular Hourly Wage]]</f>
        <v>0</v>
      </c>
      <c r="AC1002" s="41">
        <f>Table1[[#This Row],[OvertimeHours5]]*Table1[[#This Row],[Overtime Hourly Wage]]</f>
        <v>0</v>
      </c>
      <c r="AD1002" s="41">
        <f>Table1[[#This Row],[Holiday Hours7]]*Table1[[#This Row],[Holiday Hourly Wage]]</f>
        <v>0</v>
      </c>
      <c r="AE1002" s="41">
        <f>SUM(Table1[[#This Row],[Regular10]:[Holiday12]])</f>
        <v>0</v>
      </c>
      <c r="AF1002" s="41">
        <f>Table1[[#This Row],[Regular Hours3]]*Table1[[#This Row],[Regular Wage Cap]]</f>
        <v>0</v>
      </c>
      <c r="AG1002" s="41">
        <f>Table1[[#This Row],[OvertimeHours5]]*Table1[[#This Row],[Overtime Wage Cap]]</f>
        <v>0</v>
      </c>
      <c r="AH1002" s="41">
        <f>Table1[[#This Row],[Holiday Hours7]]*Table1[[#This Row],[Holiday Wage Cap]]</f>
        <v>0</v>
      </c>
      <c r="AI1002" s="41">
        <f>SUM(Table1[[#This Row],[Regular]:[Holiday]])</f>
        <v>0</v>
      </c>
      <c r="AJ1002" s="41">
        <f>IF(Table1[[#This Row],[Total]]=0,0,Table1[[#This Row],[Total2]]-Table1[[#This Row],[Total]])</f>
        <v>0</v>
      </c>
      <c r="AK1002" s="41">
        <f>Table1[[#This Row],[Difference]]*Table1[[#This Row],[DDS Funding Percent]]</f>
        <v>0</v>
      </c>
      <c r="AL1002" s="41">
        <f>IF(Table1[[#This Row],[Regular Hourly Wage]]&lt;&gt;0,Table1[[#This Row],[Regular Wage Cap]]-Table1[[#This Row],[Regular Hourly Wage]],0)</f>
        <v>0</v>
      </c>
      <c r="AM1002" s="38"/>
      <c r="AN1002" s="41">
        <f>Table1[[#This Row],[Wage Difference]]*Table1[[#This Row],[Post Wage Increase Time Off Accruals (Hours)]]</f>
        <v>0</v>
      </c>
      <c r="AO1002" s="41">
        <f>Table1[[#This Row],[Min Wage Time Off Accrual Expense]]*Table1[[#This Row],[DDS Funding Percent]]</f>
        <v>0</v>
      </c>
      <c r="AP1002" s="1"/>
      <c r="AQ1002" s="18"/>
    </row>
    <row r="1003" spans="3:43" x14ac:dyDescent="0.25">
      <c r="C1003" s="58"/>
      <c r="D1003" s="57"/>
      <c r="K1003" s="41">
        <f>SUM(Table1[[#This Row],[Regular Wages]],Table1[[#This Row],[OvertimeWages]],Table1[[#This Row],[Holiday Wages]],Table1[[#This Row],[Incentive Payments]])</f>
        <v>0</v>
      </c>
      <c r="L1003" s="38"/>
      <c r="M1003" s="38"/>
      <c r="N1003" s="38"/>
      <c r="O1003" s="38"/>
      <c r="P1003" s="38"/>
      <c r="Q1003" s="38"/>
      <c r="R1003" s="38"/>
      <c r="S1003" s="41">
        <f>SUM(Table1[[#This Row],[Regular Wages2]],Table1[[#This Row],[OvertimeWages4]],Table1[[#This Row],[Holiday Wages6]],Table1[[#This Row],[Incentive Payments8]])</f>
        <v>0</v>
      </c>
      <c r="T1003" s="41">
        <f>SUM(Table1[[#This Row],[Total Pre Min Wage Wages]],Table1[[#This Row],[Total After Min Wage Wages]])</f>
        <v>0</v>
      </c>
      <c r="U1003" s="41">
        <f>IFERROR(IF(OR(Table1[[#This Row],[Regular Hours]]=0,Table1[[#This Row],[Regular Hours]]=""),VLOOKUP(Table1[[#This Row],[Position Title]],startingWages!$A$2:$D$200,2, FALSE),Table1[[#This Row],[Regular Wages]]/Table1[[#This Row],[Regular Hours]]),0)</f>
        <v>0</v>
      </c>
      <c r="V1003" s="41">
        <f>IF(OR(Table1[[#This Row],[OvertimeHours]]="",Table1[[#This Row],[OvertimeHours]]=0),Table1[[#This Row],[Regular Hourly Wage]]*1.5,Table1[[#This Row],[OvertimeWages]]/Table1[[#This Row],[OvertimeHours]])</f>
        <v>0</v>
      </c>
      <c r="W1003" s="41">
        <f>IF(OR(Table1[[#This Row],[Holiday Hours]]="",Table1[[#This Row],[Holiday Hours]]=0),Table1[[#This Row],[Regular Hourly Wage]],Table1[[#This Row],[Holiday Wages]]/Table1[[#This Row],[Holiday Hours]])</f>
        <v>0</v>
      </c>
      <c r="X1003" s="41" t="str">
        <f>IF(Table1[[#This Row],[Regular Hourly Wage]]&lt;14.05,"$14.75",IF(Table1[[#This Row],[Regular Hourly Wage]]&lt;30,"5%","None"))</f>
        <v>$14.75</v>
      </c>
      <c r="Y1003" s="41">
        <f>IF(Table1[[#This Row],[Wage Category]]="5%",Table1[[#This Row],[Regular Hourly Wage]]*1.05,IF(Table1[[#This Row],[Wage Category]]="$14.75",14.75,Table1[[#This Row],[Regular Hourly Wage]]))</f>
        <v>14.75</v>
      </c>
      <c r="Z1003" s="41">
        <f>(1+IF(Table1[[#This Row],[Regular Hourly Wage]]=0,0.5,(Table1[[#This Row],[Overtime Hourly Wage]]-Table1[[#This Row],[Regular Hourly Wage]])/Table1[[#This Row],[Regular Hourly Wage]]))*Table1[[#This Row],[Regular Wage Cap]]</f>
        <v>22.125</v>
      </c>
      <c r="AA1003" s="41">
        <f>(1+IF(Table1[[#This Row],[Regular Hourly Wage]]=0,0,(Table1[[#This Row],[Holiday Hourly Wage]]-Table1[[#This Row],[Regular Hourly Wage]])/Table1[[#This Row],[Regular Hourly Wage]]))*Table1[[#This Row],[Regular Wage Cap]]</f>
        <v>14.75</v>
      </c>
      <c r="AB1003" s="41">
        <f>Table1[[#This Row],[Regular Hours3]]*Table1[[#This Row],[Regular Hourly Wage]]</f>
        <v>0</v>
      </c>
      <c r="AC1003" s="41">
        <f>Table1[[#This Row],[OvertimeHours5]]*Table1[[#This Row],[Overtime Hourly Wage]]</f>
        <v>0</v>
      </c>
      <c r="AD1003" s="41">
        <f>Table1[[#This Row],[Holiday Hours7]]*Table1[[#This Row],[Holiday Hourly Wage]]</f>
        <v>0</v>
      </c>
      <c r="AE1003" s="41">
        <f>SUM(Table1[[#This Row],[Regular10]:[Holiday12]])</f>
        <v>0</v>
      </c>
      <c r="AF1003" s="41">
        <f>Table1[[#This Row],[Regular Hours3]]*Table1[[#This Row],[Regular Wage Cap]]</f>
        <v>0</v>
      </c>
      <c r="AG1003" s="41">
        <f>Table1[[#This Row],[OvertimeHours5]]*Table1[[#This Row],[Overtime Wage Cap]]</f>
        <v>0</v>
      </c>
      <c r="AH1003" s="41">
        <f>Table1[[#This Row],[Holiday Hours7]]*Table1[[#This Row],[Holiday Wage Cap]]</f>
        <v>0</v>
      </c>
      <c r="AI1003" s="41">
        <f>SUM(Table1[[#This Row],[Regular]:[Holiday]])</f>
        <v>0</v>
      </c>
      <c r="AJ1003" s="41">
        <f>IF(Table1[[#This Row],[Total]]=0,0,Table1[[#This Row],[Total2]]-Table1[[#This Row],[Total]])</f>
        <v>0</v>
      </c>
      <c r="AK1003" s="41">
        <f>Table1[[#This Row],[Difference]]*Table1[[#This Row],[DDS Funding Percent]]</f>
        <v>0</v>
      </c>
      <c r="AL1003" s="41">
        <f>IF(Table1[[#This Row],[Regular Hourly Wage]]&lt;&gt;0,Table1[[#This Row],[Regular Wage Cap]]-Table1[[#This Row],[Regular Hourly Wage]],0)</f>
        <v>0</v>
      </c>
      <c r="AM1003" s="38"/>
      <c r="AN1003" s="41">
        <f>Table1[[#This Row],[Wage Difference]]*Table1[[#This Row],[Post Wage Increase Time Off Accruals (Hours)]]</f>
        <v>0</v>
      </c>
      <c r="AO1003" s="41">
        <f>Table1[[#This Row],[Min Wage Time Off Accrual Expense]]*Table1[[#This Row],[DDS Funding Percent]]</f>
        <v>0</v>
      </c>
      <c r="AP1003" s="1"/>
      <c r="AQ1003" s="18"/>
    </row>
    <row r="1004" spans="3:43" x14ac:dyDescent="0.25">
      <c r="C1004" s="58"/>
      <c r="D1004" s="57"/>
      <c r="K1004" s="41">
        <f>SUM(Table1[[#This Row],[Regular Wages]],Table1[[#This Row],[OvertimeWages]],Table1[[#This Row],[Holiday Wages]],Table1[[#This Row],[Incentive Payments]])</f>
        <v>0</v>
      </c>
      <c r="L1004" s="38"/>
      <c r="M1004" s="38"/>
      <c r="N1004" s="38"/>
      <c r="O1004" s="38"/>
      <c r="P1004" s="38"/>
      <c r="Q1004" s="38"/>
      <c r="R1004" s="38"/>
      <c r="S1004" s="41">
        <f>SUM(Table1[[#This Row],[Regular Wages2]],Table1[[#This Row],[OvertimeWages4]],Table1[[#This Row],[Holiday Wages6]],Table1[[#This Row],[Incentive Payments8]])</f>
        <v>0</v>
      </c>
      <c r="T1004" s="41">
        <f>SUM(Table1[[#This Row],[Total Pre Min Wage Wages]],Table1[[#This Row],[Total After Min Wage Wages]])</f>
        <v>0</v>
      </c>
      <c r="U1004" s="41">
        <f>IFERROR(IF(OR(Table1[[#This Row],[Regular Hours]]=0,Table1[[#This Row],[Regular Hours]]=""),VLOOKUP(Table1[[#This Row],[Position Title]],startingWages!$A$2:$D$200,2, FALSE),Table1[[#This Row],[Regular Wages]]/Table1[[#This Row],[Regular Hours]]),0)</f>
        <v>0</v>
      </c>
      <c r="V1004" s="41">
        <f>IF(OR(Table1[[#This Row],[OvertimeHours]]="",Table1[[#This Row],[OvertimeHours]]=0),Table1[[#This Row],[Regular Hourly Wage]]*1.5,Table1[[#This Row],[OvertimeWages]]/Table1[[#This Row],[OvertimeHours]])</f>
        <v>0</v>
      </c>
      <c r="W1004" s="41">
        <f>IF(OR(Table1[[#This Row],[Holiday Hours]]="",Table1[[#This Row],[Holiday Hours]]=0),Table1[[#This Row],[Regular Hourly Wage]],Table1[[#This Row],[Holiday Wages]]/Table1[[#This Row],[Holiday Hours]])</f>
        <v>0</v>
      </c>
      <c r="X1004" s="41" t="str">
        <f>IF(Table1[[#This Row],[Regular Hourly Wage]]&lt;14.05,"$14.75",IF(Table1[[#This Row],[Regular Hourly Wage]]&lt;30,"5%","None"))</f>
        <v>$14.75</v>
      </c>
      <c r="Y1004" s="41">
        <f>IF(Table1[[#This Row],[Wage Category]]="5%",Table1[[#This Row],[Regular Hourly Wage]]*1.05,IF(Table1[[#This Row],[Wage Category]]="$14.75",14.75,Table1[[#This Row],[Regular Hourly Wage]]))</f>
        <v>14.75</v>
      </c>
      <c r="Z1004" s="41">
        <f>(1+IF(Table1[[#This Row],[Regular Hourly Wage]]=0,0.5,(Table1[[#This Row],[Overtime Hourly Wage]]-Table1[[#This Row],[Regular Hourly Wage]])/Table1[[#This Row],[Regular Hourly Wage]]))*Table1[[#This Row],[Regular Wage Cap]]</f>
        <v>22.125</v>
      </c>
      <c r="AA1004" s="41">
        <f>(1+IF(Table1[[#This Row],[Regular Hourly Wage]]=0,0,(Table1[[#This Row],[Holiday Hourly Wage]]-Table1[[#This Row],[Regular Hourly Wage]])/Table1[[#This Row],[Regular Hourly Wage]]))*Table1[[#This Row],[Regular Wage Cap]]</f>
        <v>14.75</v>
      </c>
      <c r="AB1004" s="41">
        <f>Table1[[#This Row],[Regular Hours3]]*Table1[[#This Row],[Regular Hourly Wage]]</f>
        <v>0</v>
      </c>
      <c r="AC1004" s="41">
        <f>Table1[[#This Row],[OvertimeHours5]]*Table1[[#This Row],[Overtime Hourly Wage]]</f>
        <v>0</v>
      </c>
      <c r="AD1004" s="41">
        <f>Table1[[#This Row],[Holiday Hours7]]*Table1[[#This Row],[Holiday Hourly Wage]]</f>
        <v>0</v>
      </c>
      <c r="AE1004" s="41">
        <f>SUM(Table1[[#This Row],[Regular10]:[Holiday12]])</f>
        <v>0</v>
      </c>
      <c r="AF1004" s="41">
        <f>Table1[[#This Row],[Regular Hours3]]*Table1[[#This Row],[Regular Wage Cap]]</f>
        <v>0</v>
      </c>
      <c r="AG1004" s="41">
        <f>Table1[[#This Row],[OvertimeHours5]]*Table1[[#This Row],[Overtime Wage Cap]]</f>
        <v>0</v>
      </c>
      <c r="AH1004" s="41">
        <f>Table1[[#This Row],[Holiday Hours7]]*Table1[[#This Row],[Holiday Wage Cap]]</f>
        <v>0</v>
      </c>
      <c r="AI1004" s="41">
        <f>SUM(Table1[[#This Row],[Regular]:[Holiday]])</f>
        <v>0</v>
      </c>
      <c r="AJ1004" s="41">
        <f>IF(Table1[[#This Row],[Total]]=0,0,Table1[[#This Row],[Total2]]-Table1[[#This Row],[Total]])</f>
        <v>0</v>
      </c>
      <c r="AK1004" s="41">
        <f>Table1[[#This Row],[Difference]]*Table1[[#This Row],[DDS Funding Percent]]</f>
        <v>0</v>
      </c>
      <c r="AL1004" s="41">
        <f>IF(Table1[[#This Row],[Regular Hourly Wage]]&lt;&gt;0,Table1[[#This Row],[Regular Wage Cap]]-Table1[[#This Row],[Regular Hourly Wage]],0)</f>
        <v>0</v>
      </c>
      <c r="AM1004" s="38"/>
      <c r="AN1004" s="41">
        <f>Table1[[#This Row],[Wage Difference]]*Table1[[#This Row],[Post Wage Increase Time Off Accruals (Hours)]]</f>
        <v>0</v>
      </c>
      <c r="AO1004" s="41">
        <f>Table1[[#This Row],[Min Wage Time Off Accrual Expense]]*Table1[[#This Row],[DDS Funding Percent]]</f>
        <v>0</v>
      </c>
      <c r="AP1004" s="1"/>
      <c r="AQ1004" s="18"/>
    </row>
    <row r="1005" spans="3:43" x14ac:dyDescent="0.25">
      <c r="C1005" s="58"/>
      <c r="D1005" s="57"/>
      <c r="K1005" s="41">
        <f>SUM(Table1[[#This Row],[Regular Wages]],Table1[[#This Row],[OvertimeWages]],Table1[[#This Row],[Holiday Wages]],Table1[[#This Row],[Incentive Payments]])</f>
        <v>0</v>
      </c>
      <c r="L1005" s="38"/>
      <c r="M1005" s="38"/>
      <c r="N1005" s="38"/>
      <c r="O1005" s="38"/>
      <c r="P1005" s="38"/>
      <c r="Q1005" s="38"/>
      <c r="R1005" s="38"/>
      <c r="S1005" s="41">
        <f>SUM(Table1[[#This Row],[Regular Wages2]],Table1[[#This Row],[OvertimeWages4]],Table1[[#This Row],[Holiday Wages6]],Table1[[#This Row],[Incentive Payments8]])</f>
        <v>0</v>
      </c>
      <c r="T1005" s="41">
        <f>SUM(Table1[[#This Row],[Total Pre Min Wage Wages]],Table1[[#This Row],[Total After Min Wage Wages]])</f>
        <v>0</v>
      </c>
      <c r="U1005" s="41">
        <f>IFERROR(IF(OR(Table1[[#This Row],[Regular Hours]]=0,Table1[[#This Row],[Regular Hours]]=""),VLOOKUP(Table1[[#This Row],[Position Title]],startingWages!$A$2:$D$200,2, FALSE),Table1[[#This Row],[Regular Wages]]/Table1[[#This Row],[Regular Hours]]),0)</f>
        <v>0</v>
      </c>
      <c r="V1005" s="41">
        <f>IF(OR(Table1[[#This Row],[OvertimeHours]]="",Table1[[#This Row],[OvertimeHours]]=0),Table1[[#This Row],[Regular Hourly Wage]]*1.5,Table1[[#This Row],[OvertimeWages]]/Table1[[#This Row],[OvertimeHours]])</f>
        <v>0</v>
      </c>
      <c r="W1005" s="41">
        <f>IF(OR(Table1[[#This Row],[Holiday Hours]]="",Table1[[#This Row],[Holiday Hours]]=0),Table1[[#This Row],[Regular Hourly Wage]],Table1[[#This Row],[Holiday Wages]]/Table1[[#This Row],[Holiday Hours]])</f>
        <v>0</v>
      </c>
      <c r="X1005" s="41" t="str">
        <f>IF(Table1[[#This Row],[Regular Hourly Wage]]&lt;14.05,"$14.75",IF(Table1[[#This Row],[Regular Hourly Wage]]&lt;30,"5%","None"))</f>
        <v>$14.75</v>
      </c>
      <c r="Y1005" s="41">
        <f>IF(Table1[[#This Row],[Wage Category]]="5%",Table1[[#This Row],[Regular Hourly Wage]]*1.05,IF(Table1[[#This Row],[Wage Category]]="$14.75",14.75,Table1[[#This Row],[Regular Hourly Wage]]))</f>
        <v>14.75</v>
      </c>
      <c r="Z1005" s="41">
        <f>(1+IF(Table1[[#This Row],[Regular Hourly Wage]]=0,0.5,(Table1[[#This Row],[Overtime Hourly Wage]]-Table1[[#This Row],[Regular Hourly Wage]])/Table1[[#This Row],[Regular Hourly Wage]]))*Table1[[#This Row],[Regular Wage Cap]]</f>
        <v>22.125</v>
      </c>
      <c r="AA1005" s="41">
        <f>(1+IF(Table1[[#This Row],[Regular Hourly Wage]]=0,0,(Table1[[#This Row],[Holiday Hourly Wage]]-Table1[[#This Row],[Regular Hourly Wage]])/Table1[[#This Row],[Regular Hourly Wage]]))*Table1[[#This Row],[Regular Wage Cap]]</f>
        <v>14.75</v>
      </c>
      <c r="AB1005" s="41">
        <f>Table1[[#This Row],[Regular Hours3]]*Table1[[#This Row],[Regular Hourly Wage]]</f>
        <v>0</v>
      </c>
      <c r="AC1005" s="41">
        <f>Table1[[#This Row],[OvertimeHours5]]*Table1[[#This Row],[Overtime Hourly Wage]]</f>
        <v>0</v>
      </c>
      <c r="AD1005" s="41">
        <f>Table1[[#This Row],[Holiday Hours7]]*Table1[[#This Row],[Holiday Hourly Wage]]</f>
        <v>0</v>
      </c>
      <c r="AE1005" s="41">
        <f>SUM(Table1[[#This Row],[Regular10]:[Holiday12]])</f>
        <v>0</v>
      </c>
      <c r="AF1005" s="41">
        <f>Table1[[#This Row],[Regular Hours3]]*Table1[[#This Row],[Regular Wage Cap]]</f>
        <v>0</v>
      </c>
      <c r="AG1005" s="41">
        <f>Table1[[#This Row],[OvertimeHours5]]*Table1[[#This Row],[Overtime Wage Cap]]</f>
        <v>0</v>
      </c>
      <c r="AH1005" s="41">
        <f>Table1[[#This Row],[Holiday Hours7]]*Table1[[#This Row],[Holiday Wage Cap]]</f>
        <v>0</v>
      </c>
      <c r="AI1005" s="41">
        <f>SUM(Table1[[#This Row],[Regular]:[Holiday]])</f>
        <v>0</v>
      </c>
      <c r="AJ1005" s="41">
        <f>IF(Table1[[#This Row],[Total]]=0,0,Table1[[#This Row],[Total2]]-Table1[[#This Row],[Total]])</f>
        <v>0</v>
      </c>
      <c r="AK1005" s="41">
        <f>Table1[[#This Row],[Difference]]*Table1[[#This Row],[DDS Funding Percent]]</f>
        <v>0</v>
      </c>
      <c r="AL1005" s="41">
        <f>IF(Table1[[#This Row],[Regular Hourly Wage]]&lt;&gt;0,Table1[[#This Row],[Regular Wage Cap]]-Table1[[#This Row],[Regular Hourly Wage]],0)</f>
        <v>0</v>
      </c>
      <c r="AM1005" s="38"/>
      <c r="AN1005" s="41">
        <f>Table1[[#This Row],[Wage Difference]]*Table1[[#This Row],[Post Wage Increase Time Off Accruals (Hours)]]</f>
        <v>0</v>
      </c>
      <c r="AO1005" s="41">
        <f>Table1[[#This Row],[Min Wage Time Off Accrual Expense]]*Table1[[#This Row],[DDS Funding Percent]]</f>
        <v>0</v>
      </c>
      <c r="AP1005" s="1"/>
      <c r="AQ1005" s="18"/>
    </row>
    <row r="1006" spans="3:43" x14ac:dyDescent="0.25">
      <c r="C1006" s="58"/>
      <c r="D1006" s="57"/>
      <c r="K1006" s="41">
        <f>SUM(Table1[[#This Row],[Regular Wages]],Table1[[#This Row],[OvertimeWages]],Table1[[#This Row],[Holiday Wages]],Table1[[#This Row],[Incentive Payments]])</f>
        <v>0</v>
      </c>
      <c r="L1006" s="38"/>
      <c r="M1006" s="38"/>
      <c r="N1006" s="38"/>
      <c r="O1006" s="38"/>
      <c r="P1006" s="38"/>
      <c r="Q1006" s="38"/>
      <c r="R1006" s="38"/>
      <c r="S1006" s="41">
        <f>SUM(Table1[[#This Row],[Regular Wages2]],Table1[[#This Row],[OvertimeWages4]],Table1[[#This Row],[Holiday Wages6]],Table1[[#This Row],[Incentive Payments8]])</f>
        <v>0</v>
      </c>
      <c r="T1006" s="41">
        <f>SUM(Table1[[#This Row],[Total Pre Min Wage Wages]],Table1[[#This Row],[Total After Min Wage Wages]])</f>
        <v>0</v>
      </c>
      <c r="U1006" s="41">
        <f>IFERROR(IF(OR(Table1[[#This Row],[Regular Hours]]=0,Table1[[#This Row],[Regular Hours]]=""),VLOOKUP(Table1[[#This Row],[Position Title]],startingWages!$A$2:$D$200,2, FALSE),Table1[[#This Row],[Regular Wages]]/Table1[[#This Row],[Regular Hours]]),0)</f>
        <v>0</v>
      </c>
      <c r="V1006" s="41">
        <f>IF(OR(Table1[[#This Row],[OvertimeHours]]="",Table1[[#This Row],[OvertimeHours]]=0),Table1[[#This Row],[Regular Hourly Wage]]*1.5,Table1[[#This Row],[OvertimeWages]]/Table1[[#This Row],[OvertimeHours]])</f>
        <v>0</v>
      </c>
      <c r="W1006" s="41">
        <f>IF(OR(Table1[[#This Row],[Holiday Hours]]="",Table1[[#This Row],[Holiday Hours]]=0),Table1[[#This Row],[Regular Hourly Wage]],Table1[[#This Row],[Holiday Wages]]/Table1[[#This Row],[Holiday Hours]])</f>
        <v>0</v>
      </c>
      <c r="X1006" s="41" t="str">
        <f>IF(Table1[[#This Row],[Regular Hourly Wage]]&lt;14.05,"$14.75",IF(Table1[[#This Row],[Regular Hourly Wage]]&lt;30,"5%","None"))</f>
        <v>$14.75</v>
      </c>
      <c r="Y1006" s="41">
        <f>IF(Table1[[#This Row],[Wage Category]]="5%",Table1[[#This Row],[Regular Hourly Wage]]*1.05,IF(Table1[[#This Row],[Wage Category]]="$14.75",14.75,Table1[[#This Row],[Regular Hourly Wage]]))</f>
        <v>14.75</v>
      </c>
      <c r="Z1006" s="41">
        <f>(1+IF(Table1[[#This Row],[Regular Hourly Wage]]=0,0.5,(Table1[[#This Row],[Overtime Hourly Wage]]-Table1[[#This Row],[Regular Hourly Wage]])/Table1[[#This Row],[Regular Hourly Wage]]))*Table1[[#This Row],[Regular Wage Cap]]</f>
        <v>22.125</v>
      </c>
      <c r="AA1006" s="41">
        <f>(1+IF(Table1[[#This Row],[Regular Hourly Wage]]=0,0,(Table1[[#This Row],[Holiday Hourly Wage]]-Table1[[#This Row],[Regular Hourly Wage]])/Table1[[#This Row],[Regular Hourly Wage]]))*Table1[[#This Row],[Regular Wage Cap]]</f>
        <v>14.75</v>
      </c>
      <c r="AB1006" s="41">
        <f>Table1[[#This Row],[Regular Hours3]]*Table1[[#This Row],[Regular Hourly Wage]]</f>
        <v>0</v>
      </c>
      <c r="AC1006" s="41">
        <f>Table1[[#This Row],[OvertimeHours5]]*Table1[[#This Row],[Overtime Hourly Wage]]</f>
        <v>0</v>
      </c>
      <c r="AD1006" s="41">
        <f>Table1[[#This Row],[Holiday Hours7]]*Table1[[#This Row],[Holiday Hourly Wage]]</f>
        <v>0</v>
      </c>
      <c r="AE1006" s="41">
        <f>SUM(Table1[[#This Row],[Regular10]:[Holiday12]])</f>
        <v>0</v>
      </c>
      <c r="AF1006" s="41">
        <f>Table1[[#This Row],[Regular Hours3]]*Table1[[#This Row],[Regular Wage Cap]]</f>
        <v>0</v>
      </c>
      <c r="AG1006" s="41">
        <f>Table1[[#This Row],[OvertimeHours5]]*Table1[[#This Row],[Overtime Wage Cap]]</f>
        <v>0</v>
      </c>
      <c r="AH1006" s="41">
        <f>Table1[[#This Row],[Holiday Hours7]]*Table1[[#This Row],[Holiday Wage Cap]]</f>
        <v>0</v>
      </c>
      <c r="AI1006" s="41">
        <f>SUM(Table1[[#This Row],[Regular]:[Holiday]])</f>
        <v>0</v>
      </c>
      <c r="AJ1006" s="41">
        <f>IF(Table1[[#This Row],[Total]]=0,0,Table1[[#This Row],[Total2]]-Table1[[#This Row],[Total]])</f>
        <v>0</v>
      </c>
      <c r="AK1006" s="41">
        <f>Table1[[#This Row],[Difference]]*Table1[[#This Row],[DDS Funding Percent]]</f>
        <v>0</v>
      </c>
      <c r="AL1006" s="41">
        <f>IF(Table1[[#This Row],[Regular Hourly Wage]]&lt;&gt;0,Table1[[#This Row],[Regular Wage Cap]]-Table1[[#This Row],[Regular Hourly Wage]],0)</f>
        <v>0</v>
      </c>
      <c r="AM1006" s="38"/>
      <c r="AN1006" s="41">
        <f>Table1[[#This Row],[Wage Difference]]*Table1[[#This Row],[Post Wage Increase Time Off Accruals (Hours)]]</f>
        <v>0</v>
      </c>
      <c r="AO1006" s="41">
        <f>Table1[[#This Row],[Min Wage Time Off Accrual Expense]]*Table1[[#This Row],[DDS Funding Percent]]</f>
        <v>0</v>
      </c>
      <c r="AP1006" s="1"/>
      <c r="AQ1006" s="18"/>
    </row>
    <row r="1007" spans="3:43" x14ac:dyDescent="0.25">
      <c r="C1007" s="58"/>
      <c r="D1007" s="57"/>
      <c r="K1007" s="41">
        <f>SUM(Table1[[#This Row],[Regular Wages]],Table1[[#This Row],[OvertimeWages]],Table1[[#This Row],[Holiday Wages]],Table1[[#This Row],[Incentive Payments]])</f>
        <v>0</v>
      </c>
      <c r="L1007" s="38"/>
      <c r="M1007" s="38"/>
      <c r="N1007" s="38"/>
      <c r="O1007" s="38"/>
      <c r="P1007" s="38"/>
      <c r="Q1007" s="38"/>
      <c r="R1007" s="38"/>
      <c r="S1007" s="41">
        <f>SUM(Table1[[#This Row],[Regular Wages2]],Table1[[#This Row],[OvertimeWages4]],Table1[[#This Row],[Holiday Wages6]],Table1[[#This Row],[Incentive Payments8]])</f>
        <v>0</v>
      </c>
      <c r="T1007" s="41">
        <f>SUM(Table1[[#This Row],[Total Pre Min Wage Wages]],Table1[[#This Row],[Total After Min Wage Wages]])</f>
        <v>0</v>
      </c>
      <c r="U1007" s="41">
        <f>IFERROR(IF(OR(Table1[[#This Row],[Regular Hours]]=0,Table1[[#This Row],[Regular Hours]]=""),VLOOKUP(Table1[[#This Row],[Position Title]],startingWages!$A$2:$D$200,2, FALSE),Table1[[#This Row],[Regular Wages]]/Table1[[#This Row],[Regular Hours]]),0)</f>
        <v>0</v>
      </c>
      <c r="V1007" s="41">
        <f>IF(OR(Table1[[#This Row],[OvertimeHours]]="",Table1[[#This Row],[OvertimeHours]]=0),Table1[[#This Row],[Regular Hourly Wage]]*1.5,Table1[[#This Row],[OvertimeWages]]/Table1[[#This Row],[OvertimeHours]])</f>
        <v>0</v>
      </c>
      <c r="W1007" s="41">
        <f>IF(OR(Table1[[#This Row],[Holiday Hours]]="",Table1[[#This Row],[Holiday Hours]]=0),Table1[[#This Row],[Regular Hourly Wage]],Table1[[#This Row],[Holiday Wages]]/Table1[[#This Row],[Holiday Hours]])</f>
        <v>0</v>
      </c>
      <c r="X1007" s="41" t="str">
        <f>IF(Table1[[#This Row],[Regular Hourly Wage]]&lt;14.05,"$14.75",IF(Table1[[#This Row],[Regular Hourly Wage]]&lt;30,"5%","None"))</f>
        <v>$14.75</v>
      </c>
      <c r="Y1007" s="41">
        <f>IF(Table1[[#This Row],[Wage Category]]="5%",Table1[[#This Row],[Regular Hourly Wage]]*1.05,IF(Table1[[#This Row],[Wage Category]]="$14.75",14.75,Table1[[#This Row],[Regular Hourly Wage]]))</f>
        <v>14.75</v>
      </c>
      <c r="Z1007" s="41">
        <f>(1+IF(Table1[[#This Row],[Regular Hourly Wage]]=0,0.5,(Table1[[#This Row],[Overtime Hourly Wage]]-Table1[[#This Row],[Regular Hourly Wage]])/Table1[[#This Row],[Regular Hourly Wage]]))*Table1[[#This Row],[Regular Wage Cap]]</f>
        <v>22.125</v>
      </c>
      <c r="AA1007" s="41">
        <f>(1+IF(Table1[[#This Row],[Regular Hourly Wage]]=0,0,(Table1[[#This Row],[Holiday Hourly Wage]]-Table1[[#This Row],[Regular Hourly Wage]])/Table1[[#This Row],[Regular Hourly Wage]]))*Table1[[#This Row],[Regular Wage Cap]]</f>
        <v>14.75</v>
      </c>
      <c r="AB1007" s="41">
        <f>Table1[[#This Row],[Regular Hours3]]*Table1[[#This Row],[Regular Hourly Wage]]</f>
        <v>0</v>
      </c>
      <c r="AC1007" s="41">
        <f>Table1[[#This Row],[OvertimeHours5]]*Table1[[#This Row],[Overtime Hourly Wage]]</f>
        <v>0</v>
      </c>
      <c r="AD1007" s="41">
        <f>Table1[[#This Row],[Holiday Hours7]]*Table1[[#This Row],[Holiday Hourly Wage]]</f>
        <v>0</v>
      </c>
      <c r="AE1007" s="41">
        <f>SUM(Table1[[#This Row],[Regular10]:[Holiday12]])</f>
        <v>0</v>
      </c>
      <c r="AF1007" s="41">
        <f>Table1[[#This Row],[Regular Hours3]]*Table1[[#This Row],[Regular Wage Cap]]</f>
        <v>0</v>
      </c>
      <c r="AG1007" s="41">
        <f>Table1[[#This Row],[OvertimeHours5]]*Table1[[#This Row],[Overtime Wage Cap]]</f>
        <v>0</v>
      </c>
      <c r="AH1007" s="41">
        <f>Table1[[#This Row],[Holiday Hours7]]*Table1[[#This Row],[Holiday Wage Cap]]</f>
        <v>0</v>
      </c>
      <c r="AI1007" s="41">
        <f>SUM(Table1[[#This Row],[Regular]:[Holiday]])</f>
        <v>0</v>
      </c>
      <c r="AJ1007" s="41">
        <f>IF(Table1[[#This Row],[Total]]=0,0,Table1[[#This Row],[Total2]]-Table1[[#This Row],[Total]])</f>
        <v>0</v>
      </c>
      <c r="AK1007" s="41">
        <f>Table1[[#This Row],[Difference]]*Table1[[#This Row],[DDS Funding Percent]]</f>
        <v>0</v>
      </c>
      <c r="AL1007" s="41">
        <f>IF(Table1[[#This Row],[Regular Hourly Wage]]&lt;&gt;0,Table1[[#This Row],[Regular Wage Cap]]-Table1[[#This Row],[Regular Hourly Wage]],0)</f>
        <v>0</v>
      </c>
      <c r="AM1007" s="38"/>
      <c r="AN1007" s="41">
        <f>Table1[[#This Row],[Wage Difference]]*Table1[[#This Row],[Post Wage Increase Time Off Accruals (Hours)]]</f>
        <v>0</v>
      </c>
      <c r="AO1007" s="41">
        <f>Table1[[#This Row],[Min Wage Time Off Accrual Expense]]*Table1[[#This Row],[DDS Funding Percent]]</f>
        <v>0</v>
      </c>
      <c r="AP1007" s="1"/>
      <c r="AQ1007" s="18"/>
    </row>
    <row r="1008" spans="3:43" x14ac:dyDescent="0.25">
      <c r="C1008" s="58"/>
      <c r="D1008" s="57"/>
      <c r="K1008" s="41">
        <f>SUM(Table1[[#This Row],[Regular Wages]],Table1[[#This Row],[OvertimeWages]],Table1[[#This Row],[Holiday Wages]],Table1[[#This Row],[Incentive Payments]])</f>
        <v>0</v>
      </c>
      <c r="L1008" s="38"/>
      <c r="M1008" s="38"/>
      <c r="N1008" s="38"/>
      <c r="O1008" s="38"/>
      <c r="P1008" s="38"/>
      <c r="Q1008" s="38"/>
      <c r="R1008" s="38"/>
      <c r="S1008" s="41">
        <f>SUM(Table1[[#This Row],[Regular Wages2]],Table1[[#This Row],[OvertimeWages4]],Table1[[#This Row],[Holiday Wages6]],Table1[[#This Row],[Incentive Payments8]])</f>
        <v>0</v>
      </c>
      <c r="T1008" s="41">
        <f>SUM(Table1[[#This Row],[Total Pre Min Wage Wages]],Table1[[#This Row],[Total After Min Wage Wages]])</f>
        <v>0</v>
      </c>
      <c r="U1008" s="41">
        <f>IFERROR(IF(OR(Table1[[#This Row],[Regular Hours]]=0,Table1[[#This Row],[Regular Hours]]=""),VLOOKUP(Table1[[#This Row],[Position Title]],startingWages!$A$2:$D$200,2, FALSE),Table1[[#This Row],[Regular Wages]]/Table1[[#This Row],[Regular Hours]]),0)</f>
        <v>0</v>
      </c>
      <c r="V1008" s="41">
        <f>IF(OR(Table1[[#This Row],[OvertimeHours]]="",Table1[[#This Row],[OvertimeHours]]=0),Table1[[#This Row],[Regular Hourly Wage]]*1.5,Table1[[#This Row],[OvertimeWages]]/Table1[[#This Row],[OvertimeHours]])</f>
        <v>0</v>
      </c>
      <c r="W1008" s="41">
        <f>IF(OR(Table1[[#This Row],[Holiday Hours]]="",Table1[[#This Row],[Holiday Hours]]=0),Table1[[#This Row],[Regular Hourly Wage]],Table1[[#This Row],[Holiday Wages]]/Table1[[#This Row],[Holiday Hours]])</f>
        <v>0</v>
      </c>
      <c r="X1008" s="41" t="str">
        <f>IF(Table1[[#This Row],[Regular Hourly Wage]]&lt;14.05,"$14.75",IF(Table1[[#This Row],[Regular Hourly Wage]]&lt;30,"5%","None"))</f>
        <v>$14.75</v>
      </c>
      <c r="Y1008" s="41">
        <f>IF(Table1[[#This Row],[Wage Category]]="5%",Table1[[#This Row],[Regular Hourly Wage]]*1.05,IF(Table1[[#This Row],[Wage Category]]="$14.75",14.75,Table1[[#This Row],[Regular Hourly Wage]]))</f>
        <v>14.75</v>
      </c>
      <c r="Z1008" s="41">
        <f>(1+IF(Table1[[#This Row],[Regular Hourly Wage]]=0,0.5,(Table1[[#This Row],[Overtime Hourly Wage]]-Table1[[#This Row],[Regular Hourly Wage]])/Table1[[#This Row],[Regular Hourly Wage]]))*Table1[[#This Row],[Regular Wage Cap]]</f>
        <v>22.125</v>
      </c>
      <c r="AA1008" s="41">
        <f>(1+IF(Table1[[#This Row],[Regular Hourly Wage]]=0,0,(Table1[[#This Row],[Holiday Hourly Wage]]-Table1[[#This Row],[Regular Hourly Wage]])/Table1[[#This Row],[Regular Hourly Wage]]))*Table1[[#This Row],[Regular Wage Cap]]</f>
        <v>14.75</v>
      </c>
      <c r="AB1008" s="41">
        <f>Table1[[#This Row],[Regular Hours3]]*Table1[[#This Row],[Regular Hourly Wage]]</f>
        <v>0</v>
      </c>
      <c r="AC1008" s="41">
        <f>Table1[[#This Row],[OvertimeHours5]]*Table1[[#This Row],[Overtime Hourly Wage]]</f>
        <v>0</v>
      </c>
      <c r="AD1008" s="41">
        <f>Table1[[#This Row],[Holiday Hours7]]*Table1[[#This Row],[Holiday Hourly Wage]]</f>
        <v>0</v>
      </c>
      <c r="AE1008" s="41">
        <f>SUM(Table1[[#This Row],[Regular10]:[Holiday12]])</f>
        <v>0</v>
      </c>
      <c r="AF1008" s="41">
        <f>Table1[[#This Row],[Regular Hours3]]*Table1[[#This Row],[Regular Wage Cap]]</f>
        <v>0</v>
      </c>
      <c r="AG1008" s="41">
        <f>Table1[[#This Row],[OvertimeHours5]]*Table1[[#This Row],[Overtime Wage Cap]]</f>
        <v>0</v>
      </c>
      <c r="AH1008" s="41">
        <f>Table1[[#This Row],[Holiday Hours7]]*Table1[[#This Row],[Holiday Wage Cap]]</f>
        <v>0</v>
      </c>
      <c r="AI1008" s="41">
        <f>SUM(Table1[[#This Row],[Regular]:[Holiday]])</f>
        <v>0</v>
      </c>
      <c r="AJ1008" s="41">
        <f>IF(Table1[[#This Row],[Total]]=0,0,Table1[[#This Row],[Total2]]-Table1[[#This Row],[Total]])</f>
        <v>0</v>
      </c>
      <c r="AK1008" s="41">
        <f>Table1[[#This Row],[Difference]]*Table1[[#This Row],[DDS Funding Percent]]</f>
        <v>0</v>
      </c>
      <c r="AL1008" s="41">
        <f>IF(Table1[[#This Row],[Regular Hourly Wage]]&lt;&gt;0,Table1[[#This Row],[Regular Wage Cap]]-Table1[[#This Row],[Regular Hourly Wage]],0)</f>
        <v>0</v>
      </c>
      <c r="AM1008" s="38"/>
      <c r="AN1008" s="41">
        <f>Table1[[#This Row],[Wage Difference]]*Table1[[#This Row],[Post Wage Increase Time Off Accruals (Hours)]]</f>
        <v>0</v>
      </c>
      <c r="AO1008" s="41">
        <f>Table1[[#This Row],[Min Wage Time Off Accrual Expense]]*Table1[[#This Row],[DDS Funding Percent]]</f>
        <v>0</v>
      </c>
      <c r="AP1008" s="1"/>
      <c r="AQ1008" s="18"/>
    </row>
    <row r="1009" spans="3:43" x14ac:dyDescent="0.25">
      <c r="C1009" s="58"/>
      <c r="D1009" s="57"/>
      <c r="K1009" s="41">
        <f>SUM(Table1[[#This Row],[Regular Wages]],Table1[[#This Row],[OvertimeWages]],Table1[[#This Row],[Holiday Wages]],Table1[[#This Row],[Incentive Payments]])</f>
        <v>0</v>
      </c>
      <c r="L1009" s="38"/>
      <c r="M1009" s="38"/>
      <c r="N1009" s="38"/>
      <c r="O1009" s="38"/>
      <c r="P1009" s="38"/>
      <c r="Q1009" s="38"/>
      <c r="R1009" s="38"/>
      <c r="S1009" s="41">
        <f>SUM(Table1[[#This Row],[Regular Wages2]],Table1[[#This Row],[OvertimeWages4]],Table1[[#This Row],[Holiday Wages6]],Table1[[#This Row],[Incentive Payments8]])</f>
        <v>0</v>
      </c>
      <c r="T1009" s="41">
        <f>SUM(Table1[[#This Row],[Total Pre Min Wage Wages]],Table1[[#This Row],[Total After Min Wage Wages]])</f>
        <v>0</v>
      </c>
      <c r="U1009" s="41">
        <f>IFERROR(IF(OR(Table1[[#This Row],[Regular Hours]]=0,Table1[[#This Row],[Regular Hours]]=""),VLOOKUP(Table1[[#This Row],[Position Title]],startingWages!$A$2:$D$200,2, FALSE),Table1[[#This Row],[Regular Wages]]/Table1[[#This Row],[Regular Hours]]),0)</f>
        <v>0</v>
      </c>
      <c r="V1009" s="41">
        <f>IF(OR(Table1[[#This Row],[OvertimeHours]]="",Table1[[#This Row],[OvertimeHours]]=0),Table1[[#This Row],[Regular Hourly Wage]]*1.5,Table1[[#This Row],[OvertimeWages]]/Table1[[#This Row],[OvertimeHours]])</f>
        <v>0</v>
      </c>
      <c r="W1009" s="41">
        <f>IF(OR(Table1[[#This Row],[Holiday Hours]]="",Table1[[#This Row],[Holiday Hours]]=0),Table1[[#This Row],[Regular Hourly Wage]],Table1[[#This Row],[Holiday Wages]]/Table1[[#This Row],[Holiday Hours]])</f>
        <v>0</v>
      </c>
      <c r="X1009" s="41" t="str">
        <f>IF(Table1[[#This Row],[Regular Hourly Wage]]&lt;14.05,"$14.75",IF(Table1[[#This Row],[Regular Hourly Wage]]&lt;30,"5%","None"))</f>
        <v>$14.75</v>
      </c>
      <c r="Y1009" s="41">
        <f>IF(Table1[[#This Row],[Wage Category]]="5%",Table1[[#This Row],[Regular Hourly Wage]]*1.05,IF(Table1[[#This Row],[Wage Category]]="$14.75",14.75,Table1[[#This Row],[Regular Hourly Wage]]))</f>
        <v>14.75</v>
      </c>
      <c r="Z1009" s="41">
        <f>(1+IF(Table1[[#This Row],[Regular Hourly Wage]]=0,0.5,(Table1[[#This Row],[Overtime Hourly Wage]]-Table1[[#This Row],[Regular Hourly Wage]])/Table1[[#This Row],[Regular Hourly Wage]]))*Table1[[#This Row],[Regular Wage Cap]]</f>
        <v>22.125</v>
      </c>
      <c r="AA1009" s="41">
        <f>(1+IF(Table1[[#This Row],[Regular Hourly Wage]]=0,0,(Table1[[#This Row],[Holiday Hourly Wage]]-Table1[[#This Row],[Regular Hourly Wage]])/Table1[[#This Row],[Regular Hourly Wage]]))*Table1[[#This Row],[Regular Wage Cap]]</f>
        <v>14.75</v>
      </c>
      <c r="AB1009" s="41">
        <f>Table1[[#This Row],[Regular Hours3]]*Table1[[#This Row],[Regular Hourly Wage]]</f>
        <v>0</v>
      </c>
      <c r="AC1009" s="41">
        <f>Table1[[#This Row],[OvertimeHours5]]*Table1[[#This Row],[Overtime Hourly Wage]]</f>
        <v>0</v>
      </c>
      <c r="AD1009" s="41">
        <f>Table1[[#This Row],[Holiday Hours7]]*Table1[[#This Row],[Holiday Hourly Wage]]</f>
        <v>0</v>
      </c>
      <c r="AE1009" s="41">
        <f>SUM(Table1[[#This Row],[Regular10]:[Holiday12]])</f>
        <v>0</v>
      </c>
      <c r="AF1009" s="41">
        <f>Table1[[#This Row],[Regular Hours3]]*Table1[[#This Row],[Regular Wage Cap]]</f>
        <v>0</v>
      </c>
      <c r="AG1009" s="41">
        <f>Table1[[#This Row],[OvertimeHours5]]*Table1[[#This Row],[Overtime Wage Cap]]</f>
        <v>0</v>
      </c>
      <c r="AH1009" s="41">
        <f>Table1[[#This Row],[Holiday Hours7]]*Table1[[#This Row],[Holiday Wage Cap]]</f>
        <v>0</v>
      </c>
      <c r="AI1009" s="41">
        <f>SUM(Table1[[#This Row],[Regular]:[Holiday]])</f>
        <v>0</v>
      </c>
      <c r="AJ1009" s="41">
        <f>IF(Table1[[#This Row],[Total]]=0,0,Table1[[#This Row],[Total2]]-Table1[[#This Row],[Total]])</f>
        <v>0</v>
      </c>
      <c r="AK1009" s="41">
        <f>Table1[[#This Row],[Difference]]*Table1[[#This Row],[DDS Funding Percent]]</f>
        <v>0</v>
      </c>
      <c r="AL1009" s="41">
        <f>IF(Table1[[#This Row],[Regular Hourly Wage]]&lt;&gt;0,Table1[[#This Row],[Regular Wage Cap]]-Table1[[#This Row],[Regular Hourly Wage]],0)</f>
        <v>0</v>
      </c>
      <c r="AM1009" s="38"/>
      <c r="AN1009" s="41">
        <f>Table1[[#This Row],[Wage Difference]]*Table1[[#This Row],[Post Wage Increase Time Off Accruals (Hours)]]</f>
        <v>0</v>
      </c>
      <c r="AO1009" s="41">
        <f>Table1[[#This Row],[Min Wage Time Off Accrual Expense]]*Table1[[#This Row],[DDS Funding Percent]]</f>
        <v>0</v>
      </c>
      <c r="AP1009" s="1"/>
      <c r="AQ1009" s="18"/>
    </row>
    <row r="1010" spans="3:43" x14ac:dyDescent="0.25">
      <c r="C1010" s="58"/>
      <c r="D1010" s="57"/>
      <c r="K1010" s="41">
        <f>SUM(Table1[[#This Row],[Regular Wages]],Table1[[#This Row],[OvertimeWages]],Table1[[#This Row],[Holiday Wages]],Table1[[#This Row],[Incentive Payments]])</f>
        <v>0</v>
      </c>
      <c r="L1010" s="38"/>
      <c r="M1010" s="38"/>
      <c r="N1010" s="38"/>
      <c r="O1010" s="38"/>
      <c r="P1010" s="38"/>
      <c r="Q1010" s="38"/>
      <c r="R1010" s="38"/>
      <c r="S1010" s="41">
        <f>SUM(Table1[[#This Row],[Regular Wages2]],Table1[[#This Row],[OvertimeWages4]],Table1[[#This Row],[Holiday Wages6]],Table1[[#This Row],[Incentive Payments8]])</f>
        <v>0</v>
      </c>
      <c r="T1010" s="41">
        <f>SUM(Table1[[#This Row],[Total Pre Min Wage Wages]],Table1[[#This Row],[Total After Min Wage Wages]])</f>
        <v>0</v>
      </c>
      <c r="U1010" s="41">
        <f>IFERROR(IF(OR(Table1[[#This Row],[Regular Hours]]=0,Table1[[#This Row],[Regular Hours]]=""),VLOOKUP(Table1[[#This Row],[Position Title]],startingWages!$A$2:$D$200,2, FALSE),Table1[[#This Row],[Regular Wages]]/Table1[[#This Row],[Regular Hours]]),0)</f>
        <v>0</v>
      </c>
      <c r="V1010" s="41">
        <f>IF(OR(Table1[[#This Row],[OvertimeHours]]="",Table1[[#This Row],[OvertimeHours]]=0),Table1[[#This Row],[Regular Hourly Wage]]*1.5,Table1[[#This Row],[OvertimeWages]]/Table1[[#This Row],[OvertimeHours]])</f>
        <v>0</v>
      </c>
      <c r="W1010" s="41">
        <f>IF(OR(Table1[[#This Row],[Holiday Hours]]="",Table1[[#This Row],[Holiday Hours]]=0),Table1[[#This Row],[Regular Hourly Wage]],Table1[[#This Row],[Holiday Wages]]/Table1[[#This Row],[Holiday Hours]])</f>
        <v>0</v>
      </c>
      <c r="X1010" s="41" t="str">
        <f>IF(Table1[[#This Row],[Regular Hourly Wage]]&lt;14.05,"$14.75",IF(Table1[[#This Row],[Regular Hourly Wage]]&lt;30,"5%","None"))</f>
        <v>$14.75</v>
      </c>
      <c r="Y1010" s="41">
        <f>IF(Table1[[#This Row],[Wage Category]]="5%",Table1[[#This Row],[Regular Hourly Wage]]*1.05,IF(Table1[[#This Row],[Wage Category]]="$14.75",14.75,Table1[[#This Row],[Regular Hourly Wage]]))</f>
        <v>14.75</v>
      </c>
      <c r="Z1010" s="41">
        <f>(1+IF(Table1[[#This Row],[Regular Hourly Wage]]=0,0.5,(Table1[[#This Row],[Overtime Hourly Wage]]-Table1[[#This Row],[Regular Hourly Wage]])/Table1[[#This Row],[Regular Hourly Wage]]))*Table1[[#This Row],[Regular Wage Cap]]</f>
        <v>22.125</v>
      </c>
      <c r="AA1010" s="41">
        <f>(1+IF(Table1[[#This Row],[Regular Hourly Wage]]=0,0,(Table1[[#This Row],[Holiday Hourly Wage]]-Table1[[#This Row],[Regular Hourly Wage]])/Table1[[#This Row],[Regular Hourly Wage]]))*Table1[[#This Row],[Regular Wage Cap]]</f>
        <v>14.75</v>
      </c>
      <c r="AB1010" s="41">
        <f>Table1[[#This Row],[Regular Hours3]]*Table1[[#This Row],[Regular Hourly Wage]]</f>
        <v>0</v>
      </c>
      <c r="AC1010" s="41">
        <f>Table1[[#This Row],[OvertimeHours5]]*Table1[[#This Row],[Overtime Hourly Wage]]</f>
        <v>0</v>
      </c>
      <c r="AD1010" s="41">
        <f>Table1[[#This Row],[Holiday Hours7]]*Table1[[#This Row],[Holiday Hourly Wage]]</f>
        <v>0</v>
      </c>
      <c r="AE1010" s="41">
        <f>SUM(Table1[[#This Row],[Regular10]:[Holiday12]])</f>
        <v>0</v>
      </c>
      <c r="AF1010" s="41">
        <f>Table1[[#This Row],[Regular Hours3]]*Table1[[#This Row],[Regular Wage Cap]]</f>
        <v>0</v>
      </c>
      <c r="AG1010" s="41">
        <f>Table1[[#This Row],[OvertimeHours5]]*Table1[[#This Row],[Overtime Wage Cap]]</f>
        <v>0</v>
      </c>
      <c r="AH1010" s="41">
        <f>Table1[[#This Row],[Holiday Hours7]]*Table1[[#This Row],[Holiday Wage Cap]]</f>
        <v>0</v>
      </c>
      <c r="AI1010" s="41">
        <f>SUM(Table1[[#This Row],[Regular]:[Holiday]])</f>
        <v>0</v>
      </c>
      <c r="AJ1010" s="41">
        <f>IF(Table1[[#This Row],[Total]]=0,0,Table1[[#This Row],[Total2]]-Table1[[#This Row],[Total]])</f>
        <v>0</v>
      </c>
      <c r="AK1010" s="41">
        <f>Table1[[#This Row],[Difference]]*Table1[[#This Row],[DDS Funding Percent]]</f>
        <v>0</v>
      </c>
      <c r="AL1010" s="41">
        <f>IF(Table1[[#This Row],[Regular Hourly Wage]]&lt;&gt;0,Table1[[#This Row],[Regular Wage Cap]]-Table1[[#This Row],[Regular Hourly Wage]],0)</f>
        <v>0</v>
      </c>
      <c r="AM1010" s="38"/>
      <c r="AN1010" s="41">
        <f>Table1[[#This Row],[Wage Difference]]*Table1[[#This Row],[Post Wage Increase Time Off Accruals (Hours)]]</f>
        <v>0</v>
      </c>
      <c r="AO1010" s="41">
        <f>Table1[[#This Row],[Min Wage Time Off Accrual Expense]]*Table1[[#This Row],[DDS Funding Percent]]</f>
        <v>0</v>
      </c>
      <c r="AP1010" s="1"/>
      <c r="AQ1010" s="18"/>
    </row>
    <row r="1011" spans="3:43" x14ac:dyDescent="0.25">
      <c r="C1011" s="58"/>
      <c r="D1011" s="57"/>
      <c r="K1011" s="41">
        <f>SUM(Table1[[#This Row],[Regular Wages]],Table1[[#This Row],[OvertimeWages]],Table1[[#This Row],[Holiday Wages]],Table1[[#This Row],[Incentive Payments]])</f>
        <v>0</v>
      </c>
      <c r="L1011" s="38"/>
      <c r="M1011" s="38"/>
      <c r="N1011" s="38"/>
      <c r="O1011" s="38"/>
      <c r="P1011" s="38"/>
      <c r="Q1011" s="38"/>
      <c r="R1011" s="38"/>
      <c r="S1011" s="41">
        <f>SUM(Table1[[#This Row],[Regular Wages2]],Table1[[#This Row],[OvertimeWages4]],Table1[[#This Row],[Holiday Wages6]],Table1[[#This Row],[Incentive Payments8]])</f>
        <v>0</v>
      </c>
      <c r="T1011" s="41">
        <f>SUM(Table1[[#This Row],[Total Pre Min Wage Wages]],Table1[[#This Row],[Total After Min Wage Wages]])</f>
        <v>0</v>
      </c>
      <c r="U1011" s="41">
        <f>IFERROR(IF(OR(Table1[[#This Row],[Regular Hours]]=0,Table1[[#This Row],[Regular Hours]]=""),VLOOKUP(Table1[[#This Row],[Position Title]],startingWages!$A$2:$D$200,2, FALSE),Table1[[#This Row],[Regular Wages]]/Table1[[#This Row],[Regular Hours]]),0)</f>
        <v>0</v>
      </c>
      <c r="V1011" s="41">
        <f>IF(OR(Table1[[#This Row],[OvertimeHours]]="",Table1[[#This Row],[OvertimeHours]]=0),Table1[[#This Row],[Regular Hourly Wage]]*1.5,Table1[[#This Row],[OvertimeWages]]/Table1[[#This Row],[OvertimeHours]])</f>
        <v>0</v>
      </c>
      <c r="W1011" s="41">
        <f>IF(OR(Table1[[#This Row],[Holiday Hours]]="",Table1[[#This Row],[Holiday Hours]]=0),Table1[[#This Row],[Regular Hourly Wage]],Table1[[#This Row],[Holiday Wages]]/Table1[[#This Row],[Holiday Hours]])</f>
        <v>0</v>
      </c>
      <c r="X1011" s="41" t="str">
        <f>IF(Table1[[#This Row],[Regular Hourly Wage]]&lt;14.05,"$14.75",IF(Table1[[#This Row],[Regular Hourly Wage]]&lt;30,"5%","None"))</f>
        <v>$14.75</v>
      </c>
      <c r="Y1011" s="41">
        <f>IF(Table1[[#This Row],[Wage Category]]="5%",Table1[[#This Row],[Regular Hourly Wage]]*1.05,IF(Table1[[#This Row],[Wage Category]]="$14.75",14.75,Table1[[#This Row],[Regular Hourly Wage]]))</f>
        <v>14.75</v>
      </c>
      <c r="Z1011" s="41">
        <f>(1+IF(Table1[[#This Row],[Regular Hourly Wage]]=0,0.5,(Table1[[#This Row],[Overtime Hourly Wage]]-Table1[[#This Row],[Regular Hourly Wage]])/Table1[[#This Row],[Regular Hourly Wage]]))*Table1[[#This Row],[Regular Wage Cap]]</f>
        <v>22.125</v>
      </c>
      <c r="AA1011" s="41">
        <f>(1+IF(Table1[[#This Row],[Regular Hourly Wage]]=0,0,(Table1[[#This Row],[Holiday Hourly Wage]]-Table1[[#This Row],[Regular Hourly Wage]])/Table1[[#This Row],[Regular Hourly Wage]]))*Table1[[#This Row],[Regular Wage Cap]]</f>
        <v>14.75</v>
      </c>
      <c r="AB1011" s="41">
        <f>Table1[[#This Row],[Regular Hours3]]*Table1[[#This Row],[Regular Hourly Wage]]</f>
        <v>0</v>
      </c>
      <c r="AC1011" s="41">
        <f>Table1[[#This Row],[OvertimeHours5]]*Table1[[#This Row],[Overtime Hourly Wage]]</f>
        <v>0</v>
      </c>
      <c r="AD1011" s="41">
        <f>Table1[[#This Row],[Holiday Hours7]]*Table1[[#This Row],[Holiday Hourly Wage]]</f>
        <v>0</v>
      </c>
      <c r="AE1011" s="41">
        <f>SUM(Table1[[#This Row],[Regular10]:[Holiday12]])</f>
        <v>0</v>
      </c>
      <c r="AF1011" s="41">
        <f>Table1[[#This Row],[Regular Hours3]]*Table1[[#This Row],[Regular Wage Cap]]</f>
        <v>0</v>
      </c>
      <c r="AG1011" s="41">
        <f>Table1[[#This Row],[OvertimeHours5]]*Table1[[#This Row],[Overtime Wage Cap]]</f>
        <v>0</v>
      </c>
      <c r="AH1011" s="41">
        <f>Table1[[#This Row],[Holiday Hours7]]*Table1[[#This Row],[Holiday Wage Cap]]</f>
        <v>0</v>
      </c>
      <c r="AI1011" s="41">
        <f>SUM(Table1[[#This Row],[Regular]:[Holiday]])</f>
        <v>0</v>
      </c>
      <c r="AJ1011" s="41">
        <f>IF(Table1[[#This Row],[Total]]=0,0,Table1[[#This Row],[Total2]]-Table1[[#This Row],[Total]])</f>
        <v>0</v>
      </c>
      <c r="AK1011" s="41">
        <f>Table1[[#This Row],[Difference]]*Table1[[#This Row],[DDS Funding Percent]]</f>
        <v>0</v>
      </c>
      <c r="AL1011" s="41">
        <f>IF(Table1[[#This Row],[Regular Hourly Wage]]&lt;&gt;0,Table1[[#This Row],[Regular Wage Cap]]-Table1[[#This Row],[Regular Hourly Wage]],0)</f>
        <v>0</v>
      </c>
      <c r="AM1011" s="38"/>
      <c r="AN1011" s="41">
        <f>Table1[[#This Row],[Wage Difference]]*Table1[[#This Row],[Post Wage Increase Time Off Accruals (Hours)]]</f>
        <v>0</v>
      </c>
      <c r="AO1011" s="41">
        <f>Table1[[#This Row],[Min Wage Time Off Accrual Expense]]*Table1[[#This Row],[DDS Funding Percent]]</f>
        <v>0</v>
      </c>
      <c r="AP1011" s="1"/>
      <c r="AQ1011" s="18"/>
    </row>
    <row r="1012" spans="3:43" x14ac:dyDescent="0.25">
      <c r="C1012" s="58"/>
      <c r="D1012" s="57"/>
      <c r="K1012" s="41">
        <f>SUM(Table1[[#This Row],[Regular Wages]],Table1[[#This Row],[OvertimeWages]],Table1[[#This Row],[Holiday Wages]],Table1[[#This Row],[Incentive Payments]])</f>
        <v>0</v>
      </c>
      <c r="L1012" s="38"/>
      <c r="M1012" s="38"/>
      <c r="N1012" s="38"/>
      <c r="O1012" s="38"/>
      <c r="P1012" s="38"/>
      <c r="Q1012" s="38"/>
      <c r="R1012" s="38"/>
      <c r="S1012" s="41">
        <f>SUM(Table1[[#This Row],[Regular Wages2]],Table1[[#This Row],[OvertimeWages4]],Table1[[#This Row],[Holiday Wages6]],Table1[[#This Row],[Incentive Payments8]])</f>
        <v>0</v>
      </c>
      <c r="T1012" s="41">
        <f>SUM(Table1[[#This Row],[Total Pre Min Wage Wages]],Table1[[#This Row],[Total After Min Wage Wages]])</f>
        <v>0</v>
      </c>
      <c r="U1012" s="41">
        <f>IFERROR(IF(OR(Table1[[#This Row],[Regular Hours]]=0,Table1[[#This Row],[Regular Hours]]=""),VLOOKUP(Table1[[#This Row],[Position Title]],startingWages!$A$2:$D$200,2, FALSE),Table1[[#This Row],[Regular Wages]]/Table1[[#This Row],[Regular Hours]]),0)</f>
        <v>0</v>
      </c>
      <c r="V1012" s="41">
        <f>IF(OR(Table1[[#This Row],[OvertimeHours]]="",Table1[[#This Row],[OvertimeHours]]=0),Table1[[#This Row],[Regular Hourly Wage]]*1.5,Table1[[#This Row],[OvertimeWages]]/Table1[[#This Row],[OvertimeHours]])</f>
        <v>0</v>
      </c>
      <c r="W1012" s="41">
        <f>IF(OR(Table1[[#This Row],[Holiday Hours]]="",Table1[[#This Row],[Holiday Hours]]=0),Table1[[#This Row],[Regular Hourly Wage]],Table1[[#This Row],[Holiday Wages]]/Table1[[#This Row],[Holiday Hours]])</f>
        <v>0</v>
      </c>
      <c r="X1012" s="41" t="str">
        <f>IF(Table1[[#This Row],[Regular Hourly Wage]]&lt;14.05,"$14.75",IF(Table1[[#This Row],[Regular Hourly Wage]]&lt;30,"5%","None"))</f>
        <v>$14.75</v>
      </c>
      <c r="Y1012" s="41">
        <f>IF(Table1[[#This Row],[Wage Category]]="5%",Table1[[#This Row],[Regular Hourly Wage]]*1.05,IF(Table1[[#This Row],[Wage Category]]="$14.75",14.75,Table1[[#This Row],[Regular Hourly Wage]]))</f>
        <v>14.75</v>
      </c>
      <c r="Z1012" s="41">
        <f>(1+IF(Table1[[#This Row],[Regular Hourly Wage]]=0,0.5,(Table1[[#This Row],[Overtime Hourly Wage]]-Table1[[#This Row],[Regular Hourly Wage]])/Table1[[#This Row],[Regular Hourly Wage]]))*Table1[[#This Row],[Regular Wage Cap]]</f>
        <v>22.125</v>
      </c>
      <c r="AA1012" s="41">
        <f>(1+IF(Table1[[#This Row],[Regular Hourly Wage]]=0,0,(Table1[[#This Row],[Holiday Hourly Wage]]-Table1[[#This Row],[Regular Hourly Wage]])/Table1[[#This Row],[Regular Hourly Wage]]))*Table1[[#This Row],[Regular Wage Cap]]</f>
        <v>14.75</v>
      </c>
      <c r="AB1012" s="41">
        <f>Table1[[#This Row],[Regular Hours3]]*Table1[[#This Row],[Regular Hourly Wage]]</f>
        <v>0</v>
      </c>
      <c r="AC1012" s="41">
        <f>Table1[[#This Row],[OvertimeHours5]]*Table1[[#This Row],[Overtime Hourly Wage]]</f>
        <v>0</v>
      </c>
      <c r="AD1012" s="41">
        <f>Table1[[#This Row],[Holiday Hours7]]*Table1[[#This Row],[Holiday Hourly Wage]]</f>
        <v>0</v>
      </c>
      <c r="AE1012" s="41">
        <f>SUM(Table1[[#This Row],[Regular10]:[Holiday12]])</f>
        <v>0</v>
      </c>
      <c r="AF1012" s="41">
        <f>Table1[[#This Row],[Regular Hours3]]*Table1[[#This Row],[Regular Wage Cap]]</f>
        <v>0</v>
      </c>
      <c r="AG1012" s="41">
        <f>Table1[[#This Row],[OvertimeHours5]]*Table1[[#This Row],[Overtime Wage Cap]]</f>
        <v>0</v>
      </c>
      <c r="AH1012" s="41">
        <f>Table1[[#This Row],[Holiday Hours7]]*Table1[[#This Row],[Holiday Wage Cap]]</f>
        <v>0</v>
      </c>
      <c r="AI1012" s="41">
        <f>SUM(Table1[[#This Row],[Regular]:[Holiday]])</f>
        <v>0</v>
      </c>
      <c r="AJ1012" s="41">
        <f>IF(Table1[[#This Row],[Total]]=0,0,Table1[[#This Row],[Total2]]-Table1[[#This Row],[Total]])</f>
        <v>0</v>
      </c>
      <c r="AK1012" s="41">
        <f>Table1[[#This Row],[Difference]]*Table1[[#This Row],[DDS Funding Percent]]</f>
        <v>0</v>
      </c>
      <c r="AL1012" s="41">
        <f>IF(Table1[[#This Row],[Regular Hourly Wage]]&lt;&gt;0,Table1[[#This Row],[Regular Wage Cap]]-Table1[[#This Row],[Regular Hourly Wage]],0)</f>
        <v>0</v>
      </c>
      <c r="AM1012" s="38"/>
      <c r="AN1012" s="41">
        <f>Table1[[#This Row],[Wage Difference]]*Table1[[#This Row],[Post Wage Increase Time Off Accruals (Hours)]]</f>
        <v>0</v>
      </c>
      <c r="AO1012" s="41">
        <f>Table1[[#This Row],[Min Wage Time Off Accrual Expense]]*Table1[[#This Row],[DDS Funding Percent]]</f>
        <v>0</v>
      </c>
      <c r="AP1012" s="1"/>
      <c r="AQ1012" s="18"/>
    </row>
    <row r="1013" spans="3:43" x14ac:dyDescent="0.25">
      <c r="C1013" s="58"/>
      <c r="D1013" s="57"/>
      <c r="K1013" s="41">
        <f>SUM(Table1[[#This Row],[Regular Wages]],Table1[[#This Row],[OvertimeWages]],Table1[[#This Row],[Holiday Wages]],Table1[[#This Row],[Incentive Payments]])</f>
        <v>0</v>
      </c>
      <c r="L1013" s="38"/>
      <c r="M1013" s="38"/>
      <c r="N1013" s="38"/>
      <c r="O1013" s="38"/>
      <c r="P1013" s="38"/>
      <c r="Q1013" s="38"/>
      <c r="R1013" s="38"/>
      <c r="S1013" s="41">
        <f>SUM(Table1[[#This Row],[Regular Wages2]],Table1[[#This Row],[OvertimeWages4]],Table1[[#This Row],[Holiday Wages6]],Table1[[#This Row],[Incentive Payments8]])</f>
        <v>0</v>
      </c>
      <c r="T1013" s="41">
        <f>SUM(Table1[[#This Row],[Total Pre Min Wage Wages]],Table1[[#This Row],[Total After Min Wage Wages]])</f>
        <v>0</v>
      </c>
      <c r="U1013" s="41">
        <f>IFERROR(IF(OR(Table1[[#This Row],[Regular Hours]]=0,Table1[[#This Row],[Regular Hours]]=""),VLOOKUP(Table1[[#This Row],[Position Title]],startingWages!$A$2:$D$200,2, FALSE),Table1[[#This Row],[Regular Wages]]/Table1[[#This Row],[Regular Hours]]),0)</f>
        <v>0</v>
      </c>
      <c r="V1013" s="41">
        <f>IF(OR(Table1[[#This Row],[OvertimeHours]]="",Table1[[#This Row],[OvertimeHours]]=0),Table1[[#This Row],[Regular Hourly Wage]]*1.5,Table1[[#This Row],[OvertimeWages]]/Table1[[#This Row],[OvertimeHours]])</f>
        <v>0</v>
      </c>
      <c r="W1013" s="41">
        <f>IF(OR(Table1[[#This Row],[Holiday Hours]]="",Table1[[#This Row],[Holiday Hours]]=0),Table1[[#This Row],[Regular Hourly Wage]],Table1[[#This Row],[Holiday Wages]]/Table1[[#This Row],[Holiday Hours]])</f>
        <v>0</v>
      </c>
      <c r="X1013" s="41" t="str">
        <f>IF(Table1[[#This Row],[Regular Hourly Wage]]&lt;14.05,"$14.75",IF(Table1[[#This Row],[Regular Hourly Wage]]&lt;30,"5%","None"))</f>
        <v>$14.75</v>
      </c>
      <c r="Y1013" s="41">
        <f>IF(Table1[[#This Row],[Wage Category]]="5%",Table1[[#This Row],[Regular Hourly Wage]]*1.05,IF(Table1[[#This Row],[Wage Category]]="$14.75",14.75,Table1[[#This Row],[Regular Hourly Wage]]))</f>
        <v>14.75</v>
      </c>
      <c r="Z1013" s="41">
        <f>(1+IF(Table1[[#This Row],[Regular Hourly Wage]]=0,0.5,(Table1[[#This Row],[Overtime Hourly Wage]]-Table1[[#This Row],[Regular Hourly Wage]])/Table1[[#This Row],[Regular Hourly Wage]]))*Table1[[#This Row],[Regular Wage Cap]]</f>
        <v>22.125</v>
      </c>
      <c r="AA1013" s="41">
        <f>(1+IF(Table1[[#This Row],[Regular Hourly Wage]]=0,0,(Table1[[#This Row],[Holiday Hourly Wage]]-Table1[[#This Row],[Regular Hourly Wage]])/Table1[[#This Row],[Regular Hourly Wage]]))*Table1[[#This Row],[Regular Wage Cap]]</f>
        <v>14.75</v>
      </c>
      <c r="AB1013" s="41">
        <f>Table1[[#This Row],[Regular Hours3]]*Table1[[#This Row],[Regular Hourly Wage]]</f>
        <v>0</v>
      </c>
      <c r="AC1013" s="41">
        <f>Table1[[#This Row],[OvertimeHours5]]*Table1[[#This Row],[Overtime Hourly Wage]]</f>
        <v>0</v>
      </c>
      <c r="AD1013" s="41">
        <f>Table1[[#This Row],[Holiday Hours7]]*Table1[[#This Row],[Holiday Hourly Wage]]</f>
        <v>0</v>
      </c>
      <c r="AE1013" s="41">
        <f>SUM(Table1[[#This Row],[Regular10]:[Holiday12]])</f>
        <v>0</v>
      </c>
      <c r="AF1013" s="41">
        <f>Table1[[#This Row],[Regular Hours3]]*Table1[[#This Row],[Regular Wage Cap]]</f>
        <v>0</v>
      </c>
      <c r="AG1013" s="41">
        <f>Table1[[#This Row],[OvertimeHours5]]*Table1[[#This Row],[Overtime Wage Cap]]</f>
        <v>0</v>
      </c>
      <c r="AH1013" s="41">
        <f>Table1[[#This Row],[Holiday Hours7]]*Table1[[#This Row],[Holiday Wage Cap]]</f>
        <v>0</v>
      </c>
      <c r="AI1013" s="41">
        <f>SUM(Table1[[#This Row],[Regular]:[Holiday]])</f>
        <v>0</v>
      </c>
      <c r="AJ1013" s="41">
        <f>IF(Table1[[#This Row],[Total]]=0,0,Table1[[#This Row],[Total2]]-Table1[[#This Row],[Total]])</f>
        <v>0</v>
      </c>
      <c r="AK1013" s="41">
        <f>Table1[[#This Row],[Difference]]*Table1[[#This Row],[DDS Funding Percent]]</f>
        <v>0</v>
      </c>
      <c r="AL1013" s="41">
        <f>IF(Table1[[#This Row],[Regular Hourly Wage]]&lt;&gt;0,Table1[[#This Row],[Regular Wage Cap]]-Table1[[#This Row],[Regular Hourly Wage]],0)</f>
        <v>0</v>
      </c>
      <c r="AM1013" s="38"/>
      <c r="AN1013" s="41">
        <f>Table1[[#This Row],[Wage Difference]]*Table1[[#This Row],[Post Wage Increase Time Off Accruals (Hours)]]</f>
        <v>0</v>
      </c>
      <c r="AO1013" s="41">
        <f>Table1[[#This Row],[Min Wage Time Off Accrual Expense]]*Table1[[#This Row],[DDS Funding Percent]]</f>
        <v>0</v>
      </c>
      <c r="AP1013" s="1"/>
      <c r="AQ1013" s="18"/>
    </row>
    <row r="1014" spans="3:43" x14ac:dyDescent="0.25">
      <c r="C1014" s="58"/>
      <c r="D1014" s="57"/>
      <c r="K1014" s="41">
        <f>SUM(Table1[[#This Row],[Regular Wages]],Table1[[#This Row],[OvertimeWages]],Table1[[#This Row],[Holiday Wages]],Table1[[#This Row],[Incentive Payments]])</f>
        <v>0</v>
      </c>
      <c r="L1014" s="38"/>
      <c r="M1014" s="38"/>
      <c r="N1014" s="38"/>
      <c r="O1014" s="38"/>
      <c r="P1014" s="38"/>
      <c r="Q1014" s="38"/>
      <c r="R1014" s="38"/>
      <c r="S1014" s="41">
        <f>SUM(Table1[[#This Row],[Regular Wages2]],Table1[[#This Row],[OvertimeWages4]],Table1[[#This Row],[Holiday Wages6]],Table1[[#This Row],[Incentive Payments8]])</f>
        <v>0</v>
      </c>
      <c r="T1014" s="41">
        <f>SUM(Table1[[#This Row],[Total Pre Min Wage Wages]],Table1[[#This Row],[Total After Min Wage Wages]])</f>
        <v>0</v>
      </c>
      <c r="U1014" s="41">
        <f>IFERROR(IF(OR(Table1[[#This Row],[Regular Hours]]=0,Table1[[#This Row],[Regular Hours]]=""),VLOOKUP(Table1[[#This Row],[Position Title]],startingWages!$A$2:$D$200,2, FALSE),Table1[[#This Row],[Regular Wages]]/Table1[[#This Row],[Regular Hours]]),0)</f>
        <v>0</v>
      </c>
      <c r="V1014" s="41">
        <f>IF(OR(Table1[[#This Row],[OvertimeHours]]="",Table1[[#This Row],[OvertimeHours]]=0),Table1[[#This Row],[Regular Hourly Wage]]*1.5,Table1[[#This Row],[OvertimeWages]]/Table1[[#This Row],[OvertimeHours]])</f>
        <v>0</v>
      </c>
      <c r="W1014" s="41">
        <f>IF(OR(Table1[[#This Row],[Holiday Hours]]="",Table1[[#This Row],[Holiday Hours]]=0),Table1[[#This Row],[Regular Hourly Wage]],Table1[[#This Row],[Holiday Wages]]/Table1[[#This Row],[Holiday Hours]])</f>
        <v>0</v>
      </c>
      <c r="X1014" s="41" t="str">
        <f>IF(Table1[[#This Row],[Regular Hourly Wage]]&lt;14.05,"$14.75",IF(Table1[[#This Row],[Regular Hourly Wage]]&lt;30,"5%","None"))</f>
        <v>$14.75</v>
      </c>
      <c r="Y1014" s="41">
        <f>IF(Table1[[#This Row],[Wage Category]]="5%",Table1[[#This Row],[Regular Hourly Wage]]*1.05,IF(Table1[[#This Row],[Wage Category]]="$14.75",14.75,Table1[[#This Row],[Regular Hourly Wage]]))</f>
        <v>14.75</v>
      </c>
      <c r="Z1014" s="41">
        <f>(1+IF(Table1[[#This Row],[Regular Hourly Wage]]=0,0.5,(Table1[[#This Row],[Overtime Hourly Wage]]-Table1[[#This Row],[Regular Hourly Wage]])/Table1[[#This Row],[Regular Hourly Wage]]))*Table1[[#This Row],[Regular Wage Cap]]</f>
        <v>22.125</v>
      </c>
      <c r="AA1014" s="41">
        <f>(1+IF(Table1[[#This Row],[Regular Hourly Wage]]=0,0,(Table1[[#This Row],[Holiday Hourly Wage]]-Table1[[#This Row],[Regular Hourly Wage]])/Table1[[#This Row],[Regular Hourly Wage]]))*Table1[[#This Row],[Regular Wage Cap]]</f>
        <v>14.75</v>
      </c>
      <c r="AB1014" s="41">
        <f>Table1[[#This Row],[Regular Hours3]]*Table1[[#This Row],[Regular Hourly Wage]]</f>
        <v>0</v>
      </c>
      <c r="AC1014" s="41">
        <f>Table1[[#This Row],[OvertimeHours5]]*Table1[[#This Row],[Overtime Hourly Wage]]</f>
        <v>0</v>
      </c>
      <c r="AD1014" s="41">
        <f>Table1[[#This Row],[Holiday Hours7]]*Table1[[#This Row],[Holiday Hourly Wage]]</f>
        <v>0</v>
      </c>
      <c r="AE1014" s="41">
        <f>SUM(Table1[[#This Row],[Regular10]:[Holiday12]])</f>
        <v>0</v>
      </c>
      <c r="AF1014" s="41">
        <f>Table1[[#This Row],[Regular Hours3]]*Table1[[#This Row],[Regular Wage Cap]]</f>
        <v>0</v>
      </c>
      <c r="AG1014" s="41">
        <f>Table1[[#This Row],[OvertimeHours5]]*Table1[[#This Row],[Overtime Wage Cap]]</f>
        <v>0</v>
      </c>
      <c r="AH1014" s="41">
        <f>Table1[[#This Row],[Holiday Hours7]]*Table1[[#This Row],[Holiday Wage Cap]]</f>
        <v>0</v>
      </c>
      <c r="AI1014" s="41">
        <f>SUM(Table1[[#This Row],[Regular]:[Holiday]])</f>
        <v>0</v>
      </c>
      <c r="AJ1014" s="41">
        <f>IF(Table1[[#This Row],[Total]]=0,0,Table1[[#This Row],[Total2]]-Table1[[#This Row],[Total]])</f>
        <v>0</v>
      </c>
      <c r="AK1014" s="41">
        <f>Table1[[#This Row],[Difference]]*Table1[[#This Row],[DDS Funding Percent]]</f>
        <v>0</v>
      </c>
      <c r="AL1014" s="41">
        <f>IF(Table1[[#This Row],[Regular Hourly Wage]]&lt;&gt;0,Table1[[#This Row],[Regular Wage Cap]]-Table1[[#This Row],[Regular Hourly Wage]],0)</f>
        <v>0</v>
      </c>
      <c r="AM1014" s="38"/>
      <c r="AN1014" s="41">
        <f>Table1[[#This Row],[Wage Difference]]*Table1[[#This Row],[Post Wage Increase Time Off Accruals (Hours)]]</f>
        <v>0</v>
      </c>
      <c r="AO1014" s="41">
        <f>Table1[[#This Row],[Min Wage Time Off Accrual Expense]]*Table1[[#This Row],[DDS Funding Percent]]</f>
        <v>0</v>
      </c>
      <c r="AP1014" s="1"/>
      <c r="AQ1014" s="18"/>
    </row>
    <row r="1015" spans="3:43" x14ac:dyDescent="0.25">
      <c r="C1015" s="58"/>
      <c r="D1015" s="57"/>
      <c r="K1015" s="41">
        <f>SUM(Table1[[#This Row],[Regular Wages]],Table1[[#This Row],[OvertimeWages]],Table1[[#This Row],[Holiday Wages]],Table1[[#This Row],[Incentive Payments]])</f>
        <v>0</v>
      </c>
      <c r="L1015" s="38"/>
      <c r="M1015" s="38"/>
      <c r="N1015" s="38"/>
      <c r="O1015" s="38"/>
      <c r="P1015" s="38"/>
      <c r="Q1015" s="38"/>
      <c r="R1015" s="38"/>
      <c r="S1015" s="41">
        <f>SUM(Table1[[#This Row],[Regular Wages2]],Table1[[#This Row],[OvertimeWages4]],Table1[[#This Row],[Holiday Wages6]],Table1[[#This Row],[Incentive Payments8]])</f>
        <v>0</v>
      </c>
      <c r="T1015" s="41">
        <f>SUM(Table1[[#This Row],[Total Pre Min Wage Wages]],Table1[[#This Row],[Total After Min Wage Wages]])</f>
        <v>0</v>
      </c>
      <c r="U1015" s="41">
        <f>IFERROR(IF(OR(Table1[[#This Row],[Regular Hours]]=0,Table1[[#This Row],[Regular Hours]]=""),VLOOKUP(Table1[[#This Row],[Position Title]],startingWages!$A$2:$D$200,2, FALSE),Table1[[#This Row],[Regular Wages]]/Table1[[#This Row],[Regular Hours]]),0)</f>
        <v>0</v>
      </c>
      <c r="V1015" s="41">
        <f>IF(OR(Table1[[#This Row],[OvertimeHours]]="",Table1[[#This Row],[OvertimeHours]]=0),Table1[[#This Row],[Regular Hourly Wage]]*1.5,Table1[[#This Row],[OvertimeWages]]/Table1[[#This Row],[OvertimeHours]])</f>
        <v>0</v>
      </c>
      <c r="W1015" s="41">
        <f>IF(OR(Table1[[#This Row],[Holiday Hours]]="",Table1[[#This Row],[Holiday Hours]]=0),Table1[[#This Row],[Regular Hourly Wage]],Table1[[#This Row],[Holiday Wages]]/Table1[[#This Row],[Holiday Hours]])</f>
        <v>0</v>
      </c>
      <c r="X1015" s="41" t="str">
        <f>IF(Table1[[#This Row],[Regular Hourly Wage]]&lt;14.05,"$14.75",IF(Table1[[#This Row],[Regular Hourly Wage]]&lt;30,"5%","None"))</f>
        <v>$14.75</v>
      </c>
      <c r="Y1015" s="41">
        <f>IF(Table1[[#This Row],[Wage Category]]="5%",Table1[[#This Row],[Regular Hourly Wage]]*1.05,IF(Table1[[#This Row],[Wage Category]]="$14.75",14.75,Table1[[#This Row],[Regular Hourly Wage]]))</f>
        <v>14.75</v>
      </c>
      <c r="Z1015" s="41">
        <f>(1+IF(Table1[[#This Row],[Regular Hourly Wage]]=0,0.5,(Table1[[#This Row],[Overtime Hourly Wage]]-Table1[[#This Row],[Regular Hourly Wage]])/Table1[[#This Row],[Regular Hourly Wage]]))*Table1[[#This Row],[Regular Wage Cap]]</f>
        <v>22.125</v>
      </c>
      <c r="AA1015" s="41">
        <f>(1+IF(Table1[[#This Row],[Regular Hourly Wage]]=0,0,(Table1[[#This Row],[Holiday Hourly Wage]]-Table1[[#This Row],[Regular Hourly Wage]])/Table1[[#This Row],[Regular Hourly Wage]]))*Table1[[#This Row],[Regular Wage Cap]]</f>
        <v>14.75</v>
      </c>
      <c r="AB1015" s="41">
        <f>Table1[[#This Row],[Regular Hours3]]*Table1[[#This Row],[Regular Hourly Wage]]</f>
        <v>0</v>
      </c>
      <c r="AC1015" s="41">
        <f>Table1[[#This Row],[OvertimeHours5]]*Table1[[#This Row],[Overtime Hourly Wage]]</f>
        <v>0</v>
      </c>
      <c r="AD1015" s="41">
        <f>Table1[[#This Row],[Holiday Hours7]]*Table1[[#This Row],[Holiday Hourly Wage]]</f>
        <v>0</v>
      </c>
      <c r="AE1015" s="41">
        <f>SUM(Table1[[#This Row],[Regular10]:[Holiday12]])</f>
        <v>0</v>
      </c>
      <c r="AF1015" s="41">
        <f>Table1[[#This Row],[Regular Hours3]]*Table1[[#This Row],[Regular Wage Cap]]</f>
        <v>0</v>
      </c>
      <c r="AG1015" s="41">
        <f>Table1[[#This Row],[OvertimeHours5]]*Table1[[#This Row],[Overtime Wage Cap]]</f>
        <v>0</v>
      </c>
      <c r="AH1015" s="41">
        <f>Table1[[#This Row],[Holiday Hours7]]*Table1[[#This Row],[Holiday Wage Cap]]</f>
        <v>0</v>
      </c>
      <c r="AI1015" s="41">
        <f>SUM(Table1[[#This Row],[Regular]:[Holiday]])</f>
        <v>0</v>
      </c>
      <c r="AJ1015" s="41">
        <f>IF(Table1[[#This Row],[Total]]=0,0,Table1[[#This Row],[Total2]]-Table1[[#This Row],[Total]])</f>
        <v>0</v>
      </c>
      <c r="AK1015" s="41">
        <f>Table1[[#This Row],[Difference]]*Table1[[#This Row],[DDS Funding Percent]]</f>
        <v>0</v>
      </c>
      <c r="AL1015" s="41">
        <f>IF(Table1[[#This Row],[Regular Hourly Wage]]&lt;&gt;0,Table1[[#This Row],[Regular Wage Cap]]-Table1[[#This Row],[Regular Hourly Wage]],0)</f>
        <v>0</v>
      </c>
      <c r="AM1015" s="38"/>
      <c r="AN1015" s="41">
        <f>Table1[[#This Row],[Wage Difference]]*Table1[[#This Row],[Post Wage Increase Time Off Accruals (Hours)]]</f>
        <v>0</v>
      </c>
      <c r="AO1015" s="41">
        <f>Table1[[#This Row],[Min Wage Time Off Accrual Expense]]*Table1[[#This Row],[DDS Funding Percent]]</f>
        <v>0</v>
      </c>
      <c r="AP1015" s="1"/>
      <c r="AQ1015" s="18"/>
    </row>
    <row r="1016" spans="3:43" x14ac:dyDescent="0.25">
      <c r="C1016" s="58"/>
      <c r="D1016" s="57"/>
      <c r="K1016" s="41">
        <f>SUM(Table1[[#This Row],[Regular Wages]],Table1[[#This Row],[OvertimeWages]],Table1[[#This Row],[Holiday Wages]],Table1[[#This Row],[Incentive Payments]])</f>
        <v>0</v>
      </c>
      <c r="L1016" s="38"/>
      <c r="M1016" s="38"/>
      <c r="N1016" s="38"/>
      <c r="O1016" s="38"/>
      <c r="P1016" s="38"/>
      <c r="Q1016" s="38"/>
      <c r="R1016" s="38"/>
      <c r="S1016" s="41">
        <f>SUM(Table1[[#This Row],[Regular Wages2]],Table1[[#This Row],[OvertimeWages4]],Table1[[#This Row],[Holiday Wages6]],Table1[[#This Row],[Incentive Payments8]])</f>
        <v>0</v>
      </c>
      <c r="T1016" s="41">
        <f>SUM(Table1[[#This Row],[Total Pre Min Wage Wages]],Table1[[#This Row],[Total After Min Wage Wages]])</f>
        <v>0</v>
      </c>
      <c r="U1016" s="41">
        <f>IFERROR(IF(OR(Table1[[#This Row],[Regular Hours]]=0,Table1[[#This Row],[Regular Hours]]=""),VLOOKUP(Table1[[#This Row],[Position Title]],startingWages!$A$2:$D$200,2, FALSE),Table1[[#This Row],[Regular Wages]]/Table1[[#This Row],[Regular Hours]]),0)</f>
        <v>0</v>
      </c>
      <c r="V1016" s="41">
        <f>IF(OR(Table1[[#This Row],[OvertimeHours]]="",Table1[[#This Row],[OvertimeHours]]=0),Table1[[#This Row],[Regular Hourly Wage]]*1.5,Table1[[#This Row],[OvertimeWages]]/Table1[[#This Row],[OvertimeHours]])</f>
        <v>0</v>
      </c>
      <c r="W1016" s="41">
        <f>IF(OR(Table1[[#This Row],[Holiday Hours]]="",Table1[[#This Row],[Holiday Hours]]=0),Table1[[#This Row],[Regular Hourly Wage]],Table1[[#This Row],[Holiday Wages]]/Table1[[#This Row],[Holiday Hours]])</f>
        <v>0</v>
      </c>
      <c r="X1016" s="41" t="str">
        <f>IF(Table1[[#This Row],[Regular Hourly Wage]]&lt;14.05,"$14.75",IF(Table1[[#This Row],[Regular Hourly Wage]]&lt;30,"5%","None"))</f>
        <v>$14.75</v>
      </c>
      <c r="Y1016" s="41">
        <f>IF(Table1[[#This Row],[Wage Category]]="5%",Table1[[#This Row],[Regular Hourly Wage]]*1.05,IF(Table1[[#This Row],[Wage Category]]="$14.75",14.75,Table1[[#This Row],[Regular Hourly Wage]]))</f>
        <v>14.75</v>
      </c>
      <c r="Z1016" s="41">
        <f>(1+IF(Table1[[#This Row],[Regular Hourly Wage]]=0,0.5,(Table1[[#This Row],[Overtime Hourly Wage]]-Table1[[#This Row],[Regular Hourly Wage]])/Table1[[#This Row],[Regular Hourly Wage]]))*Table1[[#This Row],[Regular Wage Cap]]</f>
        <v>22.125</v>
      </c>
      <c r="AA1016" s="41">
        <f>(1+IF(Table1[[#This Row],[Regular Hourly Wage]]=0,0,(Table1[[#This Row],[Holiday Hourly Wage]]-Table1[[#This Row],[Regular Hourly Wage]])/Table1[[#This Row],[Regular Hourly Wage]]))*Table1[[#This Row],[Regular Wage Cap]]</f>
        <v>14.75</v>
      </c>
      <c r="AB1016" s="41">
        <f>Table1[[#This Row],[Regular Hours3]]*Table1[[#This Row],[Regular Hourly Wage]]</f>
        <v>0</v>
      </c>
      <c r="AC1016" s="41">
        <f>Table1[[#This Row],[OvertimeHours5]]*Table1[[#This Row],[Overtime Hourly Wage]]</f>
        <v>0</v>
      </c>
      <c r="AD1016" s="41">
        <f>Table1[[#This Row],[Holiday Hours7]]*Table1[[#This Row],[Holiday Hourly Wage]]</f>
        <v>0</v>
      </c>
      <c r="AE1016" s="41">
        <f>SUM(Table1[[#This Row],[Regular10]:[Holiday12]])</f>
        <v>0</v>
      </c>
      <c r="AF1016" s="41">
        <f>Table1[[#This Row],[Regular Hours3]]*Table1[[#This Row],[Regular Wage Cap]]</f>
        <v>0</v>
      </c>
      <c r="AG1016" s="41">
        <f>Table1[[#This Row],[OvertimeHours5]]*Table1[[#This Row],[Overtime Wage Cap]]</f>
        <v>0</v>
      </c>
      <c r="AH1016" s="41">
        <f>Table1[[#This Row],[Holiday Hours7]]*Table1[[#This Row],[Holiday Wage Cap]]</f>
        <v>0</v>
      </c>
      <c r="AI1016" s="41">
        <f>SUM(Table1[[#This Row],[Regular]:[Holiday]])</f>
        <v>0</v>
      </c>
      <c r="AJ1016" s="41">
        <f>IF(Table1[[#This Row],[Total]]=0,0,Table1[[#This Row],[Total2]]-Table1[[#This Row],[Total]])</f>
        <v>0</v>
      </c>
      <c r="AK1016" s="41">
        <f>Table1[[#This Row],[Difference]]*Table1[[#This Row],[DDS Funding Percent]]</f>
        <v>0</v>
      </c>
      <c r="AL1016" s="41">
        <f>IF(Table1[[#This Row],[Regular Hourly Wage]]&lt;&gt;0,Table1[[#This Row],[Regular Wage Cap]]-Table1[[#This Row],[Regular Hourly Wage]],0)</f>
        <v>0</v>
      </c>
      <c r="AM1016" s="38"/>
      <c r="AN1016" s="41">
        <f>Table1[[#This Row],[Wage Difference]]*Table1[[#This Row],[Post Wage Increase Time Off Accruals (Hours)]]</f>
        <v>0</v>
      </c>
      <c r="AO1016" s="41">
        <f>Table1[[#This Row],[Min Wage Time Off Accrual Expense]]*Table1[[#This Row],[DDS Funding Percent]]</f>
        <v>0</v>
      </c>
      <c r="AP1016" s="1"/>
      <c r="AQ1016" s="18"/>
    </row>
    <row r="1017" spans="3:43" x14ac:dyDescent="0.25">
      <c r="C1017" s="58"/>
      <c r="D1017" s="57"/>
      <c r="K1017" s="41">
        <f>SUM(Table1[[#This Row],[Regular Wages]],Table1[[#This Row],[OvertimeWages]],Table1[[#This Row],[Holiday Wages]],Table1[[#This Row],[Incentive Payments]])</f>
        <v>0</v>
      </c>
      <c r="L1017" s="38"/>
      <c r="M1017" s="38"/>
      <c r="N1017" s="38"/>
      <c r="O1017" s="38"/>
      <c r="P1017" s="38"/>
      <c r="Q1017" s="38"/>
      <c r="R1017" s="38"/>
      <c r="S1017" s="41">
        <f>SUM(Table1[[#This Row],[Regular Wages2]],Table1[[#This Row],[OvertimeWages4]],Table1[[#This Row],[Holiday Wages6]],Table1[[#This Row],[Incentive Payments8]])</f>
        <v>0</v>
      </c>
      <c r="T1017" s="41">
        <f>SUM(Table1[[#This Row],[Total Pre Min Wage Wages]],Table1[[#This Row],[Total After Min Wage Wages]])</f>
        <v>0</v>
      </c>
      <c r="U1017" s="41">
        <f>IFERROR(IF(OR(Table1[[#This Row],[Regular Hours]]=0,Table1[[#This Row],[Regular Hours]]=""),VLOOKUP(Table1[[#This Row],[Position Title]],startingWages!$A$2:$D$200,2, FALSE),Table1[[#This Row],[Regular Wages]]/Table1[[#This Row],[Regular Hours]]),0)</f>
        <v>0</v>
      </c>
      <c r="V1017" s="41">
        <f>IF(OR(Table1[[#This Row],[OvertimeHours]]="",Table1[[#This Row],[OvertimeHours]]=0),Table1[[#This Row],[Regular Hourly Wage]]*1.5,Table1[[#This Row],[OvertimeWages]]/Table1[[#This Row],[OvertimeHours]])</f>
        <v>0</v>
      </c>
      <c r="W1017" s="41">
        <f>IF(OR(Table1[[#This Row],[Holiday Hours]]="",Table1[[#This Row],[Holiday Hours]]=0),Table1[[#This Row],[Regular Hourly Wage]],Table1[[#This Row],[Holiday Wages]]/Table1[[#This Row],[Holiday Hours]])</f>
        <v>0</v>
      </c>
      <c r="X1017" s="41" t="str">
        <f>IF(Table1[[#This Row],[Regular Hourly Wage]]&lt;14.05,"$14.75",IF(Table1[[#This Row],[Regular Hourly Wage]]&lt;30,"5%","None"))</f>
        <v>$14.75</v>
      </c>
      <c r="Y1017" s="41">
        <f>IF(Table1[[#This Row],[Wage Category]]="5%",Table1[[#This Row],[Regular Hourly Wage]]*1.05,IF(Table1[[#This Row],[Wage Category]]="$14.75",14.75,Table1[[#This Row],[Regular Hourly Wage]]))</f>
        <v>14.75</v>
      </c>
      <c r="Z1017" s="41">
        <f>(1+IF(Table1[[#This Row],[Regular Hourly Wage]]=0,0.5,(Table1[[#This Row],[Overtime Hourly Wage]]-Table1[[#This Row],[Regular Hourly Wage]])/Table1[[#This Row],[Regular Hourly Wage]]))*Table1[[#This Row],[Regular Wage Cap]]</f>
        <v>22.125</v>
      </c>
      <c r="AA1017" s="41">
        <f>(1+IF(Table1[[#This Row],[Regular Hourly Wage]]=0,0,(Table1[[#This Row],[Holiday Hourly Wage]]-Table1[[#This Row],[Regular Hourly Wage]])/Table1[[#This Row],[Regular Hourly Wage]]))*Table1[[#This Row],[Regular Wage Cap]]</f>
        <v>14.75</v>
      </c>
      <c r="AB1017" s="41">
        <f>Table1[[#This Row],[Regular Hours3]]*Table1[[#This Row],[Regular Hourly Wage]]</f>
        <v>0</v>
      </c>
      <c r="AC1017" s="41">
        <f>Table1[[#This Row],[OvertimeHours5]]*Table1[[#This Row],[Overtime Hourly Wage]]</f>
        <v>0</v>
      </c>
      <c r="AD1017" s="41">
        <f>Table1[[#This Row],[Holiday Hours7]]*Table1[[#This Row],[Holiday Hourly Wage]]</f>
        <v>0</v>
      </c>
      <c r="AE1017" s="41">
        <f>SUM(Table1[[#This Row],[Regular10]:[Holiday12]])</f>
        <v>0</v>
      </c>
      <c r="AF1017" s="41">
        <f>Table1[[#This Row],[Regular Hours3]]*Table1[[#This Row],[Regular Wage Cap]]</f>
        <v>0</v>
      </c>
      <c r="AG1017" s="41">
        <f>Table1[[#This Row],[OvertimeHours5]]*Table1[[#This Row],[Overtime Wage Cap]]</f>
        <v>0</v>
      </c>
      <c r="AH1017" s="41">
        <f>Table1[[#This Row],[Holiday Hours7]]*Table1[[#This Row],[Holiday Wage Cap]]</f>
        <v>0</v>
      </c>
      <c r="AI1017" s="41">
        <f>SUM(Table1[[#This Row],[Regular]:[Holiday]])</f>
        <v>0</v>
      </c>
      <c r="AJ1017" s="41">
        <f>IF(Table1[[#This Row],[Total]]=0,0,Table1[[#This Row],[Total2]]-Table1[[#This Row],[Total]])</f>
        <v>0</v>
      </c>
      <c r="AK1017" s="41">
        <f>Table1[[#This Row],[Difference]]*Table1[[#This Row],[DDS Funding Percent]]</f>
        <v>0</v>
      </c>
      <c r="AL1017" s="41">
        <f>IF(Table1[[#This Row],[Regular Hourly Wage]]&lt;&gt;0,Table1[[#This Row],[Regular Wage Cap]]-Table1[[#This Row],[Regular Hourly Wage]],0)</f>
        <v>0</v>
      </c>
      <c r="AM1017" s="38"/>
      <c r="AN1017" s="41">
        <f>Table1[[#This Row],[Wage Difference]]*Table1[[#This Row],[Post Wage Increase Time Off Accruals (Hours)]]</f>
        <v>0</v>
      </c>
      <c r="AO1017" s="41">
        <f>Table1[[#This Row],[Min Wage Time Off Accrual Expense]]*Table1[[#This Row],[DDS Funding Percent]]</f>
        <v>0</v>
      </c>
      <c r="AP1017" s="1"/>
      <c r="AQ1017" s="18"/>
    </row>
    <row r="1018" spans="3:43" x14ac:dyDescent="0.25">
      <c r="C1018" s="58"/>
      <c r="D1018" s="57"/>
      <c r="K1018" s="41">
        <f>SUM(Table1[[#This Row],[Regular Wages]],Table1[[#This Row],[OvertimeWages]],Table1[[#This Row],[Holiday Wages]],Table1[[#This Row],[Incentive Payments]])</f>
        <v>0</v>
      </c>
      <c r="L1018" s="38"/>
      <c r="M1018" s="38"/>
      <c r="N1018" s="38"/>
      <c r="O1018" s="38"/>
      <c r="P1018" s="38"/>
      <c r="Q1018" s="38"/>
      <c r="R1018" s="38"/>
      <c r="S1018" s="41">
        <f>SUM(Table1[[#This Row],[Regular Wages2]],Table1[[#This Row],[OvertimeWages4]],Table1[[#This Row],[Holiday Wages6]],Table1[[#This Row],[Incentive Payments8]])</f>
        <v>0</v>
      </c>
      <c r="T1018" s="41">
        <f>SUM(Table1[[#This Row],[Total Pre Min Wage Wages]],Table1[[#This Row],[Total After Min Wage Wages]])</f>
        <v>0</v>
      </c>
      <c r="U1018" s="41">
        <f>IFERROR(IF(OR(Table1[[#This Row],[Regular Hours]]=0,Table1[[#This Row],[Regular Hours]]=""),VLOOKUP(Table1[[#This Row],[Position Title]],startingWages!$A$2:$D$200,2, FALSE),Table1[[#This Row],[Regular Wages]]/Table1[[#This Row],[Regular Hours]]),0)</f>
        <v>0</v>
      </c>
      <c r="V1018" s="41">
        <f>IF(OR(Table1[[#This Row],[OvertimeHours]]="",Table1[[#This Row],[OvertimeHours]]=0),Table1[[#This Row],[Regular Hourly Wage]]*1.5,Table1[[#This Row],[OvertimeWages]]/Table1[[#This Row],[OvertimeHours]])</f>
        <v>0</v>
      </c>
      <c r="W1018" s="41">
        <f>IF(OR(Table1[[#This Row],[Holiday Hours]]="",Table1[[#This Row],[Holiday Hours]]=0),Table1[[#This Row],[Regular Hourly Wage]],Table1[[#This Row],[Holiday Wages]]/Table1[[#This Row],[Holiday Hours]])</f>
        <v>0</v>
      </c>
      <c r="X1018" s="41" t="str">
        <f>IF(Table1[[#This Row],[Regular Hourly Wage]]&lt;14.05,"$14.75",IF(Table1[[#This Row],[Regular Hourly Wage]]&lt;30,"5%","None"))</f>
        <v>$14.75</v>
      </c>
      <c r="Y1018" s="41">
        <f>IF(Table1[[#This Row],[Wage Category]]="5%",Table1[[#This Row],[Regular Hourly Wage]]*1.05,IF(Table1[[#This Row],[Wage Category]]="$14.75",14.75,Table1[[#This Row],[Regular Hourly Wage]]))</f>
        <v>14.75</v>
      </c>
      <c r="Z1018" s="41">
        <f>(1+IF(Table1[[#This Row],[Regular Hourly Wage]]=0,0.5,(Table1[[#This Row],[Overtime Hourly Wage]]-Table1[[#This Row],[Regular Hourly Wage]])/Table1[[#This Row],[Regular Hourly Wage]]))*Table1[[#This Row],[Regular Wage Cap]]</f>
        <v>22.125</v>
      </c>
      <c r="AA1018" s="41">
        <f>(1+IF(Table1[[#This Row],[Regular Hourly Wage]]=0,0,(Table1[[#This Row],[Holiday Hourly Wage]]-Table1[[#This Row],[Regular Hourly Wage]])/Table1[[#This Row],[Regular Hourly Wage]]))*Table1[[#This Row],[Regular Wage Cap]]</f>
        <v>14.75</v>
      </c>
      <c r="AB1018" s="41">
        <f>Table1[[#This Row],[Regular Hours3]]*Table1[[#This Row],[Regular Hourly Wage]]</f>
        <v>0</v>
      </c>
      <c r="AC1018" s="41">
        <f>Table1[[#This Row],[OvertimeHours5]]*Table1[[#This Row],[Overtime Hourly Wage]]</f>
        <v>0</v>
      </c>
      <c r="AD1018" s="41">
        <f>Table1[[#This Row],[Holiday Hours7]]*Table1[[#This Row],[Holiday Hourly Wage]]</f>
        <v>0</v>
      </c>
      <c r="AE1018" s="41">
        <f>SUM(Table1[[#This Row],[Regular10]:[Holiday12]])</f>
        <v>0</v>
      </c>
      <c r="AF1018" s="41">
        <f>Table1[[#This Row],[Regular Hours3]]*Table1[[#This Row],[Regular Wage Cap]]</f>
        <v>0</v>
      </c>
      <c r="AG1018" s="41">
        <f>Table1[[#This Row],[OvertimeHours5]]*Table1[[#This Row],[Overtime Wage Cap]]</f>
        <v>0</v>
      </c>
      <c r="AH1018" s="41">
        <f>Table1[[#This Row],[Holiday Hours7]]*Table1[[#This Row],[Holiday Wage Cap]]</f>
        <v>0</v>
      </c>
      <c r="AI1018" s="41">
        <f>SUM(Table1[[#This Row],[Regular]:[Holiday]])</f>
        <v>0</v>
      </c>
      <c r="AJ1018" s="41">
        <f>IF(Table1[[#This Row],[Total]]=0,0,Table1[[#This Row],[Total2]]-Table1[[#This Row],[Total]])</f>
        <v>0</v>
      </c>
      <c r="AK1018" s="41">
        <f>Table1[[#This Row],[Difference]]*Table1[[#This Row],[DDS Funding Percent]]</f>
        <v>0</v>
      </c>
      <c r="AL1018" s="41">
        <f>IF(Table1[[#This Row],[Regular Hourly Wage]]&lt;&gt;0,Table1[[#This Row],[Regular Wage Cap]]-Table1[[#This Row],[Regular Hourly Wage]],0)</f>
        <v>0</v>
      </c>
      <c r="AM1018" s="38"/>
      <c r="AN1018" s="41">
        <f>Table1[[#This Row],[Wage Difference]]*Table1[[#This Row],[Post Wage Increase Time Off Accruals (Hours)]]</f>
        <v>0</v>
      </c>
      <c r="AO1018" s="41">
        <f>Table1[[#This Row],[Min Wage Time Off Accrual Expense]]*Table1[[#This Row],[DDS Funding Percent]]</f>
        <v>0</v>
      </c>
      <c r="AP1018" s="1"/>
      <c r="AQ1018" s="18"/>
    </row>
    <row r="1019" spans="3:43" x14ac:dyDescent="0.25">
      <c r="C1019" s="58"/>
      <c r="D1019" s="57"/>
      <c r="K1019" s="41">
        <f>SUM(Table1[[#This Row],[Regular Wages]],Table1[[#This Row],[OvertimeWages]],Table1[[#This Row],[Holiday Wages]],Table1[[#This Row],[Incentive Payments]])</f>
        <v>0</v>
      </c>
      <c r="L1019" s="38"/>
      <c r="M1019" s="38"/>
      <c r="N1019" s="38"/>
      <c r="O1019" s="38"/>
      <c r="P1019" s="38"/>
      <c r="Q1019" s="38"/>
      <c r="R1019" s="38"/>
      <c r="S1019" s="41">
        <f>SUM(Table1[[#This Row],[Regular Wages2]],Table1[[#This Row],[OvertimeWages4]],Table1[[#This Row],[Holiday Wages6]],Table1[[#This Row],[Incentive Payments8]])</f>
        <v>0</v>
      </c>
      <c r="T1019" s="41">
        <f>SUM(Table1[[#This Row],[Total Pre Min Wage Wages]],Table1[[#This Row],[Total After Min Wage Wages]])</f>
        <v>0</v>
      </c>
      <c r="U1019" s="41">
        <f>IFERROR(IF(OR(Table1[[#This Row],[Regular Hours]]=0,Table1[[#This Row],[Regular Hours]]=""),VLOOKUP(Table1[[#This Row],[Position Title]],startingWages!$A$2:$D$200,2, FALSE),Table1[[#This Row],[Regular Wages]]/Table1[[#This Row],[Regular Hours]]),0)</f>
        <v>0</v>
      </c>
      <c r="V1019" s="41">
        <f>IF(OR(Table1[[#This Row],[OvertimeHours]]="",Table1[[#This Row],[OvertimeHours]]=0),Table1[[#This Row],[Regular Hourly Wage]]*1.5,Table1[[#This Row],[OvertimeWages]]/Table1[[#This Row],[OvertimeHours]])</f>
        <v>0</v>
      </c>
      <c r="W1019" s="41">
        <f>IF(OR(Table1[[#This Row],[Holiday Hours]]="",Table1[[#This Row],[Holiday Hours]]=0),Table1[[#This Row],[Regular Hourly Wage]],Table1[[#This Row],[Holiday Wages]]/Table1[[#This Row],[Holiday Hours]])</f>
        <v>0</v>
      </c>
      <c r="X1019" s="41" t="str">
        <f>IF(Table1[[#This Row],[Regular Hourly Wage]]&lt;14.05,"$14.75",IF(Table1[[#This Row],[Regular Hourly Wage]]&lt;30,"5%","None"))</f>
        <v>$14.75</v>
      </c>
      <c r="Y1019" s="41">
        <f>IF(Table1[[#This Row],[Wage Category]]="5%",Table1[[#This Row],[Regular Hourly Wage]]*1.05,IF(Table1[[#This Row],[Wage Category]]="$14.75",14.75,Table1[[#This Row],[Regular Hourly Wage]]))</f>
        <v>14.75</v>
      </c>
      <c r="Z1019" s="41">
        <f>(1+IF(Table1[[#This Row],[Regular Hourly Wage]]=0,0.5,(Table1[[#This Row],[Overtime Hourly Wage]]-Table1[[#This Row],[Regular Hourly Wage]])/Table1[[#This Row],[Regular Hourly Wage]]))*Table1[[#This Row],[Regular Wage Cap]]</f>
        <v>22.125</v>
      </c>
      <c r="AA1019" s="41">
        <f>(1+IF(Table1[[#This Row],[Regular Hourly Wage]]=0,0,(Table1[[#This Row],[Holiday Hourly Wage]]-Table1[[#This Row],[Regular Hourly Wage]])/Table1[[#This Row],[Regular Hourly Wage]]))*Table1[[#This Row],[Regular Wage Cap]]</f>
        <v>14.75</v>
      </c>
      <c r="AB1019" s="41">
        <f>Table1[[#This Row],[Regular Hours3]]*Table1[[#This Row],[Regular Hourly Wage]]</f>
        <v>0</v>
      </c>
      <c r="AC1019" s="41">
        <f>Table1[[#This Row],[OvertimeHours5]]*Table1[[#This Row],[Overtime Hourly Wage]]</f>
        <v>0</v>
      </c>
      <c r="AD1019" s="41">
        <f>Table1[[#This Row],[Holiday Hours7]]*Table1[[#This Row],[Holiday Hourly Wage]]</f>
        <v>0</v>
      </c>
      <c r="AE1019" s="41">
        <f>SUM(Table1[[#This Row],[Regular10]:[Holiday12]])</f>
        <v>0</v>
      </c>
      <c r="AF1019" s="41">
        <f>Table1[[#This Row],[Regular Hours3]]*Table1[[#This Row],[Regular Wage Cap]]</f>
        <v>0</v>
      </c>
      <c r="AG1019" s="41">
        <f>Table1[[#This Row],[OvertimeHours5]]*Table1[[#This Row],[Overtime Wage Cap]]</f>
        <v>0</v>
      </c>
      <c r="AH1019" s="41">
        <f>Table1[[#This Row],[Holiday Hours7]]*Table1[[#This Row],[Holiday Wage Cap]]</f>
        <v>0</v>
      </c>
      <c r="AI1019" s="41">
        <f>SUM(Table1[[#This Row],[Regular]:[Holiday]])</f>
        <v>0</v>
      </c>
      <c r="AJ1019" s="41">
        <f>IF(Table1[[#This Row],[Total]]=0,0,Table1[[#This Row],[Total2]]-Table1[[#This Row],[Total]])</f>
        <v>0</v>
      </c>
      <c r="AK1019" s="41">
        <f>Table1[[#This Row],[Difference]]*Table1[[#This Row],[DDS Funding Percent]]</f>
        <v>0</v>
      </c>
      <c r="AL1019" s="41">
        <f>IF(Table1[[#This Row],[Regular Hourly Wage]]&lt;&gt;0,Table1[[#This Row],[Regular Wage Cap]]-Table1[[#This Row],[Regular Hourly Wage]],0)</f>
        <v>0</v>
      </c>
      <c r="AM1019" s="38"/>
      <c r="AN1019" s="41">
        <f>Table1[[#This Row],[Wage Difference]]*Table1[[#This Row],[Post Wage Increase Time Off Accruals (Hours)]]</f>
        <v>0</v>
      </c>
      <c r="AO1019" s="41">
        <f>Table1[[#This Row],[Min Wage Time Off Accrual Expense]]*Table1[[#This Row],[DDS Funding Percent]]</f>
        <v>0</v>
      </c>
      <c r="AP1019" s="1"/>
      <c r="AQ1019" s="18"/>
    </row>
    <row r="1020" spans="3:43" x14ac:dyDescent="0.25">
      <c r="C1020" s="58"/>
      <c r="D1020" s="57"/>
      <c r="K1020" s="41">
        <f>SUM(Table1[[#This Row],[Regular Wages]],Table1[[#This Row],[OvertimeWages]],Table1[[#This Row],[Holiday Wages]],Table1[[#This Row],[Incentive Payments]])</f>
        <v>0</v>
      </c>
      <c r="L1020" s="38"/>
      <c r="M1020" s="38"/>
      <c r="N1020" s="38"/>
      <c r="O1020" s="38"/>
      <c r="P1020" s="38"/>
      <c r="Q1020" s="38"/>
      <c r="R1020" s="38"/>
      <c r="S1020" s="41">
        <f>SUM(Table1[[#This Row],[Regular Wages2]],Table1[[#This Row],[OvertimeWages4]],Table1[[#This Row],[Holiday Wages6]],Table1[[#This Row],[Incentive Payments8]])</f>
        <v>0</v>
      </c>
      <c r="T1020" s="41">
        <f>SUM(Table1[[#This Row],[Total Pre Min Wage Wages]],Table1[[#This Row],[Total After Min Wage Wages]])</f>
        <v>0</v>
      </c>
      <c r="U1020" s="41">
        <f>IFERROR(IF(OR(Table1[[#This Row],[Regular Hours]]=0,Table1[[#This Row],[Regular Hours]]=""),VLOOKUP(Table1[[#This Row],[Position Title]],startingWages!$A$2:$D$200,2, FALSE),Table1[[#This Row],[Regular Wages]]/Table1[[#This Row],[Regular Hours]]),0)</f>
        <v>0</v>
      </c>
      <c r="V1020" s="41">
        <f>IF(OR(Table1[[#This Row],[OvertimeHours]]="",Table1[[#This Row],[OvertimeHours]]=0),Table1[[#This Row],[Regular Hourly Wage]]*1.5,Table1[[#This Row],[OvertimeWages]]/Table1[[#This Row],[OvertimeHours]])</f>
        <v>0</v>
      </c>
      <c r="W1020" s="41">
        <f>IF(OR(Table1[[#This Row],[Holiday Hours]]="",Table1[[#This Row],[Holiday Hours]]=0),Table1[[#This Row],[Regular Hourly Wage]],Table1[[#This Row],[Holiday Wages]]/Table1[[#This Row],[Holiday Hours]])</f>
        <v>0</v>
      </c>
      <c r="X1020" s="41" t="str">
        <f>IF(Table1[[#This Row],[Regular Hourly Wage]]&lt;14.05,"$14.75",IF(Table1[[#This Row],[Regular Hourly Wage]]&lt;30,"5%","None"))</f>
        <v>$14.75</v>
      </c>
      <c r="Y1020" s="41">
        <f>IF(Table1[[#This Row],[Wage Category]]="5%",Table1[[#This Row],[Regular Hourly Wage]]*1.05,IF(Table1[[#This Row],[Wage Category]]="$14.75",14.75,Table1[[#This Row],[Regular Hourly Wage]]))</f>
        <v>14.75</v>
      </c>
      <c r="Z1020" s="41">
        <f>(1+IF(Table1[[#This Row],[Regular Hourly Wage]]=0,0.5,(Table1[[#This Row],[Overtime Hourly Wage]]-Table1[[#This Row],[Regular Hourly Wage]])/Table1[[#This Row],[Regular Hourly Wage]]))*Table1[[#This Row],[Regular Wage Cap]]</f>
        <v>22.125</v>
      </c>
      <c r="AA1020" s="41">
        <f>(1+IF(Table1[[#This Row],[Regular Hourly Wage]]=0,0,(Table1[[#This Row],[Holiday Hourly Wage]]-Table1[[#This Row],[Regular Hourly Wage]])/Table1[[#This Row],[Regular Hourly Wage]]))*Table1[[#This Row],[Regular Wage Cap]]</f>
        <v>14.75</v>
      </c>
      <c r="AB1020" s="41">
        <f>Table1[[#This Row],[Regular Hours3]]*Table1[[#This Row],[Regular Hourly Wage]]</f>
        <v>0</v>
      </c>
      <c r="AC1020" s="41">
        <f>Table1[[#This Row],[OvertimeHours5]]*Table1[[#This Row],[Overtime Hourly Wage]]</f>
        <v>0</v>
      </c>
      <c r="AD1020" s="41">
        <f>Table1[[#This Row],[Holiday Hours7]]*Table1[[#This Row],[Holiday Hourly Wage]]</f>
        <v>0</v>
      </c>
      <c r="AE1020" s="41">
        <f>SUM(Table1[[#This Row],[Regular10]:[Holiday12]])</f>
        <v>0</v>
      </c>
      <c r="AF1020" s="41">
        <f>Table1[[#This Row],[Regular Hours3]]*Table1[[#This Row],[Regular Wage Cap]]</f>
        <v>0</v>
      </c>
      <c r="AG1020" s="41">
        <f>Table1[[#This Row],[OvertimeHours5]]*Table1[[#This Row],[Overtime Wage Cap]]</f>
        <v>0</v>
      </c>
      <c r="AH1020" s="41">
        <f>Table1[[#This Row],[Holiday Hours7]]*Table1[[#This Row],[Holiday Wage Cap]]</f>
        <v>0</v>
      </c>
      <c r="AI1020" s="41">
        <f>SUM(Table1[[#This Row],[Regular]:[Holiday]])</f>
        <v>0</v>
      </c>
      <c r="AJ1020" s="41">
        <f>IF(Table1[[#This Row],[Total]]=0,0,Table1[[#This Row],[Total2]]-Table1[[#This Row],[Total]])</f>
        <v>0</v>
      </c>
      <c r="AK1020" s="41">
        <f>Table1[[#This Row],[Difference]]*Table1[[#This Row],[DDS Funding Percent]]</f>
        <v>0</v>
      </c>
      <c r="AL1020" s="41">
        <f>IF(Table1[[#This Row],[Regular Hourly Wage]]&lt;&gt;0,Table1[[#This Row],[Regular Wage Cap]]-Table1[[#This Row],[Regular Hourly Wage]],0)</f>
        <v>0</v>
      </c>
      <c r="AM1020" s="38"/>
      <c r="AN1020" s="41">
        <f>Table1[[#This Row],[Wage Difference]]*Table1[[#This Row],[Post Wage Increase Time Off Accruals (Hours)]]</f>
        <v>0</v>
      </c>
      <c r="AO1020" s="41">
        <f>Table1[[#This Row],[Min Wage Time Off Accrual Expense]]*Table1[[#This Row],[DDS Funding Percent]]</f>
        <v>0</v>
      </c>
      <c r="AP1020" s="1"/>
      <c r="AQ1020" s="18"/>
    </row>
    <row r="1021" spans="3:43" x14ac:dyDescent="0.25">
      <c r="C1021" s="58"/>
      <c r="D1021" s="57"/>
      <c r="K1021" s="41">
        <f>SUM(Table1[[#This Row],[Regular Wages]],Table1[[#This Row],[OvertimeWages]],Table1[[#This Row],[Holiday Wages]],Table1[[#This Row],[Incentive Payments]])</f>
        <v>0</v>
      </c>
      <c r="L1021" s="38"/>
      <c r="M1021" s="38"/>
      <c r="N1021" s="38"/>
      <c r="O1021" s="38"/>
      <c r="P1021" s="38"/>
      <c r="Q1021" s="38"/>
      <c r="R1021" s="38"/>
      <c r="S1021" s="41">
        <f>SUM(Table1[[#This Row],[Regular Wages2]],Table1[[#This Row],[OvertimeWages4]],Table1[[#This Row],[Holiday Wages6]],Table1[[#This Row],[Incentive Payments8]])</f>
        <v>0</v>
      </c>
      <c r="T1021" s="41">
        <f>SUM(Table1[[#This Row],[Total Pre Min Wage Wages]],Table1[[#This Row],[Total After Min Wage Wages]])</f>
        <v>0</v>
      </c>
      <c r="U1021" s="41">
        <f>IFERROR(IF(OR(Table1[[#This Row],[Regular Hours]]=0,Table1[[#This Row],[Regular Hours]]=""),VLOOKUP(Table1[[#This Row],[Position Title]],startingWages!$A$2:$D$200,2, FALSE),Table1[[#This Row],[Regular Wages]]/Table1[[#This Row],[Regular Hours]]),0)</f>
        <v>0</v>
      </c>
      <c r="V1021" s="41">
        <f>IF(OR(Table1[[#This Row],[OvertimeHours]]="",Table1[[#This Row],[OvertimeHours]]=0),Table1[[#This Row],[Regular Hourly Wage]]*1.5,Table1[[#This Row],[OvertimeWages]]/Table1[[#This Row],[OvertimeHours]])</f>
        <v>0</v>
      </c>
      <c r="W1021" s="41">
        <f>IF(OR(Table1[[#This Row],[Holiday Hours]]="",Table1[[#This Row],[Holiday Hours]]=0),Table1[[#This Row],[Regular Hourly Wage]],Table1[[#This Row],[Holiday Wages]]/Table1[[#This Row],[Holiday Hours]])</f>
        <v>0</v>
      </c>
      <c r="X1021" s="41" t="str">
        <f>IF(Table1[[#This Row],[Regular Hourly Wage]]&lt;14.05,"$14.75",IF(Table1[[#This Row],[Regular Hourly Wage]]&lt;30,"5%","None"))</f>
        <v>$14.75</v>
      </c>
      <c r="Y1021" s="41">
        <f>IF(Table1[[#This Row],[Wage Category]]="5%",Table1[[#This Row],[Regular Hourly Wage]]*1.05,IF(Table1[[#This Row],[Wage Category]]="$14.75",14.75,Table1[[#This Row],[Regular Hourly Wage]]))</f>
        <v>14.75</v>
      </c>
      <c r="Z1021" s="41">
        <f>(1+IF(Table1[[#This Row],[Regular Hourly Wage]]=0,0.5,(Table1[[#This Row],[Overtime Hourly Wage]]-Table1[[#This Row],[Regular Hourly Wage]])/Table1[[#This Row],[Regular Hourly Wage]]))*Table1[[#This Row],[Regular Wage Cap]]</f>
        <v>22.125</v>
      </c>
      <c r="AA1021" s="41">
        <f>(1+IF(Table1[[#This Row],[Regular Hourly Wage]]=0,0,(Table1[[#This Row],[Holiday Hourly Wage]]-Table1[[#This Row],[Regular Hourly Wage]])/Table1[[#This Row],[Regular Hourly Wage]]))*Table1[[#This Row],[Regular Wage Cap]]</f>
        <v>14.75</v>
      </c>
      <c r="AB1021" s="41">
        <f>Table1[[#This Row],[Regular Hours3]]*Table1[[#This Row],[Regular Hourly Wage]]</f>
        <v>0</v>
      </c>
      <c r="AC1021" s="41">
        <f>Table1[[#This Row],[OvertimeHours5]]*Table1[[#This Row],[Overtime Hourly Wage]]</f>
        <v>0</v>
      </c>
      <c r="AD1021" s="41">
        <f>Table1[[#This Row],[Holiday Hours7]]*Table1[[#This Row],[Holiday Hourly Wage]]</f>
        <v>0</v>
      </c>
      <c r="AE1021" s="41">
        <f>SUM(Table1[[#This Row],[Regular10]:[Holiday12]])</f>
        <v>0</v>
      </c>
      <c r="AF1021" s="41">
        <f>Table1[[#This Row],[Regular Hours3]]*Table1[[#This Row],[Regular Wage Cap]]</f>
        <v>0</v>
      </c>
      <c r="AG1021" s="41">
        <f>Table1[[#This Row],[OvertimeHours5]]*Table1[[#This Row],[Overtime Wage Cap]]</f>
        <v>0</v>
      </c>
      <c r="AH1021" s="41">
        <f>Table1[[#This Row],[Holiday Hours7]]*Table1[[#This Row],[Holiday Wage Cap]]</f>
        <v>0</v>
      </c>
      <c r="AI1021" s="41">
        <f>SUM(Table1[[#This Row],[Regular]:[Holiday]])</f>
        <v>0</v>
      </c>
      <c r="AJ1021" s="41">
        <f>IF(Table1[[#This Row],[Total]]=0,0,Table1[[#This Row],[Total2]]-Table1[[#This Row],[Total]])</f>
        <v>0</v>
      </c>
      <c r="AK1021" s="41">
        <f>Table1[[#This Row],[Difference]]*Table1[[#This Row],[DDS Funding Percent]]</f>
        <v>0</v>
      </c>
      <c r="AL1021" s="41">
        <f>IF(Table1[[#This Row],[Regular Hourly Wage]]&lt;&gt;0,Table1[[#This Row],[Regular Wage Cap]]-Table1[[#This Row],[Regular Hourly Wage]],0)</f>
        <v>0</v>
      </c>
      <c r="AM1021" s="38"/>
      <c r="AN1021" s="41">
        <f>Table1[[#This Row],[Wage Difference]]*Table1[[#This Row],[Post Wage Increase Time Off Accruals (Hours)]]</f>
        <v>0</v>
      </c>
      <c r="AO1021" s="41">
        <f>Table1[[#This Row],[Min Wage Time Off Accrual Expense]]*Table1[[#This Row],[DDS Funding Percent]]</f>
        <v>0</v>
      </c>
      <c r="AP1021" s="1"/>
      <c r="AQ1021" s="18"/>
    </row>
    <row r="1022" spans="3:43" x14ac:dyDescent="0.25">
      <c r="C1022" s="58"/>
      <c r="D1022" s="57"/>
      <c r="K1022" s="41">
        <f>SUM(Table1[[#This Row],[Regular Wages]],Table1[[#This Row],[OvertimeWages]],Table1[[#This Row],[Holiday Wages]],Table1[[#This Row],[Incentive Payments]])</f>
        <v>0</v>
      </c>
      <c r="L1022" s="38"/>
      <c r="M1022" s="38"/>
      <c r="N1022" s="38"/>
      <c r="O1022" s="38"/>
      <c r="P1022" s="38"/>
      <c r="Q1022" s="38"/>
      <c r="R1022" s="38"/>
      <c r="S1022" s="41">
        <f>SUM(Table1[[#This Row],[Regular Wages2]],Table1[[#This Row],[OvertimeWages4]],Table1[[#This Row],[Holiday Wages6]],Table1[[#This Row],[Incentive Payments8]])</f>
        <v>0</v>
      </c>
      <c r="T1022" s="41">
        <f>SUM(Table1[[#This Row],[Total Pre Min Wage Wages]],Table1[[#This Row],[Total After Min Wage Wages]])</f>
        <v>0</v>
      </c>
      <c r="U1022" s="41">
        <f>IFERROR(IF(OR(Table1[[#This Row],[Regular Hours]]=0,Table1[[#This Row],[Regular Hours]]=""),VLOOKUP(Table1[[#This Row],[Position Title]],startingWages!$A$2:$D$200,2, FALSE),Table1[[#This Row],[Regular Wages]]/Table1[[#This Row],[Regular Hours]]),0)</f>
        <v>0</v>
      </c>
      <c r="V1022" s="41">
        <f>IF(OR(Table1[[#This Row],[OvertimeHours]]="",Table1[[#This Row],[OvertimeHours]]=0),Table1[[#This Row],[Regular Hourly Wage]]*1.5,Table1[[#This Row],[OvertimeWages]]/Table1[[#This Row],[OvertimeHours]])</f>
        <v>0</v>
      </c>
      <c r="W1022" s="41">
        <f>IF(OR(Table1[[#This Row],[Holiday Hours]]="",Table1[[#This Row],[Holiday Hours]]=0),Table1[[#This Row],[Regular Hourly Wage]],Table1[[#This Row],[Holiday Wages]]/Table1[[#This Row],[Holiday Hours]])</f>
        <v>0</v>
      </c>
      <c r="X1022" s="41" t="str">
        <f>IF(Table1[[#This Row],[Regular Hourly Wage]]&lt;14.05,"$14.75",IF(Table1[[#This Row],[Regular Hourly Wage]]&lt;30,"5%","None"))</f>
        <v>$14.75</v>
      </c>
      <c r="Y1022" s="41">
        <f>IF(Table1[[#This Row],[Wage Category]]="5%",Table1[[#This Row],[Regular Hourly Wage]]*1.05,IF(Table1[[#This Row],[Wage Category]]="$14.75",14.75,Table1[[#This Row],[Regular Hourly Wage]]))</f>
        <v>14.75</v>
      </c>
      <c r="Z1022" s="41">
        <f>(1+IF(Table1[[#This Row],[Regular Hourly Wage]]=0,0.5,(Table1[[#This Row],[Overtime Hourly Wage]]-Table1[[#This Row],[Regular Hourly Wage]])/Table1[[#This Row],[Regular Hourly Wage]]))*Table1[[#This Row],[Regular Wage Cap]]</f>
        <v>22.125</v>
      </c>
      <c r="AA1022" s="41">
        <f>(1+IF(Table1[[#This Row],[Regular Hourly Wage]]=0,0,(Table1[[#This Row],[Holiday Hourly Wage]]-Table1[[#This Row],[Regular Hourly Wage]])/Table1[[#This Row],[Regular Hourly Wage]]))*Table1[[#This Row],[Regular Wage Cap]]</f>
        <v>14.75</v>
      </c>
      <c r="AB1022" s="41">
        <f>Table1[[#This Row],[Regular Hours3]]*Table1[[#This Row],[Regular Hourly Wage]]</f>
        <v>0</v>
      </c>
      <c r="AC1022" s="41">
        <f>Table1[[#This Row],[OvertimeHours5]]*Table1[[#This Row],[Overtime Hourly Wage]]</f>
        <v>0</v>
      </c>
      <c r="AD1022" s="41">
        <f>Table1[[#This Row],[Holiday Hours7]]*Table1[[#This Row],[Holiday Hourly Wage]]</f>
        <v>0</v>
      </c>
      <c r="AE1022" s="41">
        <f>SUM(Table1[[#This Row],[Regular10]:[Holiday12]])</f>
        <v>0</v>
      </c>
      <c r="AF1022" s="41">
        <f>Table1[[#This Row],[Regular Hours3]]*Table1[[#This Row],[Regular Wage Cap]]</f>
        <v>0</v>
      </c>
      <c r="AG1022" s="41">
        <f>Table1[[#This Row],[OvertimeHours5]]*Table1[[#This Row],[Overtime Wage Cap]]</f>
        <v>0</v>
      </c>
      <c r="AH1022" s="41">
        <f>Table1[[#This Row],[Holiday Hours7]]*Table1[[#This Row],[Holiday Wage Cap]]</f>
        <v>0</v>
      </c>
      <c r="AI1022" s="41">
        <f>SUM(Table1[[#This Row],[Regular]:[Holiday]])</f>
        <v>0</v>
      </c>
      <c r="AJ1022" s="41">
        <f>IF(Table1[[#This Row],[Total]]=0,0,Table1[[#This Row],[Total2]]-Table1[[#This Row],[Total]])</f>
        <v>0</v>
      </c>
      <c r="AK1022" s="41">
        <f>Table1[[#This Row],[Difference]]*Table1[[#This Row],[DDS Funding Percent]]</f>
        <v>0</v>
      </c>
      <c r="AL1022" s="41">
        <f>IF(Table1[[#This Row],[Regular Hourly Wage]]&lt;&gt;0,Table1[[#This Row],[Regular Wage Cap]]-Table1[[#This Row],[Regular Hourly Wage]],0)</f>
        <v>0</v>
      </c>
      <c r="AM1022" s="38"/>
      <c r="AN1022" s="41">
        <f>Table1[[#This Row],[Wage Difference]]*Table1[[#This Row],[Post Wage Increase Time Off Accruals (Hours)]]</f>
        <v>0</v>
      </c>
      <c r="AO1022" s="41">
        <f>Table1[[#This Row],[Min Wage Time Off Accrual Expense]]*Table1[[#This Row],[DDS Funding Percent]]</f>
        <v>0</v>
      </c>
      <c r="AP1022" s="1"/>
      <c r="AQ1022" s="18"/>
    </row>
    <row r="1023" spans="3:43" x14ac:dyDescent="0.25">
      <c r="C1023" s="58"/>
      <c r="D1023" s="57"/>
      <c r="K1023" s="41">
        <f>SUM(Table1[[#This Row],[Regular Wages]],Table1[[#This Row],[OvertimeWages]],Table1[[#This Row],[Holiday Wages]],Table1[[#This Row],[Incentive Payments]])</f>
        <v>0</v>
      </c>
      <c r="L1023" s="38"/>
      <c r="M1023" s="38"/>
      <c r="N1023" s="38"/>
      <c r="O1023" s="38"/>
      <c r="P1023" s="38"/>
      <c r="Q1023" s="38"/>
      <c r="R1023" s="38"/>
      <c r="S1023" s="41">
        <f>SUM(Table1[[#This Row],[Regular Wages2]],Table1[[#This Row],[OvertimeWages4]],Table1[[#This Row],[Holiday Wages6]],Table1[[#This Row],[Incentive Payments8]])</f>
        <v>0</v>
      </c>
      <c r="T1023" s="41">
        <f>SUM(Table1[[#This Row],[Total Pre Min Wage Wages]],Table1[[#This Row],[Total After Min Wage Wages]])</f>
        <v>0</v>
      </c>
      <c r="U1023" s="41">
        <f>IFERROR(IF(OR(Table1[[#This Row],[Regular Hours]]=0,Table1[[#This Row],[Regular Hours]]=""),VLOOKUP(Table1[[#This Row],[Position Title]],startingWages!$A$2:$D$200,2, FALSE),Table1[[#This Row],[Regular Wages]]/Table1[[#This Row],[Regular Hours]]),0)</f>
        <v>0</v>
      </c>
      <c r="V1023" s="41">
        <f>IF(OR(Table1[[#This Row],[OvertimeHours]]="",Table1[[#This Row],[OvertimeHours]]=0),Table1[[#This Row],[Regular Hourly Wage]]*1.5,Table1[[#This Row],[OvertimeWages]]/Table1[[#This Row],[OvertimeHours]])</f>
        <v>0</v>
      </c>
      <c r="W1023" s="41">
        <f>IF(OR(Table1[[#This Row],[Holiday Hours]]="",Table1[[#This Row],[Holiday Hours]]=0),Table1[[#This Row],[Regular Hourly Wage]],Table1[[#This Row],[Holiday Wages]]/Table1[[#This Row],[Holiday Hours]])</f>
        <v>0</v>
      </c>
      <c r="X1023" s="41" t="str">
        <f>IF(Table1[[#This Row],[Regular Hourly Wage]]&lt;14.05,"$14.75",IF(Table1[[#This Row],[Regular Hourly Wage]]&lt;30,"5%","None"))</f>
        <v>$14.75</v>
      </c>
      <c r="Y1023" s="41">
        <f>IF(Table1[[#This Row],[Wage Category]]="5%",Table1[[#This Row],[Regular Hourly Wage]]*1.05,IF(Table1[[#This Row],[Wage Category]]="$14.75",14.75,Table1[[#This Row],[Regular Hourly Wage]]))</f>
        <v>14.75</v>
      </c>
      <c r="Z1023" s="41">
        <f>(1+IF(Table1[[#This Row],[Regular Hourly Wage]]=0,0.5,(Table1[[#This Row],[Overtime Hourly Wage]]-Table1[[#This Row],[Regular Hourly Wage]])/Table1[[#This Row],[Regular Hourly Wage]]))*Table1[[#This Row],[Regular Wage Cap]]</f>
        <v>22.125</v>
      </c>
      <c r="AA1023" s="41">
        <f>(1+IF(Table1[[#This Row],[Regular Hourly Wage]]=0,0,(Table1[[#This Row],[Holiday Hourly Wage]]-Table1[[#This Row],[Regular Hourly Wage]])/Table1[[#This Row],[Regular Hourly Wage]]))*Table1[[#This Row],[Regular Wage Cap]]</f>
        <v>14.75</v>
      </c>
      <c r="AB1023" s="41">
        <f>Table1[[#This Row],[Regular Hours3]]*Table1[[#This Row],[Regular Hourly Wage]]</f>
        <v>0</v>
      </c>
      <c r="AC1023" s="41">
        <f>Table1[[#This Row],[OvertimeHours5]]*Table1[[#This Row],[Overtime Hourly Wage]]</f>
        <v>0</v>
      </c>
      <c r="AD1023" s="41">
        <f>Table1[[#This Row],[Holiday Hours7]]*Table1[[#This Row],[Holiday Hourly Wage]]</f>
        <v>0</v>
      </c>
      <c r="AE1023" s="41">
        <f>SUM(Table1[[#This Row],[Regular10]:[Holiday12]])</f>
        <v>0</v>
      </c>
      <c r="AF1023" s="41">
        <f>Table1[[#This Row],[Regular Hours3]]*Table1[[#This Row],[Regular Wage Cap]]</f>
        <v>0</v>
      </c>
      <c r="AG1023" s="41">
        <f>Table1[[#This Row],[OvertimeHours5]]*Table1[[#This Row],[Overtime Wage Cap]]</f>
        <v>0</v>
      </c>
      <c r="AH1023" s="41">
        <f>Table1[[#This Row],[Holiday Hours7]]*Table1[[#This Row],[Holiday Wage Cap]]</f>
        <v>0</v>
      </c>
      <c r="AI1023" s="41">
        <f>SUM(Table1[[#This Row],[Regular]:[Holiday]])</f>
        <v>0</v>
      </c>
      <c r="AJ1023" s="41">
        <f>IF(Table1[[#This Row],[Total]]=0,0,Table1[[#This Row],[Total2]]-Table1[[#This Row],[Total]])</f>
        <v>0</v>
      </c>
      <c r="AK1023" s="41">
        <f>Table1[[#This Row],[Difference]]*Table1[[#This Row],[DDS Funding Percent]]</f>
        <v>0</v>
      </c>
      <c r="AL1023" s="41">
        <f>IF(Table1[[#This Row],[Regular Hourly Wage]]&lt;&gt;0,Table1[[#This Row],[Regular Wage Cap]]-Table1[[#This Row],[Regular Hourly Wage]],0)</f>
        <v>0</v>
      </c>
      <c r="AM1023" s="38"/>
      <c r="AN1023" s="41">
        <f>Table1[[#This Row],[Wage Difference]]*Table1[[#This Row],[Post Wage Increase Time Off Accruals (Hours)]]</f>
        <v>0</v>
      </c>
      <c r="AO1023" s="41">
        <f>Table1[[#This Row],[Min Wage Time Off Accrual Expense]]*Table1[[#This Row],[DDS Funding Percent]]</f>
        <v>0</v>
      </c>
      <c r="AP1023" s="1"/>
      <c r="AQ1023" s="18"/>
    </row>
    <row r="1024" spans="3:43" x14ac:dyDescent="0.25">
      <c r="C1024" s="58"/>
      <c r="D1024" s="57"/>
      <c r="K1024" s="41">
        <f>SUM(Table1[[#This Row],[Regular Wages]],Table1[[#This Row],[OvertimeWages]],Table1[[#This Row],[Holiday Wages]],Table1[[#This Row],[Incentive Payments]])</f>
        <v>0</v>
      </c>
      <c r="L1024" s="38"/>
      <c r="M1024" s="38"/>
      <c r="N1024" s="38"/>
      <c r="O1024" s="38"/>
      <c r="P1024" s="38"/>
      <c r="Q1024" s="38"/>
      <c r="R1024" s="38"/>
      <c r="S1024" s="41">
        <f>SUM(Table1[[#This Row],[Regular Wages2]],Table1[[#This Row],[OvertimeWages4]],Table1[[#This Row],[Holiday Wages6]],Table1[[#This Row],[Incentive Payments8]])</f>
        <v>0</v>
      </c>
      <c r="T1024" s="41">
        <f>SUM(Table1[[#This Row],[Total Pre Min Wage Wages]],Table1[[#This Row],[Total After Min Wage Wages]])</f>
        <v>0</v>
      </c>
      <c r="U1024" s="41">
        <f>IFERROR(IF(OR(Table1[[#This Row],[Regular Hours]]=0,Table1[[#This Row],[Regular Hours]]=""),VLOOKUP(Table1[[#This Row],[Position Title]],startingWages!$A$2:$D$200,2, FALSE),Table1[[#This Row],[Regular Wages]]/Table1[[#This Row],[Regular Hours]]),0)</f>
        <v>0</v>
      </c>
      <c r="V1024" s="41">
        <f>IF(OR(Table1[[#This Row],[OvertimeHours]]="",Table1[[#This Row],[OvertimeHours]]=0),Table1[[#This Row],[Regular Hourly Wage]]*1.5,Table1[[#This Row],[OvertimeWages]]/Table1[[#This Row],[OvertimeHours]])</f>
        <v>0</v>
      </c>
      <c r="W1024" s="41">
        <f>IF(OR(Table1[[#This Row],[Holiday Hours]]="",Table1[[#This Row],[Holiday Hours]]=0),Table1[[#This Row],[Regular Hourly Wage]],Table1[[#This Row],[Holiday Wages]]/Table1[[#This Row],[Holiday Hours]])</f>
        <v>0</v>
      </c>
      <c r="X1024" s="41" t="str">
        <f>IF(Table1[[#This Row],[Regular Hourly Wage]]&lt;14.05,"$14.75",IF(Table1[[#This Row],[Regular Hourly Wage]]&lt;30,"5%","None"))</f>
        <v>$14.75</v>
      </c>
      <c r="Y1024" s="41">
        <f>IF(Table1[[#This Row],[Wage Category]]="5%",Table1[[#This Row],[Regular Hourly Wage]]*1.05,IF(Table1[[#This Row],[Wage Category]]="$14.75",14.75,Table1[[#This Row],[Regular Hourly Wage]]))</f>
        <v>14.75</v>
      </c>
      <c r="Z1024" s="41">
        <f>(1+IF(Table1[[#This Row],[Regular Hourly Wage]]=0,0.5,(Table1[[#This Row],[Overtime Hourly Wage]]-Table1[[#This Row],[Regular Hourly Wage]])/Table1[[#This Row],[Regular Hourly Wage]]))*Table1[[#This Row],[Regular Wage Cap]]</f>
        <v>22.125</v>
      </c>
      <c r="AA1024" s="41">
        <f>(1+IF(Table1[[#This Row],[Regular Hourly Wage]]=0,0,(Table1[[#This Row],[Holiday Hourly Wage]]-Table1[[#This Row],[Regular Hourly Wage]])/Table1[[#This Row],[Regular Hourly Wage]]))*Table1[[#This Row],[Regular Wage Cap]]</f>
        <v>14.75</v>
      </c>
      <c r="AB1024" s="41">
        <f>Table1[[#This Row],[Regular Hours3]]*Table1[[#This Row],[Regular Hourly Wage]]</f>
        <v>0</v>
      </c>
      <c r="AC1024" s="41">
        <f>Table1[[#This Row],[OvertimeHours5]]*Table1[[#This Row],[Overtime Hourly Wage]]</f>
        <v>0</v>
      </c>
      <c r="AD1024" s="41">
        <f>Table1[[#This Row],[Holiday Hours7]]*Table1[[#This Row],[Holiday Hourly Wage]]</f>
        <v>0</v>
      </c>
      <c r="AE1024" s="41">
        <f>SUM(Table1[[#This Row],[Regular10]:[Holiday12]])</f>
        <v>0</v>
      </c>
      <c r="AF1024" s="41">
        <f>Table1[[#This Row],[Regular Hours3]]*Table1[[#This Row],[Regular Wage Cap]]</f>
        <v>0</v>
      </c>
      <c r="AG1024" s="41">
        <f>Table1[[#This Row],[OvertimeHours5]]*Table1[[#This Row],[Overtime Wage Cap]]</f>
        <v>0</v>
      </c>
      <c r="AH1024" s="41">
        <f>Table1[[#This Row],[Holiday Hours7]]*Table1[[#This Row],[Holiday Wage Cap]]</f>
        <v>0</v>
      </c>
      <c r="AI1024" s="41">
        <f>SUM(Table1[[#This Row],[Regular]:[Holiday]])</f>
        <v>0</v>
      </c>
      <c r="AJ1024" s="41">
        <f>IF(Table1[[#This Row],[Total]]=0,0,Table1[[#This Row],[Total2]]-Table1[[#This Row],[Total]])</f>
        <v>0</v>
      </c>
      <c r="AK1024" s="41">
        <f>Table1[[#This Row],[Difference]]*Table1[[#This Row],[DDS Funding Percent]]</f>
        <v>0</v>
      </c>
      <c r="AL1024" s="41">
        <f>IF(Table1[[#This Row],[Regular Hourly Wage]]&lt;&gt;0,Table1[[#This Row],[Regular Wage Cap]]-Table1[[#This Row],[Regular Hourly Wage]],0)</f>
        <v>0</v>
      </c>
      <c r="AM1024" s="38"/>
      <c r="AN1024" s="41">
        <f>Table1[[#This Row],[Wage Difference]]*Table1[[#This Row],[Post Wage Increase Time Off Accruals (Hours)]]</f>
        <v>0</v>
      </c>
      <c r="AO1024" s="41">
        <f>Table1[[#This Row],[Min Wage Time Off Accrual Expense]]*Table1[[#This Row],[DDS Funding Percent]]</f>
        <v>0</v>
      </c>
      <c r="AP1024" s="1"/>
      <c r="AQ1024" s="18"/>
    </row>
    <row r="1025" spans="3:43" x14ac:dyDescent="0.25">
      <c r="C1025" s="58"/>
      <c r="D1025" s="57"/>
      <c r="K1025" s="41">
        <f>SUM(Table1[[#This Row],[Regular Wages]],Table1[[#This Row],[OvertimeWages]],Table1[[#This Row],[Holiday Wages]],Table1[[#This Row],[Incentive Payments]])</f>
        <v>0</v>
      </c>
      <c r="L1025" s="38"/>
      <c r="M1025" s="38"/>
      <c r="N1025" s="38"/>
      <c r="O1025" s="38"/>
      <c r="P1025" s="38"/>
      <c r="Q1025" s="38"/>
      <c r="R1025" s="38"/>
      <c r="S1025" s="41">
        <f>SUM(Table1[[#This Row],[Regular Wages2]],Table1[[#This Row],[OvertimeWages4]],Table1[[#This Row],[Holiday Wages6]],Table1[[#This Row],[Incentive Payments8]])</f>
        <v>0</v>
      </c>
      <c r="T1025" s="41">
        <f>SUM(Table1[[#This Row],[Total Pre Min Wage Wages]],Table1[[#This Row],[Total After Min Wage Wages]])</f>
        <v>0</v>
      </c>
      <c r="U1025" s="41">
        <f>IFERROR(IF(OR(Table1[[#This Row],[Regular Hours]]=0,Table1[[#This Row],[Regular Hours]]=""),VLOOKUP(Table1[[#This Row],[Position Title]],startingWages!$A$2:$D$200,2, FALSE),Table1[[#This Row],[Regular Wages]]/Table1[[#This Row],[Regular Hours]]),0)</f>
        <v>0</v>
      </c>
      <c r="V1025" s="41">
        <f>IF(OR(Table1[[#This Row],[OvertimeHours]]="",Table1[[#This Row],[OvertimeHours]]=0),Table1[[#This Row],[Regular Hourly Wage]]*1.5,Table1[[#This Row],[OvertimeWages]]/Table1[[#This Row],[OvertimeHours]])</f>
        <v>0</v>
      </c>
      <c r="W1025" s="41">
        <f>IF(OR(Table1[[#This Row],[Holiday Hours]]="",Table1[[#This Row],[Holiday Hours]]=0),Table1[[#This Row],[Regular Hourly Wage]],Table1[[#This Row],[Holiday Wages]]/Table1[[#This Row],[Holiday Hours]])</f>
        <v>0</v>
      </c>
      <c r="X1025" s="41" t="str">
        <f>IF(Table1[[#This Row],[Regular Hourly Wage]]&lt;14.05,"$14.75",IF(Table1[[#This Row],[Regular Hourly Wage]]&lt;30,"5%","None"))</f>
        <v>$14.75</v>
      </c>
      <c r="Y1025" s="41">
        <f>IF(Table1[[#This Row],[Wage Category]]="5%",Table1[[#This Row],[Regular Hourly Wage]]*1.05,IF(Table1[[#This Row],[Wage Category]]="$14.75",14.75,Table1[[#This Row],[Regular Hourly Wage]]))</f>
        <v>14.75</v>
      </c>
      <c r="Z1025" s="41">
        <f>(1+IF(Table1[[#This Row],[Regular Hourly Wage]]=0,0.5,(Table1[[#This Row],[Overtime Hourly Wage]]-Table1[[#This Row],[Regular Hourly Wage]])/Table1[[#This Row],[Regular Hourly Wage]]))*Table1[[#This Row],[Regular Wage Cap]]</f>
        <v>22.125</v>
      </c>
      <c r="AA1025" s="41">
        <f>(1+IF(Table1[[#This Row],[Regular Hourly Wage]]=0,0,(Table1[[#This Row],[Holiday Hourly Wage]]-Table1[[#This Row],[Regular Hourly Wage]])/Table1[[#This Row],[Regular Hourly Wage]]))*Table1[[#This Row],[Regular Wage Cap]]</f>
        <v>14.75</v>
      </c>
      <c r="AB1025" s="41">
        <f>Table1[[#This Row],[Regular Hours3]]*Table1[[#This Row],[Regular Hourly Wage]]</f>
        <v>0</v>
      </c>
      <c r="AC1025" s="41">
        <f>Table1[[#This Row],[OvertimeHours5]]*Table1[[#This Row],[Overtime Hourly Wage]]</f>
        <v>0</v>
      </c>
      <c r="AD1025" s="41">
        <f>Table1[[#This Row],[Holiday Hours7]]*Table1[[#This Row],[Holiday Hourly Wage]]</f>
        <v>0</v>
      </c>
      <c r="AE1025" s="41">
        <f>SUM(Table1[[#This Row],[Regular10]:[Holiday12]])</f>
        <v>0</v>
      </c>
      <c r="AF1025" s="41">
        <f>Table1[[#This Row],[Regular Hours3]]*Table1[[#This Row],[Regular Wage Cap]]</f>
        <v>0</v>
      </c>
      <c r="AG1025" s="41">
        <f>Table1[[#This Row],[OvertimeHours5]]*Table1[[#This Row],[Overtime Wage Cap]]</f>
        <v>0</v>
      </c>
      <c r="AH1025" s="41">
        <f>Table1[[#This Row],[Holiday Hours7]]*Table1[[#This Row],[Holiday Wage Cap]]</f>
        <v>0</v>
      </c>
      <c r="AI1025" s="41">
        <f>SUM(Table1[[#This Row],[Regular]:[Holiday]])</f>
        <v>0</v>
      </c>
      <c r="AJ1025" s="41">
        <f>IF(Table1[[#This Row],[Total]]=0,0,Table1[[#This Row],[Total2]]-Table1[[#This Row],[Total]])</f>
        <v>0</v>
      </c>
      <c r="AK1025" s="41">
        <f>Table1[[#This Row],[Difference]]*Table1[[#This Row],[DDS Funding Percent]]</f>
        <v>0</v>
      </c>
      <c r="AL1025" s="41">
        <f>IF(Table1[[#This Row],[Regular Hourly Wage]]&lt;&gt;0,Table1[[#This Row],[Regular Wage Cap]]-Table1[[#This Row],[Regular Hourly Wage]],0)</f>
        <v>0</v>
      </c>
      <c r="AM1025" s="38"/>
      <c r="AN1025" s="41">
        <f>Table1[[#This Row],[Wage Difference]]*Table1[[#This Row],[Post Wage Increase Time Off Accruals (Hours)]]</f>
        <v>0</v>
      </c>
      <c r="AO1025" s="41">
        <f>Table1[[#This Row],[Min Wage Time Off Accrual Expense]]*Table1[[#This Row],[DDS Funding Percent]]</f>
        <v>0</v>
      </c>
      <c r="AP1025" s="1"/>
      <c r="AQ1025" s="18"/>
    </row>
    <row r="1026" spans="3:43" x14ac:dyDescent="0.25">
      <c r="C1026" s="58"/>
      <c r="D1026" s="57"/>
      <c r="K1026" s="41">
        <f>SUM(Table1[[#This Row],[Regular Wages]],Table1[[#This Row],[OvertimeWages]],Table1[[#This Row],[Holiday Wages]],Table1[[#This Row],[Incentive Payments]])</f>
        <v>0</v>
      </c>
      <c r="L1026" s="38"/>
      <c r="M1026" s="38"/>
      <c r="N1026" s="38"/>
      <c r="O1026" s="38"/>
      <c r="P1026" s="38"/>
      <c r="Q1026" s="38"/>
      <c r="R1026" s="38"/>
      <c r="S1026" s="41">
        <f>SUM(Table1[[#This Row],[Regular Wages2]],Table1[[#This Row],[OvertimeWages4]],Table1[[#This Row],[Holiday Wages6]],Table1[[#This Row],[Incentive Payments8]])</f>
        <v>0</v>
      </c>
      <c r="T1026" s="41">
        <f>SUM(Table1[[#This Row],[Total Pre Min Wage Wages]],Table1[[#This Row],[Total After Min Wage Wages]])</f>
        <v>0</v>
      </c>
      <c r="U1026" s="41">
        <f>IFERROR(IF(OR(Table1[[#This Row],[Regular Hours]]=0,Table1[[#This Row],[Regular Hours]]=""),VLOOKUP(Table1[[#This Row],[Position Title]],startingWages!$A$2:$D$200,2, FALSE),Table1[[#This Row],[Regular Wages]]/Table1[[#This Row],[Regular Hours]]),0)</f>
        <v>0</v>
      </c>
      <c r="V1026" s="41">
        <f>IF(OR(Table1[[#This Row],[OvertimeHours]]="",Table1[[#This Row],[OvertimeHours]]=0),Table1[[#This Row],[Regular Hourly Wage]]*1.5,Table1[[#This Row],[OvertimeWages]]/Table1[[#This Row],[OvertimeHours]])</f>
        <v>0</v>
      </c>
      <c r="W1026" s="41">
        <f>IF(OR(Table1[[#This Row],[Holiday Hours]]="",Table1[[#This Row],[Holiday Hours]]=0),Table1[[#This Row],[Regular Hourly Wage]],Table1[[#This Row],[Holiday Wages]]/Table1[[#This Row],[Holiday Hours]])</f>
        <v>0</v>
      </c>
      <c r="X1026" s="41" t="str">
        <f>IF(Table1[[#This Row],[Regular Hourly Wage]]&lt;14.05,"$14.75",IF(Table1[[#This Row],[Regular Hourly Wage]]&lt;30,"5%","None"))</f>
        <v>$14.75</v>
      </c>
      <c r="Y1026" s="41">
        <f>IF(Table1[[#This Row],[Wage Category]]="5%",Table1[[#This Row],[Regular Hourly Wage]]*1.05,IF(Table1[[#This Row],[Wage Category]]="$14.75",14.75,Table1[[#This Row],[Regular Hourly Wage]]))</f>
        <v>14.75</v>
      </c>
      <c r="Z1026" s="41">
        <f>(1+IF(Table1[[#This Row],[Regular Hourly Wage]]=0,0.5,(Table1[[#This Row],[Overtime Hourly Wage]]-Table1[[#This Row],[Regular Hourly Wage]])/Table1[[#This Row],[Regular Hourly Wage]]))*Table1[[#This Row],[Regular Wage Cap]]</f>
        <v>22.125</v>
      </c>
      <c r="AA1026" s="41">
        <f>(1+IF(Table1[[#This Row],[Regular Hourly Wage]]=0,0,(Table1[[#This Row],[Holiday Hourly Wage]]-Table1[[#This Row],[Regular Hourly Wage]])/Table1[[#This Row],[Regular Hourly Wage]]))*Table1[[#This Row],[Regular Wage Cap]]</f>
        <v>14.75</v>
      </c>
      <c r="AB1026" s="41">
        <f>Table1[[#This Row],[Regular Hours3]]*Table1[[#This Row],[Regular Hourly Wage]]</f>
        <v>0</v>
      </c>
      <c r="AC1026" s="41">
        <f>Table1[[#This Row],[OvertimeHours5]]*Table1[[#This Row],[Overtime Hourly Wage]]</f>
        <v>0</v>
      </c>
      <c r="AD1026" s="41">
        <f>Table1[[#This Row],[Holiday Hours7]]*Table1[[#This Row],[Holiday Hourly Wage]]</f>
        <v>0</v>
      </c>
      <c r="AE1026" s="41">
        <f>SUM(Table1[[#This Row],[Regular10]:[Holiday12]])</f>
        <v>0</v>
      </c>
      <c r="AF1026" s="41">
        <f>Table1[[#This Row],[Regular Hours3]]*Table1[[#This Row],[Regular Wage Cap]]</f>
        <v>0</v>
      </c>
      <c r="AG1026" s="41">
        <f>Table1[[#This Row],[OvertimeHours5]]*Table1[[#This Row],[Overtime Wage Cap]]</f>
        <v>0</v>
      </c>
      <c r="AH1026" s="41">
        <f>Table1[[#This Row],[Holiday Hours7]]*Table1[[#This Row],[Holiday Wage Cap]]</f>
        <v>0</v>
      </c>
      <c r="AI1026" s="41">
        <f>SUM(Table1[[#This Row],[Regular]:[Holiday]])</f>
        <v>0</v>
      </c>
      <c r="AJ1026" s="41">
        <f>IF(Table1[[#This Row],[Total]]=0,0,Table1[[#This Row],[Total2]]-Table1[[#This Row],[Total]])</f>
        <v>0</v>
      </c>
      <c r="AK1026" s="41">
        <f>Table1[[#This Row],[Difference]]*Table1[[#This Row],[DDS Funding Percent]]</f>
        <v>0</v>
      </c>
      <c r="AL1026" s="41">
        <f>IF(Table1[[#This Row],[Regular Hourly Wage]]&lt;&gt;0,Table1[[#This Row],[Regular Wage Cap]]-Table1[[#This Row],[Regular Hourly Wage]],0)</f>
        <v>0</v>
      </c>
      <c r="AM1026" s="38"/>
      <c r="AN1026" s="41">
        <f>Table1[[#This Row],[Wage Difference]]*Table1[[#This Row],[Post Wage Increase Time Off Accruals (Hours)]]</f>
        <v>0</v>
      </c>
      <c r="AO1026" s="41">
        <f>Table1[[#This Row],[Min Wage Time Off Accrual Expense]]*Table1[[#This Row],[DDS Funding Percent]]</f>
        <v>0</v>
      </c>
      <c r="AP1026" s="1"/>
      <c r="AQ1026" s="18"/>
    </row>
    <row r="1027" spans="3:43" x14ac:dyDescent="0.25">
      <c r="C1027" s="58"/>
      <c r="D1027" s="57"/>
      <c r="K1027" s="41">
        <f>SUM(Table1[[#This Row],[Regular Wages]],Table1[[#This Row],[OvertimeWages]],Table1[[#This Row],[Holiday Wages]],Table1[[#This Row],[Incentive Payments]])</f>
        <v>0</v>
      </c>
      <c r="L1027" s="38"/>
      <c r="M1027" s="38"/>
      <c r="N1027" s="38"/>
      <c r="O1027" s="38"/>
      <c r="P1027" s="38"/>
      <c r="Q1027" s="38"/>
      <c r="R1027" s="38"/>
      <c r="S1027" s="41">
        <f>SUM(Table1[[#This Row],[Regular Wages2]],Table1[[#This Row],[OvertimeWages4]],Table1[[#This Row],[Holiday Wages6]],Table1[[#This Row],[Incentive Payments8]])</f>
        <v>0</v>
      </c>
      <c r="T1027" s="41">
        <f>SUM(Table1[[#This Row],[Total Pre Min Wage Wages]],Table1[[#This Row],[Total After Min Wage Wages]])</f>
        <v>0</v>
      </c>
      <c r="U1027" s="41">
        <f>IFERROR(IF(OR(Table1[[#This Row],[Regular Hours]]=0,Table1[[#This Row],[Regular Hours]]=""),VLOOKUP(Table1[[#This Row],[Position Title]],startingWages!$A$2:$D$200,2, FALSE),Table1[[#This Row],[Regular Wages]]/Table1[[#This Row],[Regular Hours]]),0)</f>
        <v>0</v>
      </c>
      <c r="V1027" s="41">
        <f>IF(OR(Table1[[#This Row],[OvertimeHours]]="",Table1[[#This Row],[OvertimeHours]]=0),Table1[[#This Row],[Regular Hourly Wage]]*1.5,Table1[[#This Row],[OvertimeWages]]/Table1[[#This Row],[OvertimeHours]])</f>
        <v>0</v>
      </c>
      <c r="W1027" s="41">
        <f>IF(OR(Table1[[#This Row],[Holiday Hours]]="",Table1[[#This Row],[Holiday Hours]]=0),Table1[[#This Row],[Regular Hourly Wage]],Table1[[#This Row],[Holiday Wages]]/Table1[[#This Row],[Holiday Hours]])</f>
        <v>0</v>
      </c>
      <c r="X1027" s="41" t="str">
        <f>IF(Table1[[#This Row],[Regular Hourly Wage]]&lt;14.05,"$14.75",IF(Table1[[#This Row],[Regular Hourly Wage]]&lt;30,"5%","None"))</f>
        <v>$14.75</v>
      </c>
      <c r="Y1027" s="41">
        <f>IF(Table1[[#This Row],[Wage Category]]="5%",Table1[[#This Row],[Regular Hourly Wage]]*1.05,IF(Table1[[#This Row],[Wage Category]]="$14.75",14.75,Table1[[#This Row],[Regular Hourly Wage]]))</f>
        <v>14.75</v>
      </c>
      <c r="Z1027" s="41">
        <f>(1+IF(Table1[[#This Row],[Regular Hourly Wage]]=0,0.5,(Table1[[#This Row],[Overtime Hourly Wage]]-Table1[[#This Row],[Regular Hourly Wage]])/Table1[[#This Row],[Regular Hourly Wage]]))*Table1[[#This Row],[Regular Wage Cap]]</f>
        <v>22.125</v>
      </c>
      <c r="AA1027" s="41">
        <f>(1+IF(Table1[[#This Row],[Regular Hourly Wage]]=0,0,(Table1[[#This Row],[Holiday Hourly Wage]]-Table1[[#This Row],[Regular Hourly Wage]])/Table1[[#This Row],[Regular Hourly Wage]]))*Table1[[#This Row],[Regular Wage Cap]]</f>
        <v>14.75</v>
      </c>
      <c r="AB1027" s="41">
        <f>Table1[[#This Row],[Regular Hours3]]*Table1[[#This Row],[Regular Hourly Wage]]</f>
        <v>0</v>
      </c>
      <c r="AC1027" s="41">
        <f>Table1[[#This Row],[OvertimeHours5]]*Table1[[#This Row],[Overtime Hourly Wage]]</f>
        <v>0</v>
      </c>
      <c r="AD1027" s="41">
        <f>Table1[[#This Row],[Holiday Hours7]]*Table1[[#This Row],[Holiday Hourly Wage]]</f>
        <v>0</v>
      </c>
      <c r="AE1027" s="41">
        <f>SUM(Table1[[#This Row],[Regular10]:[Holiday12]])</f>
        <v>0</v>
      </c>
      <c r="AF1027" s="41">
        <f>Table1[[#This Row],[Regular Hours3]]*Table1[[#This Row],[Regular Wage Cap]]</f>
        <v>0</v>
      </c>
      <c r="AG1027" s="41">
        <f>Table1[[#This Row],[OvertimeHours5]]*Table1[[#This Row],[Overtime Wage Cap]]</f>
        <v>0</v>
      </c>
      <c r="AH1027" s="41">
        <f>Table1[[#This Row],[Holiday Hours7]]*Table1[[#This Row],[Holiday Wage Cap]]</f>
        <v>0</v>
      </c>
      <c r="AI1027" s="41">
        <f>SUM(Table1[[#This Row],[Regular]:[Holiday]])</f>
        <v>0</v>
      </c>
      <c r="AJ1027" s="41">
        <f>IF(Table1[[#This Row],[Total]]=0,0,Table1[[#This Row],[Total2]]-Table1[[#This Row],[Total]])</f>
        <v>0</v>
      </c>
      <c r="AK1027" s="41">
        <f>Table1[[#This Row],[Difference]]*Table1[[#This Row],[DDS Funding Percent]]</f>
        <v>0</v>
      </c>
      <c r="AL1027" s="41">
        <f>IF(Table1[[#This Row],[Regular Hourly Wage]]&lt;&gt;0,Table1[[#This Row],[Regular Wage Cap]]-Table1[[#This Row],[Regular Hourly Wage]],0)</f>
        <v>0</v>
      </c>
      <c r="AM1027" s="38"/>
      <c r="AN1027" s="41">
        <f>Table1[[#This Row],[Wage Difference]]*Table1[[#This Row],[Post Wage Increase Time Off Accruals (Hours)]]</f>
        <v>0</v>
      </c>
      <c r="AO1027" s="41">
        <f>Table1[[#This Row],[Min Wage Time Off Accrual Expense]]*Table1[[#This Row],[DDS Funding Percent]]</f>
        <v>0</v>
      </c>
      <c r="AP1027" s="1"/>
      <c r="AQ1027" s="18"/>
    </row>
    <row r="1028" spans="3:43" x14ac:dyDescent="0.25">
      <c r="C1028" s="58"/>
      <c r="D1028" s="57"/>
      <c r="K1028" s="41">
        <f>SUM(Table1[[#This Row],[Regular Wages]],Table1[[#This Row],[OvertimeWages]],Table1[[#This Row],[Holiday Wages]],Table1[[#This Row],[Incentive Payments]])</f>
        <v>0</v>
      </c>
      <c r="L1028" s="38"/>
      <c r="M1028" s="38"/>
      <c r="N1028" s="38"/>
      <c r="O1028" s="38"/>
      <c r="P1028" s="38"/>
      <c r="Q1028" s="38"/>
      <c r="R1028" s="38"/>
      <c r="S1028" s="41">
        <f>SUM(Table1[[#This Row],[Regular Wages2]],Table1[[#This Row],[OvertimeWages4]],Table1[[#This Row],[Holiday Wages6]],Table1[[#This Row],[Incentive Payments8]])</f>
        <v>0</v>
      </c>
      <c r="T1028" s="41">
        <f>SUM(Table1[[#This Row],[Total Pre Min Wage Wages]],Table1[[#This Row],[Total After Min Wage Wages]])</f>
        <v>0</v>
      </c>
      <c r="U1028" s="41">
        <f>IFERROR(IF(OR(Table1[[#This Row],[Regular Hours]]=0,Table1[[#This Row],[Regular Hours]]=""),VLOOKUP(Table1[[#This Row],[Position Title]],startingWages!$A$2:$D$200,2, FALSE),Table1[[#This Row],[Regular Wages]]/Table1[[#This Row],[Regular Hours]]),0)</f>
        <v>0</v>
      </c>
      <c r="V1028" s="41">
        <f>IF(OR(Table1[[#This Row],[OvertimeHours]]="",Table1[[#This Row],[OvertimeHours]]=0),Table1[[#This Row],[Regular Hourly Wage]]*1.5,Table1[[#This Row],[OvertimeWages]]/Table1[[#This Row],[OvertimeHours]])</f>
        <v>0</v>
      </c>
      <c r="W1028" s="41">
        <f>IF(OR(Table1[[#This Row],[Holiday Hours]]="",Table1[[#This Row],[Holiday Hours]]=0),Table1[[#This Row],[Regular Hourly Wage]],Table1[[#This Row],[Holiday Wages]]/Table1[[#This Row],[Holiday Hours]])</f>
        <v>0</v>
      </c>
      <c r="X1028" s="41" t="str">
        <f>IF(Table1[[#This Row],[Regular Hourly Wage]]&lt;14.05,"$14.75",IF(Table1[[#This Row],[Regular Hourly Wage]]&lt;30,"5%","None"))</f>
        <v>$14.75</v>
      </c>
      <c r="Y1028" s="41">
        <f>IF(Table1[[#This Row],[Wage Category]]="5%",Table1[[#This Row],[Regular Hourly Wage]]*1.05,IF(Table1[[#This Row],[Wage Category]]="$14.75",14.75,Table1[[#This Row],[Regular Hourly Wage]]))</f>
        <v>14.75</v>
      </c>
      <c r="Z1028" s="41">
        <f>(1+IF(Table1[[#This Row],[Regular Hourly Wage]]=0,0.5,(Table1[[#This Row],[Overtime Hourly Wage]]-Table1[[#This Row],[Regular Hourly Wage]])/Table1[[#This Row],[Regular Hourly Wage]]))*Table1[[#This Row],[Regular Wage Cap]]</f>
        <v>22.125</v>
      </c>
      <c r="AA1028" s="41">
        <f>(1+IF(Table1[[#This Row],[Regular Hourly Wage]]=0,0,(Table1[[#This Row],[Holiday Hourly Wage]]-Table1[[#This Row],[Regular Hourly Wage]])/Table1[[#This Row],[Regular Hourly Wage]]))*Table1[[#This Row],[Regular Wage Cap]]</f>
        <v>14.75</v>
      </c>
      <c r="AB1028" s="41">
        <f>Table1[[#This Row],[Regular Hours3]]*Table1[[#This Row],[Regular Hourly Wage]]</f>
        <v>0</v>
      </c>
      <c r="AC1028" s="41">
        <f>Table1[[#This Row],[OvertimeHours5]]*Table1[[#This Row],[Overtime Hourly Wage]]</f>
        <v>0</v>
      </c>
      <c r="AD1028" s="41">
        <f>Table1[[#This Row],[Holiday Hours7]]*Table1[[#This Row],[Holiday Hourly Wage]]</f>
        <v>0</v>
      </c>
      <c r="AE1028" s="41">
        <f>SUM(Table1[[#This Row],[Regular10]:[Holiday12]])</f>
        <v>0</v>
      </c>
      <c r="AF1028" s="41">
        <f>Table1[[#This Row],[Regular Hours3]]*Table1[[#This Row],[Regular Wage Cap]]</f>
        <v>0</v>
      </c>
      <c r="AG1028" s="41">
        <f>Table1[[#This Row],[OvertimeHours5]]*Table1[[#This Row],[Overtime Wage Cap]]</f>
        <v>0</v>
      </c>
      <c r="AH1028" s="41">
        <f>Table1[[#This Row],[Holiday Hours7]]*Table1[[#This Row],[Holiday Wage Cap]]</f>
        <v>0</v>
      </c>
      <c r="AI1028" s="41">
        <f>SUM(Table1[[#This Row],[Regular]:[Holiday]])</f>
        <v>0</v>
      </c>
      <c r="AJ1028" s="41">
        <f>IF(Table1[[#This Row],[Total]]=0,0,Table1[[#This Row],[Total2]]-Table1[[#This Row],[Total]])</f>
        <v>0</v>
      </c>
      <c r="AK1028" s="41">
        <f>Table1[[#This Row],[Difference]]*Table1[[#This Row],[DDS Funding Percent]]</f>
        <v>0</v>
      </c>
      <c r="AL1028" s="41">
        <f>IF(Table1[[#This Row],[Regular Hourly Wage]]&lt;&gt;0,Table1[[#This Row],[Regular Wage Cap]]-Table1[[#This Row],[Regular Hourly Wage]],0)</f>
        <v>0</v>
      </c>
      <c r="AM1028" s="38"/>
      <c r="AN1028" s="41">
        <f>Table1[[#This Row],[Wage Difference]]*Table1[[#This Row],[Post Wage Increase Time Off Accruals (Hours)]]</f>
        <v>0</v>
      </c>
      <c r="AO1028" s="41">
        <f>Table1[[#This Row],[Min Wage Time Off Accrual Expense]]*Table1[[#This Row],[DDS Funding Percent]]</f>
        <v>0</v>
      </c>
      <c r="AP1028" s="1"/>
      <c r="AQ1028" s="18"/>
    </row>
    <row r="1029" spans="3:43" x14ac:dyDescent="0.25">
      <c r="C1029" s="58"/>
      <c r="D1029" s="57"/>
      <c r="K1029" s="41">
        <f>SUM(Table1[[#This Row],[Regular Wages]],Table1[[#This Row],[OvertimeWages]],Table1[[#This Row],[Holiday Wages]],Table1[[#This Row],[Incentive Payments]])</f>
        <v>0</v>
      </c>
      <c r="L1029" s="38"/>
      <c r="M1029" s="38"/>
      <c r="N1029" s="38"/>
      <c r="O1029" s="38"/>
      <c r="P1029" s="38"/>
      <c r="Q1029" s="38"/>
      <c r="R1029" s="38"/>
      <c r="S1029" s="41">
        <f>SUM(Table1[[#This Row],[Regular Wages2]],Table1[[#This Row],[OvertimeWages4]],Table1[[#This Row],[Holiday Wages6]],Table1[[#This Row],[Incentive Payments8]])</f>
        <v>0</v>
      </c>
      <c r="T1029" s="41">
        <f>SUM(Table1[[#This Row],[Total Pre Min Wage Wages]],Table1[[#This Row],[Total After Min Wage Wages]])</f>
        <v>0</v>
      </c>
      <c r="U1029" s="41">
        <f>IFERROR(IF(OR(Table1[[#This Row],[Regular Hours]]=0,Table1[[#This Row],[Regular Hours]]=""),VLOOKUP(Table1[[#This Row],[Position Title]],startingWages!$A$2:$D$200,2, FALSE),Table1[[#This Row],[Regular Wages]]/Table1[[#This Row],[Regular Hours]]),0)</f>
        <v>0</v>
      </c>
      <c r="V1029" s="41">
        <f>IF(OR(Table1[[#This Row],[OvertimeHours]]="",Table1[[#This Row],[OvertimeHours]]=0),Table1[[#This Row],[Regular Hourly Wage]]*1.5,Table1[[#This Row],[OvertimeWages]]/Table1[[#This Row],[OvertimeHours]])</f>
        <v>0</v>
      </c>
      <c r="W1029" s="41">
        <f>IF(OR(Table1[[#This Row],[Holiday Hours]]="",Table1[[#This Row],[Holiday Hours]]=0),Table1[[#This Row],[Regular Hourly Wage]],Table1[[#This Row],[Holiday Wages]]/Table1[[#This Row],[Holiday Hours]])</f>
        <v>0</v>
      </c>
      <c r="X1029" s="41" t="str">
        <f>IF(Table1[[#This Row],[Regular Hourly Wage]]&lt;14.05,"$14.75",IF(Table1[[#This Row],[Regular Hourly Wage]]&lt;30,"5%","None"))</f>
        <v>$14.75</v>
      </c>
      <c r="Y1029" s="41">
        <f>IF(Table1[[#This Row],[Wage Category]]="5%",Table1[[#This Row],[Regular Hourly Wage]]*1.05,IF(Table1[[#This Row],[Wage Category]]="$14.75",14.75,Table1[[#This Row],[Regular Hourly Wage]]))</f>
        <v>14.75</v>
      </c>
      <c r="Z1029" s="41">
        <f>(1+IF(Table1[[#This Row],[Regular Hourly Wage]]=0,0.5,(Table1[[#This Row],[Overtime Hourly Wage]]-Table1[[#This Row],[Regular Hourly Wage]])/Table1[[#This Row],[Regular Hourly Wage]]))*Table1[[#This Row],[Regular Wage Cap]]</f>
        <v>22.125</v>
      </c>
      <c r="AA1029" s="41">
        <f>(1+IF(Table1[[#This Row],[Regular Hourly Wage]]=0,0,(Table1[[#This Row],[Holiday Hourly Wage]]-Table1[[#This Row],[Regular Hourly Wage]])/Table1[[#This Row],[Regular Hourly Wage]]))*Table1[[#This Row],[Regular Wage Cap]]</f>
        <v>14.75</v>
      </c>
      <c r="AB1029" s="41">
        <f>Table1[[#This Row],[Regular Hours3]]*Table1[[#This Row],[Regular Hourly Wage]]</f>
        <v>0</v>
      </c>
      <c r="AC1029" s="41">
        <f>Table1[[#This Row],[OvertimeHours5]]*Table1[[#This Row],[Overtime Hourly Wage]]</f>
        <v>0</v>
      </c>
      <c r="AD1029" s="41">
        <f>Table1[[#This Row],[Holiday Hours7]]*Table1[[#This Row],[Holiday Hourly Wage]]</f>
        <v>0</v>
      </c>
      <c r="AE1029" s="41">
        <f>SUM(Table1[[#This Row],[Regular10]:[Holiday12]])</f>
        <v>0</v>
      </c>
      <c r="AF1029" s="41">
        <f>Table1[[#This Row],[Regular Hours3]]*Table1[[#This Row],[Regular Wage Cap]]</f>
        <v>0</v>
      </c>
      <c r="AG1029" s="41">
        <f>Table1[[#This Row],[OvertimeHours5]]*Table1[[#This Row],[Overtime Wage Cap]]</f>
        <v>0</v>
      </c>
      <c r="AH1029" s="41">
        <f>Table1[[#This Row],[Holiday Hours7]]*Table1[[#This Row],[Holiday Wage Cap]]</f>
        <v>0</v>
      </c>
      <c r="AI1029" s="41">
        <f>SUM(Table1[[#This Row],[Regular]:[Holiday]])</f>
        <v>0</v>
      </c>
      <c r="AJ1029" s="41">
        <f>IF(Table1[[#This Row],[Total]]=0,0,Table1[[#This Row],[Total2]]-Table1[[#This Row],[Total]])</f>
        <v>0</v>
      </c>
      <c r="AK1029" s="41">
        <f>Table1[[#This Row],[Difference]]*Table1[[#This Row],[DDS Funding Percent]]</f>
        <v>0</v>
      </c>
      <c r="AL1029" s="41">
        <f>IF(Table1[[#This Row],[Regular Hourly Wage]]&lt;&gt;0,Table1[[#This Row],[Regular Wage Cap]]-Table1[[#This Row],[Regular Hourly Wage]],0)</f>
        <v>0</v>
      </c>
      <c r="AM1029" s="38"/>
      <c r="AN1029" s="41">
        <f>Table1[[#This Row],[Wage Difference]]*Table1[[#This Row],[Post Wage Increase Time Off Accruals (Hours)]]</f>
        <v>0</v>
      </c>
      <c r="AO1029" s="41">
        <f>Table1[[#This Row],[Min Wage Time Off Accrual Expense]]*Table1[[#This Row],[DDS Funding Percent]]</f>
        <v>0</v>
      </c>
      <c r="AP1029" s="1"/>
      <c r="AQ1029" s="18"/>
    </row>
    <row r="1030" spans="3:43" x14ac:dyDescent="0.25">
      <c r="C1030" s="58"/>
      <c r="D1030" s="57"/>
      <c r="K1030" s="41">
        <f>SUM(Table1[[#This Row],[Regular Wages]],Table1[[#This Row],[OvertimeWages]],Table1[[#This Row],[Holiday Wages]],Table1[[#This Row],[Incentive Payments]])</f>
        <v>0</v>
      </c>
      <c r="L1030" s="38"/>
      <c r="M1030" s="38"/>
      <c r="N1030" s="38"/>
      <c r="O1030" s="38"/>
      <c r="P1030" s="38"/>
      <c r="Q1030" s="38"/>
      <c r="R1030" s="38"/>
      <c r="S1030" s="41">
        <f>SUM(Table1[[#This Row],[Regular Wages2]],Table1[[#This Row],[OvertimeWages4]],Table1[[#This Row],[Holiday Wages6]],Table1[[#This Row],[Incentive Payments8]])</f>
        <v>0</v>
      </c>
      <c r="T1030" s="41">
        <f>SUM(Table1[[#This Row],[Total Pre Min Wage Wages]],Table1[[#This Row],[Total After Min Wage Wages]])</f>
        <v>0</v>
      </c>
      <c r="U1030" s="41">
        <f>IFERROR(IF(OR(Table1[[#This Row],[Regular Hours]]=0,Table1[[#This Row],[Regular Hours]]=""),VLOOKUP(Table1[[#This Row],[Position Title]],startingWages!$A$2:$D$200,2, FALSE),Table1[[#This Row],[Regular Wages]]/Table1[[#This Row],[Regular Hours]]),0)</f>
        <v>0</v>
      </c>
      <c r="V1030" s="41">
        <f>IF(OR(Table1[[#This Row],[OvertimeHours]]="",Table1[[#This Row],[OvertimeHours]]=0),Table1[[#This Row],[Regular Hourly Wage]]*1.5,Table1[[#This Row],[OvertimeWages]]/Table1[[#This Row],[OvertimeHours]])</f>
        <v>0</v>
      </c>
      <c r="W1030" s="41">
        <f>IF(OR(Table1[[#This Row],[Holiday Hours]]="",Table1[[#This Row],[Holiday Hours]]=0),Table1[[#This Row],[Regular Hourly Wage]],Table1[[#This Row],[Holiday Wages]]/Table1[[#This Row],[Holiday Hours]])</f>
        <v>0</v>
      </c>
      <c r="X1030" s="41" t="str">
        <f>IF(Table1[[#This Row],[Regular Hourly Wage]]&lt;14.05,"$14.75",IF(Table1[[#This Row],[Regular Hourly Wage]]&lt;30,"5%","None"))</f>
        <v>$14.75</v>
      </c>
      <c r="Y1030" s="41">
        <f>IF(Table1[[#This Row],[Wage Category]]="5%",Table1[[#This Row],[Regular Hourly Wage]]*1.05,IF(Table1[[#This Row],[Wage Category]]="$14.75",14.75,Table1[[#This Row],[Regular Hourly Wage]]))</f>
        <v>14.75</v>
      </c>
      <c r="Z1030" s="41">
        <f>(1+IF(Table1[[#This Row],[Regular Hourly Wage]]=0,0.5,(Table1[[#This Row],[Overtime Hourly Wage]]-Table1[[#This Row],[Regular Hourly Wage]])/Table1[[#This Row],[Regular Hourly Wage]]))*Table1[[#This Row],[Regular Wage Cap]]</f>
        <v>22.125</v>
      </c>
      <c r="AA1030" s="41">
        <f>(1+IF(Table1[[#This Row],[Regular Hourly Wage]]=0,0,(Table1[[#This Row],[Holiday Hourly Wage]]-Table1[[#This Row],[Regular Hourly Wage]])/Table1[[#This Row],[Regular Hourly Wage]]))*Table1[[#This Row],[Regular Wage Cap]]</f>
        <v>14.75</v>
      </c>
      <c r="AB1030" s="41">
        <f>Table1[[#This Row],[Regular Hours3]]*Table1[[#This Row],[Regular Hourly Wage]]</f>
        <v>0</v>
      </c>
      <c r="AC1030" s="41">
        <f>Table1[[#This Row],[OvertimeHours5]]*Table1[[#This Row],[Overtime Hourly Wage]]</f>
        <v>0</v>
      </c>
      <c r="AD1030" s="41">
        <f>Table1[[#This Row],[Holiday Hours7]]*Table1[[#This Row],[Holiday Hourly Wage]]</f>
        <v>0</v>
      </c>
      <c r="AE1030" s="41">
        <f>SUM(Table1[[#This Row],[Regular10]:[Holiday12]])</f>
        <v>0</v>
      </c>
      <c r="AF1030" s="41">
        <f>Table1[[#This Row],[Regular Hours3]]*Table1[[#This Row],[Regular Wage Cap]]</f>
        <v>0</v>
      </c>
      <c r="AG1030" s="41">
        <f>Table1[[#This Row],[OvertimeHours5]]*Table1[[#This Row],[Overtime Wage Cap]]</f>
        <v>0</v>
      </c>
      <c r="AH1030" s="41">
        <f>Table1[[#This Row],[Holiday Hours7]]*Table1[[#This Row],[Holiday Wage Cap]]</f>
        <v>0</v>
      </c>
      <c r="AI1030" s="41">
        <f>SUM(Table1[[#This Row],[Regular]:[Holiday]])</f>
        <v>0</v>
      </c>
      <c r="AJ1030" s="41">
        <f>IF(Table1[[#This Row],[Total]]=0,0,Table1[[#This Row],[Total2]]-Table1[[#This Row],[Total]])</f>
        <v>0</v>
      </c>
      <c r="AK1030" s="41">
        <f>Table1[[#This Row],[Difference]]*Table1[[#This Row],[DDS Funding Percent]]</f>
        <v>0</v>
      </c>
      <c r="AL1030" s="41">
        <f>IF(Table1[[#This Row],[Regular Hourly Wage]]&lt;&gt;0,Table1[[#This Row],[Regular Wage Cap]]-Table1[[#This Row],[Regular Hourly Wage]],0)</f>
        <v>0</v>
      </c>
      <c r="AM1030" s="38"/>
      <c r="AN1030" s="41">
        <f>Table1[[#This Row],[Wage Difference]]*Table1[[#This Row],[Post Wage Increase Time Off Accruals (Hours)]]</f>
        <v>0</v>
      </c>
      <c r="AO1030" s="41">
        <f>Table1[[#This Row],[Min Wage Time Off Accrual Expense]]*Table1[[#This Row],[DDS Funding Percent]]</f>
        <v>0</v>
      </c>
      <c r="AP1030" s="1"/>
      <c r="AQ1030" s="18"/>
    </row>
    <row r="1031" spans="3:43" x14ac:dyDescent="0.25">
      <c r="C1031" s="58"/>
      <c r="D1031" s="57"/>
      <c r="K1031" s="41">
        <f>SUM(Table1[[#This Row],[Regular Wages]],Table1[[#This Row],[OvertimeWages]],Table1[[#This Row],[Holiday Wages]],Table1[[#This Row],[Incentive Payments]])</f>
        <v>0</v>
      </c>
      <c r="L1031" s="38"/>
      <c r="M1031" s="38"/>
      <c r="N1031" s="38"/>
      <c r="O1031" s="38"/>
      <c r="P1031" s="38"/>
      <c r="Q1031" s="38"/>
      <c r="R1031" s="38"/>
      <c r="S1031" s="41">
        <f>SUM(Table1[[#This Row],[Regular Wages2]],Table1[[#This Row],[OvertimeWages4]],Table1[[#This Row],[Holiday Wages6]],Table1[[#This Row],[Incentive Payments8]])</f>
        <v>0</v>
      </c>
      <c r="T1031" s="41">
        <f>SUM(Table1[[#This Row],[Total Pre Min Wage Wages]],Table1[[#This Row],[Total After Min Wage Wages]])</f>
        <v>0</v>
      </c>
      <c r="U1031" s="41">
        <f>IFERROR(IF(OR(Table1[[#This Row],[Regular Hours]]=0,Table1[[#This Row],[Regular Hours]]=""),VLOOKUP(Table1[[#This Row],[Position Title]],startingWages!$A$2:$D$200,2, FALSE),Table1[[#This Row],[Regular Wages]]/Table1[[#This Row],[Regular Hours]]),0)</f>
        <v>0</v>
      </c>
      <c r="V1031" s="41">
        <f>IF(OR(Table1[[#This Row],[OvertimeHours]]="",Table1[[#This Row],[OvertimeHours]]=0),Table1[[#This Row],[Regular Hourly Wage]]*1.5,Table1[[#This Row],[OvertimeWages]]/Table1[[#This Row],[OvertimeHours]])</f>
        <v>0</v>
      </c>
      <c r="W1031" s="41">
        <f>IF(OR(Table1[[#This Row],[Holiday Hours]]="",Table1[[#This Row],[Holiday Hours]]=0),Table1[[#This Row],[Regular Hourly Wage]],Table1[[#This Row],[Holiday Wages]]/Table1[[#This Row],[Holiday Hours]])</f>
        <v>0</v>
      </c>
      <c r="X1031" s="41" t="str">
        <f>IF(Table1[[#This Row],[Regular Hourly Wage]]&lt;14.05,"$14.75",IF(Table1[[#This Row],[Regular Hourly Wage]]&lt;30,"5%","None"))</f>
        <v>$14.75</v>
      </c>
      <c r="Y1031" s="41">
        <f>IF(Table1[[#This Row],[Wage Category]]="5%",Table1[[#This Row],[Regular Hourly Wage]]*1.05,IF(Table1[[#This Row],[Wage Category]]="$14.75",14.75,Table1[[#This Row],[Regular Hourly Wage]]))</f>
        <v>14.75</v>
      </c>
      <c r="Z1031" s="41">
        <f>(1+IF(Table1[[#This Row],[Regular Hourly Wage]]=0,0.5,(Table1[[#This Row],[Overtime Hourly Wage]]-Table1[[#This Row],[Regular Hourly Wage]])/Table1[[#This Row],[Regular Hourly Wage]]))*Table1[[#This Row],[Regular Wage Cap]]</f>
        <v>22.125</v>
      </c>
      <c r="AA1031" s="41">
        <f>(1+IF(Table1[[#This Row],[Regular Hourly Wage]]=0,0,(Table1[[#This Row],[Holiday Hourly Wage]]-Table1[[#This Row],[Regular Hourly Wage]])/Table1[[#This Row],[Regular Hourly Wage]]))*Table1[[#This Row],[Regular Wage Cap]]</f>
        <v>14.75</v>
      </c>
      <c r="AB1031" s="41">
        <f>Table1[[#This Row],[Regular Hours3]]*Table1[[#This Row],[Regular Hourly Wage]]</f>
        <v>0</v>
      </c>
      <c r="AC1031" s="41">
        <f>Table1[[#This Row],[OvertimeHours5]]*Table1[[#This Row],[Overtime Hourly Wage]]</f>
        <v>0</v>
      </c>
      <c r="AD1031" s="41">
        <f>Table1[[#This Row],[Holiday Hours7]]*Table1[[#This Row],[Holiday Hourly Wage]]</f>
        <v>0</v>
      </c>
      <c r="AE1031" s="41">
        <f>SUM(Table1[[#This Row],[Regular10]:[Holiday12]])</f>
        <v>0</v>
      </c>
      <c r="AF1031" s="41">
        <f>Table1[[#This Row],[Regular Hours3]]*Table1[[#This Row],[Regular Wage Cap]]</f>
        <v>0</v>
      </c>
      <c r="AG1031" s="41">
        <f>Table1[[#This Row],[OvertimeHours5]]*Table1[[#This Row],[Overtime Wage Cap]]</f>
        <v>0</v>
      </c>
      <c r="AH1031" s="41">
        <f>Table1[[#This Row],[Holiday Hours7]]*Table1[[#This Row],[Holiday Wage Cap]]</f>
        <v>0</v>
      </c>
      <c r="AI1031" s="41">
        <f>SUM(Table1[[#This Row],[Regular]:[Holiday]])</f>
        <v>0</v>
      </c>
      <c r="AJ1031" s="41">
        <f>IF(Table1[[#This Row],[Total]]=0,0,Table1[[#This Row],[Total2]]-Table1[[#This Row],[Total]])</f>
        <v>0</v>
      </c>
      <c r="AK1031" s="41">
        <f>Table1[[#This Row],[Difference]]*Table1[[#This Row],[DDS Funding Percent]]</f>
        <v>0</v>
      </c>
      <c r="AL1031" s="41">
        <f>IF(Table1[[#This Row],[Regular Hourly Wage]]&lt;&gt;0,Table1[[#This Row],[Regular Wage Cap]]-Table1[[#This Row],[Regular Hourly Wage]],0)</f>
        <v>0</v>
      </c>
      <c r="AM1031" s="38"/>
      <c r="AN1031" s="41">
        <f>Table1[[#This Row],[Wage Difference]]*Table1[[#This Row],[Post Wage Increase Time Off Accruals (Hours)]]</f>
        <v>0</v>
      </c>
      <c r="AO1031" s="41">
        <f>Table1[[#This Row],[Min Wage Time Off Accrual Expense]]*Table1[[#This Row],[DDS Funding Percent]]</f>
        <v>0</v>
      </c>
      <c r="AP1031" s="1"/>
      <c r="AQ1031" s="18"/>
    </row>
    <row r="1032" spans="3:43" x14ac:dyDescent="0.25">
      <c r="C1032" s="58"/>
      <c r="D1032" s="57"/>
      <c r="K1032" s="41">
        <f>SUM(Table1[[#This Row],[Regular Wages]],Table1[[#This Row],[OvertimeWages]],Table1[[#This Row],[Holiday Wages]],Table1[[#This Row],[Incentive Payments]])</f>
        <v>0</v>
      </c>
      <c r="L1032" s="38"/>
      <c r="M1032" s="38"/>
      <c r="N1032" s="38"/>
      <c r="O1032" s="38"/>
      <c r="P1032" s="38"/>
      <c r="Q1032" s="38"/>
      <c r="R1032" s="38"/>
      <c r="S1032" s="41">
        <f>SUM(Table1[[#This Row],[Regular Wages2]],Table1[[#This Row],[OvertimeWages4]],Table1[[#This Row],[Holiday Wages6]],Table1[[#This Row],[Incentive Payments8]])</f>
        <v>0</v>
      </c>
      <c r="T1032" s="41">
        <f>SUM(Table1[[#This Row],[Total Pre Min Wage Wages]],Table1[[#This Row],[Total After Min Wage Wages]])</f>
        <v>0</v>
      </c>
      <c r="U1032" s="41">
        <f>IFERROR(IF(OR(Table1[[#This Row],[Regular Hours]]=0,Table1[[#This Row],[Regular Hours]]=""),VLOOKUP(Table1[[#This Row],[Position Title]],startingWages!$A$2:$D$200,2, FALSE),Table1[[#This Row],[Regular Wages]]/Table1[[#This Row],[Regular Hours]]),0)</f>
        <v>0</v>
      </c>
      <c r="V1032" s="41">
        <f>IF(OR(Table1[[#This Row],[OvertimeHours]]="",Table1[[#This Row],[OvertimeHours]]=0),Table1[[#This Row],[Regular Hourly Wage]]*1.5,Table1[[#This Row],[OvertimeWages]]/Table1[[#This Row],[OvertimeHours]])</f>
        <v>0</v>
      </c>
      <c r="W1032" s="41">
        <f>IF(OR(Table1[[#This Row],[Holiday Hours]]="",Table1[[#This Row],[Holiday Hours]]=0),Table1[[#This Row],[Regular Hourly Wage]],Table1[[#This Row],[Holiday Wages]]/Table1[[#This Row],[Holiday Hours]])</f>
        <v>0</v>
      </c>
      <c r="X1032" s="41" t="str">
        <f>IF(Table1[[#This Row],[Regular Hourly Wage]]&lt;14.05,"$14.75",IF(Table1[[#This Row],[Regular Hourly Wage]]&lt;30,"5%","None"))</f>
        <v>$14.75</v>
      </c>
      <c r="Y1032" s="41">
        <f>IF(Table1[[#This Row],[Wage Category]]="5%",Table1[[#This Row],[Regular Hourly Wage]]*1.05,IF(Table1[[#This Row],[Wage Category]]="$14.75",14.75,Table1[[#This Row],[Regular Hourly Wage]]))</f>
        <v>14.75</v>
      </c>
      <c r="Z1032" s="41">
        <f>(1+IF(Table1[[#This Row],[Regular Hourly Wage]]=0,0.5,(Table1[[#This Row],[Overtime Hourly Wage]]-Table1[[#This Row],[Regular Hourly Wage]])/Table1[[#This Row],[Regular Hourly Wage]]))*Table1[[#This Row],[Regular Wage Cap]]</f>
        <v>22.125</v>
      </c>
      <c r="AA1032" s="41">
        <f>(1+IF(Table1[[#This Row],[Regular Hourly Wage]]=0,0,(Table1[[#This Row],[Holiday Hourly Wage]]-Table1[[#This Row],[Regular Hourly Wage]])/Table1[[#This Row],[Regular Hourly Wage]]))*Table1[[#This Row],[Regular Wage Cap]]</f>
        <v>14.75</v>
      </c>
      <c r="AB1032" s="41">
        <f>Table1[[#This Row],[Regular Hours3]]*Table1[[#This Row],[Regular Hourly Wage]]</f>
        <v>0</v>
      </c>
      <c r="AC1032" s="41">
        <f>Table1[[#This Row],[OvertimeHours5]]*Table1[[#This Row],[Overtime Hourly Wage]]</f>
        <v>0</v>
      </c>
      <c r="AD1032" s="41">
        <f>Table1[[#This Row],[Holiday Hours7]]*Table1[[#This Row],[Holiday Hourly Wage]]</f>
        <v>0</v>
      </c>
      <c r="AE1032" s="41">
        <f>SUM(Table1[[#This Row],[Regular10]:[Holiday12]])</f>
        <v>0</v>
      </c>
      <c r="AF1032" s="41">
        <f>Table1[[#This Row],[Regular Hours3]]*Table1[[#This Row],[Regular Wage Cap]]</f>
        <v>0</v>
      </c>
      <c r="AG1032" s="41">
        <f>Table1[[#This Row],[OvertimeHours5]]*Table1[[#This Row],[Overtime Wage Cap]]</f>
        <v>0</v>
      </c>
      <c r="AH1032" s="41">
        <f>Table1[[#This Row],[Holiday Hours7]]*Table1[[#This Row],[Holiday Wage Cap]]</f>
        <v>0</v>
      </c>
      <c r="AI1032" s="41">
        <f>SUM(Table1[[#This Row],[Regular]:[Holiday]])</f>
        <v>0</v>
      </c>
      <c r="AJ1032" s="41">
        <f>IF(Table1[[#This Row],[Total]]=0,0,Table1[[#This Row],[Total2]]-Table1[[#This Row],[Total]])</f>
        <v>0</v>
      </c>
      <c r="AK1032" s="41">
        <f>Table1[[#This Row],[Difference]]*Table1[[#This Row],[DDS Funding Percent]]</f>
        <v>0</v>
      </c>
      <c r="AL1032" s="41">
        <f>IF(Table1[[#This Row],[Regular Hourly Wage]]&lt;&gt;0,Table1[[#This Row],[Regular Wage Cap]]-Table1[[#This Row],[Regular Hourly Wage]],0)</f>
        <v>0</v>
      </c>
      <c r="AM1032" s="38"/>
      <c r="AN1032" s="41">
        <f>Table1[[#This Row],[Wage Difference]]*Table1[[#This Row],[Post Wage Increase Time Off Accruals (Hours)]]</f>
        <v>0</v>
      </c>
      <c r="AO1032" s="41">
        <f>Table1[[#This Row],[Min Wage Time Off Accrual Expense]]*Table1[[#This Row],[DDS Funding Percent]]</f>
        <v>0</v>
      </c>
      <c r="AP1032" s="1"/>
      <c r="AQ1032" s="18"/>
    </row>
    <row r="1033" spans="3:43" x14ac:dyDescent="0.25">
      <c r="C1033" s="58"/>
      <c r="D1033" s="57"/>
      <c r="K1033" s="41">
        <f>SUM(Table1[[#This Row],[Regular Wages]],Table1[[#This Row],[OvertimeWages]],Table1[[#This Row],[Holiday Wages]],Table1[[#This Row],[Incentive Payments]])</f>
        <v>0</v>
      </c>
      <c r="L1033" s="38"/>
      <c r="M1033" s="38"/>
      <c r="N1033" s="38"/>
      <c r="O1033" s="38"/>
      <c r="P1033" s="38"/>
      <c r="Q1033" s="38"/>
      <c r="R1033" s="38"/>
      <c r="S1033" s="41">
        <f>SUM(Table1[[#This Row],[Regular Wages2]],Table1[[#This Row],[OvertimeWages4]],Table1[[#This Row],[Holiday Wages6]],Table1[[#This Row],[Incentive Payments8]])</f>
        <v>0</v>
      </c>
      <c r="T1033" s="41">
        <f>SUM(Table1[[#This Row],[Total Pre Min Wage Wages]],Table1[[#This Row],[Total After Min Wage Wages]])</f>
        <v>0</v>
      </c>
      <c r="U1033" s="41">
        <f>IFERROR(IF(OR(Table1[[#This Row],[Regular Hours]]=0,Table1[[#This Row],[Regular Hours]]=""),VLOOKUP(Table1[[#This Row],[Position Title]],startingWages!$A$2:$D$200,2, FALSE),Table1[[#This Row],[Regular Wages]]/Table1[[#This Row],[Regular Hours]]),0)</f>
        <v>0</v>
      </c>
      <c r="V1033" s="41">
        <f>IF(OR(Table1[[#This Row],[OvertimeHours]]="",Table1[[#This Row],[OvertimeHours]]=0),Table1[[#This Row],[Regular Hourly Wage]]*1.5,Table1[[#This Row],[OvertimeWages]]/Table1[[#This Row],[OvertimeHours]])</f>
        <v>0</v>
      </c>
      <c r="W1033" s="41">
        <f>IF(OR(Table1[[#This Row],[Holiday Hours]]="",Table1[[#This Row],[Holiday Hours]]=0),Table1[[#This Row],[Regular Hourly Wage]],Table1[[#This Row],[Holiday Wages]]/Table1[[#This Row],[Holiday Hours]])</f>
        <v>0</v>
      </c>
      <c r="X1033" s="41" t="str">
        <f>IF(Table1[[#This Row],[Regular Hourly Wage]]&lt;14.05,"$14.75",IF(Table1[[#This Row],[Regular Hourly Wage]]&lt;30,"5%","None"))</f>
        <v>$14.75</v>
      </c>
      <c r="Y1033" s="41">
        <f>IF(Table1[[#This Row],[Wage Category]]="5%",Table1[[#This Row],[Regular Hourly Wage]]*1.05,IF(Table1[[#This Row],[Wage Category]]="$14.75",14.75,Table1[[#This Row],[Regular Hourly Wage]]))</f>
        <v>14.75</v>
      </c>
      <c r="Z1033" s="41">
        <f>(1+IF(Table1[[#This Row],[Regular Hourly Wage]]=0,0.5,(Table1[[#This Row],[Overtime Hourly Wage]]-Table1[[#This Row],[Regular Hourly Wage]])/Table1[[#This Row],[Regular Hourly Wage]]))*Table1[[#This Row],[Regular Wage Cap]]</f>
        <v>22.125</v>
      </c>
      <c r="AA1033" s="41">
        <f>(1+IF(Table1[[#This Row],[Regular Hourly Wage]]=0,0,(Table1[[#This Row],[Holiday Hourly Wage]]-Table1[[#This Row],[Regular Hourly Wage]])/Table1[[#This Row],[Regular Hourly Wage]]))*Table1[[#This Row],[Regular Wage Cap]]</f>
        <v>14.75</v>
      </c>
      <c r="AB1033" s="41">
        <f>Table1[[#This Row],[Regular Hours3]]*Table1[[#This Row],[Regular Hourly Wage]]</f>
        <v>0</v>
      </c>
      <c r="AC1033" s="41">
        <f>Table1[[#This Row],[OvertimeHours5]]*Table1[[#This Row],[Overtime Hourly Wage]]</f>
        <v>0</v>
      </c>
      <c r="AD1033" s="41">
        <f>Table1[[#This Row],[Holiday Hours7]]*Table1[[#This Row],[Holiday Hourly Wage]]</f>
        <v>0</v>
      </c>
      <c r="AE1033" s="41">
        <f>SUM(Table1[[#This Row],[Regular10]:[Holiday12]])</f>
        <v>0</v>
      </c>
      <c r="AF1033" s="41">
        <f>Table1[[#This Row],[Regular Hours3]]*Table1[[#This Row],[Regular Wage Cap]]</f>
        <v>0</v>
      </c>
      <c r="AG1033" s="41">
        <f>Table1[[#This Row],[OvertimeHours5]]*Table1[[#This Row],[Overtime Wage Cap]]</f>
        <v>0</v>
      </c>
      <c r="AH1033" s="41">
        <f>Table1[[#This Row],[Holiday Hours7]]*Table1[[#This Row],[Holiday Wage Cap]]</f>
        <v>0</v>
      </c>
      <c r="AI1033" s="41">
        <f>SUM(Table1[[#This Row],[Regular]:[Holiday]])</f>
        <v>0</v>
      </c>
      <c r="AJ1033" s="41">
        <f>IF(Table1[[#This Row],[Total]]=0,0,Table1[[#This Row],[Total2]]-Table1[[#This Row],[Total]])</f>
        <v>0</v>
      </c>
      <c r="AK1033" s="41">
        <f>Table1[[#This Row],[Difference]]*Table1[[#This Row],[DDS Funding Percent]]</f>
        <v>0</v>
      </c>
      <c r="AL1033" s="41">
        <f>IF(Table1[[#This Row],[Regular Hourly Wage]]&lt;&gt;0,Table1[[#This Row],[Regular Wage Cap]]-Table1[[#This Row],[Regular Hourly Wage]],0)</f>
        <v>0</v>
      </c>
      <c r="AM1033" s="38"/>
      <c r="AN1033" s="41">
        <f>Table1[[#This Row],[Wage Difference]]*Table1[[#This Row],[Post Wage Increase Time Off Accruals (Hours)]]</f>
        <v>0</v>
      </c>
      <c r="AO1033" s="41">
        <f>Table1[[#This Row],[Min Wage Time Off Accrual Expense]]*Table1[[#This Row],[DDS Funding Percent]]</f>
        <v>0</v>
      </c>
      <c r="AP1033" s="1"/>
      <c r="AQ1033" s="18"/>
    </row>
    <row r="1034" spans="3:43" x14ac:dyDescent="0.25">
      <c r="C1034" s="58"/>
      <c r="D1034" s="57"/>
      <c r="K1034" s="41">
        <f>SUM(Table1[[#This Row],[Regular Wages]],Table1[[#This Row],[OvertimeWages]],Table1[[#This Row],[Holiday Wages]],Table1[[#This Row],[Incentive Payments]])</f>
        <v>0</v>
      </c>
      <c r="L1034" s="38"/>
      <c r="M1034" s="38"/>
      <c r="N1034" s="38"/>
      <c r="O1034" s="38"/>
      <c r="P1034" s="38"/>
      <c r="Q1034" s="38"/>
      <c r="R1034" s="38"/>
      <c r="S1034" s="41">
        <f>SUM(Table1[[#This Row],[Regular Wages2]],Table1[[#This Row],[OvertimeWages4]],Table1[[#This Row],[Holiday Wages6]],Table1[[#This Row],[Incentive Payments8]])</f>
        <v>0</v>
      </c>
      <c r="T1034" s="41">
        <f>SUM(Table1[[#This Row],[Total Pre Min Wage Wages]],Table1[[#This Row],[Total After Min Wage Wages]])</f>
        <v>0</v>
      </c>
      <c r="U1034" s="41">
        <f>IFERROR(IF(OR(Table1[[#This Row],[Regular Hours]]=0,Table1[[#This Row],[Regular Hours]]=""),VLOOKUP(Table1[[#This Row],[Position Title]],startingWages!$A$2:$D$200,2, FALSE),Table1[[#This Row],[Regular Wages]]/Table1[[#This Row],[Regular Hours]]),0)</f>
        <v>0</v>
      </c>
      <c r="V1034" s="41">
        <f>IF(OR(Table1[[#This Row],[OvertimeHours]]="",Table1[[#This Row],[OvertimeHours]]=0),Table1[[#This Row],[Regular Hourly Wage]]*1.5,Table1[[#This Row],[OvertimeWages]]/Table1[[#This Row],[OvertimeHours]])</f>
        <v>0</v>
      </c>
      <c r="W1034" s="41">
        <f>IF(OR(Table1[[#This Row],[Holiday Hours]]="",Table1[[#This Row],[Holiday Hours]]=0),Table1[[#This Row],[Regular Hourly Wage]],Table1[[#This Row],[Holiday Wages]]/Table1[[#This Row],[Holiday Hours]])</f>
        <v>0</v>
      </c>
      <c r="X1034" s="41" t="str">
        <f>IF(Table1[[#This Row],[Regular Hourly Wage]]&lt;14.05,"$14.75",IF(Table1[[#This Row],[Regular Hourly Wage]]&lt;30,"5%","None"))</f>
        <v>$14.75</v>
      </c>
      <c r="Y1034" s="41">
        <f>IF(Table1[[#This Row],[Wage Category]]="5%",Table1[[#This Row],[Regular Hourly Wage]]*1.05,IF(Table1[[#This Row],[Wage Category]]="$14.75",14.75,Table1[[#This Row],[Regular Hourly Wage]]))</f>
        <v>14.75</v>
      </c>
      <c r="Z1034" s="41">
        <f>(1+IF(Table1[[#This Row],[Regular Hourly Wage]]=0,0.5,(Table1[[#This Row],[Overtime Hourly Wage]]-Table1[[#This Row],[Regular Hourly Wage]])/Table1[[#This Row],[Regular Hourly Wage]]))*Table1[[#This Row],[Regular Wage Cap]]</f>
        <v>22.125</v>
      </c>
      <c r="AA1034" s="41">
        <f>(1+IF(Table1[[#This Row],[Regular Hourly Wage]]=0,0,(Table1[[#This Row],[Holiday Hourly Wage]]-Table1[[#This Row],[Regular Hourly Wage]])/Table1[[#This Row],[Regular Hourly Wage]]))*Table1[[#This Row],[Regular Wage Cap]]</f>
        <v>14.75</v>
      </c>
      <c r="AB1034" s="41">
        <f>Table1[[#This Row],[Regular Hours3]]*Table1[[#This Row],[Regular Hourly Wage]]</f>
        <v>0</v>
      </c>
      <c r="AC1034" s="41">
        <f>Table1[[#This Row],[OvertimeHours5]]*Table1[[#This Row],[Overtime Hourly Wage]]</f>
        <v>0</v>
      </c>
      <c r="AD1034" s="41">
        <f>Table1[[#This Row],[Holiday Hours7]]*Table1[[#This Row],[Holiday Hourly Wage]]</f>
        <v>0</v>
      </c>
      <c r="AE1034" s="41">
        <f>SUM(Table1[[#This Row],[Regular10]:[Holiday12]])</f>
        <v>0</v>
      </c>
      <c r="AF1034" s="41">
        <f>Table1[[#This Row],[Regular Hours3]]*Table1[[#This Row],[Regular Wage Cap]]</f>
        <v>0</v>
      </c>
      <c r="AG1034" s="41">
        <f>Table1[[#This Row],[OvertimeHours5]]*Table1[[#This Row],[Overtime Wage Cap]]</f>
        <v>0</v>
      </c>
      <c r="AH1034" s="41">
        <f>Table1[[#This Row],[Holiday Hours7]]*Table1[[#This Row],[Holiday Wage Cap]]</f>
        <v>0</v>
      </c>
      <c r="AI1034" s="41">
        <f>SUM(Table1[[#This Row],[Regular]:[Holiday]])</f>
        <v>0</v>
      </c>
      <c r="AJ1034" s="41">
        <f>IF(Table1[[#This Row],[Total]]=0,0,Table1[[#This Row],[Total2]]-Table1[[#This Row],[Total]])</f>
        <v>0</v>
      </c>
      <c r="AK1034" s="41">
        <f>Table1[[#This Row],[Difference]]*Table1[[#This Row],[DDS Funding Percent]]</f>
        <v>0</v>
      </c>
      <c r="AL1034" s="41">
        <f>IF(Table1[[#This Row],[Regular Hourly Wage]]&lt;&gt;0,Table1[[#This Row],[Regular Wage Cap]]-Table1[[#This Row],[Regular Hourly Wage]],0)</f>
        <v>0</v>
      </c>
      <c r="AM1034" s="38"/>
      <c r="AN1034" s="41">
        <f>Table1[[#This Row],[Wage Difference]]*Table1[[#This Row],[Post Wage Increase Time Off Accruals (Hours)]]</f>
        <v>0</v>
      </c>
      <c r="AO1034" s="41">
        <f>Table1[[#This Row],[Min Wage Time Off Accrual Expense]]*Table1[[#This Row],[DDS Funding Percent]]</f>
        <v>0</v>
      </c>
      <c r="AP1034" s="1"/>
      <c r="AQ1034" s="18"/>
    </row>
    <row r="1035" spans="3:43" x14ac:dyDescent="0.25">
      <c r="C1035" s="58"/>
      <c r="D1035" s="57"/>
      <c r="K1035" s="41">
        <f>SUM(Table1[[#This Row],[Regular Wages]],Table1[[#This Row],[OvertimeWages]],Table1[[#This Row],[Holiday Wages]],Table1[[#This Row],[Incentive Payments]])</f>
        <v>0</v>
      </c>
      <c r="L1035" s="38"/>
      <c r="M1035" s="38"/>
      <c r="N1035" s="38"/>
      <c r="O1035" s="38"/>
      <c r="P1035" s="38"/>
      <c r="Q1035" s="38"/>
      <c r="R1035" s="38"/>
      <c r="S1035" s="41">
        <f>SUM(Table1[[#This Row],[Regular Wages2]],Table1[[#This Row],[OvertimeWages4]],Table1[[#This Row],[Holiday Wages6]],Table1[[#This Row],[Incentive Payments8]])</f>
        <v>0</v>
      </c>
      <c r="T1035" s="41">
        <f>SUM(Table1[[#This Row],[Total Pre Min Wage Wages]],Table1[[#This Row],[Total After Min Wage Wages]])</f>
        <v>0</v>
      </c>
      <c r="U1035" s="41">
        <f>IFERROR(IF(OR(Table1[[#This Row],[Regular Hours]]=0,Table1[[#This Row],[Regular Hours]]=""),VLOOKUP(Table1[[#This Row],[Position Title]],startingWages!$A$2:$D$200,2, FALSE),Table1[[#This Row],[Regular Wages]]/Table1[[#This Row],[Regular Hours]]),0)</f>
        <v>0</v>
      </c>
      <c r="V1035" s="41">
        <f>IF(OR(Table1[[#This Row],[OvertimeHours]]="",Table1[[#This Row],[OvertimeHours]]=0),Table1[[#This Row],[Regular Hourly Wage]]*1.5,Table1[[#This Row],[OvertimeWages]]/Table1[[#This Row],[OvertimeHours]])</f>
        <v>0</v>
      </c>
      <c r="W1035" s="41">
        <f>IF(OR(Table1[[#This Row],[Holiday Hours]]="",Table1[[#This Row],[Holiday Hours]]=0),Table1[[#This Row],[Regular Hourly Wage]],Table1[[#This Row],[Holiday Wages]]/Table1[[#This Row],[Holiday Hours]])</f>
        <v>0</v>
      </c>
      <c r="X1035" s="41" t="str">
        <f>IF(Table1[[#This Row],[Regular Hourly Wage]]&lt;14.05,"$14.75",IF(Table1[[#This Row],[Regular Hourly Wage]]&lt;30,"5%","None"))</f>
        <v>$14.75</v>
      </c>
      <c r="Y1035" s="41">
        <f>IF(Table1[[#This Row],[Wage Category]]="5%",Table1[[#This Row],[Regular Hourly Wage]]*1.05,IF(Table1[[#This Row],[Wage Category]]="$14.75",14.75,Table1[[#This Row],[Regular Hourly Wage]]))</f>
        <v>14.75</v>
      </c>
      <c r="Z1035" s="41">
        <f>(1+IF(Table1[[#This Row],[Regular Hourly Wage]]=0,0.5,(Table1[[#This Row],[Overtime Hourly Wage]]-Table1[[#This Row],[Regular Hourly Wage]])/Table1[[#This Row],[Regular Hourly Wage]]))*Table1[[#This Row],[Regular Wage Cap]]</f>
        <v>22.125</v>
      </c>
      <c r="AA1035" s="41">
        <f>(1+IF(Table1[[#This Row],[Regular Hourly Wage]]=0,0,(Table1[[#This Row],[Holiday Hourly Wage]]-Table1[[#This Row],[Regular Hourly Wage]])/Table1[[#This Row],[Regular Hourly Wage]]))*Table1[[#This Row],[Regular Wage Cap]]</f>
        <v>14.75</v>
      </c>
      <c r="AB1035" s="41">
        <f>Table1[[#This Row],[Regular Hours3]]*Table1[[#This Row],[Regular Hourly Wage]]</f>
        <v>0</v>
      </c>
      <c r="AC1035" s="41">
        <f>Table1[[#This Row],[OvertimeHours5]]*Table1[[#This Row],[Overtime Hourly Wage]]</f>
        <v>0</v>
      </c>
      <c r="AD1035" s="41">
        <f>Table1[[#This Row],[Holiday Hours7]]*Table1[[#This Row],[Holiday Hourly Wage]]</f>
        <v>0</v>
      </c>
      <c r="AE1035" s="41">
        <f>SUM(Table1[[#This Row],[Regular10]:[Holiday12]])</f>
        <v>0</v>
      </c>
      <c r="AF1035" s="41">
        <f>Table1[[#This Row],[Regular Hours3]]*Table1[[#This Row],[Regular Wage Cap]]</f>
        <v>0</v>
      </c>
      <c r="AG1035" s="41">
        <f>Table1[[#This Row],[OvertimeHours5]]*Table1[[#This Row],[Overtime Wage Cap]]</f>
        <v>0</v>
      </c>
      <c r="AH1035" s="41">
        <f>Table1[[#This Row],[Holiday Hours7]]*Table1[[#This Row],[Holiday Wage Cap]]</f>
        <v>0</v>
      </c>
      <c r="AI1035" s="41">
        <f>SUM(Table1[[#This Row],[Regular]:[Holiday]])</f>
        <v>0</v>
      </c>
      <c r="AJ1035" s="41">
        <f>IF(Table1[[#This Row],[Total]]=0,0,Table1[[#This Row],[Total2]]-Table1[[#This Row],[Total]])</f>
        <v>0</v>
      </c>
      <c r="AK1035" s="41">
        <f>Table1[[#This Row],[Difference]]*Table1[[#This Row],[DDS Funding Percent]]</f>
        <v>0</v>
      </c>
      <c r="AL1035" s="41">
        <f>IF(Table1[[#This Row],[Regular Hourly Wage]]&lt;&gt;0,Table1[[#This Row],[Regular Wage Cap]]-Table1[[#This Row],[Regular Hourly Wage]],0)</f>
        <v>0</v>
      </c>
      <c r="AM1035" s="38"/>
      <c r="AN1035" s="41">
        <f>Table1[[#This Row],[Wage Difference]]*Table1[[#This Row],[Post Wage Increase Time Off Accruals (Hours)]]</f>
        <v>0</v>
      </c>
      <c r="AO1035" s="41">
        <f>Table1[[#This Row],[Min Wage Time Off Accrual Expense]]*Table1[[#This Row],[DDS Funding Percent]]</f>
        <v>0</v>
      </c>
      <c r="AP1035" s="1"/>
      <c r="AQ1035" s="18"/>
    </row>
    <row r="1036" spans="3:43" x14ac:dyDescent="0.25">
      <c r="C1036" s="58"/>
      <c r="D1036" s="57"/>
      <c r="K1036" s="41">
        <f>SUM(Table1[[#This Row],[Regular Wages]],Table1[[#This Row],[OvertimeWages]],Table1[[#This Row],[Holiday Wages]],Table1[[#This Row],[Incentive Payments]])</f>
        <v>0</v>
      </c>
      <c r="L1036" s="38"/>
      <c r="M1036" s="38"/>
      <c r="N1036" s="38"/>
      <c r="O1036" s="38"/>
      <c r="P1036" s="38"/>
      <c r="Q1036" s="38"/>
      <c r="R1036" s="38"/>
      <c r="S1036" s="41">
        <f>SUM(Table1[[#This Row],[Regular Wages2]],Table1[[#This Row],[OvertimeWages4]],Table1[[#This Row],[Holiday Wages6]],Table1[[#This Row],[Incentive Payments8]])</f>
        <v>0</v>
      </c>
      <c r="T1036" s="41">
        <f>SUM(Table1[[#This Row],[Total Pre Min Wage Wages]],Table1[[#This Row],[Total After Min Wage Wages]])</f>
        <v>0</v>
      </c>
      <c r="U1036" s="41">
        <f>IFERROR(IF(OR(Table1[[#This Row],[Regular Hours]]=0,Table1[[#This Row],[Regular Hours]]=""),VLOOKUP(Table1[[#This Row],[Position Title]],startingWages!$A$2:$D$200,2, FALSE),Table1[[#This Row],[Regular Wages]]/Table1[[#This Row],[Regular Hours]]),0)</f>
        <v>0</v>
      </c>
      <c r="V1036" s="41">
        <f>IF(OR(Table1[[#This Row],[OvertimeHours]]="",Table1[[#This Row],[OvertimeHours]]=0),Table1[[#This Row],[Regular Hourly Wage]]*1.5,Table1[[#This Row],[OvertimeWages]]/Table1[[#This Row],[OvertimeHours]])</f>
        <v>0</v>
      </c>
      <c r="W1036" s="41">
        <f>IF(OR(Table1[[#This Row],[Holiday Hours]]="",Table1[[#This Row],[Holiday Hours]]=0),Table1[[#This Row],[Regular Hourly Wage]],Table1[[#This Row],[Holiday Wages]]/Table1[[#This Row],[Holiday Hours]])</f>
        <v>0</v>
      </c>
      <c r="X1036" s="41" t="str">
        <f>IF(Table1[[#This Row],[Regular Hourly Wage]]&lt;14.05,"$14.75",IF(Table1[[#This Row],[Regular Hourly Wage]]&lt;30,"5%","None"))</f>
        <v>$14.75</v>
      </c>
      <c r="Y1036" s="41">
        <f>IF(Table1[[#This Row],[Wage Category]]="5%",Table1[[#This Row],[Regular Hourly Wage]]*1.05,IF(Table1[[#This Row],[Wage Category]]="$14.75",14.75,Table1[[#This Row],[Regular Hourly Wage]]))</f>
        <v>14.75</v>
      </c>
      <c r="Z1036" s="41">
        <f>(1+IF(Table1[[#This Row],[Regular Hourly Wage]]=0,0.5,(Table1[[#This Row],[Overtime Hourly Wage]]-Table1[[#This Row],[Regular Hourly Wage]])/Table1[[#This Row],[Regular Hourly Wage]]))*Table1[[#This Row],[Regular Wage Cap]]</f>
        <v>22.125</v>
      </c>
      <c r="AA1036" s="41">
        <f>(1+IF(Table1[[#This Row],[Regular Hourly Wage]]=0,0,(Table1[[#This Row],[Holiday Hourly Wage]]-Table1[[#This Row],[Regular Hourly Wage]])/Table1[[#This Row],[Regular Hourly Wage]]))*Table1[[#This Row],[Regular Wage Cap]]</f>
        <v>14.75</v>
      </c>
      <c r="AB1036" s="41">
        <f>Table1[[#This Row],[Regular Hours3]]*Table1[[#This Row],[Regular Hourly Wage]]</f>
        <v>0</v>
      </c>
      <c r="AC1036" s="41">
        <f>Table1[[#This Row],[OvertimeHours5]]*Table1[[#This Row],[Overtime Hourly Wage]]</f>
        <v>0</v>
      </c>
      <c r="AD1036" s="41">
        <f>Table1[[#This Row],[Holiday Hours7]]*Table1[[#This Row],[Holiday Hourly Wage]]</f>
        <v>0</v>
      </c>
      <c r="AE1036" s="41">
        <f>SUM(Table1[[#This Row],[Regular10]:[Holiday12]])</f>
        <v>0</v>
      </c>
      <c r="AF1036" s="41">
        <f>Table1[[#This Row],[Regular Hours3]]*Table1[[#This Row],[Regular Wage Cap]]</f>
        <v>0</v>
      </c>
      <c r="AG1036" s="41">
        <f>Table1[[#This Row],[OvertimeHours5]]*Table1[[#This Row],[Overtime Wage Cap]]</f>
        <v>0</v>
      </c>
      <c r="AH1036" s="41">
        <f>Table1[[#This Row],[Holiday Hours7]]*Table1[[#This Row],[Holiday Wage Cap]]</f>
        <v>0</v>
      </c>
      <c r="AI1036" s="41">
        <f>SUM(Table1[[#This Row],[Regular]:[Holiday]])</f>
        <v>0</v>
      </c>
      <c r="AJ1036" s="41">
        <f>IF(Table1[[#This Row],[Total]]=0,0,Table1[[#This Row],[Total2]]-Table1[[#This Row],[Total]])</f>
        <v>0</v>
      </c>
      <c r="AK1036" s="41">
        <f>Table1[[#This Row],[Difference]]*Table1[[#This Row],[DDS Funding Percent]]</f>
        <v>0</v>
      </c>
      <c r="AL1036" s="41">
        <f>IF(Table1[[#This Row],[Regular Hourly Wage]]&lt;&gt;0,Table1[[#This Row],[Regular Wage Cap]]-Table1[[#This Row],[Regular Hourly Wage]],0)</f>
        <v>0</v>
      </c>
      <c r="AM1036" s="38"/>
      <c r="AN1036" s="41">
        <f>Table1[[#This Row],[Wage Difference]]*Table1[[#This Row],[Post Wage Increase Time Off Accruals (Hours)]]</f>
        <v>0</v>
      </c>
      <c r="AO1036" s="41">
        <f>Table1[[#This Row],[Min Wage Time Off Accrual Expense]]*Table1[[#This Row],[DDS Funding Percent]]</f>
        <v>0</v>
      </c>
      <c r="AP1036" s="1"/>
      <c r="AQ1036" s="18"/>
    </row>
    <row r="1037" spans="3:43" x14ac:dyDescent="0.25">
      <c r="C1037" s="58"/>
      <c r="D1037" s="57"/>
      <c r="K1037" s="41">
        <f>SUM(Table1[[#This Row],[Regular Wages]],Table1[[#This Row],[OvertimeWages]],Table1[[#This Row],[Holiday Wages]],Table1[[#This Row],[Incentive Payments]])</f>
        <v>0</v>
      </c>
      <c r="L1037" s="38"/>
      <c r="M1037" s="38"/>
      <c r="N1037" s="38"/>
      <c r="O1037" s="38"/>
      <c r="P1037" s="38"/>
      <c r="Q1037" s="38"/>
      <c r="R1037" s="38"/>
      <c r="S1037" s="41">
        <f>SUM(Table1[[#This Row],[Regular Wages2]],Table1[[#This Row],[OvertimeWages4]],Table1[[#This Row],[Holiday Wages6]],Table1[[#This Row],[Incentive Payments8]])</f>
        <v>0</v>
      </c>
      <c r="T1037" s="41">
        <f>SUM(Table1[[#This Row],[Total Pre Min Wage Wages]],Table1[[#This Row],[Total After Min Wage Wages]])</f>
        <v>0</v>
      </c>
      <c r="U1037" s="41">
        <f>IFERROR(IF(OR(Table1[[#This Row],[Regular Hours]]=0,Table1[[#This Row],[Regular Hours]]=""),VLOOKUP(Table1[[#This Row],[Position Title]],startingWages!$A$2:$D$200,2, FALSE),Table1[[#This Row],[Regular Wages]]/Table1[[#This Row],[Regular Hours]]),0)</f>
        <v>0</v>
      </c>
      <c r="V1037" s="41">
        <f>IF(OR(Table1[[#This Row],[OvertimeHours]]="",Table1[[#This Row],[OvertimeHours]]=0),Table1[[#This Row],[Regular Hourly Wage]]*1.5,Table1[[#This Row],[OvertimeWages]]/Table1[[#This Row],[OvertimeHours]])</f>
        <v>0</v>
      </c>
      <c r="W1037" s="41">
        <f>IF(OR(Table1[[#This Row],[Holiday Hours]]="",Table1[[#This Row],[Holiday Hours]]=0),Table1[[#This Row],[Regular Hourly Wage]],Table1[[#This Row],[Holiday Wages]]/Table1[[#This Row],[Holiday Hours]])</f>
        <v>0</v>
      </c>
      <c r="X1037" s="41" t="str">
        <f>IF(Table1[[#This Row],[Regular Hourly Wage]]&lt;14.05,"$14.75",IF(Table1[[#This Row],[Regular Hourly Wage]]&lt;30,"5%","None"))</f>
        <v>$14.75</v>
      </c>
      <c r="Y1037" s="41">
        <f>IF(Table1[[#This Row],[Wage Category]]="5%",Table1[[#This Row],[Regular Hourly Wage]]*1.05,IF(Table1[[#This Row],[Wage Category]]="$14.75",14.75,Table1[[#This Row],[Regular Hourly Wage]]))</f>
        <v>14.75</v>
      </c>
      <c r="Z1037" s="41">
        <f>(1+IF(Table1[[#This Row],[Regular Hourly Wage]]=0,0.5,(Table1[[#This Row],[Overtime Hourly Wage]]-Table1[[#This Row],[Regular Hourly Wage]])/Table1[[#This Row],[Regular Hourly Wage]]))*Table1[[#This Row],[Regular Wage Cap]]</f>
        <v>22.125</v>
      </c>
      <c r="AA1037" s="41">
        <f>(1+IF(Table1[[#This Row],[Regular Hourly Wage]]=0,0,(Table1[[#This Row],[Holiday Hourly Wage]]-Table1[[#This Row],[Regular Hourly Wage]])/Table1[[#This Row],[Regular Hourly Wage]]))*Table1[[#This Row],[Regular Wage Cap]]</f>
        <v>14.75</v>
      </c>
      <c r="AB1037" s="41">
        <f>Table1[[#This Row],[Regular Hours3]]*Table1[[#This Row],[Regular Hourly Wage]]</f>
        <v>0</v>
      </c>
      <c r="AC1037" s="41">
        <f>Table1[[#This Row],[OvertimeHours5]]*Table1[[#This Row],[Overtime Hourly Wage]]</f>
        <v>0</v>
      </c>
      <c r="AD1037" s="41">
        <f>Table1[[#This Row],[Holiday Hours7]]*Table1[[#This Row],[Holiday Hourly Wage]]</f>
        <v>0</v>
      </c>
      <c r="AE1037" s="41">
        <f>SUM(Table1[[#This Row],[Regular10]:[Holiday12]])</f>
        <v>0</v>
      </c>
      <c r="AF1037" s="41">
        <f>Table1[[#This Row],[Regular Hours3]]*Table1[[#This Row],[Regular Wage Cap]]</f>
        <v>0</v>
      </c>
      <c r="AG1037" s="41">
        <f>Table1[[#This Row],[OvertimeHours5]]*Table1[[#This Row],[Overtime Wage Cap]]</f>
        <v>0</v>
      </c>
      <c r="AH1037" s="41">
        <f>Table1[[#This Row],[Holiday Hours7]]*Table1[[#This Row],[Holiday Wage Cap]]</f>
        <v>0</v>
      </c>
      <c r="AI1037" s="41">
        <f>SUM(Table1[[#This Row],[Regular]:[Holiday]])</f>
        <v>0</v>
      </c>
      <c r="AJ1037" s="41">
        <f>IF(Table1[[#This Row],[Total]]=0,0,Table1[[#This Row],[Total2]]-Table1[[#This Row],[Total]])</f>
        <v>0</v>
      </c>
      <c r="AK1037" s="41">
        <f>Table1[[#This Row],[Difference]]*Table1[[#This Row],[DDS Funding Percent]]</f>
        <v>0</v>
      </c>
      <c r="AL1037" s="41">
        <f>IF(Table1[[#This Row],[Regular Hourly Wage]]&lt;&gt;0,Table1[[#This Row],[Regular Wage Cap]]-Table1[[#This Row],[Regular Hourly Wage]],0)</f>
        <v>0</v>
      </c>
      <c r="AM1037" s="38"/>
      <c r="AN1037" s="41">
        <f>Table1[[#This Row],[Wage Difference]]*Table1[[#This Row],[Post Wage Increase Time Off Accruals (Hours)]]</f>
        <v>0</v>
      </c>
      <c r="AO1037" s="41">
        <f>Table1[[#This Row],[Min Wage Time Off Accrual Expense]]*Table1[[#This Row],[DDS Funding Percent]]</f>
        <v>0</v>
      </c>
      <c r="AP1037" s="1"/>
      <c r="AQ1037" s="18"/>
    </row>
    <row r="1038" spans="3:43" x14ac:dyDescent="0.25">
      <c r="C1038" s="58"/>
      <c r="D1038" s="57"/>
      <c r="K1038" s="41">
        <f>SUM(Table1[[#This Row],[Regular Wages]],Table1[[#This Row],[OvertimeWages]],Table1[[#This Row],[Holiday Wages]],Table1[[#This Row],[Incentive Payments]])</f>
        <v>0</v>
      </c>
      <c r="L1038" s="38"/>
      <c r="M1038" s="38"/>
      <c r="N1038" s="38"/>
      <c r="O1038" s="38"/>
      <c r="P1038" s="38"/>
      <c r="Q1038" s="38"/>
      <c r="R1038" s="38"/>
      <c r="S1038" s="41">
        <f>SUM(Table1[[#This Row],[Regular Wages2]],Table1[[#This Row],[OvertimeWages4]],Table1[[#This Row],[Holiday Wages6]],Table1[[#This Row],[Incentive Payments8]])</f>
        <v>0</v>
      </c>
      <c r="T1038" s="41">
        <f>SUM(Table1[[#This Row],[Total Pre Min Wage Wages]],Table1[[#This Row],[Total After Min Wage Wages]])</f>
        <v>0</v>
      </c>
      <c r="U1038" s="41">
        <f>IFERROR(IF(OR(Table1[[#This Row],[Regular Hours]]=0,Table1[[#This Row],[Regular Hours]]=""),VLOOKUP(Table1[[#This Row],[Position Title]],startingWages!$A$2:$D$200,2, FALSE),Table1[[#This Row],[Regular Wages]]/Table1[[#This Row],[Regular Hours]]),0)</f>
        <v>0</v>
      </c>
      <c r="V1038" s="41">
        <f>IF(OR(Table1[[#This Row],[OvertimeHours]]="",Table1[[#This Row],[OvertimeHours]]=0),Table1[[#This Row],[Regular Hourly Wage]]*1.5,Table1[[#This Row],[OvertimeWages]]/Table1[[#This Row],[OvertimeHours]])</f>
        <v>0</v>
      </c>
      <c r="W1038" s="41">
        <f>IF(OR(Table1[[#This Row],[Holiday Hours]]="",Table1[[#This Row],[Holiday Hours]]=0),Table1[[#This Row],[Regular Hourly Wage]],Table1[[#This Row],[Holiday Wages]]/Table1[[#This Row],[Holiday Hours]])</f>
        <v>0</v>
      </c>
      <c r="X1038" s="41" t="str">
        <f>IF(Table1[[#This Row],[Regular Hourly Wage]]&lt;14.05,"$14.75",IF(Table1[[#This Row],[Regular Hourly Wage]]&lt;30,"5%","None"))</f>
        <v>$14.75</v>
      </c>
      <c r="Y1038" s="41">
        <f>IF(Table1[[#This Row],[Wage Category]]="5%",Table1[[#This Row],[Regular Hourly Wage]]*1.05,IF(Table1[[#This Row],[Wage Category]]="$14.75",14.75,Table1[[#This Row],[Regular Hourly Wage]]))</f>
        <v>14.75</v>
      </c>
      <c r="Z1038" s="41">
        <f>(1+IF(Table1[[#This Row],[Regular Hourly Wage]]=0,0.5,(Table1[[#This Row],[Overtime Hourly Wage]]-Table1[[#This Row],[Regular Hourly Wage]])/Table1[[#This Row],[Regular Hourly Wage]]))*Table1[[#This Row],[Regular Wage Cap]]</f>
        <v>22.125</v>
      </c>
      <c r="AA1038" s="41">
        <f>(1+IF(Table1[[#This Row],[Regular Hourly Wage]]=0,0,(Table1[[#This Row],[Holiday Hourly Wage]]-Table1[[#This Row],[Regular Hourly Wage]])/Table1[[#This Row],[Regular Hourly Wage]]))*Table1[[#This Row],[Regular Wage Cap]]</f>
        <v>14.75</v>
      </c>
      <c r="AB1038" s="41">
        <f>Table1[[#This Row],[Regular Hours3]]*Table1[[#This Row],[Regular Hourly Wage]]</f>
        <v>0</v>
      </c>
      <c r="AC1038" s="41">
        <f>Table1[[#This Row],[OvertimeHours5]]*Table1[[#This Row],[Overtime Hourly Wage]]</f>
        <v>0</v>
      </c>
      <c r="AD1038" s="41">
        <f>Table1[[#This Row],[Holiday Hours7]]*Table1[[#This Row],[Holiday Hourly Wage]]</f>
        <v>0</v>
      </c>
      <c r="AE1038" s="41">
        <f>SUM(Table1[[#This Row],[Regular10]:[Holiday12]])</f>
        <v>0</v>
      </c>
      <c r="AF1038" s="41">
        <f>Table1[[#This Row],[Regular Hours3]]*Table1[[#This Row],[Regular Wage Cap]]</f>
        <v>0</v>
      </c>
      <c r="AG1038" s="41">
        <f>Table1[[#This Row],[OvertimeHours5]]*Table1[[#This Row],[Overtime Wage Cap]]</f>
        <v>0</v>
      </c>
      <c r="AH1038" s="41">
        <f>Table1[[#This Row],[Holiday Hours7]]*Table1[[#This Row],[Holiday Wage Cap]]</f>
        <v>0</v>
      </c>
      <c r="AI1038" s="41">
        <f>SUM(Table1[[#This Row],[Regular]:[Holiday]])</f>
        <v>0</v>
      </c>
      <c r="AJ1038" s="41">
        <f>IF(Table1[[#This Row],[Total]]=0,0,Table1[[#This Row],[Total2]]-Table1[[#This Row],[Total]])</f>
        <v>0</v>
      </c>
      <c r="AK1038" s="41">
        <f>Table1[[#This Row],[Difference]]*Table1[[#This Row],[DDS Funding Percent]]</f>
        <v>0</v>
      </c>
      <c r="AL1038" s="41">
        <f>IF(Table1[[#This Row],[Regular Hourly Wage]]&lt;&gt;0,Table1[[#This Row],[Regular Wage Cap]]-Table1[[#This Row],[Regular Hourly Wage]],0)</f>
        <v>0</v>
      </c>
      <c r="AM1038" s="38"/>
      <c r="AN1038" s="41">
        <f>Table1[[#This Row],[Wage Difference]]*Table1[[#This Row],[Post Wage Increase Time Off Accruals (Hours)]]</f>
        <v>0</v>
      </c>
      <c r="AO1038" s="41">
        <f>Table1[[#This Row],[Min Wage Time Off Accrual Expense]]*Table1[[#This Row],[DDS Funding Percent]]</f>
        <v>0</v>
      </c>
      <c r="AP1038" s="1"/>
      <c r="AQ1038" s="18"/>
    </row>
    <row r="1039" spans="3:43" x14ac:dyDescent="0.25">
      <c r="C1039" s="58"/>
      <c r="D1039" s="57"/>
      <c r="K1039" s="41">
        <f>SUM(Table1[[#This Row],[Regular Wages]],Table1[[#This Row],[OvertimeWages]],Table1[[#This Row],[Holiday Wages]],Table1[[#This Row],[Incentive Payments]])</f>
        <v>0</v>
      </c>
      <c r="L1039" s="38"/>
      <c r="M1039" s="38"/>
      <c r="N1039" s="38"/>
      <c r="O1039" s="38"/>
      <c r="P1039" s="38"/>
      <c r="Q1039" s="38"/>
      <c r="R1039" s="38"/>
      <c r="S1039" s="41">
        <f>SUM(Table1[[#This Row],[Regular Wages2]],Table1[[#This Row],[OvertimeWages4]],Table1[[#This Row],[Holiday Wages6]],Table1[[#This Row],[Incentive Payments8]])</f>
        <v>0</v>
      </c>
      <c r="T1039" s="41">
        <f>SUM(Table1[[#This Row],[Total Pre Min Wage Wages]],Table1[[#This Row],[Total After Min Wage Wages]])</f>
        <v>0</v>
      </c>
      <c r="U1039" s="41">
        <f>IFERROR(IF(OR(Table1[[#This Row],[Regular Hours]]=0,Table1[[#This Row],[Regular Hours]]=""),VLOOKUP(Table1[[#This Row],[Position Title]],startingWages!$A$2:$D$200,2, FALSE),Table1[[#This Row],[Regular Wages]]/Table1[[#This Row],[Regular Hours]]),0)</f>
        <v>0</v>
      </c>
      <c r="V1039" s="41">
        <f>IF(OR(Table1[[#This Row],[OvertimeHours]]="",Table1[[#This Row],[OvertimeHours]]=0),Table1[[#This Row],[Regular Hourly Wage]]*1.5,Table1[[#This Row],[OvertimeWages]]/Table1[[#This Row],[OvertimeHours]])</f>
        <v>0</v>
      </c>
      <c r="W1039" s="41">
        <f>IF(OR(Table1[[#This Row],[Holiday Hours]]="",Table1[[#This Row],[Holiday Hours]]=0),Table1[[#This Row],[Regular Hourly Wage]],Table1[[#This Row],[Holiday Wages]]/Table1[[#This Row],[Holiday Hours]])</f>
        <v>0</v>
      </c>
      <c r="X1039" s="41" t="str">
        <f>IF(Table1[[#This Row],[Regular Hourly Wage]]&lt;14.05,"$14.75",IF(Table1[[#This Row],[Regular Hourly Wage]]&lt;30,"5%","None"))</f>
        <v>$14.75</v>
      </c>
      <c r="Y1039" s="41">
        <f>IF(Table1[[#This Row],[Wage Category]]="5%",Table1[[#This Row],[Regular Hourly Wage]]*1.05,IF(Table1[[#This Row],[Wage Category]]="$14.75",14.75,Table1[[#This Row],[Regular Hourly Wage]]))</f>
        <v>14.75</v>
      </c>
      <c r="Z1039" s="41">
        <f>(1+IF(Table1[[#This Row],[Regular Hourly Wage]]=0,0.5,(Table1[[#This Row],[Overtime Hourly Wage]]-Table1[[#This Row],[Regular Hourly Wage]])/Table1[[#This Row],[Regular Hourly Wage]]))*Table1[[#This Row],[Regular Wage Cap]]</f>
        <v>22.125</v>
      </c>
      <c r="AA1039" s="41">
        <f>(1+IF(Table1[[#This Row],[Regular Hourly Wage]]=0,0,(Table1[[#This Row],[Holiday Hourly Wage]]-Table1[[#This Row],[Regular Hourly Wage]])/Table1[[#This Row],[Regular Hourly Wage]]))*Table1[[#This Row],[Regular Wage Cap]]</f>
        <v>14.75</v>
      </c>
      <c r="AB1039" s="41">
        <f>Table1[[#This Row],[Regular Hours3]]*Table1[[#This Row],[Regular Hourly Wage]]</f>
        <v>0</v>
      </c>
      <c r="AC1039" s="41">
        <f>Table1[[#This Row],[OvertimeHours5]]*Table1[[#This Row],[Overtime Hourly Wage]]</f>
        <v>0</v>
      </c>
      <c r="AD1039" s="41">
        <f>Table1[[#This Row],[Holiday Hours7]]*Table1[[#This Row],[Holiday Hourly Wage]]</f>
        <v>0</v>
      </c>
      <c r="AE1039" s="41">
        <f>SUM(Table1[[#This Row],[Regular10]:[Holiday12]])</f>
        <v>0</v>
      </c>
      <c r="AF1039" s="41">
        <f>Table1[[#This Row],[Regular Hours3]]*Table1[[#This Row],[Regular Wage Cap]]</f>
        <v>0</v>
      </c>
      <c r="AG1039" s="41">
        <f>Table1[[#This Row],[OvertimeHours5]]*Table1[[#This Row],[Overtime Wage Cap]]</f>
        <v>0</v>
      </c>
      <c r="AH1039" s="41">
        <f>Table1[[#This Row],[Holiday Hours7]]*Table1[[#This Row],[Holiday Wage Cap]]</f>
        <v>0</v>
      </c>
      <c r="AI1039" s="41">
        <f>SUM(Table1[[#This Row],[Regular]:[Holiday]])</f>
        <v>0</v>
      </c>
      <c r="AJ1039" s="41">
        <f>IF(Table1[[#This Row],[Total]]=0,0,Table1[[#This Row],[Total2]]-Table1[[#This Row],[Total]])</f>
        <v>0</v>
      </c>
      <c r="AK1039" s="41">
        <f>Table1[[#This Row],[Difference]]*Table1[[#This Row],[DDS Funding Percent]]</f>
        <v>0</v>
      </c>
      <c r="AL1039" s="41">
        <f>IF(Table1[[#This Row],[Regular Hourly Wage]]&lt;&gt;0,Table1[[#This Row],[Regular Wage Cap]]-Table1[[#This Row],[Regular Hourly Wage]],0)</f>
        <v>0</v>
      </c>
      <c r="AM1039" s="38"/>
      <c r="AN1039" s="41">
        <f>Table1[[#This Row],[Wage Difference]]*Table1[[#This Row],[Post Wage Increase Time Off Accruals (Hours)]]</f>
        <v>0</v>
      </c>
      <c r="AO1039" s="41">
        <f>Table1[[#This Row],[Min Wage Time Off Accrual Expense]]*Table1[[#This Row],[DDS Funding Percent]]</f>
        <v>0</v>
      </c>
      <c r="AP1039" s="1"/>
      <c r="AQ1039" s="18"/>
    </row>
    <row r="1040" spans="3:43" x14ac:dyDescent="0.25">
      <c r="C1040" s="58"/>
      <c r="D1040" s="57"/>
      <c r="K1040" s="41">
        <f>SUM(Table1[[#This Row],[Regular Wages]],Table1[[#This Row],[OvertimeWages]],Table1[[#This Row],[Holiday Wages]],Table1[[#This Row],[Incentive Payments]])</f>
        <v>0</v>
      </c>
      <c r="L1040" s="38"/>
      <c r="M1040" s="38"/>
      <c r="N1040" s="38"/>
      <c r="O1040" s="38"/>
      <c r="P1040" s="38"/>
      <c r="Q1040" s="38"/>
      <c r="R1040" s="38"/>
      <c r="S1040" s="41">
        <f>SUM(Table1[[#This Row],[Regular Wages2]],Table1[[#This Row],[OvertimeWages4]],Table1[[#This Row],[Holiday Wages6]],Table1[[#This Row],[Incentive Payments8]])</f>
        <v>0</v>
      </c>
      <c r="T1040" s="41">
        <f>SUM(Table1[[#This Row],[Total Pre Min Wage Wages]],Table1[[#This Row],[Total After Min Wage Wages]])</f>
        <v>0</v>
      </c>
      <c r="U1040" s="41">
        <f>IFERROR(IF(OR(Table1[[#This Row],[Regular Hours]]=0,Table1[[#This Row],[Regular Hours]]=""),VLOOKUP(Table1[[#This Row],[Position Title]],startingWages!$A$2:$D$200,2, FALSE),Table1[[#This Row],[Regular Wages]]/Table1[[#This Row],[Regular Hours]]),0)</f>
        <v>0</v>
      </c>
      <c r="V1040" s="41">
        <f>IF(OR(Table1[[#This Row],[OvertimeHours]]="",Table1[[#This Row],[OvertimeHours]]=0),Table1[[#This Row],[Regular Hourly Wage]]*1.5,Table1[[#This Row],[OvertimeWages]]/Table1[[#This Row],[OvertimeHours]])</f>
        <v>0</v>
      </c>
      <c r="W1040" s="41">
        <f>IF(OR(Table1[[#This Row],[Holiday Hours]]="",Table1[[#This Row],[Holiday Hours]]=0),Table1[[#This Row],[Regular Hourly Wage]],Table1[[#This Row],[Holiday Wages]]/Table1[[#This Row],[Holiday Hours]])</f>
        <v>0</v>
      </c>
      <c r="X1040" s="41" t="str">
        <f>IF(Table1[[#This Row],[Regular Hourly Wage]]&lt;14.05,"$14.75",IF(Table1[[#This Row],[Regular Hourly Wage]]&lt;30,"5%","None"))</f>
        <v>$14.75</v>
      </c>
      <c r="Y1040" s="41">
        <f>IF(Table1[[#This Row],[Wage Category]]="5%",Table1[[#This Row],[Regular Hourly Wage]]*1.05,IF(Table1[[#This Row],[Wage Category]]="$14.75",14.75,Table1[[#This Row],[Regular Hourly Wage]]))</f>
        <v>14.75</v>
      </c>
      <c r="Z1040" s="41">
        <f>(1+IF(Table1[[#This Row],[Regular Hourly Wage]]=0,0.5,(Table1[[#This Row],[Overtime Hourly Wage]]-Table1[[#This Row],[Regular Hourly Wage]])/Table1[[#This Row],[Regular Hourly Wage]]))*Table1[[#This Row],[Regular Wage Cap]]</f>
        <v>22.125</v>
      </c>
      <c r="AA1040" s="41">
        <f>(1+IF(Table1[[#This Row],[Regular Hourly Wage]]=0,0,(Table1[[#This Row],[Holiday Hourly Wage]]-Table1[[#This Row],[Regular Hourly Wage]])/Table1[[#This Row],[Regular Hourly Wage]]))*Table1[[#This Row],[Regular Wage Cap]]</f>
        <v>14.75</v>
      </c>
      <c r="AB1040" s="41">
        <f>Table1[[#This Row],[Regular Hours3]]*Table1[[#This Row],[Regular Hourly Wage]]</f>
        <v>0</v>
      </c>
      <c r="AC1040" s="41">
        <f>Table1[[#This Row],[OvertimeHours5]]*Table1[[#This Row],[Overtime Hourly Wage]]</f>
        <v>0</v>
      </c>
      <c r="AD1040" s="41">
        <f>Table1[[#This Row],[Holiday Hours7]]*Table1[[#This Row],[Holiday Hourly Wage]]</f>
        <v>0</v>
      </c>
      <c r="AE1040" s="41">
        <f>SUM(Table1[[#This Row],[Regular10]:[Holiday12]])</f>
        <v>0</v>
      </c>
      <c r="AF1040" s="41">
        <f>Table1[[#This Row],[Regular Hours3]]*Table1[[#This Row],[Regular Wage Cap]]</f>
        <v>0</v>
      </c>
      <c r="AG1040" s="41">
        <f>Table1[[#This Row],[OvertimeHours5]]*Table1[[#This Row],[Overtime Wage Cap]]</f>
        <v>0</v>
      </c>
      <c r="AH1040" s="41">
        <f>Table1[[#This Row],[Holiday Hours7]]*Table1[[#This Row],[Holiday Wage Cap]]</f>
        <v>0</v>
      </c>
      <c r="AI1040" s="41">
        <f>SUM(Table1[[#This Row],[Regular]:[Holiday]])</f>
        <v>0</v>
      </c>
      <c r="AJ1040" s="41">
        <f>IF(Table1[[#This Row],[Total]]=0,0,Table1[[#This Row],[Total2]]-Table1[[#This Row],[Total]])</f>
        <v>0</v>
      </c>
      <c r="AK1040" s="41">
        <f>Table1[[#This Row],[Difference]]*Table1[[#This Row],[DDS Funding Percent]]</f>
        <v>0</v>
      </c>
      <c r="AL1040" s="41">
        <f>IF(Table1[[#This Row],[Regular Hourly Wage]]&lt;&gt;0,Table1[[#This Row],[Regular Wage Cap]]-Table1[[#This Row],[Regular Hourly Wage]],0)</f>
        <v>0</v>
      </c>
      <c r="AM1040" s="38"/>
      <c r="AN1040" s="41">
        <f>Table1[[#This Row],[Wage Difference]]*Table1[[#This Row],[Post Wage Increase Time Off Accruals (Hours)]]</f>
        <v>0</v>
      </c>
      <c r="AO1040" s="41">
        <f>Table1[[#This Row],[Min Wage Time Off Accrual Expense]]*Table1[[#This Row],[DDS Funding Percent]]</f>
        <v>0</v>
      </c>
      <c r="AP1040" s="1"/>
      <c r="AQ1040" s="18"/>
    </row>
    <row r="1041" spans="3:43" x14ac:dyDescent="0.25">
      <c r="C1041" s="58"/>
      <c r="D1041" s="57"/>
      <c r="K1041" s="41">
        <f>SUM(Table1[[#This Row],[Regular Wages]],Table1[[#This Row],[OvertimeWages]],Table1[[#This Row],[Holiday Wages]],Table1[[#This Row],[Incentive Payments]])</f>
        <v>0</v>
      </c>
      <c r="L1041" s="38"/>
      <c r="M1041" s="38"/>
      <c r="N1041" s="38"/>
      <c r="O1041" s="38"/>
      <c r="P1041" s="38"/>
      <c r="Q1041" s="38"/>
      <c r="R1041" s="38"/>
      <c r="S1041" s="41">
        <f>SUM(Table1[[#This Row],[Regular Wages2]],Table1[[#This Row],[OvertimeWages4]],Table1[[#This Row],[Holiday Wages6]],Table1[[#This Row],[Incentive Payments8]])</f>
        <v>0</v>
      </c>
      <c r="T1041" s="41">
        <f>SUM(Table1[[#This Row],[Total Pre Min Wage Wages]],Table1[[#This Row],[Total After Min Wage Wages]])</f>
        <v>0</v>
      </c>
      <c r="U1041" s="41">
        <f>IFERROR(IF(OR(Table1[[#This Row],[Regular Hours]]=0,Table1[[#This Row],[Regular Hours]]=""),VLOOKUP(Table1[[#This Row],[Position Title]],startingWages!$A$2:$D$200,2, FALSE),Table1[[#This Row],[Regular Wages]]/Table1[[#This Row],[Regular Hours]]),0)</f>
        <v>0</v>
      </c>
      <c r="V1041" s="41">
        <f>IF(OR(Table1[[#This Row],[OvertimeHours]]="",Table1[[#This Row],[OvertimeHours]]=0),Table1[[#This Row],[Regular Hourly Wage]]*1.5,Table1[[#This Row],[OvertimeWages]]/Table1[[#This Row],[OvertimeHours]])</f>
        <v>0</v>
      </c>
      <c r="W1041" s="41">
        <f>IF(OR(Table1[[#This Row],[Holiday Hours]]="",Table1[[#This Row],[Holiday Hours]]=0),Table1[[#This Row],[Regular Hourly Wage]],Table1[[#This Row],[Holiday Wages]]/Table1[[#This Row],[Holiday Hours]])</f>
        <v>0</v>
      </c>
      <c r="X1041" s="41" t="str">
        <f>IF(Table1[[#This Row],[Regular Hourly Wage]]&lt;14.05,"$14.75",IF(Table1[[#This Row],[Regular Hourly Wage]]&lt;30,"5%","None"))</f>
        <v>$14.75</v>
      </c>
      <c r="Y1041" s="41">
        <f>IF(Table1[[#This Row],[Wage Category]]="5%",Table1[[#This Row],[Regular Hourly Wage]]*1.05,IF(Table1[[#This Row],[Wage Category]]="$14.75",14.75,Table1[[#This Row],[Regular Hourly Wage]]))</f>
        <v>14.75</v>
      </c>
      <c r="Z1041" s="41">
        <f>(1+IF(Table1[[#This Row],[Regular Hourly Wage]]=0,0.5,(Table1[[#This Row],[Overtime Hourly Wage]]-Table1[[#This Row],[Regular Hourly Wage]])/Table1[[#This Row],[Regular Hourly Wage]]))*Table1[[#This Row],[Regular Wage Cap]]</f>
        <v>22.125</v>
      </c>
      <c r="AA1041" s="41">
        <f>(1+IF(Table1[[#This Row],[Regular Hourly Wage]]=0,0,(Table1[[#This Row],[Holiday Hourly Wage]]-Table1[[#This Row],[Regular Hourly Wage]])/Table1[[#This Row],[Regular Hourly Wage]]))*Table1[[#This Row],[Regular Wage Cap]]</f>
        <v>14.75</v>
      </c>
      <c r="AB1041" s="41">
        <f>Table1[[#This Row],[Regular Hours3]]*Table1[[#This Row],[Regular Hourly Wage]]</f>
        <v>0</v>
      </c>
      <c r="AC1041" s="41">
        <f>Table1[[#This Row],[OvertimeHours5]]*Table1[[#This Row],[Overtime Hourly Wage]]</f>
        <v>0</v>
      </c>
      <c r="AD1041" s="41">
        <f>Table1[[#This Row],[Holiday Hours7]]*Table1[[#This Row],[Holiday Hourly Wage]]</f>
        <v>0</v>
      </c>
      <c r="AE1041" s="41">
        <f>SUM(Table1[[#This Row],[Regular10]:[Holiday12]])</f>
        <v>0</v>
      </c>
      <c r="AF1041" s="41">
        <f>Table1[[#This Row],[Regular Hours3]]*Table1[[#This Row],[Regular Wage Cap]]</f>
        <v>0</v>
      </c>
      <c r="AG1041" s="41">
        <f>Table1[[#This Row],[OvertimeHours5]]*Table1[[#This Row],[Overtime Wage Cap]]</f>
        <v>0</v>
      </c>
      <c r="AH1041" s="41">
        <f>Table1[[#This Row],[Holiday Hours7]]*Table1[[#This Row],[Holiday Wage Cap]]</f>
        <v>0</v>
      </c>
      <c r="AI1041" s="41">
        <f>SUM(Table1[[#This Row],[Regular]:[Holiday]])</f>
        <v>0</v>
      </c>
      <c r="AJ1041" s="41">
        <f>IF(Table1[[#This Row],[Total]]=0,0,Table1[[#This Row],[Total2]]-Table1[[#This Row],[Total]])</f>
        <v>0</v>
      </c>
      <c r="AK1041" s="41">
        <f>Table1[[#This Row],[Difference]]*Table1[[#This Row],[DDS Funding Percent]]</f>
        <v>0</v>
      </c>
      <c r="AL1041" s="41">
        <f>IF(Table1[[#This Row],[Regular Hourly Wage]]&lt;&gt;0,Table1[[#This Row],[Regular Wage Cap]]-Table1[[#This Row],[Regular Hourly Wage]],0)</f>
        <v>0</v>
      </c>
      <c r="AM1041" s="38"/>
      <c r="AN1041" s="41">
        <f>Table1[[#This Row],[Wage Difference]]*Table1[[#This Row],[Post Wage Increase Time Off Accruals (Hours)]]</f>
        <v>0</v>
      </c>
      <c r="AO1041" s="41">
        <f>Table1[[#This Row],[Min Wage Time Off Accrual Expense]]*Table1[[#This Row],[DDS Funding Percent]]</f>
        <v>0</v>
      </c>
      <c r="AP1041" s="1"/>
      <c r="AQ1041" s="18"/>
    </row>
    <row r="1042" spans="3:43" x14ac:dyDescent="0.25">
      <c r="C1042" s="58"/>
      <c r="D1042" s="57"/>
      <c r="K1042" s="41">
        <f>SUM(Table1[[#This Row],[Regular Wages]],Table1[[#This Row],[OvertimeWages]],Table1[[#This Row],[Holiday Wages]],Table1[[#This Row],[Incentive Payments]])</f>
        <v>0</v>
      </c>
      <c r="L1042" s="38"/>
      <c r="M1042" s="38"/>
      <c r="N1042" s="38"/>
      <c r="O1042" s="38"/>
      <c r="P1042" s="38"/>
      <c r="Q1042" s="38"/>
      <c r="R1042" s="38"/>
      <c r="S1042" s="41">
        <f>SUM(Table1[[#This Row],[Regular Wages2]],Table1[[#This Row],[OvertimeWages4]],Table1[[#This Row],[Holiday Wages6]],Table1[[#This Row],[Incentive Payments8]])</f>
        <v>0</v>
      </c>
      <c r="T1042" s="41">
        <f>SUM(Table1[[#This Row],[Total Pre Min Wage Wages]],Table1[[#This Row],[Total After Min Wage Wages]])</f>
        <v>0</v>
      </c>
      <c r="U1042" s="41">
        <f>IFERROR(IF(OR(Table1[[#This Row],[Regular Hours]]=0,Table1[[#This Row],[Regular Hours]]=""),VLOOKUP(Table1[[#This Row],[Position Title]],startingWages!$A$2:$D$200,2, FALSE),Table1[[#This Row],[Regular Wages]]/Table1[[#This Row],[Regular Hours]]),0)</f>
        <v>0</v>
      </c>
      <c r="V1042" s="41">
        <f>IF(OR(Table1[[#This Row],[OvertimeHours]]="",Table1[[#This Row],[OvertimeHours]]=0),Table1[[#This Row],[Regular Hourly Wage]]*1.5,Table1[[#This Row],[OvertimeWages]]/Table1[[#This Row],[OvertimeHours]])</f>
        <v>0</v>
      </c>
      <c r="W1042" s="41">
        <f>IF(OR(Table1[[#This Row],[Holiday Hours]]="",Table1[[#This Row],[Holiday Hours]]=0),Table1[[#This Row],[Regular Hourly Wage]],Table1[[#This Row],[Holiday Wages]]/Table1[[#This Row],[Holiday Hours]])</f>
        <v>0</v>
      </c>
      <c r="X1042" s="41" t="str">
        <f>IF(Table1[[#This Row],[Regular Hourly Wage]]&lt;14.05,"$14.75",IF(Table1[[#This Row],[Regular Hourly Wage]]&lt;30,"5%","None"))</f>
        <v>$14.75</v>
      </c>
      <c r="Y1042" s="41">
        <f>IF(Table1[[#This Row],[Wage Category]]="5%",Table1[[#This Row],[Regular Hourly Wage]]*1.05,IF(Table1[[#This Row],[Wage Category]]="$14.75",14.75,Table1[[#This Row],[Regular Hourly Wage]]))</f>
        <v>14.75</v>
      </c>
      <c r="Z1042" s="41">
        <f>(1+IF(Table1[[#This Row],[Regular Hourly Wage]]=0,0.5,(Table1[[#This Row],[Overtime Hourly Wage]]-Table1[[#This Row],[Regular Hourly Wage]])/Table1[[#This Row],[Regular Hourly Wage]]))*Table1[[#This Row],[Regular Wage Cap]]</f>
        <v>22.125</v>
      </c>
      <c r="AA1042" s="41">
        <f>(1+IF(Table1[[#This Row],[Regular Hourly Wage]]=0,0,(Table1[[#This Row],[Holiday Hourly Wage]]-Table1[[#This Row],[Regular Hourly Wage]])/Table1[[#This Row],[Regular Hourly Wage]]))*Table1[[#This Row],[Regular Wage Cap]]</f>
        <v>14.75</v>
      </c>
      <c r="AB1042" s="41">
        <f>Table1[[#This Row],[Regular Hours3]]*Table1[[#This Row],[Regular Hourly Wage]]</f>
        <v>0</v>
      </c>
      <c r="AC1042" s="41">
        <f>Table1[[#This Row],[OvertimeHours5]]*Table1[[#This Row],[Overtime Hourly Wage]]</f>
        <v>0</v>
      </c>
      <c r="AD1042" s="41">
        <f>Table1[[#This Row],[Holiday Hours7]]*Table1[[#This Row],[Holiday Hourly Wage]]</f>
        <v>0</v>
      </c>
      <c r="AE1042" s="41">
        <f>SUM(Table1[[#This Row],[Regular10]:[Holiday12]])</f>
        <v>0</v>
      </c>
      <c r="AF1042" s="41">
        <f>Table1[[#This Row],[Regular Hours3]]*Table1[[#This Row],[Regular Wage Cap]]</f>
        <v>0</v>
      </c>
      <c r="AG1042" s="41">
        <f>Table1[[#This Row],[OvertimeHours5]]*Table1[[#This Row],[Overtime Wage Cap]]</f>
        <v>0</v>
      </c>
      <c r="AH1042" s="41">
        <f>Table1[[#This Row],[Holiday Hours7]]*Table1[[#This Row],[Holiday Wage Cap]]</f>
        <v>0</v>
      </c>
      <c r="AI1042" s="41">
        <f>SUM(Table1[[#This Row],[Regular]:[Holiday]])</f>
        <v>0</v>
      </c>
      <c r="AJ1042" s="41">
        <f>IF(Table1[[#This Row],[Total]]=0,0,Table1[[#This Row],[Total2]]-Table1[[#This Row],[Total]])</f>
        <v>0</v>
      </c>
      <c r="AK1042" s="41">
        <f>Table1[[#This Row],[Difference]]*Table1[[#This Row],[DDS Funding Percent]]</f>
        <v>0</v>
      </c>
      <c r="AL1042" s="41">
        <f>IF(Table1[[#This Row],[Regular Hourly Wage]]&lt;&gt;0,Table1[[#This Row],[Regular Wage Cap]]-Table1[[#This Row],[Regular Hourly Wage]],0)</f>
        <v>0</v>
      </c>
      <c r="AM1042" s="38"/>
      <c r="AN1042" s="41">
        <f>Table1[[#This Row],[Wage Difference]]*Table1[[#This Row],[Post Wage Increase Time Off Accruals (Hours)]]</f>
        <v>0</v>
      </c>
      <c r="AO1042" s="41">
        <f>Table1[[#This Row],[Min Wage Time Off Accrual Expense]]*Table1[[#This Row],[DDS Funding Percent]]</f>
        <v>0</v>
      </c>
      <c r="AP1042" s="1"/>
      <c r="AQ1042" s="18"/>
    </row>
    <row r="1043" spans="3:43" x14ac:dyDescent="0.25">
      <c r="C1043" s="58"/>
      <c r="D1043" s="57"/>
      <c r="K1043" s="41">
        <f>SUM(Table1[[#This Row],[Regular Wages]],Table1[[#This Row],[OvertimeWages]],Table1[[#This Row],[Holiday Wages]],Table1[[#This Row],[Incentive Payments]])</f>
        <v>0</v>
      </c>
      <c r="L1043" s="38"/>
      <c r="M1043" s="38"/>
      <c r="N1043" s="38"/>
      <c r="O1043" s="38"/>
      <c r="P1043" s="38"/>
      <c r="Q1043" s="38"/>
      <c r="R1043" s="38"/>
      <c r="S1043" s="41">
        <f>SUM(Table1[[#This Row],[Regular Wages2]],Table1[[#This Row],[OvertimeWages4]],Table1[[#This Row],[Holiday Wages6]],Table1[[#This Row],[Incentive Payments8]])</f>
        <v>0</v>
      </c>
      <c r="T1043" s="41">
        <f>SUM(Table1[[#This Row],[Total Pre Min Wage Wages]],Table1[[#This Row],[Total After Min Wage Wages]])</f>
        <v>0</v>
      </c>
      <c r="U1043" s="41">
        <f>IFERROR(IF(OR(Table1[[#This Row],[Regular Hours]]=0,Table1[[#This Row],[Regular Hours]]=""),VLOOKUP(Table1[[#This Row],[Position Title]],startingWages!$A$2:$D$200,2, FALSE),Table1[[#This Row],[Regular Wages]]/Table1[[#This Row],[Regular Hours]]),0)</f>
        <v>0</v>
      </c>
      <c r="V1043" s="41">
        <f>IF(OR(Table1[[#This Row],[OvertimeHours]]="",Table1[[#This Row],[OvertimeHours]]=0),Table1[[#This Row],[Regular Hourly Wage]]*1.5,Table1[[#This Row],[OvertimeWages]]/Table1[[#This Row],[OvertimeHours]])</f>
        <v>0</v>
      </c>
      <c r="W1043" s="41">
        <f>IF(OR(Table1[[#This Row],[Holiday Hours]]="",Table1[[#This Row],[Holiday Hours]]=0),Table1[[#This Row],[Regular Hourly Wage]],Table1[[#This Row],[Holiday Wages]]/Table1[[#This Row],[Holiday Hours]])</f>
        <v>0</v>
      </c>
      <c r="X1043" s="41" t="str">
        <f>IF(Table1[[#This Row],[Regular Hourly Wage]]&lt;14.05,"$14.75",IF(Table1[[#This Row],[Regular Hourly Wage]]&lt;30,"5%","None"))</f>
        <v>$14.75</v>
      </c>
      <c r="Y1043" s="41">
        <f>IF(Table1[[#This Row],[Wage Category]]="5%",Table1[[#This Row],[Regular Hourly Wage]]*1.05,IF(Table1[[#This Row],[Wage Category]]="$14.75",14.75,Table1[[#This Row],[Regular Hourly Wage]]))</f>
        <v>14.75</v>
      </c>
      <c r="Z1043" s="41">
        <f>(1+IF(Table1[[#This Row],[Regular Hourly Wage]]=0,0.5,(Table1[[#This Row],[Overtime Hourly Wage]]-Table1[[#This Row],[Regular Hourly Wage]])/Table1[[#This Row],[Regular Hourly Wage]]))*Table1[[#This Row],[Regular Wage Cap]]</f>
        <v>22.125</v>
      </c>
      <c r="AA1043" s="41">
        <f>(1+IF(Table1[[#This Row],[Regular Hourly Wage]]=0,0,(Table1[[#This Row],[Holiday Hourly Wage]]-Table1[[#This Row],[Regular Hourly Wage]])/Table1[[#This Row],[Regular Hourly Wage]]))*Table1[[#This Row],[Regular Wage Cap]]</f>
        <v>14.75</v>
      </c>
      <c r="AB1043" s="41">
        <f>Table1[[#This Row],[Regular Hours3]]*Table1[[#This Row],[Regular Hourly Wage]]</f>
        <v>0</v>
      </c>
      <c r="AC1043" s="41">
        <f>Table1[[#This Row],[OvertimeHours5]]*Table1[[#This Row],[Overtime Hourly Wage]]</f>
        <v>0</v>
      </c>
      <c r="AD1043" s="41">
        <f>Table1[[#This Row],[Holiday Hours7]]*Table1[[#This Row],[Holiday Hourly Wage]]</f>
        <v>0</v>
      </c>
      <c r="AE1043" s="41">
        <f>SUM(Table1[[#This Row],[Regular10]:[Holiday12]])</f>
        <v>0</v>
      </c>
      <c r="AF1043" s="41">
        <f>Table1[[#This Row],[Regular Hours3]]*Table1[[#This Row],[Regular Wage Cap]]</f>
        <v>0</v>
      </c>
      <c r="AG1043" s="41">
        <f>Table1[[#This Row],[OvertimeHours5]]*Table1[[#This Row],[Overtime Wage Cap]]</f>
        <v>0</v>
      </c>
      <c r="AH1043" s="41">
        <f>Table1[[#This Row],[Holiday Hours7]]*Table1[[#This Row],[Holiday Wage Cap]]</f>
        <v>0</v>
      </c>
      <c r="AI1043" s="41">
        <f>SUM(Table1[[#This Row],[Regular]:[Holiday]])</f>
        <v>0</v>
      </c>
      <c r="AJ1043" s="41">
        <f>IF(Table1[[#This Row],[Total]]=0,0,Table1[[#This Row],[Total2]]-Table1[[#This Row],[Total]])</f>
        <v>0</v>
      </c>
      <c r="AK1043" s="41">
        <f>Table1[[#This Row],[Difference]]*Table1[[#This Row],[DDS Funding Percent]]</f>
        <v>0</v>
      </c>
      <c r="AL1043" s="41">
        <f>IF(Table1[[#This Row],[Regular Hourly Wage]]&lt;&gt;0,Table1[[#This Row],[Regular Wage Cap]]-Table1[[#This Row],[Regular Hourly Wage]],0)</f>
        <v>0</v>
      </c>
      <c r="AM1043" s="38"/>
      <c r="AN1043" s="41">
        <f>Table1[[#This Row],[Wage Difference]]*Table1[[#This Row],[Post Wage Increase Time Off Accruals (Hours)]]</f>
        <v>0</v>
      </c>
      <c r="AO1043" s="41">
        <f>Table1[[#This Row],[Min Wage Time Off Accrual Expense]]*Table1[[#This Row],[DDS Funding Percent]]</f>
        <v>0</v>
      </c>
      <c r="AP1043" s="1"/>
      <c r="AQ1043" s="18"/>
    </row>
    <row r="1044" spans="3:43" x14ac:dyDescent="0.25">
      <c r="C1044" s="58"/>
      <c r="D1044" s="57"/>
      <c r="K1044" s="41">
        <f>SUM(Table1[[#This Row],[Regular Wages]],Table1[[#This Row],[OvertimeWages]],Table1[[#This Row],[Holiday Wages]],Table1[[#This Row],[Incentive Payments]])</f>
        <v>0</v>
      </c>
      <c r="L1044" s="38"/>
      <c r="M1044" s="38"/>
      <c r="N1044" s="38"/>
      <c r="O1044" s="38"/>
      <c r="P1044" s="38"/>
      <c r="Q1044" s="38"/>
      <c r="R1044" s="38"/>
      <c r="S1044" s="41">
        <f>SUM(Table1[[#This Row],[Regular Wages2]],Table1[[#This Row],[OvertimeWages4]],Table1[[#This Row],[Holiday Wages6]],Table1[[#This Row],[Incentive Payments8]])</f>
        <v>0</v>
      </c>
      <c r="T1044" s="41">
        <f>SUM(Table1[[#This Row],[Total Pre Min Wage Wages]],Table1[[#This Row],[Total After Min Wage Wages]])</f>
        <v>0</v>
      </c>
      <c r="U1044" s="41">
        <f>IFERROR(IF(OR(Table1[[#This Row],[Regular Hours]]=0,Table1[[#This Row],[Regular Hours]]=""),VLOOKUP(Table1[[#This Row],[Position Title]],startingWages!$A$2:$D$200,2, FALSE),Table1[[#This Row],[Regular Wages]]/Table1[[#This Row],[Regular Hours]]),0)</f>
        <v>0</v>
      </c>
      <c r="V1044" s="41">
        <f>IF(OR(Table1[[#This Row],[OvertimeHours]]="",Table1[[#This Row],[OvertimeHours]]=0),Table1[[#This Row],[Regular Hourly Wage]]*1.5,Table1[[#This Row],[OvertimeWages]]/Table1[[#This Row],[OvertimeHours]])</f>
        <v>0</v>
      </c>
      <c r="W1044" s="41">
        <f>IF(OR(Table1[[#This Row],[Holiday Hours]]="",Table1[[#This Row],[Holiday Hours]]=0),Table1[[#This Row],[Regular Hourly Wage]],Table1[[#This Row],[Holiday Wages]]/Table1[[#This Row],[Holiday Hours]])</f>
        <v>0</v>
      </c>
      <c r="X1044" s="41" t="str">
        <f>IF(Table1[[#This Row],[Regular Hourly Wage]]&lt;14.05,"$14.75",IF(Table1[[#This Row],[Regular Hourly Wage]]&lt;30,"5%","None"))</f>
        <v>$14.75</v>
      </c>
      <c r="Y1044" s="41">
        <f>IF(Table1[[#This Row],[Wage Category]]="5%",Table1[[#This Row],[Regular Hourly Wage]]*1.05,IF(Table1[[#This Row],[Wage Category]]="$14.75",14.75,Table1[[#This Row],[Regular Hourly Wage]]))</f>
        <v>14.75</v>
      </c>
      <c r="Z1044" s="41">
        <f>(1+IF(Table1[[#This Row],[Regular Hourly Wage]]=0,0.5,(Table1[[#This Row],[Overtime Hourly Wage]]-Table1[[#This Row],[Regular Hourly Wage]])/Table1[[#This Row],[Regular Hourly Wage]]))*Table1[[#This Row],[Regular Wage Cap]]</f>
        <v>22.125</v>
      </c>
      <c r="AA1044" s="41">
        <f>(1+IF(Table1[[#This Row],[Regular Hourly Wage]]=0,0,(Table1[[#This Row],[Holiday Hourly Wage]]-Table1[[#This Row],[Regular Hourly Wage]])/Table1[[#This Row],[Regular Hourly Wage]]))*Table1[[#This Row],[Regular Wage Cap]]</f>
        <v>14.75</v>
      </c>
      <c r="AB1044" s="41">
        <f>Table1[[#This Row],[Regular Hours3]]*Table1[[#This Row],[Regular Hourly Wage]]</f>
        <v>0</v>
      </c>
      <c r="AC1044" s="41">
        <f>Table1[[#This Row],[OvertimeHours5]]*Table1[[#This Row],[Overtime Hourly Wage]]</f>
        <v>0</v>
      </c>
      <c r="AD1044" s="41">
        <f>Table1[[#This Row],[Holiday Hours7]]*Table1[[#This Row],[Holiday Hourly Wage]]</f>
        <v>0</v>
      </c>
      <c r="AE1044" s="41">
        <f>SUM(Table1[[#This Row],[Regular10]:[Holiday12]])</f>
        <v>0</v>
      </c>
      <c r="AF1044" s="41">
        <f>Table1[[#This Row],[Regular Hours3]]*Table1[[#This Row],[Regular Wage Cap]]</f>
        <v>0</v>
      </c>
      <c r="AG1044" s="41">
        <f>Table1[[#This Row],[OvertimeHours5]]*Table1[[#This Row],[Overtime Wage Cap]]</f>
        <v>0</v>
      </c>
      <c r="AH1044" s="41">
        <f>Table1[[#This Row],[Holiday Hours7]]*Table1[[#This Row],[Holiday Wage Cap]]</f>
        <v>0</v>
      </c>
      <c r="AI1044" s="41">
        <f>SUM(Table1[[#This Row],[Regular]:[Holiday]])</f>
        <v>0</v>
      </c>
      <c r="AJ1044" s="41">
        <f>IF(Table1[[#This Row],[Total]]=0,0,Table1[[#This Row],[Total2]]-Table1[[#This Row],[Total]])</f>
        <v>0</v>
      </c>
      <c r="AK1044" s="41">
        <f>Table1[[#This Row],[Difference]]*Table1[[#This Row],[DDS Funding Percent]]</f>
        <v>0</v>
      </c>
      <c r="AL1044" s="41">
        <f>IF(Table1[[#This Row],[Regular Hourly Wage]]&lt;&gt;0,Table1[[#This Row],[Regular Wage Cap]]-Table1[[#This Row],[Regular Hourly Wage]],0)</f>
        <v>0</v>
      </c>
      <c r="AM1044" s="38"/>
      <c r="AN1044" s="41">
        <f>Table1[[#This Row],[Wage Difference]]*Table1[[#This Row],[Post Wage Increase Time Off Accruals (Hours)]]</f>
        <v>0</v>
      </c>
      <c r="AO1044" s="41">
        <f>Table1[[#This Row],[Min Wage Time Off Accrual Expense]]*Table1[[#This Row],[DDS Funding Percent]]</f>
        <v>0</v>
      </c>
      <c r="AP1044" s="1"/>
      <c r="AQ1044" s="18"/>
    </row>
    <row r="1045" spans="3:43" x14ac:dyDescent="0.25">
      <c r="C1045" s="58"/>
      <c r="D1045" s="57"/>
      <c r="K1045" s="41">
        <f>SUM(Table1[[#This Row],[Regular Wages]],Table1[[#This Row],[OvertimeWages]],Table1[[#This Row],[Holiday Wages]],Table1[[#This Row],[Incentive Payments]])</f>
        <v>0</v>
      </c>
      <c r="L1045" s="38"/>
      <c r="M1045" s="38"/>
      <c r="N1045" s="38"/>
      <c r="O1045" s="38"/>
      <c r="P1045" s="38"/>
      <c r="Q1045" s="38"/>
      <c r="R1045" s="38"/>
      <c r="S1045" s="41">
        <f>SUM(Table1[[#This Row],[Regular Wages2]],Table1[[#This Row],[OvertimeWages4]],Table1[[#This Row],[Holiday Wages6]],Table1[[#This Row],[Incentive Payments8]])</f>
        <v>0</v>
      </c>
      <c r="T1045" s="41">
        <f>SUM(Table1[[#This Row],[Total Pre Min Wage Wages]],Table1[[#This Row],[Total After Min Wage Wages]])</f>
        <v>0</v>
      </c>
      <c r="U1045" s="41">
        <f>IFERROR(IF(OR(Table1[[#This Row],[Regular Hours]]=0,Table1[[#This Row],[Regular Hours]]=""),VLOOKUP(Table1[[#This Row],[Position Title]],startingWages!$A$2:$D$200,2, FALSE),Table1[[#This Row],[Regular Wages]]/Table1[[#This Row],[Regular Hours]]),0)</f>
        <v>0</v>
      </c>
      <c r="V1045" s="41">
        <f>IF(OR(Table1[[#This Row],[OvertimeHours]]="",Table1[[#This Row],[OvertimeHours]]=0),Table1[[#This Row],[Regular Hourly Wage]]*1.5,Table1[[#This Row],[OvertimeWages]]/Table1[[#This Row],[OvertimeHours]])</f>
        <v>0</v>
      </c>
      <c r="W1045" s="41">
        <f>IF(OR(Table1[[#This Row],[Holiday Hours]]="",Table1[[#This Row],[Holiday Hours]]=0),Table1[[#This Row],[Regular Hourly Wage]],Table1[[#This Row],[Holiday Wages]]/Table1[[#This Row],[Holiday Hours]])</f>
        <v>0</v>
      </c>
      <c r="X1045" s="41" t="str">
        <f>IF(Table1[[#This Row],[Regular Hourly Wage]]&lt;14.05,"$14.75",IF(Table1[[#This Row],[Regular Hourly Wage]]&lt;30,"5%","None"))</f>
        <v>$14.75</v>
      </c>
      <c r="Y1045" s="41">
        <f>IF(Table1[[#This Row],[Wage Category]]="5%",Table1[[#This Row],[Regular Hourly Wage]]*1.05,IF(Table1[[#This Row],[Wage Category]]="$14.75",14.75,Table1[[#This Row],[Regular Hourly Wage]]))</f>
        <v>14.75</v>
      </c>
      <c r="Z1045" s="41">
        <f>(1+IF(Table1[[#This Row],[Regular Hourly Wage]]=0,0.5,(Table1[[#This Row],[Overtime Hourly Wage]]-Table1[[#This Row],[Regular Hourly Wage]])/Table1[[#This Row],[Regular Hourly Wage]]))*Table1[[#This Row],[Regular Wage Cap]]</f>
        <v>22.125</v>
      </c>
      <c r="AA1045" s="41">
        <f>(1+IF(Table1[[#This Row],[Regular Hourly Wage]]=0,0,(Table1[[#This Row],[Holiday Hourly Wage]]-Table1[[#This Row],[Regular Hourly Wage]])/Table1[[#This Row],[Regular Hourly Wage]]))*Table1[[#This Row],[Regular Wage Cap]]</f>
        <v>14.75</v>
      </c>
      <c r="AB1045" s="41">
        <f>Table1[[#This Row],[Regular Hours3]]*Table1[[#This Row],[Regular Hourly Wage]]</f>
        <v>0</v>
      </c>
      <c r="AC1045" s="41">
        <f>Table1[[#This Row],[OvertimeHours5]]*Table1[[#This Row],[Overtime Hourly Wage]]</f>
        <v>0</v>
      </c>
      <c r="AD1045" s="41">
        <f>Table1[[#This Row],[Holiday Hours7]]*Table1[[#This Row],[Holiday Hourly Wage]]</f>
        <v>0</v>
      </c>
      <c r="AE1045" s="41">
        <f>SUM(Table1[[#This Row],[Regular10]:[Holiday12]])</f>
        <v>0</v>
      </c>
      <c r="AF1045" s="41">
        <f>Table1[[#This Row],[Regular Hours3]]*Table1[[#This Row],[Regular Wage Cap]]</f>
        <v>0</v>
      </c>
      <c r="AG1045" s="41">
        <f>Table1[[#This Row],[OvertimeHours5]]*Table1[[#This Row],[Overtime Wage Cap]]</f>
        <v>0</v>
      </c>
      <c r="AH1045" s="41">
        <f>Table1[[#This Row],[Holiday Hours7]]*Table1[[#This Row],[Holiday Wage Cap]]</f>
        <v>0</v>
      </c>
      <c r="AI1045" s="41">
        <f>SUM(Table1[[#This Row],[Regular]:[Holiday]])</f>
        <v>0</v>
      </c>
      <c r="AJ1045" s="41">
        <f>IF(Table1[[#This Row],[Total]]=0,0,Table1[[#This Row],[Total2]]-Table1[[#This Row],[Total]])</f>
        <v>0</v>
      </c>
      <c r="AK1045" s="41">
        <f>Table1[[#This Row],[Difference]]*Table1[[#This Row],[DDS Funding Percent]]</f>
        <v>0</v>
      </c>
      <c r="AL1045" s="41">
        <f>IF(Table1[[#This Row],[Regular Hourly Wage]]&lt;&gt;0,Table1[[#This Row],[Regular Wage Cap]]-Table1[[#This Row],[Regular Hourly Wage]],0)</f>
        <v>0</v>
      </c>
      <c r="AM1045" s="38"/>
      <c r="AN1045" s="41">
        <f>Table1[[#This Row],[Wage Difference]]*Table1[[#This Row],[Post Wage Increase Time Off Accruals (Hours)]]</f>
        <v>0</v>
      </c>
      <c r="AO1045" s="41">
        <f>Table1[[#This Row],[Min Wage Time Off Accrual Expense]]*Table1[[#This Row],[DDS Funding Percent]]</f>
        <v>0</v>
      </c>
      <c r="AP1045" s="1"/>
      <c r="AQ1045" s="18"/>
    </row>
    <row r="1046" spans="3:43" x14ac:dyDescent="0.25">
      <c r="C1046" s="58"/>
      <c r="D1046" s="57"/>
      <c r="K1046" s="41">
        <f>SUM(Table1[[#This Row],[Regular Wages]],Table1[[#This Row],[OvertimeWages]],Table1[[#This Row],[Holiday Wages]],Table1[[#This Row],[Incentive Payments]])</f>
        <v>0</v>
      </c>
      <c r="L1046" s="38"/>
      <c r="M1046" s="38"/>
      <c r="N1046" s="38"/>
      <c r="O1046" s="38"/>
      <c r="P1046" s="38"/>
      <c r="Q1046" s="38"/>
      <c r="R1046" s="38"/>
      <c r="S1046" s="41">
        <f>SUM(Table1[[#This Row],[Regular Wages2]],Table1[[#This Row],[OvertimeWages4]],Table1[[#This Row],[Holiday Wages6]],Table1[[#This Row],[Incentive Payments8]])</f>
        <v>0</v>
      </c>
      <c r="T1046" s="41">
        <f>SUM(Table1[[#This Row],[Total Pre Min Wage Wages]],Table1[[#This Row],[Total After Min Wage Wages]])</f>
        <v>0</v>
      </c>
      <c r="U1046" s="41">
        <f>IFERROR(IF(OR(Table1[[#This Row],[Regular Hours]]=0,Table1[[#This Row],[Regular Hours]]=""),VLOOKUP(Table1[[#This Row],[Position Title]],startingWages!$A$2:$D$200,2, FALSE),Table1[[#This Row],[Regular Wages]]/Table1[[#This Row],[Regular Hours]]),0)</f>
        <v>0</v>
      </c>
      <c r="V1046" s="41">
        <f>IF(OR(Table1[[#This Row],[OvertimeHours]]="",Table1[[#This Row],[OvertimeHours]]=0),Table1[[#This Row],[Regular Hourly Wage]]*1.5,Table1[[#This Row],[OvertimeWages]]/Table1[[#This Row],[OvertimeHours]])</f>
        <v>0</v>
      </c>
      <c r="W1046" s="41">
        <f>IF(OR(Table1[[#This Row],[Holiday Hours]]="",Table1[[#This Row],[Holiday Hours]]=0),Table1[[#This Row],[Regular Hourly Wage]],Table1[[#This Row],[Holiday Wages]]/Table1[[#This Row],[Holiday Hours]])</f>
        <v>0</v>
      </c>
      <c r="X1046" s="41" t="str">
        <f>IF(Table1[[#This Row],[Regular Hourly Wage]]&lt;14.05,"$14.75",IF(Table1[[#This Row],[Regular Hourly Wage]]&lt;30,"5%","None"))</f>
        <v>$14.75</v>
      </c>
      <c r="Y1046" s="41">
        <f>IF(Table1[[#This Row],[Wage Category]]="5%",Table1[[#This Row],[Regular Hourly Wage]]*1.05,IF(Table1[[#This Row],[Wage Category]]="$14.75",14.75,Table1[[#This Row],[Regular Hourly Wage]]))</f>
        <v>14.75</v>
      </c>
      <c r="Z1046" s="41">
        <f>(1+IF(Table1[[#This Row],[Regular Hourly Wage]]=0,0.5,(Table1[[#This Row],[Overtime Hourly Wage]]-Table1[[#This Row],[Regular Hourly Wage]])/Table1[[#This Row],[Regular Hourly Wage]]))*Table1[[#This Row],[Regular Wage Cap]]</f>
        <v>22.125</v>
      </c>
      <c r="AA1046" s="41">
        <f>(1+IF(Table1[[#This Row],[Regular Hourly Wage]]=0,0,(Table1[[#This Row],[Holiday Hourly Wage]]-Table1[[#This Row],[Regular Hourly Wage]])/Table1[[#This Row],[Regular Hourly Wage]]))*Table1[[#This Row],[Regular Wage Cap]]</f>
        <v>14.75</v>
      </c>
      <c r="AB1046" s="41">
        <f>Table1[[#This Row],[Regular Hours3]]*Table1[[#This Row],[Regular Hourly Wage]]</f>
        <v>0</v>
      </c>
      <c r="AC1046" s="41">
        <f>Table1[[#This Row],[OvertimeHours5]]*Table1[[#This Row],[Overtime Hourly Wage]]</f>
        <v>0</v>
      </c>
      <c r="AD1046" s="41">
        <f>Table1[[#This Row],[Holiday Hours7]]*Table1[[#This Row],[Holiday Hourly Wage]]</f>
        <v>0</v>
      </c>
      <c r="AE1046" s="41">
        <f>SUM(Table1[[#This Row],[Regular10]:[Holiday12]])</f>
        <v>0</v>
      </c>
      <c r="AF1046" s="41">
        <f>Table1[[#This Row],[Regular Hours3]]*Table1[[#This Row],[Regular Wage Cap]]</f>
        <v>0</v>
      </c>
      <c r="AG1046" s="41">
        <f>Table1[[#This Row],[OvertimeHours5]]*Table1[[#This Row],[Overtime Wage Cap]]</f>
        <v>0</v>
      </c>
      <c r="AH1046" s="41">
        <f>Table1[[#This Row],[Holiday Hours7]]*Table1[[#This Row],[Holiday Wage Cap]]</f>
        <v>0</v>
      </c>
      <c r="AI1046" s="41">
        <f>SUM(Table1[[#This Row],[Regular]:[Holiday]])</f>
        <v>0</v>
      </c>
      <c r="AJ1046" s="41">
        <f>IF(Table1[[#This Row],[Total]]=0,0,Table1[[#This Row],[Total2]]-Table1[[#This Row],[Total]])</f>
        <v>0</v>
      </c>
      <c r="AK1046" s="41">
        <f>Table1[[#This Row],[Difference]]*Table1[[#This Row],[DDS Funding Percent]]</f>
        <v>0</v>
      </c>
      <c r="AL1046" s="41">
        <f>IF(Table1[[#This Row],[Regular Hourly Wage]]&lt;&gt;0,Table1[[#This Row],[Regular Wage Cap]]-Table1[[#This Row],[Regular Hourly Wage]],0)</f>
        <v>0</v>
      </c>
      <c r="AM1046" s="38"/>
      <c r="AN1046" s="41">
        <f>Table1[[#This Row],[Wage Difference]]*Table1[[#This Row],[Post Wage Increase Time Off Accruals (Hours)]]</f>
        <v>0</v>
      </c>
      <c r="AO1046" s="41">
        <f>Table1[[#This Row],[Min Wage Time Off Accrual Expense]]*Table1[[#This Row],[DDS Funding Percent]]</f>
        <v>0</v>
      </c>
      <c r="AP1046" s="1"/>
      <c r="AQ1046" s="18"/>
    </row>
    <row r="1047" spans="3:43" x14ac:dyDescent="0.25">
      <c r="C1047" s="58"/>
      <c r="D1047" s="57"/>
      <c r="K1047" s="41">
        <f>SUM(Table1[[#This Row],[Regular Wages]],Table1[[#This Row],[OvertimeWages]],Table1[[#This Row],[Holiday Wages]],Table1[[#This Row],[Incentive Payments]])</f>
        <v>0</v>
      </c>
      <c r="L1047" s="38"/>
      <c r="M1047" s="38"/>
      <c r="N1047" s="38"/>
      <c r="O1047" s="38"/>
      <c r="P1047" s="38"/>
      <c r="Q1047" s="38"/>
      <c r="R1047" s="38"/>
      <c r="S1047" s="41">
        <f>SUM(Table1[[#This Row],[Regular Wages2]],Table1[[#This Row],[OvertimeWages4]],Table1[[#This Row],[Holiday Wages6]],Table1[[#This Row],[Incentive Payments8]])</f>
        <v>0</v>
      </c>
      <c r="T1047" s="41">
        <f>SUM(Table1[[#This Row],[Total Pre Min Wage Wages]],Table1[[#This Row],[Total After Min Wage Wages]])</f>
        <v>0</v>
      </c>
      <c r="U1047" s="41">
        <f>IFERROR(IF(OR(Table1[[#This Row],[Regular Hours]]=0,Table1[[#This Row],[Regular Hours]]=""),VLOOKUP(Table1[[#This Row],[Position Title]],startingWages!$A$2:$D$200,2, FALSE),Table1[[#This Row],[Regular Wages]]/Table1[[#This Row],[Regular Hours]]),0)</f>
        <v>0</v>
      </c>
      <c r="V1047" s="41">
        <f>IF(OR(Table1[[#This Row],[OvertimeHours]]="",Table1[[#This Row],[OvertimeHours]]=0),Table1[[#This Row],[Regular Hourly Wage]]*1.5,Table1[[#This Row],[OvertimeWages]]/Table1[[#This Row],[OvertimeHours]])</f>
        <v>0</v>
      </c>
      <c r="W1047" s="41">
        <f>IF(OR(Table1[[#This Row],[Holiday Hours]]="",Table1[[#This Row],[Holiday Hours]]=0),Table1[[#This Row],[Regular Hourly Wage]],Table1[[#This Row],[Holiday Wages]]/Table1[[#This Row],[Holiday Hours]])</f>
        <v>0</v>
      </c>
      <c r="X1047" s="41" t="str">
        <f>IF(Table1[[#This Row],[Regular Hourly Wage]]&lt;14.05,"$14.75",IF(Table1[[#This Row],[Regular Hourly Wage]]&lt;30,"5%","None"))</f>
        <v>$14.75</v>
      </c>
      <c r="Y1047" s="41">
        <f>IF(Table1[[#This Row],[Wage Category]]="5%",Table1[[#This Row],[Regular Hourly Wage]]*1.05,IF(Table1[[#This Row],[Wage Category]]="$14.75",14.75,Table1[[#This Row],[Regular Hourly Wage]]))</f>
        <v>14.75</v>
      </c>
      <c r="Z1047" s="41">
        <f>(1+IF(Table1[[#This Row],[Regular Hourly Wage]]=0,0.5,(Table1[[#This Row],[Overtime Hourly Wage]]-Table1[[#This Row],[Regular Hourly Wage]])/Table1[[#This Row],[Regular Hourly Wage]]))*Table1[[#This Row],[Regular Wage Cap]]</f>
        <v>22.125</v>
      </c>
      <c r="AA1047" s="41">
        <f>(1+IF(Table1[[#This Row],[Regular Hourly Wage]]=0,0,(Table1[[#This Row],[Holiday Hourly Wage]]-Table1[[#This Row],[Regular Hourly Wage]])/Table1[[#This Row],[Regular Hourly Wage]]))*Table1[[#This Row],[Regular Wage Cap]]</f>
        <v>14.75</v>
      </c>
      <c r="AB1047" s="41">
        <f>Table1[[#This Row],[Regular Hours3]]*Table1[[#This Row],[Regular Hourly Wage]]</f>
        <v>0</v>
      </c>
      <c r="AC1047" s="41">
        <f>Table1[[#This Row],[OvertimeHours5]]*Table1[[#This Row],[Overtime Hourly Wage]]</f>
        <v>0</v>
      </c>
      <c r="AD1047" s="41">
        <f>Table1[[#This Row],[Holiday Hours7]]*Table1[[#This Row],[Holiday Hourly Wage]]</f>
        <v>0</v>
      </c>
      <c r="AE1047" s="41">
        <f>SUM(Table1[[#This Row],[Regular10]:[Holiday12]])</f>
        <v>0</v>
      </c>
      <c r="AF1047" s="41">
        <f>Table1[[#This Row],[Regular Hours3]]*Table1[[#This Row],[Regular Wage Cap]]</f>
        <v>0</v>
      </c>
      <c r="AG1047" s="41">
        <f>Table1[[#This Row],[OvertimeHours5]]*Table1[[#This Row],[Overtime Wage Cap]]</f>
        <v>0</v>
      </c>
      <c r="AH1047" s="41">
        <f>Table1[[#This Row],[Holiday Hours7]]*Table1[[#This Row],[Holiday Wage Cap]]</f>
        <v>0</v>
      </c>
      <c r="AI1047" s="41">
        <f>SUM(Table1[[#This Row],[Regular]:[Holiday]])</f>
        <v>0</v>
      </c>
      <c r="AJ1047" s="41">
        <f>IF(Table1[[#This Row],[Total]]=0,0,Table1[[#This Row],[Total2]]-Table1[[#This Row],[Total]])</f>
        <v>0</v>
      </c>
      <c r="AK1047" s="41">
        <f>Table1[[#This Row],[Difference]]*Table1[[#This Row],[DDS Funding Percent]]</f>
        <v>0</v>
      </c>
      <c r="AL1047" s="41">
        <f>IF(Table1[[#This Row],[Regular Hourly Wage]]&lt;&gt;0,Table1[[#This Row],[Regular Wage Cap]]-Table1[[#This Row],[Regular Hourly Wage]],0)</f>
        <v>0</v>
      </c>
      <c r="AM1047" s="38"/>
      <c r="AN1047" s="41">
        <f>Table1[[#This Row],[Wage Difference]]*Table1[[#This Row],[Post Wage Increase Time Off Accruals (Hours)]]</f>
        <v>0</v>
      </c>
      <c r="AO1047" s="41">
        <f>Table1[[#This Row],[Min Wage Time Off Accrual Expense]]*Table1[[#This Row],[DDS Funding Percent]]</f>
        <v>0</v>
      </c>
      <c r="AP1047" s="1"/>
      <c r="AQ1047" s="18"/>
    </row>
    <row r="1048" spans="3:43" x14ac:dyDescent="0.25">
      <c r="C1048" s="58"/>
      <c r="D1048" s="57"/>
      <c r="K1048" s="41">
        <f>SUM(Table1[[#This Row],[Regular Wages]],Table1[[#This Row],[OvertimeWages]],Table1[[#This Row],[Holiday Wages]],Table1[[#This Row],[Incentive Payments]])</f>
        <v>0</v>
      </c>
      <c r="L1048" s="38"/>
      <c r="M1048" s="38"/>
      <c r="N1048" s="38"/>
      <c r="O1048" s="38"/>
      <c r="P1048" s="38"/>
      <c r="Q1048" s="38"/>
      <c r="R1048" s="38"/>
      <c r="S1048" s="41">
        <f>SUM(Table1[[#This Row],[Regular Wages2]],Table1[[#This Row],[OvertimeWages4]],Table1[[#This Row],[Holiday Wages6]],Table1[[#This Row],[Incentive Payments8]])</f>
        <v>0</v>
      </c>
      <c r="T1048" s="41">
        <f>SUM(Table1[[#This Row],[Total Pre Min Wage Wages]],Table1[[#This Row],[Total After Min Wage Wages]])</f>
        <v>0</v>
      </c>
      <c r="U1048" s="41">
        <f>IFERROR(IF(OR(Table1[[#This Row],[Regular Hours]]=0,Table1[[#This Row],[Regular Hours]]=""),VLOOKUP(Table1[[#This Row],[Position Title]],startingWages!$A$2:$D$200,2, FALSE),Table1[[#This Row],[Regular Wages]]/Table1[[#This Row],[Regular Hours]]),0)</f>
        <v>0</v>
      </c>
      <c r="V1048" s="41">
        <f>IF(OR(Table1[[#This Row],[OvertimeHours]]="",Table1[[#This Row],[OvertimeHours]]=0),Table1[[#This Row],[Regular Hourly Wage]]*1.5,Table1[[#This Row],[OvertimeWages]]/Table1[[#This Row],[OvertimeHours]])</f>
        <v>0</v>
      </c>
      <c r="W1048" s="41">
        <f>IF(OR(Table1[[#This Row],[Holiday Hours]]="",Table1[[#This Row],[Holiday Hours]]=0),Table1[[#This Row],[Regular Hourly Wage]],Table1[[#This Row],[Holiday Wages]]/Table1[[#This Row],[Holiday Hours]])</f>
        <v>0</v>
      </c>
      <c r="X1048" s="41" t="str">
        <f>IF(Table1[[#This Row],[Regular Hourly Wage]]&lt;14.05,"$14.75",IF(Table1[[#This Row],[Regular Hourly Wage]]&lt;30,"5%","None"))</f>
        <v>$14.75</v>
      </c>
      <c r="Y1048" s="41">
        <f>IF(Table1[[#This Row],[Wage Category]]="5%",Table1[[#This Row],[Regular Hourly Wage]]*1.05,IF(Table1[[#This Row],[Wage Category]]="$14.75",14.75,Table1[[#This Row],[Regular Hourly Wage]]))</f>
        <v>14.75</v>
      </c>
      <c r="Z1048" s="41">
        <f>(1+IF(Table1[[#This Row],[Regular Hourly Wage]]=0,0.5,(Table1[[#This Row],[Overtime Hourly Wage]]-Table1[[#This Row],[Regular Hourly Wage]])/Table1[[#This Row],[Regular Hourly Wage]]))*Table1[[#This Row],[Regular Wage Cap]]</f>
        <v>22.125</v>
      </c>
      <c r="AA1048" s="41">
        <f>(1+IF(Table1[[#This Row],[Regular Hourly Wage]]=0,0,(Table1[[#This Row],[Holiday Hourly Wage]]-Table1[[#This Row],[Regular Hourly Wage]])/Table1[[#This Row],[Regular Hourly Wage]]))*Table1[[#This Row],[Regular Wage Cap]]</f>
        <v>14.75</v>
      </c>
      <c r="AB1048" s="41">
        <f>Table1[[#This Row],[Regular Hours3]]*Table1[[#This Row],[Regular Hourly Wage]]</f>
        <v>0</v>
      </c>
      <c r="AC1048" s="41">
        <f>Table1[[#This Row],[OvertimeHours5]]*Table1[[#This Row],[Overtime Hourly Wage]]</f>
        <v>0</v>
      </c>
      <c r="AD1048" s="41">
        <f>Table1[[#This Row],[Holiday Hours7]]*Table1[[#This Row],[Holiday Hourly Wage]]</f>
        <v>0</v>
      </c>
      <c r="AE1048" s="41">
        <f>SUM(Table1[[#This Row],[Regular10]:[Holiday12]])</f>
        <v>0</v>
      </c>
      <c r="AF1048" s="41">
        <f>Table1[[#This Row],[Regular Hours3]]*Table1[[#This Row],[Regular Wage Cap]]</f>
        <v>0</v>
      </c>
      <c r="AG1048" s="41">
        <f>Table1[[#This Row],[OvertimeHours5]]*Table1[[#This Row],[Overtime Wage Cap]]</f>
        <v>0</v>
      </c>
      <c r="AH1048" s="41">
        <f>Table1[[#This Row],[Holiday Hours7]]*Table1[[#This Row],[Holiday Wage Cap]]</f>
        <v>0</v>
      </c>
      <c r="AI1048" s="41">
        <f>SUM(Table1[[#This Row],[Regular]:[Holiday]])</f>
        <v>0</v>
      </c>
      <c r="AJ1048" s="41">
        <f>IF(Table1[[#This Row],[Total]]=0,0,Table1[[#This Row],[Total2]]-Table1[[#This Row],[Total]])</f>
        <v>0</v>
      </c>
      <c r="AK1048" s="41">
        <f>Table1[[#This Row],[Difference]]*Table1[[#This Row],[DDS Funding Percent]]</f>
        <v>0</v>
      </c>
      <c r="AL1048" s="41">
        <f>IF(Table1[[#This Row],[Regular Hourly Wage]]&lt;&gt;0,Table1[[#This Row],[Regular Wage Cap]]-Table1[[#This Row],[Regular Hourly Wage]],0)</f>
        <v>0</v>
      </c>
      <c r="AM1048" s="38"/>
      <c r="AN1048" s="41">
        <f>Table1[[#This Row],[Wage Difference]]*Table1[[#This Row],[Post Wage Increase Time Off Accruals (Hours)]]</f>
        <v>0</v>
      </c>
      <c r="AO1048" s="41">
        <f>Table1[[#This Row],[Min Wage Time Off Accrual Expense]]*Table1[[#This Row],[DDS Funding Percent]]</f>
        <v>0</v>
      </c>
      <c r="AP1048" s="1"/>
      <c r="AQ1048" s="18"/>
    </row>
    <row r="1049" spans="3:43" x14ac:dyDescent="0.25">
      <c r="C1049" s="58"/>
      <c r="D1049" s="57"/>
      <c r="K1049" s="41">
        <f>SUM(Table1[[#This Row],[Regular Wages]],Table1[[#This Row],[OvertimeWages]],Table1[[#This Row],[Holiday Wages]],Table1[[#This Row],[Incentive Payments]])</f>
        <v>0</v>
      </c>
      <c r="L1049" s="38"/>
      <c r="M1049" s="38"/>
      <c r="N1049" s="38"/>
      <c r="O1049" s="38"/>
      <c r="P1049" s="38"/>
      <c r="Q1049" s="38"/>
      <c r="R1049" s="38"/>
      <c r="S1049" s="41">
        <f>SUM(Table1[[#This Row],[Regular Wages2]],Table1[[#This Row],[OvertimeWages4]],Table1[[#This Row],[Holiday Wages6]],Table1[[#This Row],[Incentive Payments8]])</f>
        <v>0</v>
      </c>
      <c r="T1049" s="41">
        <f>SUM(Table1[[#This Row],[Total Pre Min Wage Wages]],Table1[[#This Row],[Total After Min Wage Wages]])</f>
        <v>0</v>
      </c>
      <c r="U1049" s="41">
        <f>IFERROR(IF(OR(Table1[[#This Row],[Regular Hours]]=0,Table1[[#This Row],[Regular Hours]]=""),VLOOKUP(Table1[[#This Row],[Position Title]],startingWages!$A$2:$D$200,2, FALSE),Table1[[#This Row],[Regular Wages]]/Table1[[#This Row],[Regular Hours]]),0)</f>
        <v>0</v>
      </c>
      <c r="V1049" s="41">
        <f>IF(OR(Table1[[#This Row],[OvertimeHours]]="",Table1[[#This Row],[OvertimeHours]]=0),Table1[[#This Row],[Regular Hourly Wage]]*1.5,Table1[[#This Row],[OvertimeWages]]/Table1[[#This Row],[OvertimeHours]])</f>
        <v>0</v>
      </c>
      <c r="W1049" s="41">
        <f>IF(OR(Table1[[#This Row],[Holiday Hours]]="",Table1[[#This Row],[Holiday Hours]]=0),Table1[[#This Row],[Regular Hourly Wage]],Table1[[#This Row],[Holiday Wages]]/Table1[[#This Row],[Holiday Hours]])</f>
        <v>0</v>
      </c>
      <c r="X1049" s="41" t="str">
        <f>IF(Table1[[#This Row],[Regular Hourly Wage]]&lt;14.05,"$14.75",IF(Table1[[#This Row],[Regular Hourly Wage]]&lt;30,"5%","None"))</f>
        <v>$14.75</v>
      </c>
      <c r="Y1049" s="41">
        <f>IF(Table1[[#This Row],[Wage Category]]="5%",Table1[[#This Row],[Regular Hourly Wage]]*1.05,IF(Table1[[#This Row],[Wage Category]]="$14.75",14.75,Table1[[#This Row],[Regular Hourly Wage]]))</f>
        <v>14.75</v>
      </c>
      <c r="Z1049" s="41">
        <f>(1+IF(Table1[[#This Row],[Regular Hourly Wage]]=0,0.5,(Table1[[#This Row],[Overtime Hourly Wage]]-Table1[[#This Row],[Regular Hourly Wage]])/Table1[[#This Row],[Regular Hourly Wage]]))*Table1[[#This Row],[Regular Wage Cap]]</f>
        <v>22.125</v>
      </c>
      <c r="AA1049" s="41">
        <f>(1+IF(Table1[[#This Row],[Regular Hourly Wage]]=0,0,(Table1[[#This Row],[Holiday Hourly Wage]]-Table1[[#This Row],[Regular Hourly Wage]])/Table1[[#This Row],[Regular Hourly Wage]]))*Table1[[#This Row],[Regular Wage Cap]]</f>
        <v>14.75</v>
      </c>
      <c r="AB1049" s="41">
        <f>Table1[[#This Row],[Regular Hours3]]*Table1[[#This Row],[Regular Hourly Wage]]</f>
        <v>0</v>
      </c>
      <c r="AC1049" s="41">
        <f>Table1[[#This Row],[OvertimeHours5]]*Table1[[#This Row],[Overtime Hourly Wage]]</f>
        <v>0</v>
      </c>
      <c r="AD1049" s="41">
        <f>Table1[[#This Row],[Holiday Hours7]]*Table1[[#This Row],[Holiday Hourly Wage]]</f>
        <v>0</v>
      </c>
      <c r="AE1049" s="41">
        <f>SUM(Table1[[#This Row],[Regular10]:[Holiday12]])</f>
        <v>0</v>
      </c>
      <c r="AF1049" s="41">
        <f>Table1[[#This Row],[Regular Hours3]]*Table1[[#This Row],[Regular Wage Cap]]</f>
        <v>0</v>
      </c>
      <c r="AG1049" s="41">
        <f>Table1[[#This Row],[OvertimeHours5]]*Table1[[#This Row],[Overtime Wage Cap]]</f>
        <v>0</v>
      </c>
      <c r="AH1049" s="41">
        <f>Table1[[#This Row],[Holiday Hours7]]*Table1[[#This Row],[Holiday Wage Cap]]</f>
        <v>0</v>
      </c>
      <c r="AI1049" s="41">
        <f>SUM(Table1[[#This Row],[Regular]:[Holiday]])</f>
        <v>0</v>
      </c>
      <c r="AJ1049" s="41">
        <f>IF(Table1[[#This Row],[Total]]=0,0,Table1[[#This Row],[Total2]]-Table1[[#This Row],[Total]])</f>
        <v>0</v>
      </c>
      <c r="AK1049" s="41">
        <f>Table1[[#This Row],[Difference]]*Table1[[#This Row],[DDS Funding Percent]]</f>
        <v>0</v>
      </c>
      <c r="AL1049" s="41">
        <f>IF(Table1[[#This Row],[Regular Hourly Wage]]&lt;&gt;0,Table1[[#This Row],[Regular Wage Cap]]-Table1[[#This Row],[Regular Hourly Wage]],0)</f>
        <v>0</v>
      </c>
      <c r="AM1049" s="38"/>
      <c r="AN1049" s="41">
        <f>Table1[[#This Row],[Wage Difference]]*Table1[[#This Row],[Post Wage Increase Time Off Accruals (Hours)]]</f>
        <v>0</v>
      </c>
      <c r="AO1049" s="41">
        <f>Table1[[#This Row],[Min Wage Time Off Accrual Expense]]*Table1[[#This Row],[DDS Funding Percent]]</f>
        <v>0</v>
      </c>
      <c r="AP1049" s="1"/>
      <c r="AQ1049" s="18"/>
    </row>
    <row r="1050" spans="3:43" x14ac:dyDescent="0.25">
      <c r="C1050" s="58"/>
      <c r="D1050" s="57"/>
      <c r="K1050" s="41">
        <f>SUM(Table1[[#This Row],[Regular Wages]],Table1[[#This Row],[OvertimeWages]],Table1[[#This Row],[Holiday Wages]],Table1[[#This Row],[Incentive Payments]])</f>
        <v>0</v>
      </c>
      <c r="L1050" s="38"/>
      <c r="M1050" s="38"/>
      <c r="N1050" s="38"/>
      <c r="O1050" s="38"/>
      <c r="P1050" s="38"/>
      <c r="Q1050" s="38"/>
      <c r="R1050" s="38"/>
      <c r="S1050" s="41">
        <f>SUM(Table1[[#This Row],[Regular Wages2]],Table1[[#This Row],[OvertimeWages4]],Table1[[#This Row],[Holiday Wages6]],Table1[[#This Row],[Incentive Payments8]])</f>
        <v>0</v>
      </c>
      <c r="T1050" s="41">
        <f>SUM(Table1[[#This Row],[Total Pre Min Wage Wages]],Table1[[#This Row],[Total After Min Wage Wages]])</f>
        <v>0</v>
      </c>
      <c r="U1050" s="41">
        <f>IFERROR(IF(OR(Table1[[#This Row],[Regular Hours]]=0,Table1[[#This Row],[Regular Hours]]=""),VLOOKUP(Table1[[#This Row],[Position Title]],startingWages!$A$2:$D$200,2, FALSE),Table1[[#This Row],[Regular Wages]]/Table1[[#This Row],[Regular Hours]]),0)</f>
        <v>0</v>
      </c>
      <c r="V1050" s="41">
        <f>IF(OR(Table1[[#This Row],[OvertimeHours]]="",Table1[[#This Row],[OvertimeHours]]=0),Table1[[#This Row],[Regular Hourly Wage]]*1.5,Table1[[#This Row],[OvertimeWages]]/Table1[[#This Row],[OvertimeHours]])</f>
        <v>0</v>
      </c>
      <c r="W1050" s="41">
        <f>IF(OR(Table1[[#This Row],[Holiday Hours]]="",Table1[[#This Row],[Holiday Hours]]=0),Table1[[#This Row],[Regular Hourly Wage]],Table1[[#This Row],[Holiday Wages]]/Table1[[#This Row],[Holiday Hours]])</f>
        <v>0</v>
      </c>
      <c r="X1050" s="41" t="str">
        <f>IF(Table1[[#This Row],[Regular Hourly Wage]]&lt;14.05,"$14.75",IF(Table1[[#This Row],[Regular Hourly Wage]]&lt;30,"5%","None"))</f>
        <v>$14.75</v>
      </c>
      <c r="Y1050" s="41">
        <f>IF(Table1[[#This Row],[Wage Category]]="5%",Table1[[#This Row],[Regular Hourly Wage]]*1.05,IF(Table1[[#This Row],[Wage Category]]="$14.75",14.75,Table1[[#This Row],[Regular Hourly Wage]]))</f>
        <v>14.75</v>
      </c>
      <c r="Z1050" s="41">
        <f>(1+IF(Table1[[#This Row],[Regular Hourly Wage]]=0,0.5,(Table1[[#This Row],[Overtime Hourly Wage]]-Table1[[#This Row],[Regular Hourly Wage]])/Table1[[#This Row],[Regular Hourly Wage]]))*Table1[[#This Row],[Regular Wage Cap]]</f>
        <v>22.125</v>
      </c>
      <c r="AA1050" s="41">
        <f>(1+IF(Table1[[#This Row],[Regular Hourly Wage]]=0,0,(Table1[[#This Row],[Holiday Hourly Wage]]-Table1[[#This Row],[Regular Hourly Wage]])/Table1[[#This Row],[Regular Hourly Wage]]))*Table1[[#This Row],[Regular Wage Cap]]</f>
        <v>14.75</v>
      </c>
      <c r="AB1050" s="41">
        <f>Table1[[#This Row],[Regular Hours3]]*Table1[[#This Row],[Regular Hourly Wage]]</f>
        <v>0</v>
      </c>
      <c r="AC1050" s="41">
        <f>Table1[[#This Row],[OvertimeHours5]]*Table1[[#This Row],[Overtime Hourly Wage]]</f>
        <v>0</v>
      </c>
      <c r="AD1050" s="41">
        <f>Table1[[#This Row],[Holiday Hours7]]*Table1[[#This Row],[Holiday Hourly Wage]]</f>
        <v>0</v>
      </c>
      <c r="AE1050" s="41">
        <f>SUM(Table1[[#This Row],[Regular10]:[Holiday12]])</f>
        <v>0</v>
      </c>
      <c r="AF1050" s="41">
        <f>Table1[[#This Row],[Regular Hours3]]*Table1[[#This Row],[Regular Wage Cap]]</f>
        <v>0</v>
      </c>
      <c r="AG1050" s="41">
        <f>Table1[[#This Row],[OvertimeHours5]]*Table1[[#This Row],[Overtime Wage Cap]]</f>
        <v>0</v>
      </c>
      <c r="AH1050" s="41">
        <f>Table1[[#This Row],[Holiday Hours7]]*Table1[[#This Row],[Holiday Wage Cap]]</f>
        <v>0</v>
      </c>
      <c r="AI1050" s="41">
        <f>SUM(Table1[[#This Row],[Regular]:[Holiday]])</f>
        <v>0</v>
      </c>
      <c r="AJ1050" s="41">
        <f>IF(Table1[[#This Row],[Total]]=0,0,Table1[[#This Row],[Total2]]-Table1[[#This Row],[Total]])</f>
        <v>0</v>
      </c>
      <c r="AK1050" s="41">
        <f>Table1[[#This Row],[Difference]]*Table1[[#This Row],[DDS Funding Percent]]</f>
        <v>0</v>
      </c>
      <c r="AL1050" s="41">
        <f>IF(Table1[[#This Row],[Regular Hourly Wage]]&lt;&gt;0,Table1[[#This Row],[Regular Wage Cap]]-Table1[[#This Row],[Regular Hourly Wage]],0)</f>
        <v>0</v>
      </c>
      <c r="AM1050" s="38"/>
      <c r="AN1050" s="41">
        <f>Table1[[#This Row],[Wage Difference]]*Table1[[#This Row],[Post Wage Increase Time Off Accruals (Hours)]]</f>
        <v>0</v>
      </c>
      <c r="AO1050" s="41">
        <f>Table1[[#This Row],[Min Wage Time Off Accrual Expense]]*Table1[[#This Row],[DDS Funding Percent]]</f>
        <v>0</v>
      </c>
      <c r="AP1050" s="1"/>
      <c r="AQ1050" s="18"/>
    </row>
    <row r="1051" spans="3:43" x14ac:dyDescent="0.25">
      <c r="C1051" s="58"/>
      <c r="D1051" s="57"/>
      <c r="K1051" s="41">
        <f>SUM(Table1[[#This Row],[Regular Wages]],Table1[[#This Row],[OvertimeWages]],Table1[[#This Row],[Holiday Wages]],Table1[[#This Row],[Incentive Payments]])</f>
        <v>0</v>
      </c>
      <c r="L1051" s="38"/>
      <c r="M1051" s="38"/>
      <c r="N1051" s="38"/>
      <c r="O1051" s="38"/>
      <c r="P1051" s="38"/>
      <c r="Q1051" s="38"/>
      <c r="R1051" s="38"/>
      <c r="S1051" s="41">
        <f>SUM(Table1[[#This Row],[Regular Wages2]],Table1[[#This Row],[OvertimeWages4]],Table1[[#This Row],[Holiday Wages6]],Table1[[#This Row],[Incentive Payments8]])</f>
        <v>0</v>
      </c>
      <c r="T1051" s="41">
        <f>SUM(Table1[[#This Row],[Total Pre Min Wage Wages]],Table1[[#This Row],[Total After Min Wage Wages]])</f>
        <v>0</v>
      </c>
      <c r="U1051" s="41">
        <f>IFERROR(IF(OR(Table1[[#This Row],[Regular Hours]]=0,Table1[[#This Row],[Regular Hours]]=""),VLOOKUP(Table1[[#This Row],[Position Title]],startingWages!$A$2:$D$200,2, FALSE),Table1[[#This Row],[Regular Wages]]/Table1[[#This Row],[Regular Hours]]),0)</f>
        <v>0</v>
      </c>
      <c r="V1051" s="41">
        <f>IF(OR(Table1[[#This Row],[OvertimeHours]]="",Table1[[#This Row],[OvertimeHours]]=0),Table1[[#This Row],[Regular Hourly Wage]]*1.5,Table1[[#This Row],[OvertimeWages]]/Table1[[#This Row],[OvertimeHours]])</f>
        <v>0</v>
      </c>
      <c r="W1051" s="41">
        <f>IF(OR(Table1[[#This Row],[Holiday Hours]]="",Table1[[#This Row],[Holiday Hours]]=0),Table1[[#This Row],[Regular Hourly Wage]],Table1[[#This Row],[Holiday Wages]]/Table1[[#This Row],[Holiday Hours]])</f>
        <v>0</v>
      </c>
      <c r="X1051" s="41" t="str">
        <f>IF(Table1[[#This Row],[Regular Hourly Wage]]&lt;14.05,"$14.75",IF(Table1[[#This Row],[Regular Hourly Wage]]&lt;30,"5%","None"))</f>
        <v>$14.75</v>
      </c>
      <c r="Y1051" s="41">
        <f>IF(Table1[[#This Row],[Wage Category]]="5%",Table1[[#This Row],[Regular Hourly Wage]]*1.05,IF(Table1[[#This Row],[Wage Category]]="$14.75",14.75,Table1[[#This Row],[Regular Hourly Wage]]))</f>
        <v>14.75</v>
      </c>
      <c r="Z1051" s="41">
        <f>(1+IF(Table1[[#This Row],[Regular Hourly Wage]]=0,0.5,(Table1[[#This Row],[Overtime Hourly Wage]]-Table1[[#This Row],[Regular Hourly Wage]])/Table1[[#This Row],[Regular Hourly Wage]]))*Table1[[#This Row],[Regular Wage Cap]]</f>
        <v>22.125</v>
      </c>
      <c r="AA1051" s="41">
        <f>(1+IF(Table1[[#This Row],[Regular Hourly Wage]]=0,0,(Table1[[#This Row],[Holiday Hourly Wage]]-Table1[[#This Row],[Regular Hourly Wage]])/Table1[[#This Row],[Regular Hourly Wage]]))*Table1[[#This Row],[Regular Wage Cap]]</f>
        <v>14.75</v>
      </c>
      <c r="AB1051" s="41">
        <f>Table1[[#This Row],[Regular Hours3]]*Table1[[#This Row],[Regular Hourly Wage]]</f>
        <v>0</v>
      </c>
      <c r="AC1051" s="41">
        <f>Table1[[#This Row],[OvertimeHours5]]*Table1[[#This Row],[Overtime Hourly Wage]]</f>
        <v>0</v>
      </c>
      <c r="AD1051" s="41">
        <f>Table1[[#This Row],[Holiday Hours7]]*Table1[[#This Row],[Holiday Hourly Wage]]</f>
        <v>0</v>
      </c>
      <c r="AE1051" s="41">
        <f>SUM(Table1[[#This Row],[Regular10]:[Holiday12]])</f>
        <v>0</v>
      </c>
      <c r="AF1051" s="41">
        <f>Table1[[#This Row],[Regular Hours3]]*Table1[[#This Row],[Regular Wage Cap]]</f>
        <v>0</v>
      </c>
      <c r="AG1051" s="41">
        <f>Table1[[#This Row],[OvertimeHours5]]*Table1[[#This Row],[Overtime Wage Cap]]</f>
        <v>0</v>
      </c>
      <c r="AH1051" s="41">
        <f>Table1[[#This Row],[Holiday Hours7]]*Table1[[#This Row],[Holiday Wage Cap]]</f>
        <v>0</v>
      </c>
      <c r="AI1051" s="41">
        <f>SUM(Table1[[#This Row],[Regular]:[Holiday]])</f>
        <v>0</v>
      </c>
      <c r="AJ1051" s="41">
        <f>IF(Table1[[#This Row],[Total]]=0,0,Table1[[#This Row],[Total2]]-Table1[[#This Row],[Total]])</f>
        <v>0</v>
      </c>
      <c r="AK1051" s="41">
        <f>Table1[[#This Row],[Difference]]*Table1[[#This Row],[DDS Funding Percent]]</f>
        <v>0</v>
      </c>
      <c r="AL1051" s="41">
        <f>IF(Table1[[#This Row],[Regular Hourly Wage]]&lt;&gt;0,Table1[[#This Row],[Regular Wage Cap]]-Table1[[#This Row],[Regular Hourly Wage]],0)</f>
        <v>0</v>
      </c>
      <c r="AM1051" s="38"/>
      <c r="AN1051" s="41">
        <f>Table1[[#This Row],[Wage Difference]]*Table1[[#This Row],[Post Wage Increase Time Off Accruals (Hours)]]</f>
        <v>0</v>
      </c>
      <c r="AO1051" s="41">
        <f>Table1[[#This Row],[Min Wage Time Off Accrual Expense]]*Table1[[#This Row],[DDS Funding Percent]]</f>
        <v>0</v>
      </c>
      <c r="AP1051" s="1"/>
      <c r="AQ1051" s="18"/>
    </row>
    <row r="1052" spans="3:43" x14ac:dyDescent="0.25">
      <c r="C1052" s="58"/>
      <c r="D1052" s="57"/>
      <c r="K1052" s="41">
        <f>SUM(Table1[[#This Row],[Regular Wages]],Table1[[#This Row],[OvertimeWages]],Table1[[#This Row],[Holiday Wages]],Table1[[#This Row],[Incentive Payments]])</f>
        <v>0</v>
      </c>
      <c r="L1052" s="38"/>
      <c r="M1052" s="38"/>
      <c r="N1052" s="38"/>
      <c r="O1052" s="38"/>
      <c r="P1052" s="38"/>
      <c r="Q1052" s="38"/>
      <c r="R1052" s="38"/>
      <c r="S1052" s="41">
        <f>SUM(Table1[[#This Row],[Regular Wages2]],Table1[[#This Row],[OvertimeWages4]],Table1[[#This Row],[Holiday Wages6]],Table1[[#This Row],[Incentive Payments8]])</f>
        <v>0</v>
      </c>
      <c r="T1052" s="41">
        <f>SUM(Table1[[#This Row],[Total Pre Min Wage Wages]],Table1[[#This Row],[Total After Min Wage Wages]])</f>
        <v>0</v>
      </c>
      <c r="U1052" s="41">
        <f>IFERROR(IF(OR(Table1[[#This Row],[Regular Hours]]=0,Table1[[#This Row],[Regular Hours]]=""),VLOOKUP(Table1[[#This Row],[Position Title]],startingWages!$A$2:$D$200,2, FALSE),Table1[[#This Row],[Regular Wages]]/Table1[[#This Row],[Regular Hours]]),0)</f>
        <v>0</v>
      </c>
      <c r="V1052" s="41">
        <f>IF(OR(Table1[[#This Row],[OvertimeHours]]="",Table1[[#This Row],[OvertimeHours]]=0),Table1[[#This Row],[Regular Hourly Wage]]*1.5,Table1[[#This Row],[OvertimeWages]]/Table1[[#This Row],[OvertimeHours]])</f>
        <v>0</v>
      </c>
      <c r="W1052" s="41">
        <f>IF(OR(Table1[[#This Row],[Holiday Hours]]="",Table1[[#This Row],[Holiday Hours]]=0),Table1[[#This Row],[Regular Hourly Wage]],Table1[[#This Row],[Holiday Wages]]/Table1[[#This Row],[Holiday Hours]])</f>
        <v>0</v>
      </c>
      <c r="X1052" s="41" t="str">
        <f>IF(Table1[[#This Row],[Regular Hourly Wage]]&lt;14.05,"$14.75",IF(Table1[[#This Row],[Regular Hourly Wage]]&lt;30,"5%","None"))</f>
        <v>$14.75</v>
      </c>
      <c r="Y1052" s="41">
        <f>IF(Table1[[#This Row],[Wage Category]]="5%",Table1[[#This Row],[Regular Hourly Wage]]*1.05,IF(Table1[[#This Row],[Wage Category]]="$14.75",14.75,Table1[[#This Row],[Regular Hourly Wage]]))</f>
        <v>14.75</v>
      </c>
      <c r="Z1052" s="41">
        <f>(1+IF(Table1[[#This Row],[Regular Hourly Wage]]=0,0.5,(Table1[[#This Row],[Overtime Hourly Wage]]-Table1[[#This Row],[Regular Hourly Wage]])/Table1[[#This Row],[Regular Hourly Wage]]))*Table1[[#This Row],[Regular Wage Cap]]</f>
        <v>22.125</v>
      </c>
      <c r="AA1052" s="41">
        <f>(1+IF(Table1[[#This Row],[Regular Hourly Wage]]=0,0,(Table1[[#This Row],[Holiday Hourly Wage]]-Table1[[#This Row],[Regular Hourly Wage]])/Table1[[#This Row],[Regular Hourly Wage]]))*Table1[[#This Row],[Regular Wage Cap]]</f>
        <v>14.75</v>
      </c>
      <c r="AB1052" s="41">
        <f>Table1[[#This Row],[Regular Hours3]]*Table1[[#This Row],[Regular Hourly Wage]]</f>
        <v>0</v>
      </c>
      <c r="AC1052" s="41">
        <f>Table1[[#This Row],[OvertimeHours5]]*Table1[[#This Row],[Overtime Hourly Wage]]</f>
        <v>0</v>
      </c>
      <c r="AD1052" s="41">
        <f>Table1[[#This Row],[Holiday Hours7]]*Table1[[#This Row],[Holiday Hourly Wage]]</f>
        <v>0</v>
      </c>
      <c r="AE1052" s="41">
        <f>SUM(Table1[[#This Row],[Regular10]:[Holiday12]])</f>
        <v>0</v>
      </c>
      <c r="AF1052" s="41">
        <f>Table1[[#This Row],[Regular Hours3]]*Table1[[#This Row],[Regular Wage Cap]]</f>
        <v>0</v>
      </c>
      <c r="AG1052" s="41">
        <f>Table1[[#This Row],[OvertimeHours5]]*Table1[[#This Row],[Overtime Wage Cap]]</f>
        <v>0</v>
      </c>
      <c r="AH1052" s="41">
        <f>Table1[[#This Row],[Holiday Hours7]]*Table1[[#This Row],[Holiday Wage Cap]]</f>
        <v>0</v>
      </c>
      <c r="AI1052" s="41">
        <f>SUM(Table1[[#This Row],[Regular]:[Holiday]])</f>
        <v>0</v>
      </c>
      <c r="AJ1052" s="41">
        <f>IF(Table1[[#This Row],[Total]]=0,0,Table1[[#This Row],[Total2]]-Table1[[#This Row],[Total]])</f>
        <v>0</v>
      </c>
      <c r="AK1052" s="41">
        <f>Table1[[#This Row],[Difference]]*Table1[[#This Row],[DDS Funding Percent]]</f>
        <v>0</v>
      </c>
      <c r="AL1052" s="41">
        <f>IF(Table1[[#This Row],[Regular Hourly Wage]]&lt;&gt;0,Table1[[#This Row],[Regular Wage Cap]]-Table1[[#This Row],[Regular Hourly Wage]],0)</f>
        <v>0</v>
      </c>
      <c r="AM1052" s="38"/>
      <c r="AN1052" s="41">
        <f>Table1[[#This Row],[Wage Difference]]*Table1[[#This Row],[Post Wage Increase Time Off Accruals (Hours)]]</f>
        <v>0</v>
      </c>
      <c r="AO1052" s="41">
        <f>Table1[[#This Row],[Min Wage Time Off Accrual Expense]]*Table1[[#This Row],[DDS Funding Percent]]</f>
        <v>0</v>
      </c>
      <c r="AP1052" s="1"/>
      <c r="AQ1052" s="18"/>
    </row>
    <row r="1053" spans="3:43" x14ac:dyDescent="0.25">
      <c r="C1053" s="58"/>
      <c r="D1053" s="57"/>
      <c r="K1053" s="41">
        <f>SUM(Table1[[#This Row],[Regular Wages]],Table1[[#This Row],[OvertimeWages]],Table1[[#This Row],[Holiday Wages]],Table1[[#This Row],[Incentive Payments]])</f>
        <v>0</v>
      </c>
      <c r="L1053" s="38"/>
      <c r="M1053" s="38"/>
      <c r="N1053" s="38"/>
      <c r="O1053" s="38"/>
      <c r="P1053" s="38"/>
      <c r="Q1053" s="38"/>
      <c r="R1053" s="38"/>
      <c r="S1053" s="41">
        <f>SUM(Table1[[#This Row],[Regular Wages2]],Table1[[#This Row],[OvertimeWages4]],Table1[[#This Row],[Holiday Wages6]],Table1[[#This Row],[Incentive Payments8]])</f>
        <v>0</v>
      </c>
      <c r="T1053" s="41">
        <f>SUM(Table1[[#This Row],[Total Pre Min Wage Wages]],Table1[[#This Row],[Total After Min Wage Wages]])</f>
        <v>0</v>
      </c>
      <c r="U1053" s="41">
        <f>IFERROR(IF(OR(Table1[[#This Row],[Regular Hours]]=0,Table1[[#This Row],[Regular Hours]]=""),VLOOKUP(Table1[[#This Row],[Position Title]],startingWages!$A$2:$D$200,2, FALSE),Table1[[#This Row],[Regular Wages]]/Table1[[#This Row],[Regular Hours]]),0)</f>
        <v>0</v>
      </c>
      <c r="V1053" s="41">
        <f>IF(OR(Table1[[#This Row],[OvertimeHours]]="",Table1[[#This Row],[OvertimeHours]]=0),Table1[[#This Row],[Regular Hourly Wage]]*1.5,Table1[[#This Row],[OvertimeWages]]/Table1[[#This Row],[OvertimeHours]])</f>
        <v>0</v>
      </c>
      <c r="W1053" s="41">
        <f>IF(OR(Table1[[#This Row],[Holiday Hours]]="",Table1[[#This Row],[Holiday Hours]]=0),Table1[[#This Row],[Regular Hourly Wage]],Table1[[#This Row],[Holiday Wages]]/Table1[[#This Row],[Holiday Hours]])</f>
        <v>0</v>
      </c>
      <c r="X1053" s="41" t="str">
        <f>IF(Table1[[#This Row],[Regular Hourly Wage]]&lt;14.05,"$14.75",IF(Table1[[#This Row],[Regular Hourly Wage]]&lt;30,"5%","None"))</f>
        <v>$14.75</v>
      </c>
      <c r="Y1053" s="41">
        <f>IF(Table1[[#This Row],[Wage Category]]="5%",Table1[[#This Row],[Regular Hourly Wage]]*1.05,IF(Table1[[#This Row],[Wage Category]]="$14.75",14.75,Table1[[#This Row],[Regular Hourly Wage]]))</f>
        <v>14.75</v>
      </c>
      <c r="Z1053" s="41">
        <f>(1+IF(Table1[[#This Row],[Regular Hourly Wage]]=0,0.5,(Table1[[#This Row],[Overtime Hourly Wage]]-Table1[[#This Row],[Regular Hourly Wage]])/Table1[[#This Row],[Regular Hourly Wage]]))*Table1[[#This Row],[Regular Wage Cap]]</f>
        <v>22.125</v>
      </c>
      <c r="AA1053" s="41">
        <f>(1+IF(Table1[[#This Row],[Regular Hourly Wage]]=0,0,(Table1[[#This Row],[Holiday Hourly Wage]]-Table1[[#This Row],[Regular Hourly Wage]])/Table1[[#This Row],[Regular Hourly Wage]]))*Table1[[#This Row],[Regular Wage Cap]]</f>
        <v>14.75</v>
      </c>
      <c r="AB1053" s="41">
        <f>Table1[[#This Row],[Regular Hours3]]*Table1[[#This Row],[Regular Hourly Wage]]</f>
        <v>0</v>
      </c>
      <c r="AC1053" s="41">
        <f>Table1[[#This Row],[OvertimeHours5]]*Table1[[#This Row],[Overtime Hourly Wage]]</f>
        <v>0</v>
      </c>
      <c r="AD1053" s="41">
        <f>Table1[[#This Row],[Holiday Hours7]]*Table1[[#This Row],[Holiday Hourly Wage]]</f>
        <v>0</v>
      </c>
      <c r="AE1053" s="41">
        <f>SUM(Table1[[#This Row],[Regular10]:[Holiday12]])</f>
        <v>0</v>
      </c>
      <c r="AF1053" s="41">
        <f>Table1[[#This Row],[Regular Hours3]]*Table1[[#This Row],[Regular Wage Cap]]</f>
        <v>0</v>
      </c>
      <c r="AG1053" s="41">
        <f>Table1[[#This Row],[OvertimeHours5]]*Table1[[#This Row],[Overtime Wage Cap]]</f>
        <v>0</v>
      </c>
      <c r="AH1053" s="41">
        <f>Table1[[#This Row],[Holiday Hours7]]*Table1[[#This Row],[Holiday Wage Cap]]</f>
        <v>0</v>
      </c>
      <c r="AI1053" s="41">
        <f>SUM(Table1[[#This Row],[Regular]:[Holiday]])</f>
        <v>0</v>
      </c>
      <c r="AJ1053" s="41">
        <f>IF(Table1[[#This Row],[Total]]=0,0,Table1[[#This Row],[Total2]]-Table1[[#This Row],[Total]])</f>
        <v>0</v>
      </c>
      <c r="AK1053" s="41">
        <f>Table1[[#This Row],[Difference]]*Table1[[#This Row],[DDS Funding Percent]]</f>
        <v>0</v>
      </c>
      <c r="AL1053" s="41">
        <f>IF(Table1[[#This Row],[Regular Hourly Wage]]&lt;&gt;0,Table1[[#This Row],[Regular Wage Cap]]-Table1[[#This Row],[Regular Hourly Wage]],0)</f>
        <v>0</v>
      </c>
      <c r="AM1053" s="38"/>
      <c r="AN1053" s="41">
        <f>Table1[[#This Row],[Wage Difference]]*Table1[[#This Row],[Post Wage Increase Time Off Accruals (Hours)]]</f>
        <v>0</v>
      </c>
      <c r="AO1053" s="41">
        <f>Table1[[#This Row],[Min Wage Time Off Accrual Expense]]*Table1[[#This Row],[DDS Funding Percent]]</f>
        <v>0</v>
      </c>
      <c r="AP1053" s="1"/>
      <c r="AQ1053" s="18"/>
    </row>
    <row r="1054" spans="3:43" x14ac:dyDescent="0.25">
      <c r="C1054" s="58"/>
      <c r="D1054" s="57"/>
      <c r="K1054" s="41">
        <f>SUM(Table1[[#This Row],[Regular Wages]],Table1[[#This Row],[OvertimeWages]],Table1[[#This Row],[Holiday Wages]],Table1[[#This Row],[Incentive Payments]])</f>
        <v>0</v>
      </c>
      <c r="L1054" s="38"/>
      <c r="M1054" s="38"/>
      <c r="N1054" s="38"/>
      <c r="O1054" s="38"/>
      <c r="P1054" s="38"/>
      <c r="Q1054" s="38"/>
      <c r="R1054" s="38"/>
      <c r="S1054" s="41">
        <f>SUM(Table1[[#This Row],[Regular Wages2]],Table1[[#This Row],[OvertimeWages4]],Table1[[#This Row],[Holiday Wages6]],Table1[[#This Row],[Incentive Payments8]])</f>
        <v>0</v>
      </c>
      <c r="T1054" s="41">
        <f>SUM(Table1[[#This Row],[Total Pre Min Wage Wages]],Table1[[#This Row],[Total After Min Wage Wages]])</f>
        <v>0</v>
      </c>
      <c r="U1054" s="41">
        <f>IFERROR(IF(OR(Table1[[#This Row],[Regular Hours]]=0,Table1[[#This Row],[Regular Hours]]=""),VLOOKUP(Table1[[#This Row],[Position Title]],startingWages!$A$2:$D$200,2, FALSE),Table1[[#This Row],[Regular Wages]]/Table1[[#This Row],[Regular Hours]]),0)</f>
        <v>0</v>
      </c>
      <c r="V1054" s="41">
        <f>IF(OR(Table1[[#This Row],[OvertimeHours]]="",Table1[[#This Row],[OvertimeHours]]=0),Table1[[#This Row],[Regular Hourly Wage]]*1.5,Table1[[#This Row],[OvertimeWages]]/Table1[[#This Row],[OvertimeHours]])</f>
        <v>0</v>
      </c>
      <c r="W1054" s="41">
        <f>IF(OR(Table1[[#This Row],[Holiday Hours]]="",Table1[[#This Row],[Holiday Hours]]=0),Table1[[#This Row],[Regular Hourly Wage]],Table1[[#This Row],[Holiday Wages]]/Table1[[#This Row],[Holiday Hours]])</f>
        <v>0</v>
      </c>
      <c r="X1054" s="41" t="str">
        <f>IF(Table1[[#This Row],[Regular Hourly Wage]]&lt;14.05,"$14.75",IF(Table1[[#This Row],[Regular Hourly Wage]]&lt;30,"5%","None"))</f>
        <v>$14.75</v>
      </c>
      <c r="Y1054" s="41">
        <f>IF(Table1[[#This Row],[Wage Category]]="5%",Table1[[#This Row],[Regular Hourly Wage]]*1.05,IF(Table1[[#This Row],[Wage Category]]="$14.75",14.75,Table1[[#This Row],[Regular Hourly Wage]]))</f>
        <v>14.75</v>
      </c>
      <c r="Z1054" s="41">
        <f>(1+IF(Table1[[#This Row],[Regular Hourly Wage]]=0,0.5,(Table1[[#This Row],[Overtime Hourly Wage]]-Table1[[#This Row],[Regular Hourly Wage]])/Table1[[#This Row],[Regular Hourly Wage]]))*Table1[[#This Row],[Regular Wage Cap]]</f>
        <v>22.125</v>
      </c>
      <c r="AA1054" s="41">
        <f>(1+IF(Table1[[#This Row],[Regular Hourly Wage]]=0,0,(Table1[[#This Row],[Holiday Hourly Wage]]-Table1[[#This Row],[Regular Hourly Wage]])/Table1[[#This Row],[Regular Hourly Wage]]))*Table1[[#This Row],[Regular Wage Cap]]</f>
        <v>14.75</v>
      </c>
      <c r="AB1054" s="41">
        <f>Table1[[#This Row],[Regular Hours3]]*Table1[[#This Row],[Regular Hourly Wage]]</f>
        <v>0</v>
      </c>
      <c r="AC1054" s="41">
        <f>Table1[[#This Row],[OvertimeHours5]]*Table1[[#This Row],[Overtime Hourly Wage]]</f>
        <v>0</v>
      </c>
      <c r="AD1054" s="41">
        <f>Table1[[#This Row],[Holiday Hours7]]*Table1[[#This Row],[Holiday Hourly Wage]]</f>
        <v>0</v>
      </c>
      <c r="AE1054" s="41">
        <f>SUM(Table1[[#This Row],[Regular10]:[Holiday12]])</f>
        <v>0</v>
      </c>
      <c r="AF1054" s="41">
        <f>Table1[[#This Row],[Regular Hours3]]*Table1[[#This Row],[Regular Wage Cap]]</f>
        <v>0</v>
      </c>
      <c r="AG1054" s="41">
        <f>Table1[[#This Row],[OvertimeHours5]]*Table1[[#This Row],[Overtime Wage Cap]]</f>
        <v>0</v>
      </c>
      <c r="AH1054" s="41">
        <f>Table1[[#This Row],[Holiday Hours7]]*Table1[[#This Row],[Holiday Wage Cap]]</f>
        <v>0</v>
      </c>
      <c r="AI1054" s="41">
        <f>SUM(Table1[[#This Row],[Regular]:[Holiday]])</f>
        <v>0</v>
      </c>
      <c r="AJ1054" s="41">
        <f>IF(Table1[[#This Row],[Total]]=0,0,Table1[[#This Row],[Total2]]-Table1[[#This Row],[Total]])</f>
        <v>0</v>
      </c>
      <c r="AK1054" s="41">
        <f>Table1[[#This Row],[Difference]]*Table1[[#This Row],[DDS Funding Percent]]</f>
        <v>0</v>
      </c>
      <c r="AL1054" s="41">
        <f>IF(Table1[[#This Row],[Regular Hourly Wage]]&lt;&gt;0,Table1[[#This Row],[Regular Wage Cap]]-Table1[[#This Row],[Regular Hourly Wage]],0)</f>
        <v>0</v>
      </c>
      <c r="AM1054" s="38"/>
      <c r="AN1054" s="41">
        <f>Table1[[#This Row],[Wage Difference]]*Table1[[#This Row],[Post Wage Increase Time Off Accruals (Hours)]]</f>
        <v>0</v>
      </c>
      <c r="AO1054" s="41">
        <f>Table1[[#This Row],[Min Wage Time Off Accrual Expense]]*Table1[[#This Row],[DDS Funding Percent]]</f>
        <v>0</v>
      </c>
      <c r="AP1054" s="1"/>
      <c r="AQ1054" s="18"/>
    </row>
    <row r="1055" spans="3:43" x14ac:dyDescent="0.25">
      <c r="C1055" s="58"/>
      <c r="D1055" s="57"/>
      <c r="K1055" s="41">
        <f>SUM(Table1[[#This Row],[Regular Wages]],Table1[[#This Row],[OvertimeWages]],Table1[[#This Row],[Holiday Wages]],Table1[[#This Row],[Incentive Payments]])</f>
        <v>0</v>
      </c>
      <c r="L1055" s="38"/>
      <c r="M1055" s="38"/>
      <c r="N1055" s="38"/>
      <c r="O1055" s="38"/>
      <c r="P1055" s="38"/>
      <c r="Q1055" s="38"/>
      <c r="R1055" s="38"/>
      <c r="S1055" s="41">
        <f>SUM(Table1[[#This Row],[Regular Wages2]],Table1[[#This Row],[OvertimeWages4]],Table1[[#This Row],[Holiday Wages6]],Table1[[#This Row],[Incentive Payments8]])</f>
        <v>0</v>
      </c>
      <c r="T1055" s="41">
        <f>SUM(Table1[[#This Row],[Total Pre Min Wage Wages]],Table1[[#This Row],[Total After Min Wage Wages]])</f>
        <v>0</v>
      </c>
      <c r="U1055" s="41">
        <f>IFERROR(IF(OR(Table1[[#This Row],[Regular Hours]]=0,Table1[[#This Row],[Regular Hours]]=""),VLOOKUP(Table1[[#This Row],[Position Title]],startingWages!$A$2:$D$200,2, FALSE),Table1[[#This Row],[Regular Wages]]/Table1[[#This Row],[Regular Hours]]),0)</f>
        <v>0</v>
      </c>
      <c r="V1055" s="41">
        <f>IF(OR(Table1[[#This Row],[OvertimeHours]]="",Table1[[#This Row],[OvertimeHours]]=0),Table1[[#This Row],[Regular Hourly Wage]]*1.5,Table1[[#This Row],[OvertimeWages]]/Table1[[#This Row],[OvertimeHours]])</f>
        <v>0</v>
      </c>
      <c r="W1055" s="41">
        <f>IF(OR(Table1[[#This Row],[Holiday Hours]]="",Table1[[#This Row],[Holiday Hours]]=0),Table1[[#This Row],[Regular Hourly Wage]],Table1[[#This Row],[Holiday Wages]]/Table1[[#This Row],[Holiday Hours]])</f>
        <v>0</v>
      </c>
      <c r="X1055" s="41" t="str">
        <f>IF(Table1[[#This Row],[Regular Hourly Wage]]&lt;14.05,"$14.75",IF(Table1[[#This Row],[Regular Hourly Wage]]&lt;30,"5%","None"))</f>
        <v>$14.75</v>
      </c>
      <c r="Y1055" s="41">
        <f>IF(Table1[[#This Row],[Wage Category]]="5%",Table1[[#This Row],[Regular Hourly Wage]]*1.05,IF(Table1[[#This Row],[Wage Category]]="$14.75",14.75,Table1[[#This Row],[Regular Hourly Wage]]))</f>
        <v>14.75</v>
      </c>
      <c r="Z1055" s="41">
        <f>(1+IF(Table1[[#This Row],[Regular Hourly Wage]]=0,0.5,(Table1[[#This Row],[Overtime Hourly Wage]]-Table1[[#This Row],[Regular Hourly Wage]])/Table1[[#This Row],[Regular Hourly Wage]]))*Table1[[#This Row],[Regular Wage Cap]]</f>
        <v>22.125</v>
      </c>
      <c r="AA1055" s="41">
        <f>(1+IF(Table1[[#This Row],[Regular Hourly Wage]]=0,0,(Table1[[#This Row],[Holiday Hourly Wage]]-Table1[[#This Row],[Regular Hourly Wage]])/Table1[[#This Row],[Regular Hourly Wage]]))*Table1[[#This Row],[Regular Wage Cap]]</f>
        <v>14.75</v>
      </c>
      <c r="AB1055" s="41">
        <f>Table1[[#This Row],[Regular Hours3]]*Table1[[#This Row],[Regular Hourly Wage]]</f>
        <v>0</v>
      </c>
      <c r="AC1055" s="41">
        <f>Table1[[#This Row],[OvertimeHours5]]*Table1[[#This Row],[Overtime Hourly Wage]]</f>
        <v>0</v>
      </c>
      <c r="AD1055" s="41">
        <f>Table1[[#This Row],[Holiday Hours7]]*Table1[[#This Row],[Holiday Hourly Wage]]</f>
        <v>0</v>
      </c>
      <c r="AE1055" s="41">
        <f>SUM(Table1[[#This Row],[Regular10]:[Holiday12]])</f>
        <v>0</v>
      </c>
      <c r="AF1055" s="41">
        <f>Table1[[#This Row],[Regular Hours3]]*Table1[[#This Row],[Regular Wage Cap]]</f>
        <v>0</v>
      </c>
      <c r="AG1055" s="41">
        <f>Table1[[#This Row],[OvertimeHours5]]*Table1[[#This Row],[Overtime Wage Cap]]</f>
        <v>0</v>
      </c>
      <c r="AH1055" s="41">
        <f>Table1[[#This Row],[Holiday Hours7]]*Table1[[#This Row],[Holiday Wage Cap]]</f>
        <v>0</v>
      </c>
      <c r="AI1055" s="41">
        <f>SUM(Table1[[#This Row],[Regular]:[Holiday]])</f>
        <v>0</v>
      </c>
      <c r="AJ1055" s="41">
        <f>IF(Table1[[#This Row],[Total]]=0,0,Table1[[#This Row],[Total2]]-Table1[[#This Row],[Total]])</f>
        <v>0</v>
      </c>
      <c r="AK1055" s="41">
        <f>Table1[[#This Row],[Difference]]*Table1[[#This Row],[DDS Funding Percent]]</f>
        <v>0</v>
      </c>
      <c r="AL1055" s="41">
        <f>IF(Table1[[#This Row],[Regular Hourly Wage]]&lt;&gt;0,Table1[[#This Row],[Regular Wage Cap]]-Table1[[#This Row],[Regular Hourly Wage]],0)</f>
        <v>0</v>
      </c>
      <c r="AM1055" s="38"/>
      <c r="AN1055" s="41">
        <f>Table1[[#This Row],[Wage Difference]]*Table1[[#This Row],[Post Wage Increase Time Off Accruals (Hours)]]</f>
        <v>0</v>
      </c>
      <c r="AO1055" s="41">
        <f>Table1[[#This Row],[Min Wage Time Off Accrual Expense]]*Table1[[#This Row],[DDS Funding Percent]]</f>
        <v>0</v>
      </c>
      <c r="AP1055" s="1"/>
      <c r="AQ1055" s="18"/>
    </row>
    <row r="1056" spans="3:43" x14ac:dyDescent="0.25">
      <c r="C1056" s="58"/>
      <c r="D1056" s="57"/>
      <c r="K1056" s="41">
        <f>SUM(Table1[[#This Row],[Regular Wages]],Table1[[#This Row],[OvertimeWages]],Table1[[#This Row],[Holiday Wages]],Table1[[#This Row],[Incentive Payments]])</f>
        <v>0</v>
      </c>
      <c r="L1056" s="38"/>
      <c r="M1056" s="38"/>
      <c r="N1056" s="38"/>
      <c r="O1056" s="38"/>
      <c r="P1056" s="38"/>
      <c r="Q1056" s="38"/>
      <c r="R1056" s="38"/>
      <c r="S1056" s="41">
        <f>SUM(Table1[[#This Row],[Regular Wages2]],Table1[[#This Row],[OvertimeWages4]],Table1[[#This Row],[Holiday Wages6]],Table1[[#This Row],[Incentive Payments8]])</f>
        <v>0</v>
      </c>
      <c r="T1056" s="41">
        <f>SUM(Table1[[#This Row],[Total Pre Min Wage Wages]],Table1[[#This Row],[Total After Min Wage Wages]])</f>
        <v>0</v>
      </c>
      <c r="U1056" s="41">
        <f>IFERROR(IF(OR(Table1[[#This Row],[Regular Hours]]=0,Table1[[#This Row],[Regular Hours]]=""),VLOOKUP(Table1[[#This Row],[Position Title]],startingWages!$A$2:$D$200,2, FALSE),Table1[[#This Row],[Regular Wages]]/Table1[[#This Row],[Regular Hours]]),0)</f>
        <v>0</v>
      </c>
      <c r="V1056" s="41">
        <f>IF(OR(Table1[[#This Row],[OvertimeHours]]="",Table1[[#This Row],[OvertimeHours]]=0),Table1[[#This Row],[Regular Hourly Wage]]*1.5,Table1[[#This Row],[OvertimeWages]]/Table1[[#This Row],[OvertimeHours]])</f>
        <v>0</v>
      </c>
      <c r="W1056" s="41">
        <f>IF(OR(Table1[[#This Row],[Holiday Hours]]="",Table1[[#This Row],[Holiday Hours]]=0),Table1[[#This Row],[Regular Hourly Wage]],Table1[[#This Row],[Holiday Wages]]/Table1[[#This Row],[Holiday Hours]])</f>
        <v>0</v>
      </c>
      <c r="X1056" s="41" t="str">
        <f>IF(Table1[[#This Row],[Regular Hourly Wage]]&lt;14.05,"$14.75",IF(Table1[[#This Row],[Regular Hourly Wage]]&lt;30,"5%","None"))</f>
        <v>$14.75</v>
      </c>
      <c r="Y1056" s="41">
        <f>IF(Table1[[#This Row],[Wage Category]]="5%",Table1[[#This Row],[Regular Hourly Wage]]*1.05,IF(Table1[[#This Row],[Wage Category]]="$14.75",14.75,Table1[[#This Row],[Regular Hourly Wage]]))</f>
        <v>14.75</v>
      </c>
      <c r="Z1056" s="41">
        <f>(1+IF(Table1[[#This Row],[Regular Hourly Wage]]=0,0.5,(Table1[[#This Row],[Overtime Hourly Wage]]-Table1[[#This Row],[Regular Hourly Wage]])/Table1[[#This Row],[Regular Hourly Wage]]))*Table1[[#This Row],[Regular Wage Cap]]</f>
        <v>22.125</v>
      </c>
      <c r="AA1056" s="41">
        <f>(1+IF(Table1[[#This Row],[Regular Hourly Wage]]=0,0,(Table1[[#This Row],[Holiday Hourly Wage]]-Table1[[#This Row],[Regular Hourly Wage]])/Table1[[#This Row],[Regular Hourly Wage]]))*Table1[[#This Row],[Regular Wage Cap]]</f>
        <v>14.75</v>
      </c>
      <c r="AB1056" s="41">
        <f>Table1[[#This Row],[Regular Hours3]]*Table1[[#This Row],[Regular Hourly Wage]]</f>
        <v>0</v>
      </c>
      <c r="AC1056" s="41">
        <f>Table1[[#This Row],[OvertimeHours5]]*Table1[[#This Row],[Overtime Hourly Wage]]</f>
        <v>0</v>
      </c>
      <c r="AD1056" s="41">
        <f>Table1[[#This Row],[Holiday Hours7]]*Table1[[#This Row],[Holiday Hourly Wage]]</f>
        <v>0</v>
      </c>
      <c r="AE1056" s="41">
        <f>SUM(Table1[[#This Row],[Regular10]:[Holiday12]])</f>
        <v>0</v>
      </c>
      <c r="AF1056" s="41">
        <f>Table1[[#This Row],[Regular Hours3]]*Table1[[#This Row],[Regular Wage Cap]]</f>
        <v>0</v>
      </c>
      <c r="AG1056" s="41">
        <f>Table1[[#This Row],[OvertimeHours5]]*Table1[[#This Row],[Overtime Wage Cap]]</f>
        <v>0</v>
      </c>
      <c r="AH1056" s="41">
        <f>Table1[[#This Row],[Holiday Hours7]]*Table1[[#This Row],[Holiday Wage Cap]]</f>
        <v>0</v>
      </c>
      <c r="AI1056" s="41">
        <f>SUM(Table1[[#This Row],[Regular]:[Holiday]])</f>
        <v>0</v>
      </c>
      <c r="AJ1056" s="41">
        <f>IF(Table1[[#This Row],[Total]]=0,0,Table1[[#This Row],[Total2]]-Table1[[#This Row],[Total]])</f>
        <v>0</v>
      </c>
      <c r="AK1056" s="41">
        <f>Table1[[#This Row],[Difference]]*Table1[[#This Row],[DDS Funding Percent]]</f>
        <v>0</v>
      </c>
      <c r="AL1056" s="41">
        <f>IF(Table1[[#This Row],[Regular Hourly Wage]]&lt;&gt;0,Table1[[#This Row],[Regular Wage Cap]]-Table1[[#This Row],[Regular Hourly Wage]],0)</f>
        <v>0</v>
      </c>
      <c r="AM1056" s="38"/>
      <c r="AN1056" s="41">
        <f>Table1[[#This Row],[Wage Difference]]*Table1[[#This Row],[Post Wage Increase Time Off Accruals (Hours)]]</f>
        <v>0</v>
      </c>
      <c r="AO1056" s="41">
        <f>Table1[[#This Row],[Min Wage Time Off Accrual Expense]]*Table1[[#This Row],[DDS Funding Percent]]</f>
        <v>0</v>
      </c>
      <c r="AP1056" s="1"/>
      <c r="AQ1056" s="18"/>
    </row>
    <row r="1057" spans="3:43" x14ac:dyDescent="0.25">
      <c r="C1057" s="58"/>
      <c r="D1057" s="57"/>
      <c r="K1057" s="41">
        <f>SUM(Table1[[#This Row],[Regular Wages]],Table1[[#This Row],[OvertimeWages]],Table1[[#This Row],[Holiday Wages]],Table1[[#This Row],[Incentive Payments]])</f>
        <v>0</v>
      </c>
      <c r="L1057" s="38"/>
      <c r="M1057" s="38"/>
      <c r="N1057" s="38"/>
      <c r="O1057" s="38"/>
      <c r="P1057" s="38"/>
      <c r="Q1057" s="38"/>
      <c r="R1057" s="38"/>
      <c r="S1057" s="41">
        <f>SUM(Table1[[#This Row],[Regular Wages2]],Table1[[#This Row],[OvertimeWages4]],Table1[[#This Row],[Holiday Wages6]],Table1[[#This Row],[Incentive Payments8]])</f>
        <v>0</v>
      </c>
      <c r="T1057" s="41">
        <f>SUM(Table1[[#This Row],[Total Pre Min Wage Wages]],Table1[[#This Row],[Total After Min Wage Wages]])</f>
        <v>0</v>
      </c>
      <c r="U1057" s="41">
        <f>IFERROR(IF(OR(Table1[[#This Row],[Regular Hours]]=0,Table1[[#This Row],[Regular Hours]]=""),VLOOKUP(Table1[[#This Row],[Position Title]],startingWages!$A$2:$D$200,2, FALSE),Table1[[#This Row],[Regular Wages]]/Table1[[#This Row],[Regular Hours]]),0)</f>
        <v>0</v>
      </c>
      <c r="V1057" s="41">
        <f>IF(OR(Table1[[#This Row],[OvertimeHours]]="",Table1[[#This Row],[OvertimeHours]]=0),Table1[[#This Row],[Regular Hourly Wage]]*1.5,Table1[[#This Row],[OvertimeWages]]/Table1[[#This Row],[OvertimeHours]])</f>
        <v>0</v>
      </c>
      <c r="W1057" s="41">
        <f>IF(OR(Table1[[#This Row],[Holiday Hours]]="",Table1[[#This Row],[Holiday Hours]]=0),Table1[[#This Row],[Regular Hourly Wage]],Table1[[#This Row],[Holiday Wages]]/Table1[[#This Row],[Holiday Hours]])</f>
        <v>0</v>
      </c>
      <c r="X1057" s="41" t="str">
        <f>IF(Table1[[#This Row],[Regular Hourly Wage]]&lt;14.05,"$14.75",IF(Table1[[#This Row],[Regular Hourly Wage]]&lt;30,"5%","None"))</f>
        <v>$14.75</v>
      </c>
      <c r="Y1057" s="41">
        <f>IF(Table1[[#This Row],[Wage Category]]="5%",Table1[[#This Row],[Regular Hourly Wage]]*1.05,IF(Table1[[#This Row],[Wage Category]]="$14.75",14.75,Table1[[#This Row],[Regular Hourly Wage]]))</f>
        <v>14.75</v>
      </c>
      <c r="Z1057" s="41">
        <f>(1+IF(Table1[[#This Row],[Regular Hourly Wage]]=0,0.5,(Table1[[#This Row],[Overtime Hourly Wage]]-Table1[[#This Row],[Regular Hourly Wage]])/Table1[[#This Row],[Regular Hourly Wage]]))*Table1[[#This Row],[Regular Wage Cap]]</f>
        <v>22.125</v>
      </c>
      <c r="AA1057" s="41">
        <f>(1+IF(Table1[[#This Row],[Regular Hourly Wage]]=0,0,(Table1[[#This Row],[Holiday Hourly Wage]]-Table1[[#This Row],[Regular Hourly Wage]])/Table1[[#This Row],[Regular Hourly Wage]]))*Table1[[#This Row],[Regular Wage Cap]]</f>
        <v>14.75</v>
      </c>
      <c r="AB1057" s="41">
        <f>Table1[[#This Row],[Regular Hours3]]*Table1[[#This Row],[Regular Hourly Wage]]</f>
        <v>0</v>
      </c>
      <c r="AC1057" s="41">
        <f>Table1[[#This Row],[OvertimeHours5]]*Table1[[#This Row],[Overtime Hourly Wage]]</f>
        <v>0</v>
      </c>
      <c r="AD1057" s="41">
        <f>Table1[[#This Row],[Holiday Hours7]]*Table1[[#This Row],[Holiday Hourly Wage]]</f>
        <v>0</v>
      </c>
      <c r="AE1057" s="41">
        <f>SUM(Table1[[#This Row],[Regular10]:[Holiday12]])</f>
        <v>0</v>
      </c>
      <c r="AF1057" s="41">
        <f>Table1[[#This Row],[Regular Hours3]]*Table1[[#This Row],[Regular Wage Cap]]</f>
        <v>0</v>
      </c>
      <c r="AG1057" s="41">
        <f>Table1[[#This Row],[OvertimeHours5]]*Table1[[#This Row],[Overtime Wage Cap]]</f>
        <v>0</v>
      </c>
      <c r="AH1057" s="41">
        <f>Table1[[#This Row],[Holiday Hours7]]*Table1[[#This Row],[Holiday Wage Cap]]</f>
        <v>0</v>
      </c>
      <c r="AI1057" s="41">
        <f>SUM(Table1[[#This Row],[Regular]:[Holiday]])</f>
        <v>0</v>
      </c>
      <c r="AJ1057" s="41">
        <f>IF(Table1[[#This Row],[Total]]=0,0,Table1[[#This Row],[Total2]]-Table1[[#This Row],[Total]])</f>
        <v>0</v>
      </c>
      <c r="AK1057" s="41">
        <f>Table1[[#This Row],[Difference]]*Table1[[#This Row],[DDS Funding Percent]]</f>
        <v>0</v>
      </c>
      <c r="AL1057" s="41">
        <f>IF(Table1[[#This Row],[Regular Hourly Wage]]&lt;&gt;0,Table1[[#This Row],[Regular Wage Cap]]-Table1[[#This Row],[Regular Hourly Wage]],0)</f>
        <v>0</v>
      </c>
      <c r="AM1057" s="38"/>
      <c r="AN1057" s="41">
        <f>Table1[[#This Row],[Wage Difference]]*Table1[[#This Row],[Post Wage Increase Time Off Accruals (Hours)]]</f>
        <v>0</v>
      </c>
      <c r="AO1057" s="41">
        <f>Table1[[#This Row],[Min Wage Time Off Accrual Expense]]*Table1[[#This Row],[DDS Funding Percent]]</f>
        <v>0</v>
      </c>
      <c r="AP1057" s="1"/>
      <c r="AQ1057" s="18"/>
    </row>
    <row r="1058" spans="3:43" x14ac:dyDescent="0.25">
      <c r="C1058" s="58"/>
      <c r="D1058" s="57"/>
      <c r="K1058" s="41">
        <f>SUM(Table1[[#This Row],[Regular Wages]],Table1[[#This Row],[OvertimeWages]],Table1[[#This Row],[Holiday Wages]],Table1[[#This Row],[Incentive Payments]])</f>
        <v>0</v>
      </c>
      <c r="L1058" s="38"/>
      <c r="M1058" s="38"/>
      <c r="N1058" s="38"/>
      <c r="O1058" s="38"/>
      <c r="P1058" s="38"/>
      <c r="Q1058" s="38"/>
      <c r="R1058" s="38"/>
      <c r="S1058" s="41">
        <f>SUM(Table1[[#This Row],[Regular Wages2]],Table1[[#This Row],[OvertimeWages4]],Table1[[#This Row],[Holiday Wages6]],Table1[[#This Row],[Incentive Payments8]])</f>
        <v>0</v>
      </c>
      <c r="T1058" s="41">
        <f>SUM(Table1[[#This Row],[Total Pre Min Wage Wages]],Table1[[#This Row],[Total After Min Wage Wages]])</f>
        <v>0</v>
      </c>
      <c r="U1058" s="41">
        <f>IFERROR(IF(OR(Table1[[#This Row],[Regular Hours]]=0,Table1[[#This Row],[Regular Hours]]=""),VLOOKUP(Table1[[#This Row],[Position Title]],startingWages!$A$2:$D$200,2, FALSE),Table1[[#This Row],[Regular Wages]]/Table1[[#This Row],[Regular Hours]]),0)</f>
        <v>0</v>
      </c>
      <c r="V1058" s="41">
        <f>IF(OR(Table1[[#This Row],[OvertimeHours]]="",Table1[[#This Row],[OvertimeHours]]=0),Table1[[#This Row],[Regular Hourly Wage]]*1.5,Table1[[#This Row],[OvertimeWages]]/Table1[[#This Row],[OvertimeHours]])</f>
        <v>0</v>
      </c>
      <c r="W1058" s="41">
        <f>IF(OR(Table1[[#This Row],[Holiday Hours]]="",Table1[[#This Row],[Holiday Hours]]=0),Table1[[#This Row],[Regular Hourly Wage]],Table1[[#This Row],[Holiday Wages]]/Table1[[#This Row],[Holiday Hours]])</f>
        <v>0</v>
      </c>
      <c r="X1058" s="41" t="str">
        <f>IF(Table1[[#This Row],[Regular Hourly Wage]]&lt;14.05,"$14.75",IF(Table1[[#This Row],[Regular Hourly Wage]]&lt;30,"5%","None"))</f>
        <v>$14.75</v>
      </c>
      <c r="Y1058" s="41">
        <f>IF(Table1[[#This Row],[Wage Category]]="5%",Table1[[#This Row],[Regular Hourly Wage]]*1.05,IF(Table1[[#This Row],[Wage Category]]="$14.75",14.75,Table1[[#This Row],[Regular Hourly Wage]]))</f>
        <v>14.75</v>
      </c>
      <c r="Z1058" s="41">
        <f>(1+IF(Table1[[#This Row],[Regular Hourly Wage]]=0,0.5,(Table1[[#This Row],[Overtime Hourly Wage]]-Table1[[#This Row],[Regular Hourly Wage]])/Table1[[#This Row],[Regular Hourly Wage]]))*Table1[[#This Row],[Regular Wage Cap]]</f>
        <v>22.125</v>
      </c>
      <c r="AA1058" s="41">
        <f>(1+IF(Table1[[#This Row],[Regular Hourly Wage]]=0,0,(Table1[[#This Row],[Holiday Hourly Wage]]-Table1[[#This Row],[Regular Hourly Wage]])/Table1[[#This Row],[Regular Hourly Wage]]))*Table1[[#This Row],[Regular Wage Cap]]</f>
        <v>14.75</v>
      </c>
      <c r="AB1058" s="41">
        <f>Table1[[#This Row],[Regular Hours3]]*Table1[[#This Row],[Regular Hourly Wage]]</f>
        <v>0</v>
      </c>
      <c r="AC1058" s="41">
        <f>Table1[[#This Row],[OvertimeHours5]]*Table1[[#This Row],[Overtime Hourly Wage]]</f>
        <v>0</v>
      </c>
      <c r="AD1058" s="41">
        <f>Table1[[#This Row],[Holiday Hours7]]*Table1[[#This Row],[Holiday Hourly Wage]]</f>
        <v>0</v>
      </c>
      <c r="AE1058" s="41">
        <f>SUM(Table1[[#This Row],[Regular10]:[Holiday12]])</f>
        <v>0</v>
      </c>
      <c r="AF1058" s="41">
        <f>Table1[[#This Row],[Regular Hours3]]*Table1[[#This Row],[Regular Wage Cap]]</f>
        <v>0</v>
      </c>
      <c r="AG1058" s="41">
        <f>Table1[[#This Row],[OvertimeHours5]]*Table1[[#This Row],[Overtime Wage Cap]]</f>
        <v>0</v>
      </c>
      <c r="AH1058" s="41">
        <f>Table1[[#This Row],[Holiday Hours7]]*Table1[[#This Row],[Holiday Wage Cap]]</f>
        <v>0</v>
      </c>
      <c r="AI1058" s="41">
        <f>SUM(Table1[[#This Row],[Regular]:[Holiday]])</f>
        <v>0</v>
      </c>
      <c r="AJ1058" s="41">
        <f>IF(Table1[[#This Row],[Total]]=0,0,Table1[[#This Row],[Total2]]-Table1[[#This Row],[Total]])</f>
        <v>0</v>
      </c>
      <c r="AK1058" s="41">
        <f>Table1[[#This Row],[Difference]]*Table1[[#This Row],[DDS Funding Percent]]</f>
        <v>0</v>
      </c>
      <c r="AL1058" s="41">
        <f>IF(Table1[[#This Row],[Regular Hourly Wage]]&lt;&gt;0,Table1[[#This Row],[Regular Wage Cap]]-Table1[[#This Row],[Regular Hourly Wage]],0)</f>
        <v>0</v>
      </c>
      <c r="AM1058" s="38"/>
      <c r="AN1058" s="41">
        <f>Table1[[#This Row],[Wage Difference]]*Table1[[#This Row],[Post Wage Increase Time Off Accruals (Hours)]]</f>
        <v>0</v>
      </c>
      <c r="AO1058" s="41">
        <f>Table1[[#This Row],[Min Wage Time Off Accrual Expense]]*Table1[[#This Row],[DDS Funding Percent]]</f>
        <v>0</v>
      </c>
      <c r="AP1058" s="1"/>
      <c r="AQ1058" s="18"/>
    </row>
    <row r="1059" spans="3:43" x14ac:dyDescent="0.25">
      <c r="C1059" s="58"/>
      <c r="D1059" s="57"/>
      <c r="K1059" s="41">
        <f>SUM(Table1[[#This Row],[Regular Wages]],Table1[[#This Row],[OvertimeWages]],Table1[[#This Row],[Holiday Wages]],Table1[[#This Row],[Incentive Payments]])</f>
        <v>0</v>
      </c>
      <c r="L1059" s="38"/>
      <c r="M1059" s="38"/>
      <c r="N1059" s="38"/>
      <c r="O1059" s="38"/>
      <c r="P1059" s="38"/>
      <c r="Q1059" s="38"/>
      <c r="R1059" s="38"/>
      <c r="S1059" s="41">
        <f>SUM(Table1[[#This Row],[Regular Wages2]],Table1[[#This Row],[OvertimeWages4]],Table1[[#This Row],[Holiday Wages6]],Table1[[#This Row],[Incentive Payments8]])</f>
        <v>0</v>
      </c>
      <c r="T1059" s="41">
        <f>SUM(Table1[[#This Row],[Total Pre Min Wage Wages]],Table1[[#This Row],[Total After Min Wage Wages]])</f>
        <v>0</v>
      </c>
      <c r="U1059" s="41">
        <f>IFERROR(IF(OR(Table1[[#This Row],[Regular Hours]]=0,Table1[[#This Row],[Regular Hours]]=""),VLOOKUP(Table1[[#This Row],[Position Title]],startingWages!$A$2:$D$200,2, FALSE),Table1[[#This Row],[Regular Wages]]/Table1[[#This Row],[Regular Hours]]),0)</f>
        <v>0</v>
      </c>
      <c r="V1059" s="41">
        <f>IF(OR(Table1[[#This Row],[OvertimeHours]]="",Table1[[#This Row],[OvertimeHours]]=0),Table1[[#This Row],[Regular Hourly Wage]]*1.5,Table1[[#This Row],[OvertimeWages]]/Table1[[#This Row],[OvertimeHours]])</f>
        <v>0</v>
      </c>
      <c r="W1059" s="41">
        <f>IF(OR(Table1[[#This Row],[Holiday Hours]]="",Table1[[#This Row],[Holiday Hours]]=0),Table1[[#This Row],[Regular Hourly Wage]],Table1[[#This Row],[Holiday Wages]]/Table1[[#This Row],[Holiday Hours]])</f>
        <v>0</v>
      </c>
      <c r="X1059" s="41" t="str">
        <f>IF(Table1[[#This Row],[Regular Hourly Wage]]&lt;14.05,"$14.75",IF(Table1[[#This Row],[Regular Hourly Wage]]&lt;30,"5%","None"))</f>
        <v>$14.75</v>
      </c>
      <c r="Y1059" s="41">
        <f>IF(Table1[[#This Row],[Wage Category]]="5%",Table1[[#This Row],[Regular Hourly Wage]]*1.05,IF(Table1[[#This Row],[Wage Category]]="$14.75",14.75,Table1[[#This Row],[Regular Hourly Wage]]))</f>
        <v>14.75</v>
      </c>
      <c r="Z1059" s="41">
        <f>(1+IF(Table1[[#This Row],[Regular Hourly Wage]]=0,0.5,(Table1[[#This Row],[Overtime Hourly Wage]]-Table1[[#This Row],[Regular Hourly Wage]])/Table1[[#This Row],[Regular Hourly Wage]]))*Table1[[#This Row],[Regular Wage Cap]]</f>
        <v>22.125</v>
      </c>
      <c r="AA1059" s="41">
        <f>(1+IF(Table1[[#This Row],[Regular Hourly Wage]]=0,0,(Table1[[#This Row],[Holiday Hourly Wage]]-Table1[[#This Row],[Regular Hourly Wage]])/Table1[[#This Row],[Regular Hourly Wage]]))*Table1[[#This Row],[Regular Wage Cap]]</f>
        <v>14.75</v>
      </c>
      <c r="AB1059" s="41">
        <f>Table1[[#This Row],[Regular Hours3]]*Table1[[#This Row],[Regular Hourly Wage]]</f>
        <v>0</v>
      </c>
      <c r="AC1059" s="41">
        <f>Table1[[#This Row],[OvertimeHours5]]*Table1[[#This Row],[Overtime Hourly Wage]]</f>
        <v>0</v>
      </c>
      <c r="AD1059" s="41">
        <f>Table1[[#This Row],[Holiday Hours7]]*Table1[[#This Row],[Holiday Hourly Wage]]</f>
        <v>0</v>
      </c>
      <c r="AE1059" s="41">
        <f>SUM(Table1[[#This Row],[Regular10]:[Holiday12]])</f>
        <v>0</v>
      </c>
      <c r="AF1059" s="41">
        <f>Table1[[#This Row],[Regular Hours3]]*Table1[[#This Row],[Regular Wage Cap]]</f>
        <v>0</v>
      </c>
      <c r="AG1059" s="41">
        <f>Table1[[#This Row],[OvertimeHours5]]*Table1[[#This Row],[Overtime Wage Cap]]</f>
        <v>0</v>
      </c>
      <c r="AH1059" s="41">
        <f>Table1[[#This Row],[Holiday Hours7]]*Table1[[#This Row],[Holiday Wage Cap]]</f>
        <v>0</v>
      </c>
      <c r="AI1059" s="41">
        <f>SUM(Table1[[#This Row],[Regular]:[Holiday]])</f>
        <v>0</v>
      </c>
      <c r="AJ1059" s="41">
        <f>IF(Table1[[#This Row],[Total]]=0,0,Table1[[#This Row],[Total2]]-Table1[[#This Row],[Total]])</f>
        <v>0</v>
      </c>
      <c r="AK1059" s="41">
        <f>Table1[[#This Row],[Difference]]*Table1[[#This Row],[DDS Funding Percent]]</f>
        <v>0</v>
      </c>
      <c r="AL1059" s="41">
        <f>IF(Table1[[#This Row],[Regular Hourly Wage]]&lt;&gt;0,Table1[[#This Row],[Regular Wage Cap]]-Table1[[#This Row],[Regular Hourly Wage]],0)</f>
        <v>0</v>
      </c>
      <c r="AM1059" s="38"/>
      <c r="AN1059" s="41">
        <f>Table1[[#This Row],[Wage Difference]]*Table1[[#This Row],[Post Wage Increase Time Off Accruals (Hours)]]</f>
        <v>0</v>
      </c>
      <c r="AO1059" s="41">
        <f>Table1[[#This Row],[Min Wage Time Off Accrual Expense]]*Table1[[#This Row],[DDS Funding Percent]]</f>
        <v>0</v>
      </c>
      <c r="AP1059" s="1"/>
      <c r="AQ1059" s="18"/>
    </row>
    <row r="1060" spans="3:43" x14ac:dyDescent="0.25">
      <c r="C1060" s="58"/>
      <c r="D1060" s="57"/>
      <c r="K1060" s="41">
        <f>SUM(Table1[[#This Row],[Regular Wages]],Table1[[#This Row],[OvertimeWages]],Table1[[#This Row],[Holiday Wages]],Table1[[#This Row],[Incentive Payments]])</f>
        <v>0</v>
      </c>
      <c r="L1060" s="38"/>
      <c r="M1060" s="38"/>
      <c r="N1060" s="38"/>
      <c r="O1060" s="38"/>
      <c r="P1060" s="38"/>
      <c r="Q1060" s="38"/>
      <c r="R1060" s="38"/>
      <c r="S1060" s="41">
        <f>SUM(Table1[[#This Row],[Regular Wages2]],Table1[[#This Row],[OvertimeWages4]],Table1[[#This Row],[Holiday Wages6]],Table1[[#This Row],[Incentive Payments8]])</f>
        <v>0</v>
      </c>
      <c r="T1060" s="41">
        <f>SUM(Table1[[#This Row],[Total Pre Min Wage Wages]],Table1[[#This Row],[Total After Min Wage Wages]])</f>
        <v>0</v>
      </c>
      <c r="U1060" s="41">
        <f>IFERROR(IF(OR(Table1[[#This Row],[Regular Hours]]=0,Table1[[#This Row],[Regular Hours]]=""),VLOOKUP(Table1[[#This Row],[Position Title]],startingWages!$A$2:$D$200,2, FALSE),Table1[[#This Row],[Regular Wages]]/Table1[[#This Row],[Regular Hours]]),0)</f>
        <v>0</v>
      </c>
      <c r="V1060" s="41">
        <f>IF(OR(Table1[[#This Row],[OvertimeHours]]="",Table1[[#This Row],[OvertimeHours]]=0),Table1[[#This Row],[Regular Hourly Wage]]*1.5,Table1[[#This Row],[OvertimeWages]]/Table1[[#This Row],[OvertimeHours]])</f>
        <v>0</v>
      </c>
      <c r="W1060" s="41">
        <f>IF(OR(Table1[[#This Row],[Holiday Hours]]="",Table1[[#This Row],[Holiday Hours]]=0),Table1[[#This Row],[Regular Hourly Wage]],Table1[[#This Row],[Holiday Wages]]/Table1[[#This Row],[Holiday Hours]])</f>
        <v>0</v>
      </c>
      <c r="X1060" s="41" t="str">
        <f>IF(Table1[[#This Row],[Regular Hourly Wage]]&lt;14.05,"$14.75",IF(Table1[[#This Row],[Regular Hourly Wage]]&lt;30,"5%","None"))</f>
        <v>$14.75</v>
      </c>
      <c r="Y1060" s="41">
        <f>IF(Table1[[#This Row],[Wage Category]]="5%",Table1[[#This Row],[Regular Hourly Wage]]*1.05,IF(Table1[[#This Row],[Wage Category]]="$14.75",14.75,Table1[[#This Row],[Regular Hourly Wage]]))</f>
        <v>14.75</v>
      </c>
      <c r="Z1060" s="41">
        <f>(1+IF(Table1[[#This Row],[Regular Hourly Wage]]=0,0.5,(Table1[[#This Row],[Overtime Hourly Wage]]-Table1[[#This Row],[Regular Hourly Wage]])/Table1[[#This Row],[Regular Hourly Wage]]))*Table1[[#This Row],[Regular Wage Cap]]</f>
        <v>22.125</v>
      </c>
      <c r="AA1060" s="41">
        <f>(1+IF(Table1[[#This Row],[Regular Hourly Wage]]=0,0,(Table1[[#This Row],[Holiday Hourly Wage]]-Table1[[#This Row],[Regular Hourly Wage]])/Table1[[#This Row],[Regular Hourly Wage]]))*Table1[[#This Row],[Regular Wage Cap]]</f>
        <v>14.75</v>
      </c>
      <c r="AB1060" s="41">
        <f>Table1[[#This Row],[Regular Hours3]]*Table1[[#This Row],[Regular Hourly Wage]]</f>
        <v>0</v>
      </c>
      <c r="AC1060" s="41">
        <f>Table1[[#This Row],[OvertimeHours5]]*Table1[[#This Row],[Overtime Hourly Wage]]</f>
        <v>0</v>
      </c>
      <c r="AD1060" s="41">
        <f>Table1[[#This Row],[Holiday Hours7]]*Table1[[#This Row],[Holiday Hourly Wage]]</f>
        <v>0</v>
      </c>
      <c r="AE1060" s="41">
        <f>SUM(Table1[[#This Row],[Regular10]:[Holiday12]])</f>
        <v>0</v>
      </c>
      <c r="AF1060" s="41">
        <f>Table1[[#This Row],[Regular Hours3]]*Table1[[#This Row],[Regular Wage Cap]]</f>
        <v>0</v>
      </c>
      <c r="AG1060" s="41">
        <f>Table1[[#This Row],[OvertimeHours5]]*Table1[[#This Row],[Overtime Wage Cap]]</f>
        <v>0</v>
      </c>
      <c r="AH1060" s="41">
        <f>Table1[[#This Row],[Holiday Hours7]]*Table1[[#This Row],[Holiday Wage Cap]]</f>
        <v>0</v>
      </c>
      <c r="AI1060" s="41">
        <f>SUM(Table1[[#This Row],[Regular]:[Holiday]])</f>
        <v>0</v>
      </c>
      <c r="AJ1060" s="41">
        <f>IF(Table1[[#This Row],[Total]]=0,0,Table1[[#This Row],[Total2]]-Table1[[#This Row],[Total]])</f>
        <v>0</v>
      </c>
      <c r="AK1060" s="41">
        <f>Table1[[#This Row],[Difference]]*Table1[[#This Row],[DDS Funding Percent]]</f>
        <v>0</v>
      </c>
      <c r="AL1060" s="41">
        <f>IF(Table1[[#This Row],[Regular Hourly Wage]]&lt;&gt;0,Table1[[#This Row],[Regular Wage Cap]]-Table1[[#This Row],[Regular Hourly Wage]],0)</f>
        <v>0</v>
      </c>
      <c r="AM1060" s="38"/>
      <c r="AN1060" s="41">
        <f>Table1[[#This Row],[Wage Difference]]*Table1[[#This Row],[Post Wage Increase Time Off Accruals (Hours)]]</f>
        <v>0</v>
      </c>
      <c r="AO1060" s="41">
        <f>Table1[[#This Row],[Min Wage Time Off Accrual Expense]]*Table1[[#This Row],[DDS Funding Percent]]</f>
        <v>0</v>
      </c>
      <c r="AP1060" s="1"/>
      <c r="AQ1060" s="18"/>
    </row>
    <row r="1061" spans="3:43" x14ac:dyDescent="0.25">
      <c r="C1061" s="58"/>
      <c r="D1061" s="57"/>
      <c r="K1061" s="41">
        <f>SUM(Table1[[#This Row],[Regular Wages]],Table1[[#This Row],[OvertimeWages]],Table1[[#This Row],[Holiday Wages]],Table1[[#This Row],[Incentive Payments]])</f>
        <v>0</v>
      </c>
      <c r="L1061" s="38"/>
      <c r="M1061" s="38"/>
      <c r="N1061" s="38"/>
      <c r="O1061" s="38"/>
      <c r="P1061" s="38"/>
      <c r="Q1061" s="38"/>
      <c r="R1061" s="38"/>
      <c r="S1061" s="41">
        <f>SUM(Table1[[#This Row],[Regular Wages2]],Table1[[#This Row],[OvertimeWages4]],Table1[[#This Row],[Holiday Wages6]],Table1[[#This Row],[Incentive Payments8]])</f>
        <v>0</v>
      </c>
      <c r="T1061" s="41">
        <f>SUM(Table1[[#This Row],[Total Pre Min Wage Wages]],Table1[[#This Row],[Total After Min Wage Wages]])</f>
        <v>0</v>
      </c>
      <c r="U1061" s="41">
        <f>IFERROR(IF(OR(Table1[[#This Row],[Regular Hours]]=0,Table1[[#This Row],[Regular Hours]]=""),VLOOKUP(Table1[[#This Row],[Position Title]],startingWages!$A$2:$D$200,2, FALSE),Table1[[#This Row],[Regular Wages]]/Table1[[#This Row],[Regular Hours]]),0)</f>
        <v>0</v>
      </c>
      <c r="V1061" s="41">
        <f>IF(OR(Table1[[#This Row],[OvertimeHours]]="",Table1[[#This Row],[OvertimeHours]]=0),Table1[[#This Row],[Regular Hourly Wage]]*1.5,Table1[[#This Row],[OvertimeWages]]/Table1[[#This Row],[OvertimeHours]])</f>
        <v>0</v>
      </c>
      <c r="W1061" s="41">
        <f>IF(OR(Table1[[#This Row],[Holiday Hours]]="",Table1[[#This Row],[Holiday Hours]]=0),Table1[[#This Row],[Regular Hourly Wage]],Table1[[#This Row],[Holiday Wages]]/Table1[[#This Row],[Holiday Hours]])</f>
        <v>0</v>
      </c>
      <c r="X1061" s="41" t="str">
        <f>IF(Table1[[#This Row],[Regular Hourly Wage]]&lt;14.05,"$14.75",IF(Table1[[#This Row],[Regular Hourly Wage]]&lt;30,"5%","None"))</f>
        <v>$14.75</v>
      </c>
      <c r="Y1061" s="41">
        <f>IF(Table1[[#This Row],[Wage Category]]="5%",Table1[[#This Row],[Regular Hourly Wage]]*1.05,IF(Table1[[#This Row],[Wage Category]]="$14.75",14.75,Table1[[#This Row],[Regular Hourly Wage]]))</f>
        <v>14.75</v>
      </c>
      <c r="Z1061" s="41">
        <f>(1+IF(Table1[[#This Row],[Regular Hourly Wage]]=0,0.5,(Table1[[#This Row],[Overtime Hourly Wage]]-Table1[[#This Row],[Regular Hourly Wage]])/Table1[[#This Row],[Regular Hourly Wage]]))*Table1[[#This Row],[Regular Wage Cap]]</f>
        <v>22.125</v>
      </c>
      <c r="AA1061" s="41">
        <f>(1+IF(Table1[[#This Row],[Regular Hourly Wage]]=0,0,(Table1[[#This Row],[Holiday Hourly Wage]]-Table1[[#This Row],[Regular Hourly Wage]])/Table1[[#This Row],[Regular Hourly Wage]]))*Table1[[#This Row],[Regular Wage Cap]]</f>
        <v>14.75</v>
      </c>
      <c r="AB1061" s="41">
        <f>Table1[[#This Row],[Regular Hours3]]*Table1[[#This Row],[Regular Hourly Wage]]</f>
        <v>0</v>
      </c>
      <c r="AC1061" s="41">
        <f>Table1[[#This Row],[OvertimeHours5]]*Table1[[#This Row],[Overtime Hourly Wage]]</f>
        <v>0</v>
      </c>
      <c r="AD1061" s="41">
        <f>Table1[[#This Row],[Holiday Hours7]]*Table1[[#This Row],[Holiday Hourly Wage]]</f>
        <v>0</v>
      </c>
      <c r="AE1061" s="41">
        <f>SUM(Table1[[#This Row],[Regular10]:[Holiday12]])</f>
        <v>0</v>
      </c>
      <c r="AF1061" s="41">
        <f>Table1[[#This Row],[Regular Hours3]]*Table1[[#This Row],[Regular Wage Cap]]</f>
        <v>0</v>
      </c>
      <c r="AG1061" s="41">
        <f>Table1[[#This Row],[OvertimeHours5]]*Table1[[#This Row],[Overtime Wage Cap]]</f>
        <v>0</v>
      </c>
      <c r="AH1061" s="41">
        <f>Table1[[#This Row],[Holiday Hours7]]*Table1[[#This Row],[Holiday Wage Cap]]</f>
        <v>0</v>
      </c>
      <c r="AI1061" s="41">
        <f>SUM(Table1[[#This Row],[Regular]:[Holiday]])</f>
        <v>0</v>
      </c>
      <c r="AJ1061" s="41">
        <f>IF(Table1[[#This Row],[Total]]=0,0,Table1[[#This Row],[Total2]]-Table1[[#This Row],[Total]])</f>
        <v>0</v>
      </c>
      <c r="AK1061" s="41">
        <f>Table1[[#This Row],[Difference]]*Table1[[#This Row],[DDS Funding Percent]]</f>
        <v>0</v>
      </c>
      <c r="AL1061" s="41">
        <f>IF(Table1[[#This Row],[Regular Hourly Wage]]&lt;&gt;0,Table1[[#This Row],[Regular Wage Cap]]-Table1[[#This Row],[Regular Hourly Wage]],0)</f>
        <v>0</v>
      </c>
      <c r="AM1061" s="38"/>
      <c r="AN1061" s="41">
        <f>Table1[[#This Row],[Wage Difference]]*Table1[[#This Row],[Post Wage Increase Time Off Accruals (Hours)]]</f>
        <v>0</v>
      </c>
      <c r="AO1061" s="41">
        <f>Table1[[#This Row],[Min Wage Time Off Accrual Expense]]*Table1[[#This Row],[DDS Funding Percent]]</f>
        <v>0</v>
      </c>
      <c r="AP1061" s="1"/>
      <c r="AQ1061" s="18"/>
    </row>
    <row r="1062" spans="3:43" x14ac:dyDescent="0.25">
      <c r="C1062" s="58"/>
      <c r="D1062" s="57"/>
      <c r="K1062" s="41">
        <f>SUM(Table1[[#This Row],[Regular Wages]],Table1[[#This Row],[OvertimeWages]],Table1[[#This Row],[Holiday Wages]],Table1[[#This Row],[Incentive Payments]])</f>
        <v>0</v>
      </c>
      <c r="L1062" s="38"/>
      <c r="M1062" s="38"/>
      <c r="N1062" s="38"/>
      <c r="O1062" s="38"/>
      <c r="P1062" s="38"/>
      <c r="Q1062" s="38"/>
      <c r="R1062" s="38"/>
      <c r="S1062" s="41">
        <f>SUM(Table1[[#This Row],[Regular Wages2]],Table1[[#This Row],[OvertimeWages4]],Table1[[#This Row],[Holiday Wages6]],Table1[[#This Row],[Incentive Payments8]])</f>
        <v>0</v>
      </c>
      <c r="T1062" s="41">
        <f>SUM(Table1[[#This Row],[Total Pre Min Wage Wages]],Table1[[#This Row],[Total After Min Wage Wages]])</f>
        <v>0</v>
      </c>
      <c r="U1062" s="41">
        <f>IFERROR(IF(OR(Table1[[#This Row],[Regular Hours]]=0,Table1[[#This Row],[Regular Hours]]=""),VLOOKUP(Table1[[#This Row],[Position Title]],startingWages!$A$2:$D$200,2, FALSE),Table1[[#This Row],[Regular Wages]]/Table1[[#This Row],[Regular Hours]]),0)</f>
        <v>0</v>
      </c>
      <c r="V1062" s="41">
        <f>IF(OR(Table1[[#This Row],[OvertimeHours]]="",Table1[[#This Row],[OvertimeHours]]=0),Table1[[#This Row],[Regular Hourly Wage]]*1.5,Table1[[#This Row],[OvertimeWages]]/Table1[[#This Row],[OvertimeHours]])</f>
        <v>0</v>
      </c>
      <c r="W1062" s="41">
        <f>IF(OR(Table1[[#This Row],[Holiday Hours]]="",Table1[[#This Row],[Holiday Hours]]=0),Table1[[#This Row],[Regular Hourly Wage]],Table1[[#This Row],[Holiday Wages]]/Table1[[#This Row],[Holiday Hours]])</f>
        <v>0</v>
      </c>
      <c r="X1062" s="41" t="str">
        <f>IF(Table1[[#This Row],[Regular Hourly Wage]]&lt;14.05,"$14.75",IF(Table1[[#This Row],[Regular Hourly Wage]]&lt;30,"5%","None"))</f>
        <v>$14.75</v>
      </c>
      <c r="Y1062" s="41">
        <f>IF(Table1[[#This Row],[Wage Category]]="5%",Table1[[#This Row],[Regular Hourly Wage]]*1.05,IF(Table1[[#This Row],[Wage Category]]="$14.75",14.75,Table1[[#This Row],[Regular Hourly Wage]]))</f>
        <v>14.75</v>
      </c>
      <c r="Z1062" s="41">
        <f>(1+IF(Table1[[#This Row],[Regular Hourly Wage]]=0,0.5,(Table1[[#This Row],[Overtime Hourly Wage]]-Table1[[#This Row],[Regular Hourly Wage]])/Table1[[#This Row],[Regular Hourly Wage]]))*Table1[[#This Row],[Regular Wage Cap]]</f>
        <v>22.125</v>
      </c>
      <c r="AA1062" s="41">
        <f>(1+IF(Table1[[#This Row],[Regular Hourly Wage]]=0,0,(Table1[[#This Row],[Holiday Hourly Wage]]-Table1[[#This Row],[Regular Hourly Wage]])/Table1[[#This Row],[Regular Hourly Wage]]))*Table1[[#This Row],[Regular Wage Cap]]</f>
        <v>14.75</v>
      </c>
      <c r="AB1062" s="41">
        <f>Table1[[#This Row],[Regular Hours3]]*Table1[[#This Row],[Regular Hourly Wage]]</f>
        <v>0</v>
      </c>
      <c r="AC1062" s="41">
        <f>Table1[[#This Row],[OvertimeHours5]]*Table1[[#This Row],[Overtime Hourly Wage]]</f>
        <v>0</v>
      </c>
      <c r="AD1062" s="41">
        <f>Table1[[#This Row],[Holiday Hours7]]*Table1[[#This Row],[Holiday Hourly Wage]]</f>
        <v>0</v>
      </c>
      <c r="AE1062" s="41">
        <f>SUM(Table1[[#This Row],[Regular10]:[Holiday12]])</f>
        <v>0</v>
      </c>
      <c r="AF1062" s="41">
        <f>Table1[[#This Row],[Regular Hours3]]*Table1[[#This Row],[Regular Wage Cap]]</f>
        <v>0</v>
      </c>
      <c r="AG1062" s="41">
        <f>Table1[[#This Row],[OvertimeHours5]]*Table1[[#This Row],[Overtime Wage Cap]]</f>
        <v>0</v>
      </c>
      <c r="AH1062" s="41">
        <f>Table1[[#This Row],[Holiday Hours7]]*Table1[[#This Row],[Holiday Wage Cap]]</f>
        <v>0</v>
      </c>
      <c r="AI1062" s="41">
        <f>SUM(Table1[[#This Row],[Regular]:[Holiday]])</f>
        <v>0</v>
      </c>
      <c r="AJ1062" s="41">
        <f>IF(Table1[[#This Row],[Total]]=0,0,Table1[[#This Row],[Total2]]-Table1[[#This Row],[Total]])</f>
        <v>0</v>
      </c>
      <c r="AK1062" s="41">
        <f>Table1[[#This Row],[Difference]]*Table1[[#This Row],[DDS Funding Percent]]</f>
        <v>0</v>
      </c>
      <c r="AL1062" s="41">
        <f>IF(Table1[[#This Row],[Regular Hourly Wage]]&lt;&gt;0,Table1[[#This Row],[Regular Wage Cap]]-Table1[[#This Row],[Regular Hourly Wage]],0)</f>
        <v>0</v>
      </c>
      <c r="AM1062" s="38"/>
      <c r="AN1062" s="41">
        <f>Table1[[#This Row],[Wage Difference]]*Table1[[#This Row],[Post Wage Increase Time Off Accruals (Hours)]]</f>
        <v>0</v>
      </c>
      <c r="AO1062" s="41">
        <f>Table1[[#This Row],[Min Wage Time Off Accrual Expense]]*Table1[[#This Row],[DDS Funding Percent]]</f>
        <v>0</v>
      </c>
      <c r="AP1062" s="1"/>
      <c r="AQ1062" s="18"/>
    </row>
    <row r="1063" spans="3:43" x14ac:dyDescent="0.25">
      <c r="C1063" s="58"/>
      <c r="D1063" s="57"/>
      <c r="K1063" s="41">
        <f>SUM(Table1[[#This Row],[Regular Wages]],Table1[[#This Row],[OvertimeWages]],Table1[[#This Row],[Holiday Wages]],Table1[[#This Row],[Incentive Payments]])</f>
        <v>0</v>
      </c>
      <c r="L1063" s="38"/>
      <c r="M1063" s="38"/>
      <c r="N1063" s="38"/>
      <c r="O1063" s="38"/>
      <c r="P1063" s="38"/>
      <c r="Q1063" s="38"/>
      <c r="R1063" s="38"/>
      <c r="S1063" s="41">
        <f>SUM(Table1[[#This Row],[Regular Wages2]],Table1[[#This Row],[OvertimeWages4]],Table1[[#This Row],[Holiday Wages6]],Table1[[#This Row],[Incentive Payments8]])</f>
        <v>0</v>
      </c>
      <c r="T1063" s="41">
        <f>SUM(Table1[[#This Row],[Total Pre Min Wage Wages]],Table1[[#This Row],[Total After Min Wage Wages]])</f>
        <v>0</v>
      </c>
      <c r="U1063" s="41">
        <f>IFERROR(IF(OR(Table1[[#This Row],[Regular Hours]]=0,Table1[[#This Row],[Regular Hours]]=""),VLOOKUP(Table1[[#This Row],[Position Title]],startingWages!$A$2:$D$200,2, FALSE),Table1[[#This Row],[Regular Wages]]/Table1[[#This Row],[Regular Hours]]),0)</f>
        <v>0</v>
      </c>
      <c r="V1063" s="41">
        <f>IF(OR(Table1[[#This Row],[OvertimeHours]]="",Table1[[#This Row],[OvertimeHours]]=0),Table1[[#This Row],[Regular Hourly Wage]]*1.5,Table1[[#This Row],[OvertimeWages]]/Table1[[#This Row],[OvertimeHours]])</f>
        <v>0</v>
      </c>
      <c r="W1063" s="41">
        <f>IF(OR(Table1[[#This Row],[Holiday Hours]]="",Table1[[#This Row],[Holiday Hours]]=0),Table1[[#This Row],[Regular Hourly Wage]],Table1[[#This Row],[Holiday Wages]]/Table1[[#This Row],[Holiday Hours]])</f>
        <v>0</v>
      </c>
      <c r="X1063" s="41" t="str">
        <f>IF(Table1[[#This Row],[Regular Hourly Wage]]&lt;14.05,"$14.75",IF(Table1[[#This Row],[Regular Hourly Wage]]&lt;30,"5%","None"))</f>
        <v>$14.75</v>
      </c>
      <c r="Y1063" s="41">
        <f>IF(Table1[[#This Row],[Wage Category]]="5%",Table1[[#This Row],[Regular Hourly Wage]]*1.05,IF(Table1[[#This Row],[Wage Category]]="$14.75",14.75,Table1[[#This Row],[Regular Hourly Wage]]))</f>
        <v>14.75</v>
      </c>
      <c r="Z1063" s="41">
        <f>(1+IF(Table1[[#This Row],[Regular Hourly Wage]]=0,0.5,(Table1[[#This Row],[Overtime Hourly Wage]]-Table1[[#This Row],[Regular Hourly Wage]])/Table1[[#This Row],[Regular Hourly Wage]]))*Table1[[#This Row],[Regular Wage Cap]]</f>
        <v>22.125</v>
      </c>
      <c r="AA1063" s="41">
        <f>(1+IF(Table1[[#This Row],[Regular Hourly Wage]]=0,0,(Table1[[#This Row],[Holiday Hourly Wage]]-Table1[[#This Row],[Regular Hourly Wage]])/Table1[[#This Row],[Regular Hourly Wage]]))*Table1[[#This Row],[Regular Wage Cap]]</f>
        <v>14.75</v>
      </c>
      <c r="AB1063" s="41">
        <f>Table1[[#This Row],[Regular Hours3]]*Table1[[#This Row],[Regular Hourly Wage]]</f>
        <v>0</v>
      </c>
      <c r="AC1063" s="41">
        <f>Table1[[#This Row],[OvertimeHours5]]*Table1[[#This Row],[Overtime Hourly Wage]]</f>
        <v>0</v>
      </c>
      <c r="AD1063" s="41">
        <f>Table1[[#This Row],[Holiday Hours7]]*Table1[[#This Row],[Holiday Hourly Wage]]</f>
        <v>0</v>
      </c>
      <c r="AE1063" s="41">
        <f>SUM(Table1[[#This Row],[Regular10]:[Holiday12]])</f>
        <v>0</v>
      </c>
      <c r="AF1063" s="41">
        <f>Table1[[#This Row],[Regular Hours3]]*Table1[[#This Row],[Regular Wage Cap]]</f>
        <v>0</v>
      </c>
      <c r="AG1063" s="41">
        <f>Table1[[#This Row],[OvertimeHours5]]*Table1[[#This Row],[Overtime Wage Cap]]</f>
        <v>0</v>
      </c>
      <c r="AH1063" s="41">
        <f>Table1[[#This Row],[Holiday Hours7]]*Table1[[#This Row],[Holiday Wage Cap]]</f>
        <v>0</v>
      </c>
      <c r="AI1063" s="41">
        <f>SUM(Table1[[#This Row],[Regular]:[Holiday]])</f>
        <v>0</v>
      </c>
      <c r="AJ1063" s="41">
        <f>IF(Table1[[#This Row],[Total]]=0,0,Table1[[#This Row],[Total2]]-Table1[[#This Row],[Total]])</f>
        <v>0</v>
      </c>
      <c r="AK1063" s="41">
        <f>Table1[[#This Row],[Difference]]*Table1[[#This Row],[DDS Funding Percent]]</f>
        <v>0</v>
      </c>
      <c r="AL1063" s="41">
        <f>IF(Table1[[#This Row],[Regular Hourly Wage]]&lt;&gt;0,Table1[[#This Row],[Regular Wage Cap]]-Table1[[#This Row],[Regular Hourly Wage]],0)</f>
        <v>0</v>
      </c>
      <c r="AM1063" s="38"/>
      <c r="AN1063" s="41">
        <f>Table1[[#This Row],[Wage Difference]]*Table1[[#This Row],[Post Wage Increase Time Off Accruals (Hours)]]</f>
        <v>0</v>
      </c>
      <c r="AO1063" s="41">
        <f>Table1[[#This Row],[Min Wage Time Off Accrual Expense]]*Table1[[#This Row],[DDS Funding Percent]]</f>
        <v>0</v>
      </c>
      <c r="AP1063" s="1"/>
      <c r="AQ1063" s="18"/>
    </row>
    <row r="1064" spans="3:43" x14ac:dyDescent="0.25">
      <c r="C1064" s="58"/>
      <c r="D1064" s="57"/>
      <c r="K1064" s="41">
        <f>SUM(Table1[[#This Row],[Regular Wages]],Table1[[#This Row],[OvertimeWages]],Table1[[#This Row],[Holiday Wages]],Table1[[#This Row],[Incentive Payments]])</f>
        <v>0</v>
      </c>
      <c r="L1064" s="38"/>
      <c r="M1064" s="38"/>
      <c r="N1064" s="38"/>
      <c r="O1064" s="38"/>
      <c r="P1064" s="38"/>
      <c r="Q1064" s="38"/>
      <c r="R1064" s="38"/>
      <c r="S1064" s="41">
        <f>SUM(Table1[[#This Row],[Regular Wages2]],Table1[[#This Row],[OvertimeWages4]],Table1[[#This Row],[Holiday Wages6]],Table1[[#This Row],[Incentive Payments8]])</f>
        <v>0</v>
      </c>
      <c r="T1064" s="41">
        <f>SUM(Table1[[#This Row],[Total Pre Min Wage Wages]],Table1[[#This Row],[Total After Min Wage Wages]])</f>
        <v>0</v>
      </c>
      <c r="U1064" s="41">
        <f>IFERROR(IF(OR(Table1[[#This Row],[Regular Hours]]=0,Table1[[#This Row],[Regular Hours]]=""),VLOOKUP(Table1[[#This Row],[Position Title]],startingWages!$A$2:$D$200,2, FALSE),Table1[[#This Row],[Regular Wages]]/Table1[[#This Row],[Regular Hours]]),0)</f>
        <v>0</v>
      </c>
      <c r="V1064" s="41">
        <f>IF(OR(Table1[[#This Row],[OvertimeHours]]="",Table1[[#This Row],[OvertimeHours]]=0),Table1[[#This Row],[Regular Hourly Wage]]*1.5,Table1[[#This Row],[OvertimeWages]]/Table1[[#This Row],[OvertimeHours]])</f>
        <v>0</v>
      </c>
      <c r="W1064" s="41">
        <f>IF(OR(Table1[[#This Row],[Holiday Hours]]="",Table1[[#This Row],[Holiday Hours]]=0),Table1[[#This Row],[Regular Hourly Wage]],Table1[[#This Row],[Holiday Wages]]/Table1[[#This Row],[Holiday Hours]])</f>
        <v>0</v>
      </c>
      <c r="X1064" s="41" t="str">
        <f>IF(Table1[[#This Row],[Regular Hourly Wage]]&lt;14.05,"$14.75",IF(Table1[[#This Row],[Regular Hourly Wage]]&lt;30,"5%","None"))</f>
        <v>$14.75</v>
      </c>
      <c r="Y1064" s="41">
        <f>IF(Table1[[#This Row],[Wage Category]]="5%",Table1[[#This Row],[Regular Hourly Wage]]*1.05,IF(Table1[[#This Row],[Wage Category]]="$14.75",14.75,Table1[[#This Row],[Regular Hourly Wage]]))</f>
        <v>14.75</v>
      </c>
      <c r="Z1064" s="41">
        <f>(1+IF(Table1[[#This Row],[Regular Hourly Wage]]=0,0.5,(Table1[[#This Row],[Overtime Hourly Wage]]-Table1[[#This Row],[Regular Hourly Wage]])/Table1[[#This Row],[Regular Hourly Wage]]))*Table1[[#This Row],[Regular Wage Cap]]</f>
        <v>22.125</v>
      </c>
      <c r="AA1064" s="41">
        <f>(1+IF(Table1[[#This Row],[Regular Hourly Wage]]=0,0,(Table1[[#This Row],[Holiday Hourly Wage]]-Table1[[#This Row],[Regular Hourly Wage]])/Table1[[#This Row],[Regular Hourly Wage]]))*Table1[[#This Row],[Regular Wage Cap]]</f>
        <v>14.75</v>
      </c>
      <c r="AB1064" s="41">
        <f>Table1[[#This Row],[Regular Hours3]]*Table1[[#This Row],[Regular Hourly Wage]]</f>
        <v>0</v>
      </c>
      <c r="AC1064" s="41">
        <f>Table1[[#This Row],[OvertimeHours5]]*Table1[[#This Row],[Overtime Hourly Wage]]</f>
        <v>0</v>
      </c>
      <c r="AD1064" s="41">
        <f>Table1[[#This Row],[Holiday Hours7]]*Table1[[#This Row],[Holiday Hourly Wage]]</f>
        <v>0</v>
      </c>
      <c r="AE1064" s="41">
        <f>SUM(Table1[[#This Row],[Regular10]:[Holiday12]])</f>
        <v>0</v>
      </c>
      <c r="AF1064" s="41">
        <f>Table1[[#This Row],[Regular Hours3]]*Table1[[#This Row],[Regular Wage Cap]]</f>
        <v>0</v>
      </c>
      <c r="AG1064" s="41">
        <f>Table1[[#This Row],[OvertimeHours5]]*Table1[[#This Row],[Overtime Wage Cap]]</f>
        <v>0</v>
      </c>
      <c r="AH1064" s="41">
        <f>Table1[[#This Row],[Holiday Hours7]]*Table1[[#This Row],[Holiday Wage Cap]]</f>
        <v>0</v>
      </c>
      <c r="AI1064" s="41">
        <f>SUM(Table1[[#This Row],[Regular]:[Holiday]])</f>
        <v>0</v>
      </c>
      <c r="AJ1064" s="41">
        <f>IF(Table1[[#This Row],[Total]]=0,0,Table1[[#This Row],[Total2]]-Table1[[#This Row],[Total]])</f>
        <v>0</v>
      </c>
      <c r="AK1064" s="41">
        <f>Table1[[#This Row],[Difference]]*Table1[[#This Row],[DDS Funding Percent]]</f>
        <v>0</v>
      </c>
      <c r="AL1064" s="41">
        <f>IF(Table1[[#This Row],[Regular Hourly Wage]]&lt;&gt;0,Table1[[#This Row],[Regular Wage Cap]]-Table1[[#This Row],[Regular Hourly Wage]],0)</f>
        <v>0</v>
      </c>
      <c r="AM1064" s="38"/>
      <c r="AN1064" s="41">
        <f>Table1[[#This Row],[Wage Difference]]*Table1[[#This Row],[Post Wage Increase Time Off Accruals (Hours)]]</f>
        <v>0</v>
      </c>
      <c r="AO1064" s="41">
        <f>Table1[[#This Row],[Min Wage Time Off Accrual Expense]]*Table1[[#This Row],[DDS Funding Percent]]</f>
        <v>0</v>
      </c>
      <c r="AP1064" s="1"/>
      <c r="AQ1064" s="18"/>
    </row>
    <row r="1065" spans="3:43" x14ac:dyDescent="0.25">
      <c r="C1065" s="58"/>
      <c r="D1065" s="57"/>
      <c r="K1065" s="41">
        <f>SUM(Table1[[#This Row],[Regular Wages]],Table1[[#This Row],[OvertimeWages]],Table1[[#This Row],[Holiday Wages]],Table1[[#This Row],[Incentive Payments]])</f>
        <v>0</v>
      </c>
      <c r="L1065" s="38"/>
      <c r="M1065" s="38"/>
      <c r="N1065" s="38"/>
      <c r="O1065" s="38"/>
      <c r="P1065" s="38"/>
      <c r="Q1065" s="38"/>
      <c r="R1065" s="38"/>
      <c r="S1065" s="41">
        <f>SUM(Table1[[#This Row],[Regular Wages2]],Table1[[#This Row],[OvertimeWages4]],Table1[[#This Row],[Holiday Wages6]],Table1[[#This Row],[Incentive Payments8]])</f>
        <v>0</v>
      </c>
      <c r="T1065" s="41">
        <f>SUM(Table1[[#This Row],[Total Pre Min Wage Wages]],Table1[[#This Row],[Total After Min Wage Wages]])</f>
        <v>0</v>
      </c>
      <c r="U1065" s="41">
        <f>IFERROR(IF(OR(Table1[[#This Row],[Regular Hours]]=0,Table1[[#This Row],[Regular Hours]]=""),VLOOKUP(Table1[[#This Row],[Position Title]],startingWages!$A$2:$D$200,2, FALSE),Table1[[#This Row],[Regular Wages]]/Table1[[#This Row],[Regular Hours]]),0)</f>
        <v>0</v>
      </c>
      <c r="V1065" s="41">
        <f>IF(OR(Table1[[#This Row],[OvertimeHours]]="",Table1[[#This Row],[OvertimeHours]]=0),Table1[[#This Row],[Regular Hourly Wage]]*1.5,Table1[[#This Row],[OvertimeWages]]/Table1[[#This Row],[OvertimeHours]])</f>
        <v>0</v>
      </c>
      <c r="W1065" s="41">
        <f>IF(OR(Table1[[#This Row],[Holiday Hours]]="",Table1[[#This Row],[Holiday Hours]]=0),Table1[[#This Row],[Regular Hourly Wage]],Table1[[#This Row],[Holiday Wages]]/Table1[[#This Row],[Holiday Hours]])</f>
        <v>0</v>
      </c>
      <c r="X1065" s="41" t="str">
        <f>IF(Table1[[#This Row],[Regular Hourly Wage]]&lt;14.05,"$14.75",IF(Table1[[#This Row],[Regular Hourly Wage]]&lt;30,"5%","None"))</f>
        <v>$14.75</v>
      </c>
      <c r="Y1065" s="41">
        <f>IF(Table1[[#This Row],[Wage Category]]="5%",Table1[[#This Row],[Regular Hourly Wage]]*1.05,IF(Table1[[#This Row],[Wage Category]]="$14.75",14.75,Table1[[#This Row],[Regular Hourly Wage]]))</f>
        <v>14.75</v>
      </c>
      <c r="Z1065" s="41">
        <f>(1+IF(Table1[[#This Row],[Regular Hourly Wage]]=0,0.5,(Table1[[#This Row],[Overtime Hourly Wage]]-Table1[[#This Row],[Regular Hourly Wage]])/Table1[[#This Row],[Regular Hourly Wage]]))*Table1[[#This Row],[Regular Wage Cap]]</f>
        <v>22.125</v>
      </c>
      <c r="AA1065" s="41">
        <f>(1+IF(Table1[[#This Row],[Regular Hourly Wage]]=0,0,(Table1[[#This Row],[Holiday Hourly Wage]]-Table1[[#This Row],[Regular Hourly Wage]])/Table1[[#This Row],[Regular Hourly Wage]]))*Table1[[#This Row],[Regular Wage Cap]]</f>
        <v>14.75</v>
      </c>
      <c r="AB1065" s="41">
        <f>Table1[[#This Row],[Regular Hours3]]*Table1[[#This Row],[Regular Hourly Wage]]</f>
        <v>0</v>
      </c>
      <c r="AC1065" s="41">
        <f>Table1[[#This Row],[OvertimeHours5]]*Table1[[#This Row],[Overtime Hourly Wage]]</f>
        <v>0</v>
      </c>
      <c r="AD1065" s="41">
        <f>Table1[[#This Row],[Holiday Hours7]]*Table1[[#This Row],[Holiday Hourly Wage]]</f>
        <v>0</v>
      </c>
      <c r="AE1065" s="41">
        <f>SUM(Table1[[#This Row],[Regular10]:[Holiday12]])</f>
        <v>0</v>
      </c>
      <c r="AF1065" s="41">
        <f>Table1[[#This Row],[Regular Hours3]]*Table1[[#This Row],[Regular Wage Cap]]</f>
        <v>0</v>
      </c>
      <c r="AG1065" s="41">
        <f>Table1[[#This Row],[OvertimeHours5]]*Table1[[#This Row],[Overtime Wage Cap]]</f>
        <v>0</v>
      </c>
      <c r="AH1065" s="41">
        <f>Table1[[#This Row],[Holiday Hours7]]*Table1[[#This Row],[Holiday Wage Cap]]</f>
        <v>0</v>
      </c>
      <c r="AI1065" s="41">
        <f>SUM(Table1[[#This Row],[Regular]:[Holiday]])</f>
        <v>0</v>
      </c>
      <c r="AJ1065" s="41">
        <f>IF(Table1[[#This Row],[Total]]=0,0,Table1[[#This Row],[Total2]]-Table1[[#This Row],[Total]])</f>
        <v>0</v>
      </c>
      <c r="AK1065" s="41">
        <f>Table1[[#This Row],[Difference]]*Table1[[#This Row],[DDS Funding Percent]]</f>
        <v>0</v>
      </c>
      <c r="AL1065" s="41">
        <f>IF(Table1[[#This Row],[Regular Hourly Wage]]&lt;&gt;0,Table1[[#This Row],[Regular Wage Cap]]-Table1[[#This Row],[Regular Hourly Wage]],0)</f>
        <v>0</v>
      </c>
      <c r="AM1065" s="38"/>
      <c r="AN1065" s="41">
        <f>Table1[[#This Row],[Wage Difference]]*Table1[[#This Row],[Post Wage Increase Time Off Accruals (Hours)]]</f>
        <v>0</v>
      </c>
      <c r="AO1065" s="41">
        <f>Table1[[#This Row],[Min Wage Time Off Accrual Expense]]*Table1[[#This Row],[DDS Funding Percent]]</f>
        <v>0</v>
      </c>
      <c r="AP1065" s="1"/>
      <c r="AQ1065" s="18"/>
    </row>
    <row r="1066" spans="3:43" x14ac:dyDescent="0.25">
      <c r="C1066" s="58"/>
      <c r="D1066" s="57"/>
      <c r="K1066" s="41">
        <f>SUM(Table1[[#This Row],[Regular Wages]],Table1[[#This Row],[OvertimeWages]],Table1[[#This Row],[Holiday Wages]],Table1[[#This Row],[Incentive Payments]])</f>
        <v>0</v>
      </c>
      <c r="L1066" s="38"/>
      <c r="M1066" s="38"/>
      <c r="N1066" s="38"/>
      <c r="O1066" s="38"/>
      <c r="P1066" s="38"/>
      <c r="Q1066" s="38"/>
      <c r="R1066" s="38"/>
      <c r="S1066" s="41">
        <f>SUM(Table1[[#This Row],[Regular Wages2]],Table1[[#This Row],[OvertimeWages4]],Table1[[#This Row],[Holiday Wages6]],Table1[[#This Row],[Incentive Payments8]])</f>
        <v>0</v>
      </c>
      <c r="T1066" s="41">
        <f>SUM(Table1[[#This Row],[Total Pre Min Wage Wages]],Table1[[#This Row],[Total After Min Wage Wages]])</f>
        <v>0</v>
      </c>
      <c r="U1066" s="41">
        <f>IFERROR(IF(OR(Table1[[#This Row],[Regular Hours]]=0,Table1[[#This Row],[Regular Hours]]=""),VLOOKUP(Table1[[#This Row],[Position Title]],startingWages!$A$2:$D$200,2, FALSE),Table1[[#This Row],[Regular Wages]]/Table1[[#This Row],[Regular Hours]]),0)</f>
        <v>0</v>
      </c>
      <c r="V1066" s="41">
        <f>IF(OR(Table1[[#This Row],[OvertimeHours]]="",Table1[[#This Row],[OvertimeHours]]=0),Table1[[#This Row],[Regular Hourly Wage]]*1.5,Table1[[#This Row],[OvertimeWages]]/Table1[[#This Row],[OvertimeHours]])</f>
        <v>0</v>
      </c>
      <c r="W1066" s="41">
        <f>IF(OR(Table1[[#This Row],[Holiday Hours]]="",Table1[[#This Row],[Holiday Hours]]=0),Table1[[#This Row],[Regular Hourly Wage]],Table1[[#This Row],[Holiday Wages]]/Table1[[#This Row],[Holiday Hours]])</f>
        <v>0</v>
      </c>
      <c r="X1066" s="41" t="str">
        <f>IF(Table1[[#This Row],[Regular Hourly Wage]]&lt;14.05,"$14.75",IF(Table1[[#This Row],[Regular Hourly Wage]]&lt;30,"5%","None"))</f>
        <v>$14.75</v>
      </c>
      <c r="Y1066" s="41">
        <f>IF(Table1[[#This Row],[Wage Category]]="5%",Table1[[#This Row],[Regular Hourly Wage]]*1.05,IF(Table1[[#This Row],[Wage Category]]="$14.75",14.75,Table1[[#This Row],[Regular Hourly Wage]]))</f>
        <v>14.75</v>
      </c>
      <c r="Z1066" s="41">
        <f>(1+IF(Table1[[#This Row],[Regular Hourly Wage]]=0,0.5,(Table1[[#This Row],[Overtime Hourly Wage]]-Table1[[#This Row],[Regular Hourly Wage]])/Table1[[#This Row],[Regular Hourly Wage]]))*Table1[[#This Row],[Regular Wage Cap]]</f>
        <v>22.125</v>
      </c>
      <c r="AA1066" s="41">
        <f>(1+IF(Table1[[#This Row],[Regular Hourly Wage]]=0,0,(Table1[[#This Row],[Holiday Hourly Wage]]-Table1[[#This Row],[Regular Hourly Wage]])/Table1[[#This Row],[Regular Hourly Wage]]))*Table1[[#This Row],[Regular Wage Cap]]</f>
        <v>14.75</v>
      </c>
      <c r="AB1066" s="41">
        <f>Table1[[#This Row],[Regular Hours3]]*Table1[[#This Row],[Regular Hourly Wage]]</f>
        <v>0</v>
      </c>
      <c r="AC1066" s="41">
        <f>Table1[[#This Row],[OvertimeHours5]]*Table1[[#This Row],[Overtime Hourly Wage]]</f>
        <v>0</v>
      </c>
      <c r="AD1066" s="41">
        <f>Table1[[#This Row],[Holiday Hours7]]*Table1[[#This Row],[Holiday Hourly Wage]]</f>
        <v>0</v>
      </c>
      <c r="AE1066" s="41">
        <f>SUM(Table1[[#This Row],[Regular10]:[Holiday12]])</f>
        <v>0</v>
      </c>
      <c r="AF1066" s="41">
        <f>Table1[[#This Row],[Regular Hours3]]*Table1[[#This Row],[Regular Wage Cap]]</f>
        <v>0</v>
      </c>
      <c r="AG1066" s="41">
        <f>Table1[[#This Row],[OvertimeHours5]]*Table1[[#This Row],[Overtime Wage Cap]]</f>
        <v>0</v>
      </c>
      <c r="AH1066" s="41">
        <f>Table1[[#This Row],[Holiday Hours7]]*Table1[[#This Row],[Holiday Wage Cap]]</f>
        <v>0</v>
      </c>
      <c r="AI1066" s="41">
        <f>SUM(Table1[[#This Row],[Regular]:[Holiday]])</f>
        <v>0</v>
      </c>
      <c r="AJ1066" s="41">
        <f>IF(Table1[[#This Row],[Total]]=0,0,Table1[[#This Row],[Total2]]-Table1[[#This Row],[Total]])</f>
        <v>0</v>
      </c>
      <c r="AK1066" s="41">
        <f>Table1[[#This Row],[Difference]]*Table1[[#This Row],[DDS Funding Percent]]</f>
        <v>0</v>
      </c>
      <c r="AL1066" s="41">
        <f>IF(Table1[[#This Row],[Regular Hourly Wage]]&lt;&gt;0,Table1[[#This Row],[Regular Wage Cap]]-Table1[[#This Row],[Regular Hourly Wage]],0)</f>
        <v>0</v>
      </c>
      <c r="AM1066" s="38"/>
      <c r="AN1066" s="41">
        <f>Table1[[#This Row],[Wage Difference]]*Table1[[#This Row],[Post Wage Increase Time Off Accruals (Hours)]]</f>
        <v>0</v>
      </c>
      <c r="AO1066" s="41">
        <f>Table1[[#This Row],[Min Wage Time Off Accrual Expense]]*Table1[[#This Row],[DDS Funding Percent]]</f>
        <v>0</v>
      </c>
      <c r="AP1066" s="1"/>
      <c r="AQ1066" s="18"/>
    </row>
    <row r="1067" spans="3:43" x14ac:dyDescent="0.25">
      <c r="C1067" s="58"/>
      <c r="D1067" s="57"/>
      <c r="K1067" s="41">
        <f>SUM(Table1[[#This Row],[Regular Wages]],Table1[[#This Row],[OvertimeWages]],Table1[[#This Row],[Holiday Wages]],Table1[[#This Row],[Incentive Payments]])</f>
        <v>0</v>
      </c>
      <c r="L1067" s="38"/>
      <c r="M1067" s="38"/>
      <c r="N1067" s="38"/>
      <c r="O1067" s="38"/>
      <c r="P1067" s="38"/>
      <c r="Q1067" s="38"/>
      <c r="R1067" s="38"/>
      <c r="S1067" s="41">
        <f>SUM(Table1[[#This Row],[Regular Wages2]],Table1[[#This Row],[OvertimeWages4]],Table1[[#This Row],[Holiday Wages6]],Table1[[#This Row],[Incentive Payments8]])</f>
        <v>0</v>
      </c>
      <c r="T1067" s="41">
        <f>SUM(Table1[[#This Row],[Total Pre Min Wage Wages]],Table1[[#This Row],[Total After Min Wage Wages]])</f>
        <v>0</v>
      </c>
      <c r="U1067" s="41">
        <f>IFERROR(IF(OR(Table1[[#This Row],[Regular Hours]]=0,Table1[[#This Row],[Regular Hours]]=""),VLOOKUP(Table1[[#This Row],[Position Title]],startingWages!$A$2:$D$200,2, FALSE),Table1[[#This Row],[Regular Wages]]/Table1[[#This Row],[Regular Hours]]),0)</f>
        <v>0</v>
      </c>
      <c r="V1067" s="41">
        <f>IF(OR(Table1[[#This Row],[OvertimeHours]]="",Table1[[#This Row],[OvertimeHours]]=0),Table1[[#This Row],[Regular Hourly Wage]]*1.5,Table1[[#This Row],[OvertimeWages]]/Table1[[#This Row],[OvertimeHours]])</f>
        <v>0</v>
      </c>
      <c r="W1067" s="41">
        <f>IF(OR(Table1[[#This Row],[Holiday Hours]]="",Table1[[#This Row],[Holiday Hours]]=0),Table1[[#This Row],[Regular Hourly Wage]],Table1[[#This Row],[Holiday Wages]]/Table1[[#This Row],[Holiday Hours]])</f>
        <v>0</v>
      </c>
      <c r="X1067" s="41" t="str">
        <f>IF(Table1[[#This Row],[Regular Hourly Wage]]&lt;14.05,"$14.75",IF(Table1[[#This Row],[Regular Hourly Wage]]&lt;30,"5%","None"))</f>
        <v>$14.75</v>
      </c>
      <c r="Y1067" s="41">
        <f>IF(Table1[[#This Row],[Wage Category]]="5%",Table1[[#This Row],[Regular Hourly Wage]]*1.05,IF(Table1[[#This Row],[Wage Category]]="$14.75",14.75,Table1[[#This Row],[Regular Hourly Wage]]))</f>
        <v>14.75</v>
      </c>
      <c r="Z1067" s="41">
        <f>(1+IF(Table1[[#This Row],[Regular Hourly Wage]]=0,0.5,(Table1[[#This Row],[Overtime Hourly Wage]]-Table1[[#This Row],[Regular Hourly Wage]])/Table1[[#This Row],[Regular Hourly Wage]]))*Table1[[#This Row],[Regular Wage Cap]]</f>
        <v>22.125</v>
      </c>
      <c r="AA1067" s="41">
        <f>(1+IF(Table1[[#This Row],[Regular Hourly Wage]]=0,0,(Table1[[#This Row],[Holiday Hourly Wage]]-Table1[[#This Row],[Regular Hourly Wage]])/Table1[[#This Row],[Regular Hourly Wage]]))*Table1[[#This Row],[Regular Wage Cap]]</f>
        <v>14.75</v>
      </c>
      <c r="AB1067" s="41">
        <f>Table1[[#This Row],[Regular Hours3]]*Table1[[#This Row],[Regular Hourly Wage]]</f>
        <v>0</v>
      </c>
      <c r="AC1067" s="41">
        <f>Table1[[#This Row],[OvertimeHours5]]*Table1[[#This Row],[Overtime Hourly Wage]]</f>
        <v>0</v>
      </c>
      <c r="AD1067" s="41">
        <f>Table1[[#This Row],[Holiday Hours7]]*Table1[[#This Row],[Holiday Hourly Wage]]</f>
        <v>0</v>
      </c>
      <c r="AE1067" s="41">
        <f>SUM(Table1[[#This Row],[Regular10]:[Holiday12]])</f>
        <v>0</v>
      </c>
      <c r="AF1067" s="41">
        <f>Table1[[#This Row],[Regular Hours3]]*Table1[[#This Row],[Regular Wage Cap]]</f>
        <v>0</v>
      </c>
      <c r="AG1067" s="41">
        <f>Table1[[#This Row],[OvertimeHours5]]*Table1[[#This Row],[Overtime Wage Cap]]</f>
        <v>0</v>
      </c>
      <c r="AH1067" s="41">
        <f>Table1[[#This Row],[Holiday Hours7]]*Table1[[#This Row],[Holiday Wage Cap]]</f>
        <v>0</v>
      </c>
      <c r="AI1067" s="41">
        <f>SUM(Table1[[#This Row],[Regular]:[Holiday]])</f>
        <v>0</v>
      </c>
      <c r="AJ1067" s="41">
        <f>IF(Table1[[#This Row],[Total]]=0,0,Table1[[#This Row],[Total2]]-Table1[[#This Row],[Total]])</f>
        <v>0</v>
      </c>
      <c r="AK1067" s="41">
        <f>Table1[[#This Row],[Difference]]*Table1[[#This Row],[DDS Funding Percent]]</f>
        <v>0</v>
      </c>
      <c r="AL1067" s="41">
        <f>IF(Table1[[#This Row],[Regular Hourly Wage]]&lt;&gt;0,Table1[[#This Row],[Regular Wage Cap]]-Table1[[#This Row],[Regular Hourly Wage]],0)</f>
        <v>0</v>
      </c>
      <c r="AM1067" s="38"/>
      <c r="AN1067" s="41">
        <f>Table1[[#This Row],[Wage Difference]]*Table1[[#This Row],[Post Wage Increase Time Off Accruals (Hours)]]</f>
        <v>0</v>
      </c>
      <c r="AO1067" s="41">
        <f>Table1[[#This Row],[Min Wage Time Off Accrual Expense]]*Table1[[#This Row],[DDS Funding Percent]]</f>
        <v>0</v>
      </c>
      <c r="AP1067" s="1"/>
      <c r="AQ1067" s="18"/>
    </row>
    <row r="1068" spans="3:43" x14ac:dyDescent="0.25">
      <c r="C1068" s="58"/>
      <c r="D1068" s="57"/>
      <c r="K1068" s="41">
        <f>SUM(Table1[[#This Row],[Regular Wages]],Table1[[#This Row],[OvertimeWages]],Table1[[#This Row],[Holiday Wages]],Table1[[#This Row],[Incentive Payments]])</f>
        <v>0</v>
      </c>
      <c r="L1068" s="38"/>
      <c r="M1068" s="38"/>
      <c r="N1068" s="38"/>
      <c r="O1068" s="38"/>
      <c r="P1068" s="38"/>
      <c r="Q1068" s="38"/>
      <c r="R1068" s="38"/>
      <c r="S1068" s="41">
        <f>SUM(Table1[[#This Row],[Regular Wages2]],Table1[[#This Row],[OvertimeWages4]],Table1[[#This Row],[Holiday Wages6]],Table1[[#This Row],[Incentive Payments8]])</f>
        <v>0</v>
      </c>
      <c r="T1068" s="41">
        <f>SUM(Table1[[#This Row],[Total Pre Min Wage Wages]],Table1[[#This Row],[Total After Min Wage Wages]])</f>
        <v>0</v>
      </c>
      <c r="U1068" s="41">
        <f>IFERROR(IF(OR(Table1[[#This Row],[Regular Hours]]=0,Table1[[#This Row],[Regular Hours]]=""),VLOOKUP(Table1[[#This Row],[Position Title]],startingWages!$A$2:$D$200,2, FALSE),Table1[[#This Row],[Regular Wages]]/Table1[[#This Row],[Regular Hours]]),0)</f>
        <v>0</v>
      </c>
      <c r="V1068" s="41">
        <f>IF(OR(Table1[[#This Row],[OvertimeHours]]="",Table1[[#This Row],[OvertimeHours]]=0),Table1[[#This Row],[Regular Hourly Wage]]*1.5,Table1[[#This Row],[OvertimeWages]]/Table1[[#This Row],[OvertimeHours]])</f>
        <v>0</v>
      </c>
      <c r="W1068" s="41">
        <f>IF(OR(Table1[[#This Row],[Holiday Hours]]="",Table1[[#This Row],[Holiday Hours]]=0),Table1[[#This Row],[Regular Hourly Wage]],Table1[[#This Row],[Holiday Wages]]/Table1[[#This Row],[Holiday Hours]])</f>
        <v>0</v>
      </c>
      <c r="X1068" s="41" t="str">
        <f>IF(Table1[[#This Row],[Regular Hourly Wage]]&lt;14.05,"$14.75",IF(Table1[[#This Row],[Regular Hourly Wage]]&lt;30,"5%","None"))</f>
        <v>$14.75</v>
      </c>
      <c r="Y1068" s="41">
        <f>IF(Table1[[#This Row],[Wage Category]]="5%",Table1[[#This Row],[Regular Hourly Wage]]*1.05,IF(Table1[[#This Row],[Wage Category]]="$14.75",14.75,Table1[[#This Row],[Regular Hourly Wage]]))</f>
        <v>14.75</v>
      </c>
      <c r="Z1068" s="41">
        <f>(1+IF(Table1[[#This Row],[Regular Hourly Wage]]=0,0.5,(Table1[[#This Row],[Overtime Hourly Wage]]-Table1[[#This Row],[Regular Hourly Wage]])/Table1[[#This Row],[Regular Hourly Wage]]))*Table1[[#This Row],[Regular Wage Cap]]</f>
        <v>22.125</v>
      </c>
      <c r="AA1068" s="41">
        <f>(1+IF(Table1[[#This Row],[Regular Hourly Wage]]=0,0,(Table1[[#This Row],[Holiday Hourly Wage]]-Table1[[#This Row],[Regular Hourly Wage]])/Table1[[#This Row],[Regular Hourly Wage]]))*Table1[[#This Row],[Regular Wage Cap]]</f>
        <v>14.75</v>
      </c>
      <c r="AB1068" s="41">
        <f>Table1[[#This Row],[Regular Hours3]]*Table1[[#This Row],[Regular Hourly Wage]]</f>
        <v>0</v>
      </c>
      <c r="AC1068" s="41">
        <f>Table1[[#This Row],[OvertimeHours5]]*Table1[[#This Row],[Overtime Hourly Wage]]</f>
        <v>0</v>
      </c>
      <c r="AD1068" s="41">
        <f>Table1[[#This Row],[Holiday Hours7]]*Table1[[#This Row],[Holiday Hourly Wage]]</f>
        <v>0</v>
      </c>
      <c r="AE1068" s="41">
        <f>SUM(Table1[[#This Row],[Regular10]:[Holiday12]])</f>
        <v>0</v>
      </c>
      <c r="AF1068" s="41">
        <f>Table1[[#This Row],[Regular Hours3]]*Table1[[#This Row],[Regular Wage Cap]]</f>
        <v>0</v>
      </c>
      <c r="AG1068" s="41">
        <f>Table1[[#This Row],[OvertimeHours5]]*Table1[[#This Row],[Overtime Wage Cap]]</f>
        <v>0</v>
      </c>
      <c r="AH1068" s="41">
        <f>Table1[[#This Row],[Holiday Hours7]]*Table1[[#This Row],[Holiday Wage Cap]]</f>
        <v>0</v>
      </c>
      <c r="AI1068" s="41">
        <f>SUM(Table1[[#This Row],[Regular]:[Holiday]])</f>
        <v>0</v>
      </c>
      <c r="AJ1068" s="41">
        <f>IF(Table1[[#This Row],[Total]]=0,0,Table1[[#This Row],[Total2]]-Table1[[#This Row],[Total]])</f>
        <v>0</v>
      </c>
      <c r="AK1068" s="41">
        <f>Table1[[#This Row],[Difference]]*Table1[[#This Row],[DDS Funding Percent]]</f>
        <v>0</v>
      </c>
      <c r="AL1068" s="41">
        <f>IF(Table1[[#This Row],[Regular Hourly Wage]]&lt;&gt;0,Table1[[#This Row],[Regular Wage Cap]]-Table1[[#This Row],[Regular Hourly Wage]],0)</f>
        <v>0</v>
      </c>
      <c r="AM1068" s="38"/>
      <c r="AN1068" s="41">
        <f>Table1[[#This Row],[Wage Difference]]*Table1[[#This Row],[Post Wage Increase Time Off Accruals (Hours)]]</f>
        <v>0</v>
      </c>
      <c r="AO1068" s="41">
        <f>Table1[[#This Row],[Min Wage Time Off Accrual Expense]]*Table1[[#This Row],[DDS Funding Percent]]</f>
        <v>0</v>
      </c>
      <c r="AP1068" s="1"/>
      <c r="AQ1068" s="18"/>
    </row>
    <row r="1069" spans="3:43" x14ac:dyDescent="0.25">
      <c r="C1069" s="58"/>
      <c r="D1069" s="57"/>
      <c r="K1069" s="41">
        <f>SUM(Table1[[#This Row],[Regular Wages]],Table1[[#This Row],[OvertimeWages]],Table1[[#This Row],[Holiday Wages]],Table1[[#This Row],[Incentive Payments]])</f>
        <v>0</v>
      </c>
      <c r="L1069" s="38"/>
      <c r="M1069" s="38"/>
      <c r="N1069" s="38"/>
      <c r="O1069" s="38"/>
      <c r="P1069" s="38"/>
      <c r="Q1069" s="38"/>
      <c r="R1069" s="38"/>
      <c r="S1069" s="41">
        <f>SUM(Table1[[#This Row],[Regular Wages2]],Table1[[#This Row],[OvertimeWages4]],Table1[[#This Row],[Holiday Wages6]],Table1[[#This Row],[Incentive Payments8]])</f>
        <v>0</v>
      </c>
      <c r="T1069" s="41">
        <f>SUM(Table1[[#This Row],[Total Pre Min Wage Wages]],Table1[[#This Row],[Total After Min Wage Wages]])</f>
        <v>0</v>
      </c>
      <c r="U1069" s="41">
        <f>IFERROR(IF(OR(Table1[[#This Row],[Regular Hours]]=0,Table1[[#This Row],[Regular Hours]]=""),VLOOKUP(Table1[[#This Row],[Position Title]],startingWages!$A$2:$D$200,2, FALSE),Table1[[#This Row],[Regular Wages]]/Table1[[#This Row],[Regular Hours]]),0)</f>
        <v>0</v>
      </c>
      <c r="V1069" s="41">
        <f>IF(OR(Table1[[#This Row],[OvertimeHours]]="",Table1[[#This Row],[OvertimeHours]]=0),Table1[[#This Row],[Regular Hourly Wage]]*1.5,Table1[[#This Row],[OvertimeWages]]/Table1[[#This Row],[OvertimeHours]])</f>
        <v>0</v>
      </c>
      <c r="W1069" s="41">
        <f>IF(OR(Table1[[#This Row],[Holiday Hours]]="",Table1[[#This Row],[Holiday Hours]]=0),Table1[[#This Row],[Regular Hourly Wage]],Table1[[#This Row],[Holiday Wages]]/Table1[[#This Row],[Holiday Hours]])</f>
        <v>0</v>
      </c>
      <c r="X1069" s="41" t="str">
        <f>IF(Table1[[#This Row],[Regular Hourly Wage]]&lt;14.05,"$14.75",IF(Table1[[#This Row],[Regular Hourly Wage]]&lt;30,"5%","None"))</f>
        <v>$14.75</v>
      </c>
      <c r="Y1069" s="41">
        <f>IF(Table1[[#This Row],[Wage Category]]="5%",Table1[[#This Row],[Regular Hourly Wage]]*1.05,IF(Table1[[#This Row],[Wage Category]]="$14.75",14.75,Table1[[#This Row],[Regular Hourly Wage]]))</f>
        <v>14.75</v>
      </c>
      <c r="Z1069" s="41">
        <f>(1+IF(Table1[[#This Row],[Regular Hourly Wage]]=0,0.5,(Table1[[#This Row],[Overtime Hourly Wage]]-Table1[[#This Row],[Regular Hourly Wage]])/Table1[[#This Row],[Regular Hourly Wage]]))*Table1[[#This Row],[Regular Wage Cap]]</f>
        <v>22.125</v>
      </c>
      <c r="AA1069" s="41">
        <f>(1+IF(Table1[[#This Row],[Regular Hourly Wage]]=0,0,(Table1[[#This Row],[Holiday Hourly Wage]]-Table1[[#This Row],[Regular Hourly Wage]])/Table1[[#This Row],[Regular Hourly Wage]]))*Table1[[#This Row],[Regular Wage Cap]]</f>
        <v>14.75</v>
      </c>
      <c r="AB1069" s="41">
        <f>Table1[[#This Row],[Regular Hours3]]*Table1[[#This Row],[Regular Hourly Wage]]</f>
        <v>0</v>
      </c>
      <c r="AC1069" s="41">
        <f>Table1[[#This Row],[OvertimeHours5]]*Table1[[#This Row],[Overtime Hourly Wage]]</f>
        <v>0</v>
      </c>
      <c r="AD1069" s="41">
        <f>Table1[[#This Row],[Holiday Hours7]]*Table1[[#This Row],[Holiday Hourly Wage]]</f>
        <v>0</v>
      </c>
      <c r="AE1069" s="41">
        <f>SUM(Table1[[#This Row],[Regular10]:[Holiday12]])</f>
        <v>0</v>
      </c>
      <c r="AF1069" s="41">
        <f>Table1[[#This Row],[Regular Hours3]]*Table1[[#This Row],[Regular Wage Cap]]</f>
        <v>0</v>
      </c>
      <c r="AG1069" s="41">
        <f>Table1[[#This Row],[OvertimeHours5]]*Table1[[#This Row],[Overtime Wage Cap]]</f>
        <v>0</v>
      </c>
      <c r="AH1069" s="41">
        <f>Table1[[#This Row],[Holiday Hours7]]*Table1[[#This Row],[Holiday Wage Cap]]</f>
        <v>0</v>
      </c>
      <c r="AI1069" s="41">
        <f>SUM(Table1[[#This Row],[Regular]:[Holiday]])</f>
        <v>0</v>
      </c>
      <c r="AJ1069" s="41">
        <f>IF(Table1[[#This Row],[Total]]=0,0,Table1[[#This Row],[Total2]]-Table1[[#This Row],[Total]])</f>
        <v>0</v>
      </c>
      <c r="AK1069" s="41">
        <f>Table1[[#This Row],[Difference]]*Table1[[#This Row],[DDS Funding Percent]]</f>
        <v>0</v>
      </c>
      <c r="AL1069" s="41">
        <f>IF(Table1[[#This Row],[Regular Hourly Wage]]&lt;&gt;0,Table1[[#This Row],[Regular Wage Cap]]-Table1[[#This Row],[Regular Hourly Wage]],0)</f>
        <v>0</v>
      </c>
      <c r="AM1069" s="38"/>
      <c r="AN1069" s="41">
        <f>Table1[[#This Row],[Wage Difference]]*Table1[[#This Row],[Post Wage Increase Time Off Accruals (Hours)]]</f>
        <v>0</v>
      </c>
      <c r="AO1069" s="41">
        <f>Table1[[#This Row],[Min Wage Time Off Accrual Expense]]*Table1[[#This Row],[DDS Funding Percent]]</f>
        <v>0</v>
      </c>
      <c r="AP1069" s="1"/>
      <c r="AQ1069" s="18"/>
    </row>
    <row r="1070" spans="3:43" x14ac:dyDescent="0.25">
      <c r="C1070" s="58"/>
      <c r="D1070" s="57"/>
      <c r="K1070" s="41">
        <f>SUM(Table1[[#This Row],[Regular Wages]],Table1[[#This Row],[OvertimeWages]],Table1[[#This Row],[Holiday Wages]],Table1[[#This Row],[Incentive Payments]])</f>
        <v>0</v>
      </c>
      <c r="L1070" s="38"/>
      <c r="M1070" s="38"/>
      <c r="N1070" s="38"/>
      <c r="O1070" s="38"/>
      <c r="P1070" s="38"/>
      <c r="Q1070" s="38"/>
      <c r="R1070" s="38"/>
      <c r="S1070" s="41">
        <f>SUM(Table1[[#This Row],[Regular Wages2]],Table1[[#This Row],[OvertimeWages4]],Table1[[#This Row],[Holiday Wages6]],Table1[[#This Row],[Incentive Payments8]])</f>
        <v>0</v>
      </c>
      <c r="T1070" s="41">
        <f>SUM(Table1[[#This Row],[Total Pre Min Wage Wages]],Table1[[#This Row],[Total After Min Wage Wages]])</f>
        <v>0</v>
      </c>
      <c r="U1070" s="41">
        <f>IFERROR(IF(OR(Table1[[#This Row],[Regular Hours]]=0,Table1[[#This Row],[Regular Hours]]=""),VLOOKUP(Table1[[#This Row],[Position Title]],startingWages!$A$2:$D$200,2, FALSE),Table1[[#This Row],[Regular Wages]]/Table1[[#This Row],[Regular Hours]]),0)</f>
        <v>0</v>
      </c>
      <c r="V1070" s="41">
        <f>IF(OR(Table1[[#This Row],[OvertimeHours]]="",Table1[[#This Row],[OvertimeHours]]=0),Table1[[#This Row],[Regular Hourly Wage]]*1.5,Table1[[#This Row],[OvertimeWages]]/Table1[[#This Row],[OvertimeHours]])</f>
        <v>0</v>
      </c>
      <c r="W1070" s="41">
        <f>IF(OR(Table1[[#This Row],[Holiday Hours]]="",Table1[[#This Row],[Holiday Hours]]=0),Table1[[#This Row],[Regular Hourly Wage]],Table1[[#This Row],[Holiday Wages]]/Table1[[#This Row],[Holiday Hours]])</f>
        <v>0</v>
      </c>
      <c r="X1070" s="41" t="str">
        <f>IF(Table1[[#This Row],[Regular Hourly Wage]]&lt;14.05,"$14.75",IF(Table1[[#This Row],[Regular Hourly Wage]]&lt;30,"5%","None"))</f>
        <v>$14.75</v>
      </c>
      <c r="Y1070" s="41">
        <f>IF(Table1[[#This Row],[Wage Category]]="5%",Table1[[#This Row],[Regular Hourly Wage]]*1.05,IF(Table1[[#This Row],[Wage Category]]="$14.75",14.75,Table1[[#This Row],[Regular Hourly Wage]]))</f>
        <v>14.75</v>
      </c>
      <c r="Z1070" s="41">
        <f>(1+IF(Table1[[#This Row],[Regular Hourly Wage]]=0,0.5,(Table1[[#This Row],[Overtime Hourly Wage]]-Table1[[#This Row],[Regular Hourly Wage]])/Table1[[#This Row],[Regular Hourly Wage]]))*Table1[[#This Row],[Regular Wage Cap]]</f>
        <v>22.125</v>
      </c>
      <c r="AA1070" s="41">
        <f>(1+IF(Table1[[#This Row],[Regular Hourly Wage]]=0,0,(Table1[[#This Row],[Holiday Hourly Wage]]-Table1[[#This Row],[Regular Hourly Wage]])/Table1[[#This Row],[Regular Hourly Wage]]))*Table1[[#This Row],[Regular Wage Cap]]</f>
        <v>14.75</v>
      </c>
      <c r="AB1070" s="41">
        <f>Table1[[#This Row],[Regular Hours3]]*Table1[[#This Row],[Regular Hourly Wage]]</f>
        <v>0</v>
      </c>
      <c r="AC1070" s="41">
        <f>Table1[[#This Row],[OvertimeHours5]]*Table1[[#This Row],[Overtime Hourly Wage]]</f>
        <v>0</v>
      </c>
      <c r="AD1070" s="41">
        <f>Table1[[#This Row],[Holiday Hours7]]*Table1[[#This Row],[Holiday Hourly Wage]]</f>
        <v>0</v>
      </c>
      <c r="AE1070" s="41">
        <f>SUM(Table1[[#This Row],[Regular10]:[Holiday12]])</f>
        <v>0</v>
      </c>
      <c r="AF1070" s="41">
        <f>Table1[[#This Row],[Regular Hours3]]*Table1[[#This Row],[Regular Wage Cap]]</f>
        <v>0</v>
      </c>
      <c r="AG1070" s="41">
        <f>Table1[[#This Row],[OvertimeHours5]]*Table1[[#This Row],[Overtime Wage Cap]]</f>
        <v>0</v>
      </c>
      <c r="AH1070" s="41">
        <f>Table1[[#This Row],[Holiday Hours7]]*Table1[[#This Row],[Holiday Wage Cap]]</f>
        <v>0</v>
      </c>
      <c r="AI1070" s="41">
        <f>SUM(Table1[[#This Row],[Regular]:[Holiday]])</f>
        <v>0</v>
      </c>
      <c r="AJ1070" s="41">
        <f>IF(Table1[[#This Row],[Total]]=0,0,Table1[[#This Row],[Total2]]-Table1[[#This Row],[Total]])</f>
        <v>0</v>
      </c>
      <c r="AK1070" s="41">
        <f>Table1[[#This Row],[Difference]]*Table1[[#This Row],[DDS Funding Percent]]</f>
        <v>0</v>
      </c>
      <c r="AL1070" s="41">
        <f>IF(Table1[[#This Row],[Regular Hourly Wage]]&lt;&gt;0,Table1[[#This Row],[Regular Wage Cap]]-Table1[[#This Row],[Regular Hourly Wage]],0)</f>
        <v>0</v>
      </c>
      <c r="AM1070" s="38"/>
      <c r="AN1070" s="41">
        <f>Table1[[#This Row],[Wage Difference]]*Table1[[#This Row],[Post Wage Increase Time Off Accruals (Hours)]]</f>
        <v>0</v>
      </c>
      <c r="AO1070" s="41">
        <f>Table1[[#This Row],[Min Wage Time Off Accrual Expense]]*Table1[[#This Row],[DDS Funding Percent]]</f>
        <v>0</v>
      </c>
      <c r="AP1070" s="1"/>
      <c r="AQ1070" s="18"/>
    </row>
    <row r="1071" spans="3:43" x14ac:dyDescent="0.25">
      <c r="C1071" s="58"/>
      <c r="D1071" s="57"/>
      <c r="K1071" s="41">
        <f>SUM(Table1[[#This Row],[Regular Wages]],Table1[[#This Row],[OvertimeWages]],Table1[[#This Row],[Holiday Wages]],Table1[[#This Row],[Incentive Payments]])</f>
        <v>0</v>
      </c>
      <c r="L1071" s="38"/>
      <c r="M1071" s="38"/>
      <c r="N1071" s="38"/>
      <c r="O1071" s="38"/>
      <c r="P1071" s="38"/>
      <c r="Q1071" s="38"/>
      <c r="R1071" s="38"/>
      <c r="S1071" s="41">
        <f>SUM(Table1[[#This Row],[Regular Wages2]],Table1[[#This Row],[OvertimeWages4]],Table1[[#This Row],[Holiday Wages6]],Table1[[#This Row],[Incentive Payments8]])</f>
        <v>0</v>
      </c>
      <c r="T1071" s="41">
        <f>SUM(Table1[[#This Row],[Total Pre Min Wage Wages]],Table1[[#This Row],[Total After Min Wage Wages]])</f>
        <v>0</v>
      </c>
      <c r="U1071" s="41">
        <f>IFERROR(IF(OR(Table1[[#This Row],[Regular Hours]]=0,Table1[[#This Row],[Regular Hours]]=""),VLOOKUP(Table1[[#This Row],[Position Title]],startingWages!$A$2:$D$200,2, FALSE),Table1[[#This Row],[Regular Wages]]/Table1[[#This Row],[Regular Hours]]),0)</f>
        <v>0</v>
      </c>
      <c r="V1071" s="41">
        <f>IF(OR(Table1[[#This Row],[OvertimeHours]]="",Table1[[#This Row],[OvertimeHours]]=0),Table1[[#This Row],[Regular Hourly Wage]]*1.5,Table1[[#This Row],[OvertimeWages]]/Table1[[#This Row],[OvertimeHours]])</f>
        <v>0</v>
      </c>
      <c r="W1071" s="41">
        <f>IF(OR(Table1[[#This Row],[Holiday Hours]]="",Table1[[#This Row],[Holiday Hours]]=0),Table1[[#This Row],[Regular Hourly Wage]],Table1[[#This Row],[Holiday Wages]]/Table1[[#This Row],[Holiday Hours]])</f>
        <v>0</v>
      </c>
      <c r="X1071" s="41" t="str">
        <f>IF(Table1[[#This Row],[Regular Hourly Wage]]&lt;14.05,"$14.75",IF(Table1[[#This Row],[Regular Hourly Wage]]&lt;30,"5%","None"))</f>
        <v>$14.75</v>
      </c>
      <c r="Y1071" s="41">
        <f>IF(Table1[[#This Row],[Wage Category]]="5%",Table1[[#This Row],[Regular Hourly Wage]]*1.05,IF(Table1[[#This Row],[Wage Category]]="$14.75",14.75,Table1[[#This Row],[Regular Hourly Wage]]))</f>
        <v>14.75</v>
      </c>
      <c r="Z1071" s="41">
        <f>(1+IF(Table1[[#This Row],[Regular Hourly Wage]]=0,0.5,(Table1[[#This Row],[Overtime Hourly Wage]]-Table1[[#This Row],[Regular Hourly Wage]])/Table1[[#This Row],[Regular Hourly Wage]]))*Table1[[#This Row],[Regular Wage Cap]]</f>
        <v>22.125</v>
      </c>
      <c r="AA1071" s="41">
        <f>(1+IF(Table1[[#This Row],[Regular Hourly Wage]]=0,0,(Table1[[#This Row],[Holiday Hourly Wage]]-Table1[[#This Row],[Regular Hourly Wage]])/Table1[[#This Row],[Regular Hourly Wage]]))*Table1[[#This Row],[Regular Wage Cap]]</f>
        <v>14.75</v>
      </c>
      <c r="AB1071" s="41">
        <f>Table1[[#This Row],[Regular Hours3]]*Table1[[#This Row],[Regular Hourly Wage]]</f>
        <v>0</v>
      </c>
      <c r="AC1071" s="41">
        <f>Table1[[#This Row],[OvertimeHours5]]*Table1[[#This Row],[Overtime Hourly Wage]]</f>
        <v>0</v>
      </c>
      <c r="AD1071" s="41">
        <f>Table1[[#This Row],[Holiday Hours7]]*Table1[[#This Row],[Holiday Hourly Wage]]</f>
        <v>0</v>
      </c>
      <c r="AE1071" s="41">
        <f>SUM(Table1[[#This Row],[Regular10]:[Holiday12]])</f>
        <v>0</v>
      </c>
      <c r="AF1071" s="41">
        <f>Table1[[#This Row],[Regular Hours3]]*Table1[[#This Row],[Regular Wage Cap]]</f>
        <v>0</v>
      </c>
      <c r="AG1071" s="41">
        <f>Table1[[#This Row],[OvertimeHours5]]*Table1[[#This Row],[Overtime Wage Cap]]</f>
        <v>0</v>
      </c>
      <c r="AH1071" s="41">
        <f>Table1[[#This Row],[Holiday Hours7]]*Table1[[#This Row],[Holiday Wage Cap]]</f>
        <v>0</v>
      </c>
      <c r="AI1071" s="41">
        <f>SUM(Table1[[#This Row],[Regular]:[Holiday]])</f>
        <v>0</v>
      </c>
      <c r="AJ1071" s="41">
        <f>IF(Table1[[#This Row],[Total]]=0,0,Table1[[#This Row],[Total2]]-Table1[[#This Row],[Total]])</f>
        <v>0</v>
      </c>
      <c r="AK1071" s="41">
        <f>Table1[[#This Row],[Difference]]*Table1[[#This Row],[DDS Funding Percent]]</f>
        <v>0</v>
      </c>
      <c r="AL1071" s="41">
        <f>IF(Table1[[#This Row],[Regular Hourly Wage]]&lt;&gt;0,Table1[[#This Row],[Regular Wage Cap]]-Table1[[#This Row],[Regular Hourly Wage]],0)</f>
        <v>0</v>
      </c>
      <c r="AM1071" s="38"/>
      <c r="AN1071" s="41">
        <f>Table1[[#This Row],[Wage Difference]]*Table1[[#This Row],[Post Wage Increase Time Off Accruals (Hours)]]</f>
        <v>0</v>
      </c>
      <c r="AO1071" s="41">
        <f>Table1[[#This Row],[Min Wage Time Off Accrual Expense]]*Table1[[#This Row],[DDS Funding Percent]]</f>
        <v>0</v>
      </c>
      <c r="AP1071" s="1"/>
      <c r="AQ1071" s="18"/>
    </row>
    <row r="1072" spans="3:43" x14ac:dyDescent="0.25">
      <c r="C1072" s="58"/>
      <c r="D1072" s="57"/>
      <c r="K1072" s="41">
        <f>SUM(Table1[[#This Row],[Regular Wages]],Table1[[#This Row],[OvertimeWages]],Table1[[#This Row],[Holiday Wages]],Table1[[#This Row],[Incentive Payments]])</f>
        <v>0</v>
      </c>
      <c r="L1072" s="38"/>
      <c r="M1072" s="38"/>
      <c r="N1072" s="38"/>
      <c r="O1072" s="38"/>
      <c r="P1072" s="38"/>
      <c r="Q1072" s="38"/>
      <c r="R1072" s="38"/>
      <c r="S1072" s="41">
        <f>SUM(Table1[[#This Row],[Regular Wages2]],Table1[[#This Row],[OvertimeWages4]],Table1[[#This Row],[Holiday Wages6]],Table1[[#This Row],[Incentive Payments8]])</f>
        <v>0</v>
      </c>
      <c r="T1072" s="41">
        <f>SUM(Table1[[#This Row],[Total Pre Min Wage Wages]],Table1[[#This Row],[Total After Min Wage Wages]])</f>
        <v>0</v>
      </c>
      <c r="U1072" s="41">
        <f>IFERROR(IF(OR(Table1[[#This Row],[Regular Hours]]=0,Table1[[#This Row],[Regular Hours]]=""),VLOOKUP(Table1[[#This Row],[Position Title]],startingWages!$A$2:$D$200,2, FALSE),Table1[[#This Row],[Regular Wages]]/Table1[[#This Row],[Regular Hours]]),0)</f>
        <v>0</v>
      </c>
      <c r="V1072" s="41">
        <f>IF(OR(Table1[[#This Row],[OvertimeHours]]="",Table1[[#This Row],[OvertimeHours]]=0),Table1[[#This Row],[Regular Hourly Wage]]*1.5,Table1[[#This Row],[OvertimeWages]]/Table1[[#This Row],[OvertimeHours]])</f>
        <v>0</v>
      </c>
      <c r="W1072" s="41">
        <f>IF(OR(Table1[[#This Row],[Holiday Hours]]="",Table1[[#This Row],[Holiday Hours]]=0),Table1[[#This Row],[Regular Hourly Wage]],Table1[[#This Row],[Holiday Wages]]/Table1[[#This Row],[Holiday Hours]])</f>
        <v>0</v>
      </c>
      <c r="X1072" s="41" t="str">
        <f>IF(Table1[[#This Row],[Regular Hourly Wage]]&lt;14.05,"$14.75",IF(Table1[[#This Row],[Regular Hourly Wage]]&lt;30,"5%","None"))</f>
        <v>$14.75</v>
      </c>
      <c r="Y1072" s="41">
        <f>IF(Table1[[#This Row],[Wage Category]]="5%",Table1[[#This Row],[Regular Hourly Wage]]*1.05,IF(Table1[[#This Row],[Wage Category]]="$14.75",14.75,Table1[[#This Row],[Regular Hourly Wage]]))</f>
        <v>14.75</v>
      </c>
      <c r="Z1072" s="41">
        <f>(1+IF(Table1[[#This Row],[Regular Hourly Wage]]=0,0.5,(Table1[[#This Row],[Overtime Hourly Wage]]-Table1[[#This Row],[Regular Hourly Wage]])/Table1[[#This Row],[Regular Hourly Wage]]))*Table1[[#This Row],[Regular Wage Cap]]</f>
        <v>22.125</v>
      </c>
      <c r="AA1072" s="41">
        <f>(1+IF(Table1[[#This Row],[Regular Hourly Wage]]=0,0,(Table1[[#This Row],[Holiday Hourly Wage]]-Table1[[#This Row],[Regular Hourly Wage]])/Table1[[#This Row],[Regular Hourly Wage]]))*Table1[[#This Row],[Regular Wage Cap]]</f>
        <v>14.75</v>
      </c>
      <c r="AB1072" s="41">
        <f>Table1[[#This Row],[Regular Hours3]]*Table1[[#This Row],[Regular Hourly Wage]]</f>
        <v>0</v>
      </c>
      <c r="AC1072" s="41">
        <f>Table1[[#This Row],[OvertimeHours5]]*Table1[[#This Row],[Overtime Hourly Wage]]</f>
        <v>0</v>
      </c>
      <c r="AD1072" s="41">
        <f>Table1[[#This Row],[Holiday Hours7]]*Table1[[#This Row],[Holiday Hourly Wage]]</f>
        <v>0</v>
      </c>
      <c r="AE1072" s="41">
        <f>SUM(Table1[[#This Row],[Regular10]:[Holiday12]])</f>
        <v>0</v>
      </c>
      <c r="AF1072" s="41">
        <f>Table1[[#This Row],[Regular Hours3]]*Table1[[#This Row],[Regular Wage Cap]]</f>
        <v>0</v>
      </c>
      <c r="AG1072" s="41">
        <f>Table1[[#This Row],[OvertimeHours5]]*Table1[[#This Row],[Overtime Wage Cap]]</f>
        <v>0</v>
      </c>
      <c r="AH1072" s="41">
        <f>Table1[[#This Row],[Holiday Hours7]]*Table1[[#This Row],[Holiday Wage Cap]]</f>
        <v>0</v>
      </c>
      <c r="AI1072" s="41">
        <f>SUM(Table1[[#This Row],[Regular]:[Holiday]])</f>
        <v>0</v>
      </c>
      <c r="AJ1072" s="41">
        <f>IF(Table1[[#This Row],[Total]]=0,0,Table1[[#This Row],[Total2]]-Table1[[#This Row],[Total]])</f>
        <v>0</v>
      </c>
      <c r="AK1072" s="41">
        <f>Table1[[#This Row],[Difference]]*Table1[[#This Row],[DDS Funding Percent]]</f>
        <v>0</v>
      </c>
      <c r="AL1072" s="41">
        <f>IF(Table1[[#This Row],[Regular Hourly Wage]]&lt;&gt;0,Table1[[#This Row],[Regular Wage Cap]]-Table1[[#This Row],[Regular Hourly Wage]],0)</f>
        <v>0</v>
      </c>
      <c r="AM1072" s="38"/>
      <c r="AN1072" s="41">
        <f>Table1[[#This Row],[Wage Difference]]*Table1[[#This Row],[Post Wage Increase Time Off Accruals (Hours)]]</f>
        <v>0</v>
      </c>
      <c r="AO1072" s="41">
        <f>Table1[[#This Row],[Min Wage Time Off Accrual Expense]]*Table1[[#This Row],[DDS Funding Percent]]</f>
        <v>0</v>
      </c>
      <c r="AP1072" s="1"/>
      <c r="AQ1072" s="18"/>
    </row>
    <row r="1073" spans="3:43" x14ac:dyDescent="0.25">
      <c r="C1073" s="58"/>
      <c r="D1073" s="57"/>
      <c r="K1073" s="41">
        <f>SUM(Table1[[#This Row],[Regular Wages]],Table1[[#This Row],[OvertimeWages]],Table1[[#This Row],[Holiday Wages]],Table1[[#This Row],[Incentive Payments]])</f>
        <v>0</v>
      </c>
      <c r="L1073" s="38"/>
      <c r="M1073" s="38"/>
      <c r="N1073" s="38"/>
      <c r="O1073" s="38"/>
      <c r="P1073" s="38"/>
      <c r="Q1073" s="38"/>
      <c r="R1073" s="38"/>
      <c r="S1073" s="41">
        <f>SUM(Table1[[#This Row],[Regular Wages2]],Table1[[#This Row],[OvertimeWages4]],Table1[[#This Row],[Holiday Wages6]],Table1[[#This Row],[Incentive Payments8]])</f>
        <v>0</v>
      </c>
      <c r="T1073" s="41">
        <f>SUM(Table1[[#This Row],[Total Pre Min Wage Wages]],Table1[[#This Row],[Total After Min Wage Wages]])</f>
        <v>0</v>
      </c>
      <c r="U1073" s="41">
        <f>IFERROR(IF(OR(Table1[[#This Row],[Regular Hours]]=0,Table1[[#This Row],[Regular Hours]]=""),VLOOKUP(Table1[[#This Row],[Position Title]],startingWages!$A$2:$D$200,2, FALSE),Table1[[#This Row],[Regular Wages]]/Table1[[#This Row],[Regular Hours]]),0)</f>
        <v>0</v>
      </c>
      <c r="V1073" s="41">
        <f>IF(OR(Table1[[#This Row],[OvertimeHours]]="",Table1[[#This Row],[OvertimeHours]]=0),Table1[[#This Row],[Regular Hourly Wage]]*1.5,Table1[[#This Row],[OvertimeWages]]/Table1[[#This Row],[OvertimeHours]])</f>
        <v>0</v>
      </c>
      <c r="W1073" s="41">
        <f>IF(OR(Table1[[#This Row],[Holiday Hours]]="",Table1[[#This Row],[Holiday Hours]]=0),Table1[[#This Row],[Regular Hourly Wage]],Table1[[#This Row],[Holiday Wages]]/Table1[[#This Row],[Holiday Hours]])</f>
        <v>0</v>
      </c>
      <c r="X1073" s="41" t="str">
        <f>IF(Table1[[#This Row],[Regular Hourly Wage]]&lt;14.05,"$14.75",IF(Table1[[#This Row],[Regular Hourly Wage]]&lt;30,"5%","None"))</f>
        <v>$14.75</v>
      </c>
      <c r="Y1073" s="41">
        <f>IF(Table1[[#This Row],[Wage Category]]="5%",Table1[[#This Row],[Regular Hourly Wage]]*1.05,IF(Table1[[#This Row],[Wage Category]]="$14.75",14.75,Table1[[#This Row],[Regular Hourly Wage]]))</f>
        <v>14.75</v>
      </c>
      <c r="Z1073" s="41">
        <f>(1+IF(Table1[[#This Row],[Regular Hourly Wage]]=0,0.5,(Table1[[#This Row],[Overtime Hourly Wage]]-Table1[[#This Row],[Regular Hourly Wage]])/Table1[[#This Row],[Regular Hourly Wage]]))*Table1[[#This Row],[Regular Wage Cap]]</f>
        <v>22.125</v>
      </c>
      <c r="AA1073" s="41">
        <f>(1+IF(Table1[[#This Row],[Regular Hourly Wage]]=0,0,(Table1[[#This Row],[Holiday Hourly Wage]]-Table1[[#This Row],[Regular Hourly Wage]])/Table1[[#This Row],[Regular Hourly Wage]]))*Table1[[#This Row],[Regular Wage Cap]]</f>
        <v>14.75</v>
      </c>
      <c r="AB1073" s="41">
        <f>Table1[[#This Row],[Regular Hours3]]*Table1[[#This Row],[Regular Hourly Wage]]</f>
        <v>0</v>
      </c>
      <c r="AC1073" s="41">
        <f>Table1[[#This Row],[OvertimeHours5]]*Table1[[#This Row],[Overtime Hourly Wage]]</f>
        <v>0</v>
      </c>
      <c r="AD1073" s="41">
        <f>Table1[[#This Row],[Holiday Hours7]]*Table1[[#This Row],[Holiday Hourly Wage]]</f>
        <v>0</v>
      </c>
      <c r="AE1073" s="41">
        <f>SUM(Table1[[#This Row],[Regular10]:[Holiday12]])</f>
        <v>0</v>
      </c>
      <c r="AF1073" s="41">
        <f>Table1[[#This Row],[Regular Hours3]]*Table1[[#This Row],[Regular Wage Cap]]</f>
        <v>0</v>
      </c>
      <c r="AG1073" s="41">
        <f>Table1[[#This Row],[OvertimeHours5]]*Table1[[#This Row],[Overtime Wage Cap]]</f>
        <v>0</v>
      </c>
      <c r="AH1073" s="41">
        <f>Table1[[#This Row],[Holiday Hours7]]*Table1[[#This Row],[Holiday Wage Cap]]</f>
        <v>0</v>
      </c>
      <c r="AI1073" s="41">
        <f>SUM(Table1[[#This Row],[Regular]:[Holiday]])</f>
        <v>0</v>
      </c>
      <c r="AJ1073" s="41">
        <f>IF(Table1[[#This Row],[Total]]=0,0,Table1[[#This Row],[Total2]]-Table1[[#This Row],[Total]])</f>
        <v>0</v>
      </c>
      <c r="AK1073" s="41">
        <f>Table1[[#This Row],[Difference]]*Table1[[#This Row],[DDS Funding Percent]]</f>
        <v>0</v>
      </c>
      <c r="AL1073" s="41">
        <f>IF(Table1[[#This Row],[Regular Hourly Wage]]&lt;&gt;0,Table1[[#This Row],[Regular Wage Cap]]-Table1[[#This Row],[Regular Hourly Wage]],0)</f>
        <v>0</v>
      </c>
      <c r="AM1073" s="38"/>
      <c r="AN1073" s="41">
        <f>Table1[[#This Row],[Wage Difference]]*Table1[[#This Row],[Post Wage Increase Time Off Accruals (Hours)]]</f>
        <v>0</v>
      </c>
      <c r="AO1073" s="41">
        <f>Table1[[#This Row],[Min Wage Time Off Accrual Expense]]*Table1[[#This Row],[DDS Funding Percent]]</f>
        <v>0</v>
      </c>
      <c r="AP1073" s="1"/>
      <c r="AQ1073" s="18"/>
    </row>
    <row r="1074" spans="3:43" x14ac:dyDescent="0.25">
      <c r="C1074" s="58"/>
      <c r="D1074" s="57"/>
      <c r="K1074" s="41">
        <f>SUM(Table1[[#This Row],[Regular Wages]],Table1[[#This Row],[OvertimeWages]],Table1[[#This Row],[Holiday Wages]],Table1[[#This Row],[Incentive Payments]])</f>
        <v>0</v>
      </c>
      <c r="L1074" s="38"/>
      <c r="M1074" s="38"/>
      <c r="N1074" s="38"/>
      <c r="O1074" s="38"/>
      <c r="P1074" s="38"/>
      <c r="Q1074" s="38"/>
      <c r="R1074" s="38"/>
      <c r="S1074" s="41">
        <f>SUM(Table1[[#This Row],[Regular Wages2]],Table1[[#This Row],[OvertimeWages4]],Table1[[#This Row],[Holiday Wages6]],Table1[[#This Row],[Incentive Payments8]])</f>
        <v>0</v>
      </c>
      <c r="T1074" s="41">
        <f>SUM(Table1[[#This Row],[Total Pre Min Wage Wages]],Table1[[#This Row],[Total After Min Wage Wages]])</f>
        <v>0</v>
      </c>
      <c r="U1074" s="41">
        <f>IFERROR(IF(OR(Table1[[#This Row],[Regular Hours]]=0,Table1[[#This Row],[Regular Hours]]=""),VLOOKUP(Table1[[#This Row],[Position Title]],startingWages!$A$2:$D$200,2, FALSE),Table1[[#This Row],[Regular Wages]]/Table1[[#This Row],[Regular Hours]]),0)</f>
        <v>0</v>
      </c>
      <c r="V1074" s="41">
        <f>IF(OR(Table1[[#This Row],[OvertimeHours]]="",Table1[[#This Row],[OvertimeHours]]=0),Table1[[#This Row],[Regular Hourly Wage]]*1.5,Table1[[#This Row],[OvertimeWages]]/Table1[[#This Row],[OvertimeHours]])</f>
        <v>0</v>
      </c>
      <c r="W1074" s="41">
        <f>IF(OR(Table1[[#This Row],[Holiday Hours]]="",Table1[[#This Row],[Holiday Hours]]=0),Table1[[#This Row],[Regular Hourly Wage]],Table1[[#This Row],[Holiday Wages]]/Table1[[#This Row],[Holiday Hours]])</f>
        <v>0</v>
      </c>
      <c r="X1074" s="41" t="str">
        <f>IF(Table1[[#This Row],[Regular Hourly Wage]]&lt;14.05,"$14.75",IF(Table1[[#This Row],[Regular Hourly Wage]]&lt;30,"5%","None"))</f>
        <v>$14.75</v>
      </c>
      <c r="Y1074" s="41">
        <f>IF(Table1[[#This Row],[Wage Category]]="5%",Table1[[#This Row],[Regular Hourly Wage]]*1.05,IF(Table1[[#This Row],[Wage Category]]="$14.75",14.75,Table1[[#This Row],[Regular Hourly Wage]]))</f>
        <v>14.75</v>
      </c>
      <c r="Z1074" s="41">
        <f>(1+IF(Table1[[#This Row],[Regular Hourly Wage]]=0,0.5,(Table1[[#This Row],[Overtime Hourly Wage]]-Table1[[#This Row],[Regular Hourly Wage]])/Table1[[#This Row],[Regular Hourly Wage]]))*Table1[[#This Row],[Regular Wage Cap]]</f>
        <v>22.125</v>
      </c>
      <c r="AA1074" s="41">
        <f>(1+IF(Table1[[#This Row],[Regular Hourly Wage]]=0,0,(Table1[[#This Row],[Holiday Hourly Wage]]-Table1[[#This Row],[Regular Hourly Wage]])/Table1[[#This Row],[Regular Hourly Wage]]))*Table1[[#This Row],[Regular Wage Cap]]</f>
        <v>14.75</v>
      </c>
      <c r="AB1074" s="41">
        <f>Table1[[#This Row],[Regular Hours3]]*Table1[[#This Row],[Regular Hourly Wage]]</f>
        <v>0</v>
      </c>
      <c r="AC1074" s="41">
        <f>Table1[[#This Row],[OvertimeHours5]]*Table1[[#This Row],[Overtime Hourly Wage]]</f>
        <v>0</v>
      </c>
      <c r="AD1074" s="41">
        <f>Table1[[#This Row],[Holiday Hours7]]*Table1[[#This Row],[Holiday Hourly Wage]]</f>
        <v>0</v>
      </c>
      <c r="AE1074" s="41">
        <f>SUM(Table1[[#This Row],[Regular10]:[Holiday12]])</f>
        <v>0</v>
      </c>
      <c r="AF1074" s="41">
        <f>Table1[[#This Row],[Regular Hours3]]*Table1[[#This Row],[Regular Wage Cap]]</f>
        <v>0</v>
      </c>
      <c r="AG1074" s="41">
        <f>Table1[[#This Row],[OvertimeHours5]]*Table1[[#This Row],[Overtime Wage Cap]]</f>
        <v>0</v>
      </c>
      <c r="AH1074" s="41">
        <f>Table1[[#This Row],[Holiday Hours7]]*Table1[[#This Row],[Holiday Wage Cap]]</f>
        <v>0</v>
      </c>
      <c r="AI1074" s="41">
        <f>SUM(Table1[[#This Row],[Regular]:[Holiday]])</f>
        <v>0</v>
      </c>
      <c r="AJ1074" s="41">
        <f>IF(Table1[[#This Row],[Total]]=0,0,Table1[[#This Row],[Total2]]-Table1[[#This Row],[Total]])</f>
        <v>0</v>
      </c>
      <c r="AK1074" s="41">
        <f>Table1[[#This Row],[Difference]]*Table1[[#This Row],[DDS Funding Percent]]</f>
        <v>0</v>
      </c>
      <c r="AL1074" s="41">
        <f>IF(Table1[[#This Row],[Regular Hourly Wage]]&lt;&gt;0,Table1[[#This Row],[Regular Wage Cap]]-Table1[[#This Row],[Regular Hourly Wage]],0)</f>
        <v>0</v>
      </c>
      <c r="AM1074" s="38"/>
      <c r="AN1074" s="41">
        <f>Table1[[#This Row],[Wage Difference]]*Table1[[#This Row],[Post Wage Increase Time Off Accruals (Hours)]]</f>
        <v>0</v>
      </c>
      <c r="AO1074" s="41">
        <f>Table1[[#This Row],[Min Wage Time Off Accrual Expense]]*Table1[[#This Row],[DDS Funding Percent]]</f>
        <v>0</v>
      </c>
      <c r="AP1074" s="1"/>
      <c r="AQ1074" s="18"/>
    </row>
    <row r="1075" spans="3:43" x14ac:dyDescent="0.25">
      <c r="C1075" s="58"/>
      <c r="D1075" s="57"/>
      <c r="K1075" s="41">
        <f>SUM(Table1[[#This Row],[Regular Wages]],Table1[[#This Row],[OvertimeWages]],Table1[[#This Row],[Holiday Wages]],Table1[[#This Row],[Incentive Payments]])</f>
        <v>0</v>
      </c>
      <c r="L1075" s="38"/>
      <c r="M1075" s="38"/>
      <c r="N1075" s="38"/>
      <c r="O1075" s="38"/>
      <c r="P1075" s="38"/>
      <c r="Q1075" s="38"/>
      <c r="R1075" s="38"/>
      <c r="S1075" s="41">
        <f>SUM(Table1[[#This Row],[Regular Wages2]],Table1[[#This Row],[OvertimeWages4]],Table1[[#This Row],[Holiday Wages6]],Table1[[#This Row],[Incentive Payments8]])</f>
        <v>0</v>
      </c>
      <c r="T1075" s="41">
        <f>SUM(Table1[[#This Row],[Total Pre Min Wage Wages]],Table1[[#This Row],[Total After Min Wage Wages]])</f>
        <v>0</v>
      </c>
      <c r="U1075" s="41">
        <f>IFERROR(IF(OR(Table1[[#This Row],[Regular Hours]]=0,Table1[[#This Row],[Regular Hours]]=""),VLOOKUP(Table1[[#This Row],[Position Title]],startingWages!$A$2:$D$200,2, FALSE),Table1[[#This Row],[Regular Wages]]/Table1[[#This Row],[Regular Hours]]),0)</f>
        <v>0</v>
      </c>
      <c r="V1075" s="41">
        <f>IF(OR(Table1[[#This Row],[OvertimeHours]]="",Table1[[#This Row],[OvertimeHours]]=0),Table1[[#This Row],[Regular Hourly Wage]]*1.5,Table1[[#This Row],[OvertimeWages]]/Table1[[#This Row],[OvertimeHours]])</f>
        <v>0</v>
      </c>
      <c r="W1075" s="41">
        <f>IF(OR(Table1[[#This Row],[Holiday Hours]]="",Table1[[#This Row],[Holiday Hours]]=0),Table1[[#This Row],[Regular Hourly Wage]],Table1[[#This Row],[Holiday Wages]]/Table1[[#This Row],[Holiday Hours]])</f>
        <v>0</v>
      </c>
      <c r="X1075" s="41" t="str">
        <f>IF(Table1[[#This Row],[Regular Hourly Wage]]&lt;14.05,"$14.75",IF(Table1[[#This Row],[Regular Hourly Wage]]&lt;30,"5%","None"))</f>
        <v>$14.75</v>
      </c>
      <c r="Y1075" s="41">
        <f>IF(Table1[[#This Row],[Wage Category]]="5%",Table1[[#This Row],[Regular Hourly Wage]]*1.05,IF(Table1[[#This Row],[Wage Category]]="$14.75",14.75,Table1[[#This Row],[Regular Hourly Wage]]))</f>
        <v>14.75</v>
      </c>
      <c r="Z1075" s="41">
        <f>(1+IF(Table1[[#This Row],[Regular Hourly Wage]]=0,0.5,(Table1[[#This Row],[Overtime Hourly Wage]]-Table1[[#This Row],[Regular Hourly Wage]])/Table1[[#This Row],[Regular Hourly Wage]]))*Table1[[#This Row],[Regular Wage Cap]]</f>
        <v>22.125</v>
      </c>
      <c r="AA1075" s="41">
        <f>(1+IF(Table1[[#This Row],[Regular Hourly Wage]]=0,0,(Table1[[#This Row],[Holiday Hourly Wage]]-Table1[[#This Row],[Regular Hourly Wage]])/Table1[[#This Row],[Regular Hourly Wage]]))*Table1[[#This Row],[Regular Wage Cap]]</f>
        <v>14.75</v>
      </c>
      <c r="AB1075" s="41">
        <f>Table1[[#This Row],[Regular Hours3]]*Table1[[#This Row],[Regular Hourly Wage]]</f>
        <v>0</v>
      </c>
      <c r="AC1075" s="41">
        <f>Table1[[#This Row],[OvertimeHours5]]*Table1[[#This Row],[Overtime Hourly Wage]]</f>
        <v>0</v>
      </c>
      <c r="AD1075" s="41">
        <f>Table1[[#This Row],[Holiday Hours7]]*Table1[[#This Row],[Holiday Hourly Wage]]</f>
        <v>0</v>
      </c>
      <c r="AE1075" s="41">
        <f>SUM(Table1[[#This Row],[Regular10]:[Holiday12]])</f>
        <v>0</v>
      </c>
      <c r="AF1075" s="41">
        <f>Table1[[#This Row],[Regular Hours3]]*Table1[[#This Row],[Regular Wage Cap]]</f>
        <v>0</v>
      </c>
      <c r="AG1075" s="41">
        <f>Table1[[#This Row],[OvertimeHours5]]*Table1[[#This Row],[Overtime Wage Cap]]</f>
        <v>0</v>
      </c>
      <c r="AH1075" s="41">
        <f>Table1[[#This Row],[Holiday Hours7]]*Table1[[#This Row],[Holiday Wage Cap]]</f>
        <v>0</v>
      </c>
      <c r="AI1075" s="41">
        <f>SUM(Table1[[#This Row],[Regular]:[Holiday]])</f>
        <v>0</v>
      </c>
      <c r="AJ1075" s="41">
        <f>IF(Table1[[#This Row],[Total]]=0,0,Table1[[#This Row],[Total2]]-Table1[[#This Row],[Total]])</f>
        <v>0</v>
      </c>
      <c r="AK1075" s="41">
        <f>Table1[[#This Row],[Difference]]*Table1[[#This Row],[DDS Funding Percent]]</f>
        <v>0</v>
      </c>
      <c r="AL1075" s="41">
        <f>IF(Table1[[#This Row],[Regular Hourly Wage]]&lt;&gt;0,Table1[[#This Row],[Regular Wage Cap]]-Table1[[#This Row],[Regular Hourly Wage]],0)</f>
        <v>0</v>
      </c>
      <c r="AM1075" s="38"/>
      <c r="AN1075" s="41">
        <f>Table1[[#This Row],[Wage Difference]]*Table1[[#This Row],[Post Wage Increase Time Off Accruals (Hours)]]</f>
        <v>0</v>
      </c>
      <c r="AO1075" s="41">
        <f>Table1[[#This Row],[Min Wage Time Off Accrual Expense]]*Table1[[#This Row],[DDS Funding Percent]]</f>
        <v>0</v>
      </c>
      <c r="AP1075" s="1"/>
      <c r="AQ1075" s="18"/>
    </row>
    <row r="1076" spans="3:43" x14ac:dyDescent="0.25">
      <c r="C1076" s="58"/>
      <c r="D1076" s="57"/>
      <c r="K1076" s="41">
        <f>SUM(Table1[[#This Row],[Regular Wages]],Table1[[#This Row],[OvertimeWages]],Table1[[#This Row],[Holiday Wages]],Table1[[#This Row],[Incentive Payments]])</f>
        <v>0</v>
      </c>
      <c r="L1076" s="38"/>
      <c r="M1076" s="38"/>
      <c r="N1076" s="38"/>
      <c r="O1076" s="38"/>
      <c r="P1076" s="38"/>
      <c r="Q1076" s="38"/>
      <c r="R1076" s="38"/>
      <c r="S1076" s="41">
        <f>SUM(Table1[[#This Row],[Regular Wages2]],Table1[[#This Row],[OvertimeWages4]],Table1[[#This Row],[Holiday Wages6]],Table1[[#This Row],[Incentive Payments8]])</f>
        <v>0</v>
      </c>
      <c r="T1076" s="41">
        <f>SUM(Table1[[#This Row],[Total Pre Min Wage Wages]],Table1[[#This Row],[Total After Min Wage Wages]])</f>
        <v>0</v>
      </c>
      <c r="U1076" s="41">
        <f>IFERROR(IF(OR(Table1[[#This Row],[Regular Hours]]=0,Table1[[#This Row],[Regular Hours]]=""),VLOOKUP(Table1[[#This Row],[Position Title]],startingWages!$A$2:$D$200,2, FALSE),Table1[[#This Row],[Regular Wages]]/Table1[[#This Row],[Regular Hours]]),0)</f>
        <v>0</v>
      </c>
      <c r="V1076" s="41">
        <f>IF(OR(Table1[[#This Row],[OvertimeHours]]="",Table1[[#This Row],[OvertimeHours]]=0),Table1[[#This Row],[Regular Hourly Wage]]*1.5,Table1[[#This Row],[OvertimeWages]]/Table1[[#This Row],[OvertimeHours]])</f>
        <v>0</v>
      </c>
      <c r="W1076" s="41">
        <f>IF(OR(Table1[[#This Row],[Holiday Hours]]="",Table1[[#This Row],[Holiday Hours]]=0),Table1[[#This Row],[Regular Hourly Wage]],Table1[[#This Row],[Holiday Wages]]/Table1[[#This Row],[Holiday Hours]])</f>
        <v>0</v>
      </c>
      <c r="X1076" s="41" t="str">
        <f>IF(Table1[[#This Row],[Regular Hourly Wage]]&lt;14.05,"$14.75",IF(Table1[[#This Row],[Regular Hourly Wage]]&lt;30,"5%","None"))</f>
        <v>$14.75</v>
      </c>
      <c r="Y1076" s="41">
        <f>IF(Table1[[#This Row],[Wage Category]]="5%",Table1[[#This Row],[Regular Hourly Wage]]*1.05,IF(Table1[[#This Row],[Wage Category]]="$14.75",14.75,Table1[[#This Row],[Regular Hourly Wage]]))</f>
        <v>14.75</v>
      </c>
      <c r="Z1076" s="41">
        <f>(1+IF(Table1[[#This Row],[Regular Hourly Wage]]=0,0.5,(Table1[[#This Row],[Overtime Hourly Wage]]-Table1[[#This Row],[Regular Hourly Wage]])/Table1[[#This Row],[Regular Hourly Wage]]))*Table1[[#This Row],[Regular Wage Cap]]</f>
        <v>22.125</v>
      </c>
      <c r="AA1076" s="41">
        <f>(1+IF(Table1[[#This Row],[Regular Hourly Wage]]=0,0,(Table1[[#This Row],[Holiday Hourly Wage]]-Table1[[#This Row],[Regular Hourly Wage]])/Table1[[#This Row],[Regular Hourly Wage]]))*Table1[[#This Row],[Regular Wage Cap]]</f>
        <v>14.75</v>
      </c>
      <c r="AB1076" s="41">
        <f>Table1[[#This Row],[Regular Hours3]]*Table1[[#This Row],[Regular Hourly Wage]]</f>
        <v>0</v>
      </c>
      <c r="AC1076" s="41">
        <f>Table1[[#This Row],[OvertimeHours5]]*Table1[[#This Row],[Overtime Hourly Wage]]</f>
        <v>0</v>
      </c>
      <c r="AD1076" s="41">
        <f>Table1[[#This Row],[Holiday Hours7]]*Table1[[#This Row],[Holiday Hourly Wage]]</f>
        <v>0</v>
      </c>
      <c r="AE1076" s="41">
        <f>SUM(Table1[[#This Row],[Regular10]:[Holiday12]])</f>
        <v>0</v>
      </c>
      <c r="AF1076" s="41">
        <f>Table1[[#This Row],[Regular Hours3]]*Table1[[#This Row],[Regular Wage Cap]]</f>
        <v>0</v>
      </c>
      <c r="AG1076" s="41">
        <f>Table1[[#This Row],[OvertimeHours5]]*Table1[[#This Row],[Overtime Wage Cap]]</f>
        <v>0</v>
      </c>
      <c r="AH1076" s="41">
        <f>Table1[[#This Row],[Holiday Hours7]]*Table1[[#This Row],[Holiday Wage Cap]]</f>
        <v>0</v>
      </c>
      <c r="AI1076" s="41">
        <f>SUM(Table1[[#This Row],[Regular]:[Holiday]])</f>
        <v>0</v>
      </c>
      <c r="AJ1076" s="41">
        <f>IF(Table1[[#This Row],[Total]]=0,0,Table1[[#This Row],[Total2]]-Table1[[#This Row],[Total]])</f>
        <v>0</v>
      </c>
      <c r="AK1076" s="41">
        <f>Table1[[#This Row],[Difference]]*Table1[[#This Row],[DDS Funding Percent]]</f>
        <v>0</v>
      </c>
      <c r="AL1076" s="41">
        <f>IF(Table1[[#This Row],[Regular Hourly Wage]]&lt;&gt;0,Table1[[#This Row],[Regular Wage Cap]]-Table1[[#This Row],[Regular Hourly Wage]],0)</f>
        <v>0</v>
      </c>
      <c r="AM1076" s="38"/>
      <c r="AN1076" s="41">
        <f>Table1[[#This Row],[Wage Difference]]*Table1[[#This Row],[Post Wage Increase Time Off Accruals (Hours)]]</f>
        <v>0</v>
      </c>
      <c r="AO1076" s="41">
        <f>Table1[[#This Row],[Min Wage Time Off Accrual Expense]]*Table1[[#This Row],[DDS Funding Percent]]</f>
        <v>0</v>
      </c>
      <c r="AP1076" s="1"/>
      <c r="AQ1076" s="18"/>
    </row>
    <row r="1077" spans="3:43" x14ac:dyDescent="0.25">
      <c r="C1077" s="58"/>
      <c r="D1077" s="57"/>
      <c r="K1077" s="41">
        <f>SUM(Table1[[#This Row],[Regular Wages]],Table1[[#This Row],[OvertimeWages]],Table1[[#This Row],[Holiday Wages]],Table1[[#This Row],[Incentive Payments]])</f>
        <v>0</v>
      </c>
      <c r="L1077" s="38"/>
      <c r="M1077" s="38"/>
      <c r="N1077" s="38"/>
      <c r="O1077" s="38"/>
      <c r="P1077" s="38"/>
      <c r="Q1077" s="38"/>
      <c r="R1077" s="38"/>
      <c r="S1077" s="41">
        <f>SUM(Table1[[#This Row],[Regular Wages2]],Table1[[#This Row],[OvertimeWages4]],Table1[[#This Row],[Holiday Wages6]],Table1[[#This Row],[Incentive Payments8]])</f>
        <v>0</v>
      </c>
      <c r="T1077" s="41">
        <f>SUM(Table1[[#This Row],[Total Pre Min Wage Wages]],Table1[[#This Row],[Total After Min Wage Wages]])</f>
        <v>0</v>
      </c>
      <c r="U1077" s="41">
        <f>IFERROR(IF(OR(Table1[[#This Row],[Regular Hours]]=0,Table1[[#This Row],[Regular Hours]]=""),VLOOKUP(Table1[[#This Row],[Position Title]],startingWages!$A$2:$D$200,2, FALSE),Table1[[#This Row],[Regular Wages]]/Table1[[#This Row],[Regular Hours]]),0)</f>
        <v>0</v>
      </c>
      <c r="V1077" s="41">
        <f>IF(OR(Table1[[#This Row],[OvertimeHours]]="",Table1[[#This Row],[OvertimeHours]]=0),Table1[[#This Row],[Regular Hourly Wage]]*1.5,Table1[[#This Row],[OvertimeWages]]/Table1[[#This Row],[OvertimeHours]])</f>
        <v>0</v>
      </c>
      <c r="W1077" s="41">
        <f>IF(OR(Table1[[#This Row],[Holiday Hours]]="",Table1[[#This Row],[Holiday Hours]]=0),Table1[[#This Row],[Regular Hourly Wage]],Table1[[#This Row],[Holiday Wages]]/Table1[[#This Row],[Holiday Hours]])</f>
        <v>0</v>
      </c>
      <c r="X1077" s="41" t="str">
        <f>IF(Table1[[#This Row],[Regular Hourly Wage]]&lt;14.05,"$14.75",IF(Table1[[#This Row],[Regular Hourly Wage]]&lt;30,"5%","None"))</f>
        <v>$14.75</v>
      </c>
      <c r="Y1077" s="41">
        <f>IF(Table1[[#This Row],[Wage Category]]="5%",Table1[[#This Row],[Regular Hourly Wage]]*1.05,IF(Table1[[#This Row],[Wage Category]]="$14.75",14.75,Table1[[#This Row],[Regular Hourly Wage]]))</f>
        <v>14.75</v>
      </c>
      <c r="Z1077" s="41">
        <f>(1+IF(Table1[[#This Row],[Regular Hourly Wage]]=0,0.5,(Table1[[#This Row],[Overtime Hourly Wage]]-Table1[[#This Row],[Regular Hourly Wage]])/Table1[[#This Row],[Regular Hourly Wage]]))*Table1[[#This Row],[Regular Wage Cap]]</f>
        <v>22.125</v>
      </c>
      <c r="AA1077" s="41">
        <f>(1+IF(Table1[[#This Row],[Regular Hourly Wage]]=0,0,(Table1[[#This Row],[Holiday Hourly Wage]]-Table1[[#This Row],[Regular Hourly Wage]])/Table1[[#This Row],[Regular Hourly Wage]]))*Table1[[#This Row],[Regular Wage Cap]]</f>
        <v>14.75</v>
      </c>
      <c r="AB1077" s="41">
        <f>Table1[[#This Row],[Regular Hours3]]*Table1[[#This Row],[Regular Hourly Wage]]</f>
        <v>0</v>
      </c>
      <c r="AC1077" s="41">
        <f>Table1[[#This Row],[OvertimeHours5]]*Table1[[#This Row],[Overtime Hourly Wage]]</f>
        <v>0</v>
      </c>
      <c r="AD1077" s="41">
        <f>Table1[[#This Row],[Holiday Hours7]]*Table1[[#This Row],[Holiday Hourly Wage]]</f>
        <v>0</v>
      </c>
      <c r="AE1077" s="41">
        <f>SUM(Table1[[#This Row],[Regular10]:[Holiday12]])</f>
        <v>0</v>
      </c>
      <c r="AF1077" s="41">
        <f>Table1[[#This Row],[Regular Hours3]]*Table1[[#This Row],[Regular Wage Cap]]</f>
        <v>0</v>
      </c>
      <c r="AG1077" s="41">
        <f>Table1[[#This Row],[OvertimeHours5]]*Table1[[#This Row],[Overtime Wage Cap]]</f>
        <v>0</v>
      </c>
      <c r="AH1077" s="41">
        <f>Table1[[#This Row],[Holiday Hours7]]*Table1[[#This Row],[Holiday Wage Cap]]</f>
        <v>0</v>
      </c>
      <c r="AI1077" s="41">
        <f>SUM(Table1[[#This Row],[Regular]:[Holiday]])</f>
        <v>0</v>
      </c>
      <c r="AJ1077" s="41">
        <f>IF(Table1[[#This Row],[Total]]=0,0,Table1[[#This Row],[Total2]]-Table1[[#This Row],[Total]])</f>
        <v>0</v>
      </c>
      <c r="AK1077" s="41">
        <f>Table1[[#This Row],[Difference]]*Table1[[#This Row],[DDS Funding Percent]]</f>
        <v>0</v>
      </c>
      <c r="AL1077" s="41">
        <f>IF(Table1[[#This Row],[Regular Hourly Wage]]&lt;&gt;0,Table1[[#This Row],[Regular Wage Cap]]-Table1[[#This Row],[Regular Hourly Wage]],0)</f>
        <v>0</v>
      </c>
      <c r="AM1077" s="38"/>
      <c r="AN1077" s="41">
        <f>Table1[[#This Row],[Wage Difference]]*Table1[[#This Row],[Post Wage Increase Time Off Accruals (Hours)]]</f>
        <v>0</v>
      </c>
      <c r="AO1077" s="41">
        <f>Table1[[#This Row],[Min Wage Time Off Accrual Expense]]*Table1[[#This Row],[DDS Funding Percent]]</f>
        <v>0</v>
      </c>
      <c r="AP1077" s="1"/>
      <c r="AQ1077" s="18"/>
    </row>
    <row r="1078" spans="3:43" x14ac:dyDescent="0.25">
      <c r="C1078" s="58"/>
      <c r="D1078" s="57"/>
      <c r="K1078" s="41">
        <f>SUM(Table1[[#This Row],[Regular Wages]],Table1[[#This Row],[OvertimeWages]],Table1[[#This Row],[Holiday Wages]],Table1[[#This Row],[Incentive Payments]])</f>
        <v>0</v>
      </c>
      <c r="L1078" s="38"/>
      <c r="M1078" s="38"/>
      <c r="N1078" s="38"/>
      <c r="O1078" s="38"/>
      <c r="P1078" s="38"/>
      <c r="Q1078" s="38"/>
      <c r="R1078" s="38"/>
      <c r="S1078" s="41">
        <f>SUM(Table1[[#This Row],[Regular Wages2]],Table1[[#This Row],[OvertimeWages4]],Table1[[#This Row],[Holiday Wages6]],Table1[[#This Row],[Incentive Payments8]])</f>
        <v>0</v>
      </c>
      <c r="T1078" s="41">
        <f>SUM(Table1[[#This Row],[Total Pre Min Wage Wages]],Table1[[#This Row],[Total After Min Wage Wages]])</f>
        <v>0</v>
      </c>
      <c r="U1078" s="41">
        <f>IFERROR(IF(OR(Table1[[#This Row],[Regular Hours]]=0,Table1[[#This Row],[Regular Hours]]=""),VLOOKUP(Table1[[#This Row],[Position Title]],startingWages!$A$2:$D$200,2, FALSE),Table1[[#This Row],[Regular Wages]]/Table1[[#This Row],[Regular Hours]]),0)</f>
        <v>0</v>
      </c>
      <c r="V1078" s="41">
        <f>IF(OR(Table1[[#This Row],[OvertimeHours]]="",Table1[[#This Row],[OvertimeHours]]=0),Table1[[#This Row],[Regular Hourly Wage]]*1.5,Table1[[#This Row],[OvertimeWages]]/Table1[[#This Row],[OvertimeHours]])</f>
        <v>0</v>
      </c>
      <c r="W1078" s="41">
        <f>IF(OR(Table1[[#This Row],[Holiday Hours]]="",Table1[[#This Row],[Holiday Hours]]=0),Table1[[#This Row],[Regular Hourly Wage]],Table1[[#This Row],[Holiday Wages]]/Table1[[#This Row],[Holiday Hours]])</f>
        <v>0</v>
      </c>
      <c r="X1078" s="41" t="str">
        <f>IF(Table1[[#This Row],[Regular Hourly Wage]]&lt;14.05,"$14.75",IF(Table1[[#This Row],[Regular Hourly Wage]]&lt;30,"5%","None"))</f>
        <v>$14.75</v>
      </c>
      <c r="Y1078" s="41">
        <f>IF(Table1[[#This Row],[Wage Category]]="5%",Table1[[#This Row],[Regular Hourly Wage]]*1.05,IF(Table1[[#This Row],[Wage Category]]="$14.75",14.75,Table1[[#This Row],[Regular Hourly Wage]]))</f>
        <v>14.75</v>
      </c>
      <c r="Z1078" s="41">
        <f>(1+IF(Table1[[#This Row],[Regular Hourly Wage]]=0,0.5,(Table1[[#This Row],[Overtime Hourly Wage]]-Table1[[#This Row],[Regular Hourly Wage]])/Table1[[#This Row],[Regular Hourly Wage]]))*Table1[[#This Row],[Regular Wage Cap]]</f>
        <v>22.125</v>
      </c>
      <c r="AA1078" s="41">
        <f>(1+IF(Table1[[#This Row],[Regular Hourly Wage]]=0,0,(Table1[[#This Row],[Holiday Hourly Wage]]-Table1[[#This Row],[Regular Hourly Wage]])/Table1[[#This Row],[Regular Hourly Wage]]))*Table1[[#This Row],[Regular Wage Cap]]</f>
        <v>14.75</v>
      </c>
      <c r="AB1078" s="41">
        <f>Table1[[#This Row],[Regular Hours3]]*Table1[[#This Row],[Regular Hourly Wage]]</f>
        <v>0</v>
      </c>
      <c r="AC1078" s="41">
        <f>Table1[[#This Row],[OvertimeHours5]]*Table1[[#This Row],[Overtime Hourly Wage]]</f>
        <v>0</v>
      </c>
      <c r="AD1078" s="41">
        <f>Table1[[#This Row],[Holiday Hours7]]*Table1[[#This Row],[Holiday Hourly Wage]]</f>
        <v>0</v>
      </c>
      <c r="AE1078" s="41">
        <f>SUM(Table1[[#This Row],[Regular10]:[Holiday12]])</f>
        <v>0</v>
      </c>
      <c r="AF1078" s="41">
        <f>Table1[[#This Row],[Regular Hours3]]*Table1[[#This Row],[Regular Wage Cap]]</f>
        <v>0</v>
      </c>
      <c r="AG1078" s="41">
        <f>Table1[[#This Row],[OvertimeHours5]]*Table1[[#This Row],[Overtime Wage Cap]]</f>
        <v>0</v>
      </c>
      <c r="AH1078" s="41">
        <f>Table1[[#This Row],[Holiday Hours7]]*Table1[[#This Row],[Holiday Wage Cap]]</f>
        <v>0</v>
      </c>
      <c r="AI1078" s="41">
        <f>SUM(Table1[[#This Row],[Regular]:[Holiday]])</f>
        <v>0</v>
      </c>
      <c r="AJ1078" s="41">
        <f>IF(Table1[[#This Row],[Total]]=0,0,Table1[[#This Row],[Total2]]-Table1[[#This Row],[Total]])</f>
        <v>0</v>
      </c>
      <c r="AK1078" s="41">
        <f>Table1[[#This Row],[Difference]]*Table1[[#This Row],[DDS Funding Percent]]</f>
        <v>0</v>
      </c>
      <c r="AL1078" s="41">
        <f>IF(Table1[[#This Row],[Regular Hourly Wage]]&lt;&gt;0,Table1[[#This Row],[Regular Wage Cap]]-Table1[[#This Row],[Regular Hourly Wage]],0)</f>
        <v>0</v>
      </c>
      <c r="AM1078" s="38"/>
      <c r="AN1078" s="41">
        <f>Table1[[#This Row],[Wage Difference]]*Table1[[#This Row],[Post Wage Increase Time Off Accruals (Hours)]]</f>
        <v>0</v>
      </c>
      <c r="AO1078" s="41">
        <f>Table1[[#This Row],[Min Wage Time Off Accrual Expense]]*Table1[[#This Row],[DDS Funding Percent]]</f>
        <v>0</v>
      </c>
      <c r="AP1078" s="1"/>
      <c r="AQ1078" s="18"/>
    </row>
    <row r="1079" spans="3:43" x14ac:dyDescent="0.25">
      <c r="C1079" s="58"/>
      <c r="D1079" s="57"/>
      <c r="K1079" s="41">
        <f>SUM(Table1[[#This Row],[Regular Wages]],Table1[[#This Row],[OvertimeWages]],Table1[[#This Row],[Holiday Wages]],Table1[[#This Row],[Incentive Payments]])</f>
        <v>0</v>
      </c>
      <c r="L1079" s="38"/>
      <c r="M1079" s="38"/>
      <c r="N1079" s="38"/>
      <c r="O1079" s="38"/>
      <c r="P1079" s="38"/>
      <c r="Q1079" s="38"/>
      <c r="R1079" s="38"/>
      <c r="S1079" s="41">
        <f>SUM(Table1[[#This Row],[Regular Wages2]],Table1[[#This Row],[OvertimeWages4]],Table1[[#This Row],[Holiday Wages6]],Table1[[#This Row],[Incentive Payments8]])</f>
        <v>0</v>
      </c>
      <c r="T1079" s="41">
        <f>SUM(Table1[[#This Row],[Total Pre Min Wage Wages]],Table1[[#This Row],[Total After Min Wage Wages]])</f>
        <v>0</v>
      </c>
      <c r="U1079" s="41">
        <f>IFERROR(IF(OR(Table1[[#This Row],[Regular Hours]]=0,Table1[[#This Row],[Regular Hours]]=""),VLOOKUP(Table1[[#This Row],[Position Title]],startingWages!$A$2:$D$200,2, FALSE),Table1[[#This Row],[Regular Wages]]/Table1[[#This Row],[Regular Hours]]),0)</f>
        <v>0</v>
      </c>
      <c r="V1079" s="41">
        <f>IF(OR(Table1[[#This Row],[OvertimeHours]]="",Table1[[#This Row],[OvertimeHours]]=0),Table1[[#This Row],[Regular Hourly Wage]]*1.5,Table1[[#This Row],[OvertimeWages]]/Table1[[#This Row],[OvertimeHours]])</f>
        <v>0</v>
      </c>
      <c r="W1079" s="41">
        <f>IF(OR(Table1[[#This Row],[Holiday Hours]]="",Table1[[#This Row],[Holiday Hours]]=0),Table1[[#This Row],[Regular Hourly Wage]],Table1[[#This Row],[Holiday Wages]]/Table1[[#This Row],[Holiday Hours]])</f>
        <v>0</v>
      </c>
      <c r="X1079" s="41" t="str">
        <f>IF(Table1[[#This Row],[Regular Hourly Wage]]&lt;14.05,"$14.75",IF(Table1[[#This Row],[Regular Hourly Wage]]&lt;30,"5%","None"))</f>
        <v>$14.75</v>
      </c>
      <c r="Y1079" s="41">
        <f>IF(Table1[[#This Row],[Wage Category]]="5%",Table1[[#This Row],[Regular Hourly Wage]]*1.05,IF(Table1[[#This Row],[Wage Category]]="$14.75",14.75,Table1[[#This Row],[Regular Hourly Wage]]))</f>
        <v>14.75</v>
      </c>
      <c r="Z1079" s="41">
        <f>(1+IF(Table1[[#This Row],[Regular Hourly Wage]]=0,0.5,(Table1[[#This Row],[Overtime Hourly Wage]]-Table1[[#This Row],[Regular Hourly Wage]])/Table1[[#This Row],[Regular Hourly Wage]]))*Table1[[#This Row],[Regular Wage Cap]]</f>
        <v>22.125</v>
      </c>
      <c r="AA1079" s="41">
        <f>(1+IF(Table1[[#This Row],[Regular Hourly Wage]]=0,0,(Table1[[#This Row],[Holiday Hourly Wage]]-Table1[[#This Row],[Regular Hourly Wage]])/Table1[[#This Row],[Regular Hourly Wage]]))*Table1[[#This Row],[Regular Wage Cap]]</f>
        <v>14.75</v>
      </c>
      <c r="AB1079" s="41">
        <f>Table1[[#This Row],[Regular Hours3]]*Table1[[#This Row],[Regular Hourly Wage]]</f>
        <v>0</v>
      </c>
      <c r="AC1079" s="41">
        <f>Table1[[#This Row],[OvertimeHours5]]*Table1[[#This Row],[Overtime Hourly Wage]]</f>
        <v>0</v>
      </c>
      <c r="AD1079" s="41">
        <f>Table1[[#This Row],[Holiday Hours7]]*Table1[[#This Row],[Holiday Hourly Wage]]</f>
        <v>0</v>
      </c>
      <c r="AE1079" s="41">
        <f>SUM(Table1[[#This Row],[Regular10]:[Holiday12]])</f>
        <v>0</v>
      </c>
      <c r="AF1079" s="41">
        <f>Table1[[#This Row],[Regular Hours3]]*Table1[[#This Row],[Regular Wage Cap]]</f>
        <v>0</v>
      </c>
      <c r="AG1079" s="41">
        <f>Table1[[#This Row],[OvertimeHours5]]*Table1[[#This Row],[Overtime Wage Cap]]</f>
        <v>0</v>
      </c>
      <c r="AH1079" s="41">
        <f>Table1[[#This Row],[Holiday Hours7]]*Table1[[#This Row],[Holiday Wage Cap]]</f>
        <v>0</v>
      </c>
      <c r="AI1079" s="41">
        <f>SUM(Table1[[#This Row],[Regular]:[Holiday]])</f>
        <v>0</v>
      </c>
      <c r="AJ1079" s="41">
        <f>IF(Table1[[#This Row],[Total]]=0,0,Table1[[#This Row],[Total2]]-Table1[[#This Row],[Total]])</f>
        <v>0</v>
      </c>
      <c r="AK1079" s="41">
        <f>Table1[[#This Row],[Difference]]*Table1[[#This Row],[DDS Funding Percent]]</f>
        <v>0</v>
      </c>
      <c r="AL1079" s="41">
        <f>IF(Table1[[#This Row],[Regular Hourly Wage]]&lt;&gt;0,Table1[[#This Row],[Regular Wage Cap]]-Table1[[#This Row],[Regular Hourly Wage]],0)</f>
        <v>0</v>
      </c>
      <c r="AM1079" s="38"/>
      <c r="AN1079" s="41">
        <f>Table1[[#This Row],[Wage Difference]]*Table1[[#This Row],[Post Wage Increase Time Off Accruals (Hours)]]</f>
        <v>0</v>
      </c>
      <c r="AO1079" s="41">
        <f>Table1[[#This Row],[Min Wage Time Off Accrual Expense]]*Table1[[#This Row],[DDS Funding Percent]]</f>
        <v>0</v>
      </c>
      <c r="AP1079" s="1"/>
      <c r="AQ1079" s="18"/>
    </row>
    <row r="1080" spans="3:43" x14ac:dyDescent="0.25">
      <c r="C1080" s="58"/>
      <c r="D1080" s="57"/>
      <c r="K1080" s="41">
        <f>SUM(Table1[[#This Row],[Regular Wages]],Table1[[#This Row],[OvertimeWages]],Table1[[#This Row],[Holiday Wages]],Table1[[#This Row],[Incentive Payments]])</f>
        <v>0</v>
      </c>
      <c r="L1080" s="38"/>
      <c r="M1080" s="38"/>
      <c r="N1080" s="38"/>
      <c r="O1080" s="38"/>
      <c r="P1080" s="38"/>
      <c r="Q1080" s="38"/>
      <c r="R1080" s="38"/>
      <c r="S1080" s="41">
        <f>SUM(Table1[[#This Row],[Regular Wages2]],Table1[[#This Row],[OvertimeWages4]],Table1[[#This Row],[Holiday Wages6]],Table1[[#This Row],[Incentive Payments8]])</f>
        <v>0</v>
      </c>
      <c r="T1080" s="41">
        <f>SUM(Table1[[#This Row],[Total Pre Min Wage Wages]],Table1[[#This Row],[Total After Min Wage Wages]])</f>
        <v>0</v>
      </c>
      <c r="U1080" s="41">
        <f>IFERROR(IF(OR(Table1[[#This Row],[Regular Hours]]=0,Table1[[#This Row],[Regular Hours]]=""),VLOOKUP(Table1[[#This Row],[Position Title]],startingWages!$A$2:$D$200,2, FALSE),Table1[[#This Row],[Regular Wages]]/Table1[[#This Row],[Regular Hours]]),0)</f>
        <v>0</v>
      </c>
      <c r="V1080" s="41">
        <f>IF(OR(Table1[[#This Row],[OvertimeHours]]="",Table1[[#This Row],[OvertimeHours]]=0),Table1[[#This Row],[Regular Hourly Wage]]*1.5,Table1[[#This Row],[OvertimeWages]]/Table1[[#This Row],[OvertimeHours]])</f>
        <v>0</v>
      </c>
      <c r="W1080" s="41">
        <f>IF(OR(Table1[[#This Row],[Holiday Hours]]="",Table1[[#This Row],[Holiday Hours]]=0),Table1[[#This Row],[Regular Hourly Wage]],Table1[[#This Row],[Holiday Wages]]/Table1[[#This Row],[Holiday Hours]])</f>
        <v>0</v>
      </c>
      <c r="X1080" s="41" t="str">
        <f>IF(Table1[[#This Row],[Regular Hourly Wage]]&lt;14.05,"$14.75",IF(Table1[[#This Row],[Regular Hourly Wage]]&lt;30,"5%","None"))</f>
        <v>$14.75</v>
      </c>
      <c r="Y1080" s="41">
        <f>IF(Table1[[#This Row],[Wage Category]]="5%",Table1[[#This Row],[Regular Hourly Wage]]*1.05,IF(Table1[[#This Row],[Wage Category]]="$14.75",14.75,Table1[[#This Row],[Regular Hourly Wage]]))</f>
        <v>14.75</v>
      </c>
      <c r="Z1080" s="41">
        <f>(1+IF(Table1[[#This Row],[Regular Hourly Wage]]=0,0.5,(Table1[[#This Row],[Overtime Hourly Wage]]-Table1[[#This Row],[Regular Hourly Wage]])/Table1[[#This Row],[Regular Hourly Wage]]))*Table1[[#This Row],[Regular Wage Cap]]</f>
        <v>22.125</v>
      </c>
      <c r="AA1080" s="41">
        <f>(1+IF(Table1[[#This Row],[Regular Hourly Wage]]=0,0,(Table1[[#This Row],[Holiday Hourly Wage]]-Table1[[#This Row],[Regular Hourly Wage]])/Table1[[#This Row],[Regular Hourly Wage]]))*Table1[[#This Row],[Regular Wage Cap]]</f>
        <v>14.75</v>
      </c>
      <c r="AB1080" s="41">
        <f>Table1[[#This Row],[Regular Hours3]]*Table1[[#This Row],[Regular Hourly Wage]]</f>
        <v>0</v>
      </c>
      <c r="AC1080" s="41">
        <f>Table1[[#This Row],[OvertimeHours5]]*Table1[[#This Row],[Overtime Hourly Wage]]</f>
        <v>0</v>
      </c>
      <c r="AD1080" s="41">
        <f>Table1[[#This Row],[Holiday Hours7]]*Table1[[#This Row],[Holiday Hourly Wage]]</f>
        <v>0</v>
      </c>
      <c r="AE1080" s="41">
        <f>SUM(Table1[[#This Row],[Regular10]:[Holiday12]])</f>
        <v>0</v>
      </c>
      <c r="AF1080" s="41">
        <f>Table1[[#This Row],[Regular Hours3]]*Table1[[#This Row],[Regular Wage Cap]]</f>
        <v>0</v>
      </c>
      <c r="AG1080" s="41">
        <f>Table1[[#This Row],[OvertimeHours5]]*Table1[[#This Row],[Overtime Wage Cap]]</f>
        <v>0</v>
      </c>
      <c r="AH1080" s="41">
        <f>Table1[[#This Row],[Holiday Hours7]]*Table1[[#This Row],[Holiday Wage Cap]]</f>
        <v>0</v>
      </c>
      <c r="AI1080" s="41">
        <f>SUM(Table1[[#This Row],[Regular]:[Holiday]])</f>
        <v>0</v>
      </c>
      <c r="AJ1080" s="41">
        <f>IF(Table1[[#This Row],[Total]]=0,0,Table1[[#This Row],[Total2]]-Table1[[#This Row],[Total]])</f>
        <v>0</v>
      </c>
      <c r="AK1080" s="41">
        <f>Table1[[#This Row],[Difference]]*Table1[[#This Row],[DDS Funding Percent]]</f>
        <v>0</v>
      </c>
      <c r="AL1080" s="41">
        <f>IF(Table1[[#This Row],[Regular Hourly Wage]]&lt;&gt;0,Table1[[#This Row],[Regular Wage Cap]]-Table1[[#This Row],[Regular Hourly Wage]],0)</f>
        <v>0</v>
      </c>
      <c r="AM1080" s="38"/>
      <c r="AN1080" s="41">
        <f>Table1[[#This Row],[Wage Difference]]*Table1[[#This Row],[Post Wage Increase Time Off Accruals (Hours)]]</f>
        <v>0</v>
      </c>
      <c r="AO1080" s="41">
        <f>Table1[[#This Row],[Min Wage Time Off Accrual Expense]]*Table1[[#This Row],[DDS Funding Percent]]</f>
        <v>0</v>
      </c>
      <c r="AP1080" s="1"/>
      <c r="AQ1080" s="18"/>
    </row>
    <row r="1081" spans="3:43" x14ac:dyDescent="0.25">
      <c r="C1081" s="58"/>
      <c r="D1081" s="57"/>
      <c r="K1081" s="41">
        <f>SUM(Table1[[#This Row],[Regular Wages]],Table1[[#This Row],[OvertimeWages]],Table1[[#This Row],[Holiday Wages]],Table1[[#This Row],[Incentive Payments]])</f>
        <v>0</v>
      </c>
      <c r="L1081" s="38"/>
      <c r="M1081" s="38"/>
      <c r="N1081" s="38"/>
      <c r="O1081" s="38"/>
      <c r="P1081" s="38"/>
      <c r="Q1081" s="38"/>
      <c r="R1081" s="38"/>
      <c r="S1081" s="41">
        <f>SUM(Table1[[#This Row],[Regular Wages2]],Table1[[#This Row],[OvertimeWages4]],Table1[[#This Row],[Holiday Wages6]],Table1[[#This Row],[Incentive Payments8]])</f>
        <v>0</v>
      </c>
      <c r="T1081" s="41">
        <f>SUM(Table1[[#This Row],[Total Pre Min Wage Wages]],Table1[[#This Row],[Total After Min Wage Wages]])</f>
        <v>0</v>
      </c>
      <c r="U1081" s="41">
        <f>IFERROR(IF(OR(Table1[[#This Row],[Regular Hours]]=0,Table1[[#This Row],[Regular Hours]]=""),VLOOKUP(Table1[[#This Row],[Position Title]],startingWages!$A$2:$D$200,2, FALSE),Table1[[#This Row],[Regular Wages]]/Table1[[#This Row],[Regular Hours]]),0)</f>
        <v>0</v>
      </c>
      <c r="V1081" s="41">
        <f>IF(OR(Table1[[#This Row],[OvertimeHours]]="",Table1[[#This Row],[OvertimeHours]]=0),Table1[[#This Row],[Regular Hourly Wage]]*1.5,Table1[[#This Row],[OvertimeWages]]/Table1[[#This Row],[OvertimeHours]])</f>
        <v>0</v>
      </c>
      <c r="W1081" s="41">
        <f>IF(OR(Table1[[#This Row],[Holiday Hours]]="",Table1[[#This Row],[Holiday Hours]]=0),Table1[[#This Row],[Regular Hourly Wage]],Table1[[#This Row],[Holiday Wages]]/Table1[[#This Row],[Holiday Hours]])</f>
        <v>0</v>
      </c>
      <c r="X1081" s="41" t="str">
        <f>IF(Table1[[#This Row],[Regular Hourly Wage]]&lt;14.05,"$14.75",IF(Table1[[#This Row],[Regular Hourly Wage]]&lt;30,"5%","None"))</f>
        <v>$14.75</v>
      </c>
      <c r="Y1081" s="41">
        <f>IF(Table1[[#This Row],[Wage Category]]="5%",Table1[[#This Row],[Regular Hourly Wage]]*1.05,IF(Table1[[#This Row],[Wage Category]]="$14.75",14.75,Table1[[#This Row],[Regular Hourly Wage]]))</f>
        <v>14.75</v>
      </c>
      <c r="Z1081" s="41">
        <f>(1+IF(Table1[[#This Row],[Regular Hourly Wage]]=0,0.5,(Table1[[#This Row],[Overtime Hourly Wage]]-Table1[[#This Row],[Regular Hourly Wage]])/Table1[[#This Row],[Regular Hourly Wage]]))*Table1[[#This Row],[Regular Wage Cap]]</f>
        <v>22.125</v>
      </c>
      <c r="AA1081" s="41">
        <f>(1+IF(Table1[[#This Row],[Regular Hourly Wage]]=0,0,(Table1[[#This Row],[Holiday Hourly Wage]]-Table1[[#This Row],[Regular Hourly Wage]])/Table1[[#This Row],[Regular Hourly Wage]]))*Table1[[#This Row],[Regular Wage Cap]]</f>
        <v>14.75</v>
      </c>
      <c r="AB1081" s="41">
        <f>Table1[[#This Row],[Regular Hours3]]*Table1[[#This Row],[Regular Hourly Wage]]</f>
        <v>0</v>
      </c>
      <c r="AC1081" s="41">
        <f>Table1[[#This Row],[OvertimeHours5]]*Table1[[#This Row],[Overtime Hourly Wage]]</f>
        <v>0</v>
      </c>
      <c r="AD1081" s="41">
        <f>Table1[[#This Row],[Holiday Hours7]]*Table1[[#This Row],[Holiday Hourly Wage]]</f>
        <v>0</v>
      </c>
      <c r="AE1081" s="41">
        <f>SUM(Table1[[#This Row],[Regular10]:[Holiday12]])</f>
        <v>0</v>
      </c>
      <c r="AF1081" s="41">
        <f>Table1[[#This Row],[Regular Hours3]]*Table1[[#This Row],[Regular Wage Cap]]</f>
        <v>0</v>
      </c>
      <c r="AG1081" s="41">
        <f>Table1[[#This Row],[OvertimeHours5]]*Table1[[#This Row],[Overtime Wage Cap]]</f>
        <v>0</v>
      </c>
      <c r="AH1081" s="41">
        <f>Table1[[#This Row],[Holiday Hours7]]*Table1[[#This Row],[Holiday Wage Cap]]</f>
        <v>0</v>
      </c>
      <c r="AI1081" s="41">
        <f>SUM(Table1[[#This Row],[Regular]:[Holiday]])</f>
        <v>0</v>
      </c>
      <c r="AJ1081" s="41">
        <f>IF(Table1[[#This Row],[Total]]=0,0,Table1[[#This Row],[Total2]]-Table1[[#This Row],[Total]])</f>
        <v>0</v>
      </c>
      <c r="AK1081" s="41">
        <f>Table1[[#This Row],[Difference]]*Table1[[#This Row],[DDS Funding Percent]]</f>
        <v>0</v>
      </c>
      <c r="AL1081" s="41">
        <f>IF(Table1[[#This Row],[Regular Hourly Wage]]&lt;&gt;0,Table1[[#This Row],[Regular Wage Cap]]-Table1[[#This Row],[Regular Hourly Wage]],0)</f>
        <v>0</v>
      </c>
      <c r="AM1081" s="38"/>
      <c r="AN1081" s="41">
        <f>Table1[[#This Row],[Wage Difference]]*Table1[[#This Row],[Post Wage Increase Time Off Accruals (Hours)]]</f>
        <v>0</v>
      </c>
      <c r="AO1081" s="41">
        <f>Table1[[#This Row],[Min Wage Time Off Accrual Expense]]*Table1[[#This Row],[DDS Funding Percent]]</f>
        <v>0</v>
      </c>
      <c r="AP1081" s="1"/>
      <c r="AQ1081" s="18"/>
    </row>
    <row r="1082" spans="3:43" x14ac:dyDescent="0.25">
      <c r="C1082" s="58"/>
      <c r="D1082" s="57"/>
      <c r="K1082" s="41">
        <f>SUM(Table1[[#This Row],[Regular Wages]],Table1[[#This Row],[OvertimeWages]],Table1[[#This Row],[Holiday Wages]],Table1[[#This Row],[Incentive Payments]])</f>
        <v>0</v>
      </c>
      <c r="L1082" s="38"/>
      <c r="M1082" s="38"/>
      <c r="N1082" s="38"/>
      <c r="O1082" s="38"/>
      <c r="P1082" s="38"/>
      <c r="Q1082" s="38"/>
      <c r="R1082" s="38"/>
      <c r="S1082" s="41">
        <f>SUM(Table1[[#This Row],[Regular Wages2]],Table1[[#This Row],[OvertimeWages4]],Table1[[#This Row],[Holiday Wages6]],Table1[[#This Row],[Incentive Payments8]])</f>
        <v>0</v>
      </c>
      <c r="T1082" s="41">
        <f>SUM(Table1[[#This Row],[Total Pre Min Wage Wages]],Table1[[#This Row],[Total After Min Wage Wages]])</f>
        <v>0</v>
      </c>
      <c r="U1082" s="41">
        <f>IFERROR(IF(OR(Table1[[#This Row],[Regular Hours]]=0,Table1[[#This Row],[Regular Hours]]=""),VLOOKUP(Table1[[#This Row],[Position Title]],startingWages!$A$2:$D$200,2, FALSE),Table1[[#This Row],[Regular Wages]]/Table1[[#This Row],[Regular Hours]]),0)</f>
        <v>0</v>
      </c>
      <c r="V1082" s="41">
        <f>IF(OR(Table1[[#This Row],[OvertimeHours]]="",Table1[[#This Row],[OvertimeHours]]=0),Table1[[#This Row],[Regular Hourly Wage]]*1.5,Table1[[#This Row],[OvertimeWages]]/Table1[[#This Row],[OvertimeHours]])</f>
        <v>0</v>
      </c>
      <c r="W1082" s="41">
        <f>IF(OR(Table1[[#This Row],[Holiday Hours]]="",Table1[[#This Row],[Holiday Hours]]=0),Table1[[#This Row],[Regular Hourly Wage]],Table1[[#This Row],[Holiday Wages]]/Table1[[#This Row],[Holiday Hours]])</f>
        <v>0</v>
      </c>
      <c r="X1082" s="41" t="str">
        <f>IF(Table1[[#This Row],[Regular Hourly Wage]]&lt;14.05,"$14.75",IF(Table1[[#This Row],[Regular Hourly Wage]]&lt;30,"5%","None"))</f>
        <v>$14.75</v>
      </c>
      <c r="Y1082" s="41">
        <f>IF(Table1[[#This Row],[Wage Category]]="5%",Table1[[#This Row],[Regular Hourly Wage]]*1.05,IF(Table1[[#This Row],[Wage Category]]="$14.75",14.75,Table1[[#This Row],[Regular Hourly Wage]]))</f>
        <v>14.75</v>
      </c>
      <c r="Z1082" s="41">
        <f>(1+IF(Table1[[#This Row],[Regular Hourly Wage]]=0,0.5,(Table1[[#This Row],[Overtime Hourly Wage]]-Table1[[#This Row],[Regular Hourly Wage]])/Table1[[#This Row],[Regular Hourly Wage]]))*Table1[[#This Row],[Regular Wage Cap]]</f>
        <v>22.125</v>
      </c>
      <c r="AA1082" s="41">
        <f>(1+IF(Table1[[#This Row],[Regular Hourly Wage]]=0,0,(Table1[[#This Row],[Holiday Hourly Wage]]-Table1[[#This Row],[Regular Hourly Wage]])/Table1[[#This Row],[Regular Hourly Wage]]))*Table1[[#This Row],[Regular Wage Cap]]</f>
        <v>14.75</v>
      </c>
      <c r="AB1082" s="41">
        <f>Table1[[#This Row],[Regular Hours3]]*Table1[[#This Row],[Regular Hourly Wage]]</f>
        <v>0</v>
      </c>
      <c r="AC1082" s="41">
        <f>Table1[[#This Row],[OvertimeHours5]]*Table1[[#This Row],[Overtime Hourly Wage]]</f>
        <v>0</v>
      </c>
      <c r="AD1082" s="41">
        <f>Table1[[#This Row],[Holiday Hours7]]*Table1[[#This Row],[Holiday Hourly Wage]]</f>
        <v>0</v>
      </c>
      <c r="AE1082" s="41">
        <f>SUM(Table1[[#This Row],[Regular10]:[Holiday12]])</f>
        <v>0</v>
      </c>
      <c r="AF1082" s="41">
        <f>Table1[[#This Row],[Regular Hours3]]*Table1[[#This Row],[Regular Wage Cap]]</f>
        <v>0</v>
      </c>
      <c r="AG1082" s="41">
        <f>Table1[[#This Row],[OvertimeHours5]]*Table1[[#This Row],[Overtime Wage Cap]]</f>
        <v>0</v>
      </c>
      <c r="AH1082" s="41">
        <f>Table1[[#This Row],[Holiday Hours7]]*Table1[[#This Row],[Holiday Wage Cap]]</f>
        <v>0</v>
      </c>
      <c r="AI1082" s="41">
        <f>SUM(Table1[[#This Row],[Regular]:[Holiday]])</f>
        <v>0</v>
      </c>
      <c r="AJ1082" s="41">
        <f>IF(Table1[[#This Row],[Total]]=0,0,Table1[[#This Row],[Total2]]-Table1[[#This Row],[Total]])</f>
        <v>0</v>
      </c>
      <c r="AK1082" s="41">
        <f>Table1[[#This Row],[Difference]]*Table1[[#This Row],[DDS Funding Percent]]</f>
        <v>0</v>
      </c>
      <c r="AL1082" s="41">
        <f>IF(Table1[[#This Row],[Regular Hourly Wage]]&lt;&gt;0,Table1[[#This Row],[Regular Wage Cap]]-Table1[[#This Row],[Regular Hourly Wage]],0)</f>
        <v>0</v>
      </c>
      <c r="AM1082" s="38"/>
      <c r="AN1082" s="41">
        <f>Table1[[#This Row],[Wage Difference]]*Table1[[#This Row],[Post Wage Increase Time Off Accruals (Hours)]]</f>
        <v>0</v>
      </c>
      <c r="AO1082" s="41">
        <f>Table1[[#This Row],[Min Wage Time Off Accrual Expense]]*Table1[[#This Row],[DDS Funding Percent]]</f>
        <v>0</v>
      </c>
      <c r="AP1082" s="1"/>
      <c r="AQ1082" s="18"/>
    </row>
    <row r="1083" spans="3:43" x14ac:dyDescent="0.25">
      <c r="C1083" s="58"/>
      <c r="D1083" s="57"/>
      <c r="K1083" s="41">
        <f>SUM(Table1[[#This Row],[Regular Wages]],Table1[[#This Row],[OvertimeWages]],Table1[[#This Row],[Holiday Wages]],Table1[[#This Row],[Incentive Payments]])</f>
        <v>0</v>
      </c>
      <c r="L1083" s="38"/>
      <c r="M1083" s="38"/>
      <c r="N1083" s="38"/>
      <c r="O1083" s="38"/>
      <c r="P1083" s="38"/>
      <c r="Q1083" s="38"/>
      <c r="R1083" s="38"/>
      <c r="S1083" s="41">
        <f>SUM(Table1[[#This Row],[Regular Wages2]],Table1[[#This Row],[OvertimeWages4]],Table1[[#This Row],[Holiday Wages6]],Table1[[#This Row],[Incentive Payments8]])</f>
        <v>0</v>
      </c>
      <c r="T1083" s="41">
        <f>SUM(Table1[[#This Row],[Total Pre Min Wage Wages]],Table1[[#This Row],[Total After Min Wage Wages]])</f>
        <v>0</v>
      </c>
      <c r="U1083" s="41">
        <f>IFERROR(IF(OR(Table1[[#This Row],[Regular Hours]]=0,Table1[[#This Row],[Regular Hours]]=""),VLOOKUP(Table1[[#This Row],[Position Title]],startingWages!$A$2:$D$200,2, FALSE),Table1[[#This Row],[Regular Wages]]/Table1[[#This Row],[Regular Hours]]),0)</f>
        <v>0</v>
      </c>
      <c r="V1083" s="41">
        <f>IF(OR(Table1[[#This Row],[OvertimeHours]]="",Table1[[#This Row],[OvertimeHours]]=0),Table1[[#This Row],[Regular Hourly Wage]]*1.5,Table1[[#This Row],[OvertimeWages]]/Table1[[#This Row],[OvertimeHours]])</f>
        <v>0</v>
      </c>
      <c r="W1083" s="41">
        <f>IF(OR(Table1[[#This Row],[Holiday Hours]]="",Table1[[#This Row],[Holiday Hours]]=0),Table1[[#This Row],[Regular Hourly Wage]],Table1[[#This Row],[Holiday Wages]]/Table1[[#This Row],[Holiday Hours]])</f>
        <v>0</v>
      </c>
      <c r="X1083" s="41" t="str">
        <f>IF(Table1[[#This Row],[Regular Hourly Wage]]&lt;14.05,"$14.75",IF(Table1[[#This Row],[Regular Hourly Wage]]&lt;30,"5%","None"))</f>
        <v>$14.75</v>
      </c>
      <c r="Y1083" s="41">
        <f>IF(Table1[[#This Row],[Wage Category]]="5%",Table1[[#This Row],[Regular Hourly Wage]]*1.05,IF(Table1[[#This Row],[Wage Category]]="$14.75",14.75,Table1[[#This Row],[Regular Hourly Wage]]))</f>
        <v>14.75</v>
      </c>
      <c r="Z1083" s="41">
        <f>(1+IF(Table1[[#This Row],[Regular Hourly Wage]]=0,0.5,(Table1[[#This Row],[Overtime Hourly Wage]]-Table1[[#This Row],[Regular Hourly Wage]])/Table1[[#This Row],[Regular Hourly Wage]]))*Table1[[#This Row],[Regular Wage Cap]]</f>
        <v>22.125</v>
      </c>
      <c r="AA1083" s="41">
        <f>(1+IF(Table1[[#This Row],[Regular Hourly Wage]]=0,0,(Table1[[#This Row],[Holiday Hourly Wage]]-Table1[[#This Row],[Regular Hourly Wage]])/Table1[[#This Row],[Regular Hourly Wage]]))*Table1[[#This Row],[Regular Wage Cap]]</f>
        <v>14.75</v>
      </c>
      <c r="AB1083" s="41">
        <f>Table1[[#This Row],[Regular Hours3]]*Table1[[#This Row],[Regular Hourly Wage]]</f>
        <v>0</v>
      </c>
      <c r="AC1083" s="41">
        <f>Table1[[#This Row],[OvertimeHours5]]*Table1[[#This Row],[Overtime Hourly Wage]]</f>
        <v>0</v>
      </c>
      <c r="AD1083" s="41">
        <f>Table1[[#This Row],[Holiday Hours7]]*Table1[[#This Row],[Holiday Hourly Wage]]</f>
        <v>0</v>
      </c>
      <c r="AE1083" s="41">
        <f>SUM(Table1[[#This Row],[Regular10]:[Holiday12]])</f>
        <v>0</v>
      </c>
      <c r="AF1083" s="41">
        <f>Table1[[#This Row],[Regular Hours3]]*Table1[[#This Row],[Regular Wage Cap]]</f>
        <v>0</v>
      </c>
      <c r="AG1083" s="41">
        <f>Table1[[#This Row],[OvertimeHours5]]*Table1[[#This Row],[Overtime Wage Cap]]</f>
        <v>0</v>
      </c>
      <c r="AH1083" s="41">
        <f>Table1[[#This Row],[Holiday Hours7]]*Table1[[#This Row],[Holiday Wage Cap]]</f>
        <v>0</v>
      </c>
      <c r="AI1083" s="41">
        <f>SUM(Table1[[#This Row],[Regular]:[Holiday]])</f>
        <v>0</v>
      </c>
      <c r="AJ1083" s="41">
        <f>IF(Table1[[#This Row],[Total]]=0,0,Table1[[#This Row],[Total2]]-Table1[[#This Row],[Total]])</f>
        <v>0</v>
      </c>
      <c r="AK1083" s="41">
        <f>Table1[[#This Row],[Difference]]*Table1[[#This Row],[DDS Funding Percent]]</f>
        <v>0</v>
      </c>
      <c r="AL1083" s="41">
        <f>IF(Table1[[#This Row],[Regular Hourly Wage]]&lt;&gt;0,Table1[[#This Row],[Regular Wage Cap]]-Table1[[#This Row],[Regular Hourly Wage]],0)</f>
        <v>0</v>
      </c>
      <c r="AM1083" s="38"/>
      <c r="AN1083" s="41">
        <f>Table1[[#This Row],[Wage Difference]]*Table1[[#This Row],[Post Wage Increase Time Off Accruals (Hours)]]</f>
        <v>0</v>
      </c>
      <c r="AO1083" s="41">
        <f>Table1[[#This Row],[Min Wage Time Off Accrual Expense]]*Table1[[#This Row],[DDS Funding Percent]]</f>
        <v>0</v>
      </c>
      <c r="AP1083" s="1"/>
      <c r="AQ1083" s="18"/>
    </row>
    <row r="1084" spans="3:43" x14ac:dyDescent="0.25">
      <c r="C1084" s="58"/>
      <c r="D1084" s="57"/>
      <c r="K1084" s="41">
        <f>SUM(Table1[[#This Row],[Regular Wages]],Table1[[#This Row],[OvertimeWages]],Table1[[#This Row],[Holiday Wages]],Table1[[#This Row],[Incentive Payments]])</f>
        <v>0</v>
      </c>
      <c r="L1084" s="38"/>
      <c r="M1084" s="38"/>
      <c r="N1084" s="38"/>
      <c r="O1084" s="38"/>
      <c r="P1084" s="38"/>
      <c r="Q1084" s="38"/>
      <c r="R1084" s="38"/>
      <c r="S1084" s="41">
        <f>SUM(Table1[[#This Row],[Regular Wages2]],Table1[[#This Row],[OvertimeWages4]],Table1[[#This Row],[Holiday Wages6]],Table1[[#This Row],[Incentive Payments8]])</f>
        <v>0</v>
      </c>
      <c r="T1084" s="41">
        <f>SUM(Table1[[#This Row],[Total Pre Min Wage Wages]],Table1[[#This Row],[Total After Min Wage Wages]])</f>
        <v>0</v>
      </c>
      <c r="U1084" s="41">
        <f>IFERROR(IF(OR(Table1[[#This Row],[Regular Hours]]=0,Table1[[#This Row],[Regular Hours]]=""),VLOOKUP(Table1[[#This Row],[Position Title]],startingWages!$A$2:$D$200,2, FALSE),Table1[[#This Row],[Regular Wages]]/Table1[[#This Row],[Regular Hours]]),0)</f>
        <v>0</v>
      </c>
      <c r="V1084" s="41">
        <f>IF(OR(Table1[[#This Row],[OvertimeHours]]="",Table1[[#This Row],[OvertimeHours]]=0),Table1[[#This Row],[Regular Hourly Wage]]*1.5,Table1[[#This Row],[OvertimeWages]]/Table1[[#This Row],[OvertimeHours]])</f>
        <v>0</v>
      </c>
      <c r="W1084" s="41">
        <f>IF(OR(Table1[[#This Row],[Holiday Hours]]="",Table1[[#This Row],[Holiday Hours]]=0),Table1[[#This Row],[Regular Hourly Wage]],Table1[[#This Row],[Holiday Wages]]/Table1[[#This Row],[Holiday Hours]])</f>
        <v>0</v>
      </c>
      <c r="X1084" s="41" t="str">
        <f>IF(Table1[[#This Row],[Regular Hourly Wage]]&lt;14.05,"$14.75",IF(Table1[[#This Row],[Regular Hourly Wage]]&lt;30,"5%","None"))</f>
        <v>$14.75</v>
      </c>
      <c r="Y1084" s="41">
        <f>IF(Table1[[#This Row],[Wage Category]]="5%",Table1[[#This Row],[Regular Hourly Wage]]*1.05,IF(Table1[[#This Row],[Wage Category]]="$14.75",14.75,Table1[[#This Row],[Regular Hourly Wage]]))</f>
        <v>14.75</v>
      </c>
      <c r="Z1084" s="41">
        <f>(1+IF(Table1[[#This Row],[Regular Hourly Wage]]=0,0.5,(Table1[[#This Row],[Overtime Hourly Wage]]-Table1[[#This Row],[Regular Hourly Wage]])/Table1[[#This Row],[Regular Hourly Wage]]))*Table1[[#This Row],[Regular Wage Cap]]</f>
        <v>22.125</v>
      </c>
      <c r="AA1084" s="41">
        <f>(1+IF(Table1[[#This Row],[Regular Hourly Wage]]=0,0,(Table1[[#This Row],[Holiday Hourly Wage]]-Table1[[#This Row],[Regular Hourly Wage]])/Table1[[#This Row],[Regular Hourly Wage]]))*Table1[[#This Row],[Regular Wage Cap]]</f>
        <v>14.75</v>
      </c>
      <c r="AB1084" s="41">
        <f>Table1[[#This Row],[Regular Hours3]]*Table1[[#This Row],[Regular Hourly Wage]]</f>
        <v>0</v>
      </c>
      <c r="AC1084" s="41">
        <f>Table1[[#This Row],[OvertimeHours5]]*Table1[[#This Row],[Overtime Hourly Wage]]</f>
        <v>0</v>
      </c>
      <c r="AD1084" s="41">
        <f>Table1[[#This Row],[Holiday Hours7]]*Table1[[#This Row],[Holiday Hourly Wage]]</f>
        <v>0</v>
      </c>
      <c r="AE1084" s="41">
        <f>SUM(Table1[[#This Row],[Regular10]:[Holiday12]])</f>
        <v>0</v>
      </c>
      <c r="AF1084" s="41">
        <f>Table1[[#This Row],[Regular Hours3]]*Table1[[#This Row],[Regular Wage Cap]]</f>
        <v>0</v>
      </c>
      <c r="AG1084" s="41">
        <f>Table1[[#This Row],[OvertimeHours5]]*Table1[[#This Row],[Overtime Wage Cap]]</f>
        <v>0</v>
      </c>
      <c r="AH1084" s="41">
        <f>Table1[[#This Row],[Holiday Hours7]]*Table1[[#This Row],[Holiday Wage Cap]]</f>
        <v>0</v>
      </c>
      <c r="AI1084" s="41">
        <f>SUM(Table1[[#This Row],[Regular]:[Holiday]])</f>
        <v>0</v>
      </c>
      <c r="AJ1084" s="41">
        <f>IF(Table1[[#This Row],[Total]]=0,0,Table1[[#This Row],[Total2]]-Table1[[#This Row],[Total]])</f>
        <v>0</v>
      </c>
      <c r="AK1084" s="41">
        <f>Table1[[#This Row],[Difference]]*Table1[[#This Row],[DDS Funding Percent]]</f>
        <v>0</v>
      </c>
      <c r="AL1084" s="41">
        <f>IF(Table1[[#This Row],[Regular Hourly Wage]]&lt;&gt;0,Table1[[#This Row],[Regular Wage Cap]]-Table1[[#This Row],[Regular Hourly Wage]],0)</f>
        <v>0</v>
      </c>
      <c r="AM1084" s="38"/>
      <c r="AN1084" s="41">
        <f>Table1[[#This Row],[Wage Difference]]*Table1[[#This Row],[Post Wage Increase Time Off Accruals (Hours)]]</f>
        <v>0</v>
      </c>
      <c r="AO1084" s="41">
        <f>Table1[[#This Row],[Min Wage Time Off Accrual Expense]]*Table1[[#This Row],[DDS Funding Percent]]</f>
        <v>0</v>
      </c>
      <c r="AP1084" s="1"/>
      <c r="AQ1084" s="18"/>
    </row>
    <row r="1085" spans="3:43" x14ac:dyDescent="0.25">
      <c r="C1085" s="58"/>
      <c r="D1085" s="57"/>
      <c r="K1085" s="41">
        <f>SUM(Table1[[#This Row],[Regular Wages]],Table1[[#This Row],[OvertimeWages]],Table1[[#This Row],[Holiday Wages]],Table1[[#This Row],[Incentive Payments]])</f>
        <v>0</v>
      </c>
      <c r="L1085" s="38"/>
      <c r="M1085" s="38"/>
      <c r="N1085" s="38"/>
      <c r="O1085" s="38"/>
      <c r="P1085" s="38"/>
      <c r="Q1085" s="38"/>
      <c r="R1085" s="38"/>
      <c r="S1085" s="41">
        <f>SUM(Table1[[#This Row],[Regular Wages2]],Table1[[#This Row],[OvertimeWages4]],Table1[[#This Row],[Holiday Wages6]],Table1[[#This Row],[Incentive Payments8]])</f>
        <v>0</v>
      </c>
      <c r="T1085" s="41">
        <f>SUM(Table1[[#This Row],[Total Pre Min Wage Wages]],Table1[[#This Row],[Total After Min Wage Wages]])</f>
        <v>0</v>
      </c>
      <c r="U1085" s="41">
        <f>IFERROR(IF(OR(Table1[[#This Row],[Regular Hours]]=0,Table1[[#This Row],[Regular Hours]]=""),VLOOKUP(Table1[[#This Row],[Position Title]],startingWages!$A$2:$D$200,2, FALSE),Table1[[#This Row],[Regular Wages]]/Table1[[#This Row],[Regular Hours]]),0)</f>
        <v>0</v>
      </c>
      <c r="V1085" s="41">
        <f>IF(OR(Table1[[#This Row],[OvertimeHours]]="",Table1[[#This Row],[OvertimeHours]]=0),Table1[[#This Row],[Regular Hourly Wage]]*1.5,Table1[[#This Row],[OvertimeWages]]/Table1[[#This Row],[OvertimeHours]])</f>
        <v>0</v>
      </c>
      <c r="W1085" s="41">
        <f>IF(OR(Table1[[#This Row],[Holiday Hours]]="",Table1[[#This Row],[Holiday Hours]]=0),Table1[[#This Row],[Regular Hourly Wage]],Table1[[#This Row],[Holiday Wages]]/Table1[[#This Row],[Holiday Hours]])</f>
        <v>0</v>
      </c>
      <c r="X1085" s="41" t="str">
        <f>IF(Table1[[#This Row],[Regular Hourly Wage]]&lt;14.05,"$14.75",IF(Table1[[#This Row],[Regular Hourly Wage]]&lt;30,"5%","None"))</f>
        <v>$14.75</v>
      </c>
      <c r="Y1085" s="41">
        <f>IF(Table1[[#This Row],[Wage Category]]="5%",Table1[[#This Row],[Regular Hourly Wage]]*1.05,IF(Table1[[#This Row],[Wage Category]]="$14.75",14.75,Table1[[#This Row],[Regular Hourly Wage]]))</f>
        <v>14.75</v>
      </c>
      <c r="Z1085" s="41">
        <f>(1+IF(Table1[[#This Row],[Regular Hourly Wage]]=0,0.5,(Table1[[#This Row],[Overtime Hourly Wage]]-Table1[[#This Row],[Regular Hourly Wage]])/Table1[[#This Row],[Regular Hourly Wage]]))*Table1[[#This Row],[Regular Wage Cap]]</f>
        <v>22.125</v>
      </c>
      <c r="AA1085" s="41">
        <f>(1+IF(Table1[[#This Row],[Regular Hourly Wage]]=0,0,(Table1[[#This Row],[Holiday Hourly Wage]]-Table1[[#This Row],[Regular Hourly Wage]])/Table1[[#This Row],[Regular Hourly Wage]]))*Table1[[#This Row],[Regular Wage Cap]]</f>
        <v>14.75</v>
      </c>
      <c r="AB1085" s="41">
        <f>Table1[[#This Row],[Regular Hours3]]*Table1[[#This Row],[Regular Hourly Wage]]</f>
        <v>0</v>
      </c>
      <c r="AC1085" s="41">
        <f>Table1[[#This Row],[OvertimeHours5]]*Table1[[#This Row],[Overtime Hourly Wage]]</f>
        <v>0</v>
      </c>
      <c r="AD1085" s="41">
        <f>Table1[[#This Row],[Holiday Hours7]]*Table1[[#This Row],[Holiday Hourly Wage]]</f>
        <v>0</v>
      </c>
      <c r="AE1085" s="41">
        <f>SUM(Table1[[#This Row],[Regular10]:[Holiday12]])</f>
        <v>0</v>
      </c>
      <c r="AF1085" s="41">
        <f>Table1[[#This Row],[Regular Hours3]]*Table1[[#This Row],[Regular Wage Cap]]</f>
        <v>0</v>
      </c>
      <c r="AG1085" s="41">
        <f>Table1[[#This Row],[OvertimeHours5]]*Table1[[#This Row],[Overtime Wage Cap]]</f>
        <v>0</v>
      </c>
      <c r="AH1085" s="41">
        <f>Table1[[#This Row],[Holiday Hours7]]*Table1[[#This Row],[Holiday Wage Cap]]</f>
        <v>0</v>
      </c>
      <c r="AI1085" s="41">
        <f>SUM(Table1[[#This Row],[Regular]:[Holiday]])</f>
        <v>0</v>
      </c>
      <c r="AJ1085" s="41">
        <f>IF(Table1[[#This Row],[Total]]=0,0,Table1[[#This Row],[Total2]]-Table1[[#This Row],[Total]])</f>
        <v>0</v>
      </c>
      <c r="AK1085" s="41">
        <f>Table1[[#This Row],[Difference]]*Table1[[#This Row],[DDS Funding Percent]]</f>
        <v>0</v>
      </c>
      <c r="AL1085" s="41">
        <f>IF(Table1[[#This Row],[Regular Hourly Wage]]&lt;&gt;0,Table1[[#This Row],[Regular Wage Cap]]-Table1[[#This Row],[Regular Hourly Wage]],0)</f>
        <v>0</v>
      </c>
      <c r="AM1085" s="38"/>
      <c r="AN1085" s="41">
        <f>Table1[[#This Row],[Wage Difference]]*Table1[[#This Row],[Post Wage Increase Time Off Accruals (Hours)]]</f>
        <v>0</v>
      </c>
      <c r="AO1085" s="41">
        <f>Table1[[#This Row],[Min Wage Time Off Accrual Expense]]*Table1[[#This Row],[DDS Funding Percent]]</f>
        <v>0</v>
      </c>
      <c r="AP1085" s="1"/>
      <c r="AQ1085" s="18"/>
    </row>
    <row r="1086" spans="3:43" x14ac:dyDescent="0.25">
      <c r="C1086" s="58"/>
      <c r="D1086" s="57"/>
      <c r="K1086" s="41">
        <f>SUM(Table1[[#This Row],[Regular Wages]],Table1[[#This Row],[OvertimeWages]],Table1[[#This Row],[Holiday Wages]],Table1[[#This Row],[Incentive Payments]])</f>
        <v>0</v>
      </c>
      <c r="L1086" s="38"/>
      <c r="M1086" s="38"/>
      <c r="N1086" s="38"/>
      <c r="O1086" s="38"/>
      <c r="P1086" s="38"/>
      <c r="Q1086" s="38"/>
      <c r="R1086" s="38"/>
      <c r="S1086" s="41">
        <f>SUM(Table1[[#This Row],[Regular Wages2]],Table1[[#This Row],[OvertimeWages4]],Table1[[#This Row],[Holiday Wages6]],Table1[[#This Row],[Incentive Payments8]])</f>
        <v>0</v>
      </c>
      <c r="T1086" s="41">
        <f>SUM(Table1[[#This Row],[Total Pre Min Wage Wages]],Table1[[#This Row],[Total After Min Wage Wages]])</f>
        <v>0</v>
      </c>
      <c r="U1086" s="41">
        <f>IFERROR(IF(OR(Table1[[#This Row],[Regular Hours]]=0,Table1[[#This Row],[Regular Hours]]=""),VLOOKUP(Table1[[#This Row],[Position Title]],startingWages!$A$2:$D$200,2, FALSE),Table1[[#This Row],[Regular Wages]]/Table1[[#This Row],[Regular Hours]]),0)</f>
        <v>0</v>
      </c>
      <c r="V1086" s="41">
        <f>IF(OR(Table1[[#This Row],[OvertimeHours]]="",Table1[[#This Row],[OvertimeHours]]=0),Table1[[#This Row],[Regular Hourly Wage]]*1.5,Table1[[#This Row],[OvertimeWages]]/Table1[[#This Row],[OvertimeHours]])</f>
        <v>0</v>
      </c>
      <c r="W1086" s="41">
        <f>IF(OR(Table1[[#This Row],[Holiday Hours]]="",Table1[[#This Row],[Holiday Hours]]=0),Table1[[#This Row],[Regular Hourly Wage]],Table1[[#This Row],[Holiday Wages]]/Table1[[#This Row],[Holiday Hours]])</f>
        <v>0</v>
      </c>
      <c r="X1086" s="41" t="str">
        <f>IF(Table1[[#This Row],[Regular Hourly Wage]]&lt;14.05,"$14.75",IF(Table1[[#This Row],[Regular Hourly Wage]]&lt;30,"5%","None"))</f>
        <v>$14.75</v>
      </c>
      <c r="Y1086" s="41">
        <f>IF(Table1[[#This Row],[Wage Category]]="5%",Table1[[#This Row],[Regular Hourly Wage]]*1.05,IF(Table1[[#This Row],[Wage Category]]="$14.75",14.75,Table1[[#This Row],[Regular Hourly Wage]]))</f>
        <v>14.75</v>
      </c>
      <c r="Z1086" s="41">
        <f>(1+IF(Table1[[#This Row],[Regular Hourly Wage]]=0,0.5,(Table1[[#This Row],[Overtime Hourly Wage]]-Table1[[#This Row],[Regular Hourly Wage]])/Table1[[#This Row],[Regular Hourly Wage]]))*Table1[[#This Row],[Regular Wage Cap]]</f>
        <v>22.125</v>
      </c>
      <c r="AA1086" s="41">
        <f>(1+IF(Table1[[#This Row],[Regular Hourly Wage]]=0,0,(Table1[[#This Row],[Holiday Hourly Wage]]-Table1[[#This Row],[Regular Hourly Wage]])/Table1[[#This Row],[Regular Hourly Wage]]))*Table1[[#This Row],[Regular Wage Cap]]</f>
        <v>14.75</v>
      </c>
      <c r="AB1086" s="41">
        <f>Table1[[#This Row],[Regular Hours3]]*Table1[[#This Row],[Regular Hourly Wage]]</f>
        <v>0</v>
      </c>
      <c r="AC1086" s="41">
        <f>Table1[[#This Row],[OvertimeHours5]]*Table1[[#This Row],[Overtime Hourly Wage]]</f>
        <v>0</v>
      </c>
      <c r="AD1086" s="41">
        <f>Table1[[#This Row],[Holiday Hours7]]*Table1[[#This Row],[Holiday Hourly Wage]]</f>
        <v>0</v>
      </c>
      <c r="AE1086" s="41">
        <f>SUM(Table1[[#This Row],[Regular10]:[Holiday12]])</f>
        <v>0</v>
      </c>
      <c r="AF1086" s="41">
        <f>Table1[[#This Row],[Regular Hours3]]*Table1[[#This Row],[Regular Wage Cap]]</f>
        <v>0</v>
      </c>
      <c r="AG1086" s="41">
        <f>Table1[[#This Row],[OvertimeHours5]]*Table1[[#This Row],[Overtime Wage Cap]]</f>
        <v>0</v>
      </c>
      <c r="AH1086" s="41">
        <f>Table1[[#This Row],[Holiday Hours7]]*Table1[[#This Row],[Holiday Wage Cap]]</f>
        <v>0</v>
      </c>
      <c r="AI1086" s="41">
        <f>SUM(Table1[[#This Row],[Regular]:[Holiday]])</f>
        <v>0</v>
      </c>
      <c r="AJ1086" s="41">
        <f>IF(Table1[[#This Row],[Total]]=0,0,Table1[[#This Row],[Total2]]-Table1[[#This Row],[Total]])</f>
        <v>0</v>
      </c>
      <c r="AK1086" s="41">
        <f>Table1[[#This Row],[Difference]]*Table1[[#This Row],[DDS Funding Percent]]</f>
        <v>0</v>
      </c>
      <c r="AL1086" s="41">
        <f>IF(Table1[[#This Row],[Regular Hourly Wage]]&lt;&gt;0,Table1[[#This Row],[Regular Wage Cap]]-Table1[[#This Row],[Regular Hourly Wage]],0)</f>
        <v>0</v>
      </c>
      <c r="AM1086" s="38"/>
      <c r="AN1086" s="41">
        <f>Table1[[#This Row],[Wage Difference]]*Table1[[#This Row],[Post Wage Increase Time Off Accruals (Hours)]]</f>
        <v>0</v>
      </c>
      <c r="AO1086" s="41">
        <f>Table1[[#This Row],[Min Wage Time Off Accrual Expense]]*Table1[[#This Row],[DDS Funding Percent]]</f>
        <v>0</v>
      </c>
      <c r="AP1086" s="1"/>
      <c r="AQ1086" s="18"/>
    </row>
    <row r="1087" spans="3:43" x14ac:dyDescent="0.25">
      <c r="C1087" s="58"/>
      <c r="D1087" s="57"/>
      <c r="K1087" s="41">
        <f>SUM(Table1[[#This Row],[Regular Wages]],Table1[[#This Row],[OvertimeWages]],Table1[[#This Row],[Holiday Wages]],Table1[[#This Row],[Incentive Payments]])</f>
        <v>0</v>
      </c>
      <c r="L1087" s="38"/>
      <c r="M1087" s="38"/>
      <c r="N1087" s="38"/>
      <c r="O1087" s="38"/>
      <c r="P1087" s="38"/>
      <c r="Q1087" s="38"/>
      <c r="R1087" s="38"/>
      <c r="S1087" s="41">
        <f>SUM(Table1[[#This Row],[Regular Wages2]],Table1[[#This Row],[OvertimeWages4]],Table1[[#This Row],[Holiday Wages6]],Table1[[#This Row],[Incentive Payments8]])</f>
        <v>0</v>
      </c>
      <c r="T1087" s="41">
        <f>SUM(Table1[[#This Row],[Total Pre Min Wage Wages]],Table1[[#This Row],[Total After Min Wage Wages]])</f>
        <v>0</v>
      </c>
      <c r="U1087" s="41">
        <f>IFERROR(IF(OR(Table1[[#This Row],[Regular Hours]]=0,Table1[[#This Row],[Regular Hours]]=""),VLOOKUP(Table1[[#This Row],[Position Title]],startingWages!$A$2:$D$200,2, FALSE),Table1[[#This Row],[Regular Wages]]/Table1[[#This Row],[Regular Hours]]),0)</f>
        <v>0</v>
      </c>
      <c r="V1087" s="41">
        <f>IF(OR(Table1[[#This Row],[OvertimeHours]]="",Table1[[#This Row],[OvertimeHours]]=0),Table1[[#This Row],[Regular Hourly Wage]]*1.5,Table1[[#This Row],[OvertimeWages]]/Table1[[#This Row],[OvertimeHours]])</f>
        <v>0</v>
      </c>
      <c r="W1087" s="41">
        <f>IF(OR(Table1[[#This Row],[Holiday Hours]]="",Table1[[#This Row],[Holiday Hours]]=0),Table1[[#This Row],[Regular Hourly Wage]],Table1[[#This Row],[Holiday Wages]]/Table1[[#This Row],[Holiday Hours]])</f>
        <v>0</v>
      </c>
      <c r="X1087" s="41" t="str">
        <f>IF(Table1[[#This Row],[Regular Hourly Wage]]&lt;14.05,"$14.75",IF(Table1[[#This Row],[Regular Hourly Wage]]&lt;30,"5%","None"))</f>
        <v>$14.75</v>
      </c>
      <c r="Y1087" s="41">
        <f>IF(Table1[[#This Row],[Wage Category]]="5%",Table1[[#This Row],[Regular Hourly Wage]]*1.05,IF(Table1[[#This Row],[Wage Category]]="$14.75",14.75,Table1[[#This Row],[Regular Hourly Wage]]))</f>
        <v>14.75</v>
      </c>
      <c r="Z1087" s="41">
        <f>(1+IF(Table1[[#This Row],[Regular Hourly Wage]]=0,0.5,(Table1[[#This Row],[Overtime Hourly Wage]]-Table1[[#This Row],[Regular Hourly Wage]])/Table1[[#This Row],[Regular Hourly Wage]]))*Table1[[#This Row],[Regular Wage Cap]]</f>
        <v>22.125</v>
      </c>
      <c r="AA1087" s="41">
        <f>(1+IF(Table1[[#This Row],[Regular Hourly Wage]]=0,0,(Table1[[#This Row],[Holiday Hourly Wage]]-Table1[[#This Row],[Regular Hourly Wage]])/Table1[[#This Row],[Regular Hourly Wage]]))*Table1[[#This Row],[Regular Wage Cap]]</f>
        <v>14.75</v>
      </c>
      <c r="AB1087" s="41">
        <f>Table1[[#This Row],[Regular Hours3]]*Table1[[#This Row],[Regular Hourly Wage]]</f>
        <v>0</v>
      </c>
      <c r="AC1087" s="41">
        <f>Table1[[#This Row],[OvertimeHours5]]*Table1[[#This Row],[Overtime Hourly Wage]]</f>
        <v>0</v>
      </c>
      <c r="AD1087" s="41">
        <f>Table1[[#This Row],[Holiday Hours7]]*Table1[[#This Row],[Holiday Hourly Wage]]</f>
        <v>0</v>
      </c>
      <c r="AE1087" s="41">
        <f>SUM(Table1[[#This Row],[Regular10]:[Holiday12]])</f>
        <v>0</v>
      </c>
      <c r="AF1087" s="41">
        <f>Table1[[#This Row],[Regular Hours3]]*Table1[[#This Row],[Regular Wage Cap]]</f>
        <v>0</v>
      </c>
      <c r="AG1087" s="41">
        <f>Table1[[#This Row],[OvertimeHours5]]*Table1[[#This Row],[Overtime Wage Cap]]</f>
        <v>0</v>
      </c>
      <c r="AH1087" s="41">
        <f>Table1[[#This Row],[Holiday Hours7]]*Table1[[#This Row],[Holiday Wage Cap]]</f>
        <v>0</v>
      </c>
      <c r="AI1087" s="41">
        <f>SUM(Table1[[#This Row],[Regular]:[Holiday]])</f>
        <v>0</v>
      </c>
      <c r="AJ1087" s="41">
        <f>IF(Table1[[#This Row],[Total]]=0,0,Table1[[#This Row],[Total2]]-Table1[[#This Row],[Total]])</f>
        <v>0</v>
      </c>
      <c r="AK1087" s="41">
        <f>Table1[[#This Row],[Difference]]*Table1[[#This Row],[DDS Funding Percent]]</f>
        <v>0</v>
      </c>
      <c r="AL1087" s="41">
        <f>IF(Table1[[#This Row],[Regular Hourly Wage]]&lt;&gt;0,Table1[[#This Row],[Regular Wage Cap]]-Table1[[#This Row],[Regular Hourly Wage]],0)</f>
        <v>0</v>
      </c>
      <c r="AM1087" s="38"/>
      <c r="AN1087" s="41">
        <f>Table1[[#This Row],[Wage Difference]]*Table1[[#This Row],[Post Wage Increase Time Off Accruals (Hours)]]</f>
        <v>0</v>
      </c>
      <c r="AO1087" s="41">
        <f>Table1[[#This Row],[Min Wage Time Off Accrual Expense]]*Table1[[#This Row],[DDS Funding Percent]]</f>
        <v>0</v>
      </c>
      <c r="AP1087" s="1"/>
      <c r="AQ1087" s="18"/>
    </row>
    <row r="1088" spans="3:43" x14ac:dyDescent="0.25">
      <c r="C1088" s="58"/>
      <c r="D1088" s="57"/>
      <c r="K1088" s="41">
        <f>SUM(Table1[[#This Row],[Regular Wages]],Table1[[#This Row],[OvertimeWages]],Table1[[#This Row],[Holiday Wages]],Table1[[#This Row],[Incentive Payments]])</f>
        <v>0</v>
      </c>
      <c r="L1088" s="38"/>
      <c r="M1088" s="38"/>
      <c r="N1088" s="38"/>
      <c r="O1088" s="38"/>
      <c r="P1088" s="38"/>
      <c r="Q1088" s="38"/>
      <c r="R1088" s="38"/>
      <c r="S1088" s="41">
        <f>SUM(Table1[[#This Row],[Regular Wages2]],Table1[[#This Row],[OvertimeWages4]],Table1[[#This Row],[Holiday Wages6]],Table1[[#This Row],[Incentive Payments8]])</f>
        <v>0</v>
      </c>
      <c r="T1088" s="41">
        <f>SUM(Table1[[#This Row],[Total Pre Min Wage Wages]],Table1[[#This Row],[Total After Min Wage Wages]])</f>
        <v>0</v>
      </c>
      <c r="U1088" s="41">
        <f>IFERROR(IF(OR(Table1[[#This Row],[Regular Hours]]=0,Table1[[#This Row],[Regular Hours]]=""),VLOOKUP(Table1[[#This Row],[Position Title]],startingWages!$A$2:$D$200,2, FALSE),Table1[[#This Row],[Regular Wages]]/Table1[[#This Row],[Regular Hours]]),0)</f>
        <v>0</v>
      </c>
      <c r="V1088" s="41">
        <f>IF(OR(Table1[[#This Row],[OvertimeHours]]="",Table1[[#This Row],[OvertimeHours]]=0),Table1[[#This Row],[Regular Hourly Wage]]*1.5,Table1[[#This Row],[OvertimeWages]]/Table1[[#This Row],[OvertimeHours]])</f>
        <v>0</v>
      </c>
      <c r="W1088" s="41">
        <f>IF(OR(Table1[[#This Row],[Holiday Hours]]="",Table1[[#This Row],[Holiday Hours]]=0),Table1[[#This Row],[Regular Hourly Wage]],Table1[[#This Row],[Holiday Wages]]/Table1[[#This Row],[Holiday Hours]])</f>
        <v>0</v>
      </c>
      <c r="X1088" s="41" t="str">
        <f>IF(Table1[[#This Row],[Regular Hourly Wage]]&lt;14.05,"$14.75",IF(Table1[[#This Row],[Regular Hourly Wage]]&lt;30,"5%","None"))</f>
        <v>$14.75</v>
      </c>
      <c r="Y1088" s="41">
        <f>IF(Table1[[#This Row],[Wage Category]]="5%",Table1[[#This Row],[Regular Hourly Wage]]*1.05,IF(Table1[[#This Row],[Wage Category]]="$14.75",14.75,Table1[[#This Row],[Regular Hourly Wage]]))</f>
        <v>14.75</v>
      </c>
      <c r="Z1088" s="41">
        <f>(1+IF(Table1[[#This Row],[Regular Hourly Wage]]=0,0.5,(Table1[[#This Row],[Overtime Hourly Wage]]-Table1[[#This Row],[Regular Hourly Wage]])/Table1[[#This Row],[Regular Hourly Wage]]))*Table1[[#This Row],[Regular Wage Cap]]</f>
        <v>22.125</v>
      </c>
      <c r="AA1088" s="41">
        <f>(1+IF(Table1[[#This Row],[Regular Hourly Wage]]=0,0,(Table1[[#This Row],[Holiday Hourly Wage]]-Table1[[#This Row],[Regular Hourly Wage]])/Table1[[#This Row],[Regular Hourly Wage]]))*Table1[[#This Row],[Regular Wage Cap]]</f>
        <v>14.75</v>
      </c>
      <c r="AB1088" s="41">
        <f>Table1[[#This Row],[Regular Hours3]]*Table1[[#This Row],[Regular Hourly Wage]]</f>
        <v>0</v>
      </c>
      <c r="AC1088" s="41">
        <f>Table1[[#This Row],[OvertimeHours5]]*Table1[[#This Row],[Overtime Hourly Wage]]</f>
        <v>0</v>
      </c>
      <c r="AD1088" s="41">
        <f>Table1[[#This Row],[Holiday Hours7]]*Table1[[#This Row],[Holiday Hourly Wage]]</f>
        <v>0</v>
      </c>
      <c r="AE1088" s="41">
        <f>SUM(Table1[[#This Row],[Regular10]:[Holiday12]])</f>
        <v>0</v>
      </c>
      <c r="AF1088" s="41">
        <f>Table1[[#This Row],[Regular Hours3]]*Table1[[#This Row],[Regular Wage Cap]]</f>
        <v>0</v>
      </c>
      <c r="AG1088" s="41">
        <f>Table1[[#This Row],[OvertimeHours5]]*Table1[[#This Row],[Overtime Wage Cap]]</f>
        <v>0</v>
      </c>
      <c r="AH1088" s="41">
        <f>Table1[[#This Row],[Holiday Hours7]]*Table1[[#This Row],[Holiday Wage Cap]]</f>
        <v>0</v>
      </c>
      <c r="AI1088" s="41">
        <f>SUM(Table1[[#This Row],[Regular]:[Holiday]])</f>
        <v>0</v>
      </c>
      <c r="AJ1088" s="41">
        <f>IF(Table1[[#This Row],[Total]]=0,0,Table1[[#This Row],[Total2]]-Table1[[#This Row],[Total]])</f>
        <v>0</v>
      </c>
      <c r="AK1088" s="41">
        <f>Table1[[#This Row],[Difference]]*Table1[[#This Row],[DDS Funding Percent]]</f>
        <v>0</v>
      </c>
      <c r="AL1088" s="41">
        <f>IF(Table1[[#This Row],[Regular Hourly Wage]]&lt;&gt;0,Table1[[#This Row],[Regular Wage Cap]]-Table1[[#This Row],[Regular Hourly Wage]],0)</f>
        <v>0</v>
      </c>
      <c r="AM1088" s="38"/>
      <c r="AN1088" s="41">
        <f>Table1[[#This Row],[Wage Difference]]*Table1[[#This Row],[Post Wage Increase Time Off Accruals (Hours)]]</f>
        <v>0</v>
      </c>
      <c r="AO1088" s="41">
        <f>Table1[[#This Row],[Min Wage Time Off Accrual Expense]]*Table1[[#This Row],[DDS Funding Percent]]</f>
        <v>0</v>
      </c>
      <c r="AP1088" s="1"/>
      <c r="AQ1088" s="18"/>
    </row>
    <row r="1089" spans="3:43" x14ac:dyDescent="0.25">
      <c r="C1089" s="58"/>
      <c r="D1089" s="57"/>
      <c r="K1089" s="41">
        <f>SUM(Table1[[#This Row],[Regular Wages]],Table1[[#This Row],[OvertimeWages]],Table1[[#This Row],[Holiday Wages]],Table1[[#This Row],[Incentive Payments]])</f>
        <v>0</v>
      </c>
      <c r="L1089" s="38"/>
      <c r="M1089" s="38"/>
      <c r="N1089" s="38"/>
      <c r="O1089" s="38"/>
      <c r="P1089" s="38"/>
      <c r="Q1089" s="38"/>
      <c r="R1089" s="38"/>
      <c r="S1089" s="41">
        <f>SUM(Table1[[#This Row],[Regular Wages2]],Table1[[#This Row],[OvertimeWages4]],Table1[[#This Row],[Holiday Wages6]],Table1[[#This Row],[Incentive Payments8]])</f>
        <v>0</v>
      </c>
      <c r="T1089" s="41">
        <f>SUM(Table1[[#This Row],[Total Pre Min Wage Wages]],Table1[[#This Row],[Total After Min Wage Wages]])</f>
        <v>0</v>
      </c>
      <c r="U1089" s="41">
        <f>IFERROR(IF(OR(Table1[[#This Row],[Regular Hours]]=0,Table1[[#This Row],[Regular Hours]]=""),VLOOKUP(Table1[[#This Row],[Position Title]],startingWages!$A$2:$D$200,2, FALSE),Table1[[#This Row],[Regular Wages]]/Table1[[#This Row],[Regular Hours]]),0)</f>
        <v>0</v>
      </c>
      <c r="V1089" s="41">
        <f>IF(OR(Table1[[#This Row],[OvertimeHours]]="",Table1[[#This Row],[OvertimeHours]]=0),Table1[[#This Row],[Regular Hourly Wage]]*1.5,Table1[[#This Row],[OvertimeWages]]/Table1[[#This Row],[OvertimeHours]])</f>
        <v>0</v>
      </c>
      <c r="W1089" s="41">
        <f>IF(OR(Table1[[#This Row],[Holiday Hours]]="",Table1[[#This Row],[Holiday Hours]]=0),Table1[[#This Row],[Regular Hourly Wage]],Table1[[#This Row],[Holiday Wages]]/Table1[[#This Row],[Holiday Hours]])</f>
        <v>0</v>
      </c>
      <c r="X1089" s="41" t="str">
        <f>IF(Table1[[#This Row],[Regular Hourly Wage]]&lt;14.05,"$14.75",IF(Table1[[#This Row],[Regular Hourly Wage]]&lt;30,"5%","None"))</f>
        <v>$14.75</v>
      </c>
      <c r="Y1089" s="41">
        <f>IF(Table1[[#This Row],[Wage Category]]="5%",Table1[[#This Row],[Regular Hourly Wage]]*1.05,IF(Table1[[#This Row],[Wage Category]]="$14.75",14.75,Table1[[#This Row],[Regular Hourly Wage]]))</f>
        <v>14.75</v>
      </c>
      <c r="Z1089" s="41">
        <f>(1+IF(Table1[[#This Row],[Regular Hourly Wage]]=0,0.5,(Table1[[#This Row],[Overtime Hourly Wage]]-Table1[[#This Row],[Regular Hourly Wage]])/Table1[[#This Row],[Regular Hourly Wage]]))*Table1[[#This Row],[Regular Wage Cap]]</f>
        <v>22.125</v>
      </c>
      <c r="AA1089" s="41">
        <f>(1+IF(Table1[[#This Row],[Regular Hourly Wage]]=0,0,(Table1[[#This Row],[Holiday Hourly Wage]]-Table1[[#This Row],[Regular Hourly Wage]])/Table1[[#This Row],[Regular Hourly Wage]]))*Table1[[#This Row],[Regular Wage Cap]]</f>
        <v>14.75</v>
      </c>
      <c r="AB1089" s="41">
        <f>Table1[[#This Row],[Regular Hours3]]*Table1[[#This Row],[Regular Hourly Wage]]</f>
        <v>0</v>
      </c>
      <c r="AC1089" s="41">
        <f>Table1[[#This Row],[OvertimeHours5]]*Table1[[#This Row],[Overtime Hourly Wage]]</f>
        <v>0</v>
      </c>
      <c r="AD1089" s="41">
        <f>Table1[[#This Row],[Holiday Hours7]]*Table1[[#This Row],[Holiday Hourly Wage]]</f>
        <v>0</v>
      </c>
      <c r="AE1089" s="41">
        <f>SUM(Table1[[#This Row],[Regular10]:[Holiday12]])</f>
        <v>0</v>
      </c>
      <c r="AF1089" s="41">
        <f>Table1[[#This Row],[Regular Hours3]]*Table1[[#This Row],[Regular Wage Cap]]</f>
        <v>0</v>
      </c>
      <c r="AG1089" s="41">
        <f>Table1[[#This Row],[OvertimeHours5]]*Table1[[#This Row],[Overtime Wage Cap]]</f>
        <v>0</v>
      </c>
      <c r="AH1089" s="41">
        <f>Table1[[#This Row],[Holiday Hours7]]*Table1[[#This Row],[Holiday Wage Cap]]</f>
        <v>0</v>
      </c>
      <c r="AI1089" s="41">
        <f>SUM(Table1[[#This Row],[Regular]:[Holiday]])</f>
        <v>0</v>
      </c>
      <c r="AJ1089" s="41">
        <f>IF(Table1[[#This Row],[Total]]=0,0,Table1[[#This Row],[Total2]]-Table1[[#This Row],[Total]])</f>
        <v>0</v>
      </c>
      <c r="AK1089" s="41">
        <f>Table1[[#This Row],[Difference]]*Table1[[#This Row],[DDS Funding Percent]]</f>
        <v>0</v>
      </c>
      <c r="AL1089" s="41">
        <f>IF(Table1[[#This Row],[Regular Hourly Wage]]&lt;&gt;0,Table1[[#This Row],[Regular Wage Cap]]-Table1[[#This Row],[Regular Hourly Wage]],0)</f>
        <v>0</v>
      </c>
      <c r="AM1089" s="38"/>
      <c r="AN1089" s="41">
        <f>Table1[[#This Row],[Wage Difference]]*Table1[[#This Row],[Post Wage Increase Time Off Accruals (Hours)]]</f>
        <v>0</v>
      </c>
      <c r="AO1089" s="41">
        <f>Table1[[#This Row],[Min Wage Time Off Accrual Expense]]*Table1[[#This Row],[DDS Funding Percent]]</f>
        <v>0</v>
      </c>
      <c r="AP1089" s="1"/>
      <c r="AQ1089" s="18"/>
    </row>
    <row r="1090" spans="3:43" x14ac:dyDescent="0.25">
      <c r="C1090" s="58"/>
      <c r="D1090" s="57"/>
      <c r="K1090" s="41">
        <f>SUM(Table1[[#This Row],[Regular Wages]],Table1[[#This Row],[OvertimeWages]],Table1[[#This Row],[Holiday Wages]],Table1[[#This Row],[Incentive Payments]])</f>
        <v>0</v>
      </c>
      <c r="L1090" s="38"/>
      <c r="M1090" s="38"/>
      <c r="N1090" s="38"/>
      <c r="O1090" s="38"/>
      <c r="P1090" s="38"/>
      <c r="Q1090" s="38"/>
      <c r="R1090" s="38"/>
      <c r="S1090" s="41">
        <f>SUM(Table1[[#This Row],[Regular Wages2]],Table1[[#This Row],[OvertimeWages4]],Table1[[#This Row],[Holiday Wages6]],Table1[[#This Row],[Incentive Payments8]])</f>
        <v>0</v>
      </c>
      <c r="T1090" s="41">
        <f>SUM(Table1[[#This Row],[Total Pre Min Wage Wages]],Table1[[#This Row],[Total After Min Wage Wages]])</f>
        <v>0</v>
      </c>
      <c r="U1090" s="41">
        <f>IFERROR(IF(OR(Table1[[#This Row],[Regular Hours]]=0,Table1[[#This Row],[Regular Hours]]=""),VLOOKUP(Table1[[#This Row],[Position Title]],startingWages!$A$2:$D$200,2, FALSE),Table1[[#This Row],[Regular Wages]]/Table1[[#This Row],[Regular Hours]]),0)</f>
        <v>0</v>
      </c>
      <c r="V1090" s="41">
        <f>IF(OR(Table1[[#This Row],[OvertimeHours]]="",Table1[[#This Row],[OvertimeHours]]=0),Table1[[#This Row],[Regular Hourly Wage]]*1.5,Table1[[#This Row],[OvertimeWages]]/Table1[[#This Row],[OvertimeHours]])</f>
        <v>0</v>
      </c>
      <c r="W1090" s="41">
        <f>IF(OR(Table1[[#This Row],[Holiday Hours]]="",Table1[[#This Row],[Holiday Hours]]=0),Table1[[#This Row],[Regular Hourly Wage]],Table1[[#This Row],[Holiday Wages]]/Table1[[#This Row],[Holiday Hours]])</f>
        <v>0</v>
      </c>
      <c r="X1090" s="41" t="str">
        <f>IF(Table1[[#This Row],[Regular Hourly Wage]]&lt;14.05,"$14.75",IF(Table1[[#This Row],[Regular Hourly Wage]]&lt;30,"5%","None"))</f>
        <v>$14.75</v>
      </c>
      <c r="Y1090" s="41">
        <f>IF(Table1[[#This Row],[Wage Category]]="5%",Table1[[#This Row],[Regular Hourly Wage]]*1.05,IF(Table1[[#This Row],[Wage Category]]="$14.75",14.75,Table1[[#This Row],[Regular Hourly Wage]]))</f>
        <v>14.75</v>
      </c>
      <c r="Z1090" s="41">
        <f>(1+IF(Table1[[#This Row],[Regular Hourly Wage]]=0,0.5,(Table1[[#This Row],[Overtime Hourly Wage]]-Table1[[#This Row],[Regular Hourly Wage]])/Table1[[#This Row],[Regular Hourly Wage]]))*Table1[[#This Row],[Regular Wage Cap]]</f>
        <v>22.125</v>
      </c>
      <c r="AA1090" s="41">
        <f>(1+IF(Table1[[#This Row],[Regular Hourly Wage]]=0,0,(Table1[[#This Row],[Holiday Hourly Wage]]-Table1[[#This Row],[Regular Hourly Wage]])/Table1[[#This Row],[Regular Hourly Wage]]))*Table1[[#This Row],[Regular Wage Cap]]</f>
        <v>14.75</v>
      </c>
      <c r="AB1090" s="41">
        <f>Table1[[#This Row],[Regular Hours3]]*Table1[[#This Row],[Regular Hourly Wage]]</f>
        <v>0</v>
      </c>
      <c r="AC1090" s="41">
        <f>Table1[[#This Row],[OvertimeHours5]]*Table1[[#This Row],[Overtime Hourly Wage]]</f>
        <v>0</v>
      </c>
      <c r="AD1090" s="41">
        <f>Table1[[#This Row],[Holiday Hours7]]*Table1[[#This Row],[Holiday Hourly Wage]]</f>
        <v>0</v>
      </c>
      <c r="AE1090" s="41">
        <f>SUM(Table1[[#This Row],[Regular10]:[Holiday12]])</f>
        <v>0</v>
      </c>
      <c r="AF1090" s="41">
        <f>Table1[[#This Row],[Regular Hours3]]*Table1[[#This Row],[Regular Wage Cap]]</f>
        <v>0</v>
      </c>
      <c r="AG1090" s="41">
        <f>Table1[[#This Row],[OvertimeHours5]]*Table1[[#This Row],[Overtime Wage Cap]]</f>
        <v>0</v>
      </c>
      <c r="AH1090" s="41">
        <f>Table1[[#This Row],[Holiday Hours7]]*Table1[[#This Row],[Holiday Wage Cap]]</f>
        <v>0</v>
      </c>
      <c r="AI1090" s="41">
        <f>SUM(Table1[[#This Row],[Regular]:[Holiday]])</f>
        <v>0</v>
      </c>
      <c r="AJ1090" s="41">
        <f>IF(Table1[[#This Row],[Total]]=0,0,Table1[[#This Row],[Total2]]-Table1[[#This Row],[Total]])</f>
        <v>0</v>
      </c>
      <c r="AK1090" s="41">
        <f>Table1[[#This Row],[Difference]]*Table1[[#This Row],[DDS Funding Percent]]</f>
        <v>0</v>
      </c>
      <c r="AL1090" s="41">
        <f>IF(Table1[[#This Row],[Regular Hourly Wage]]&lt;&gt;0,Table1[[#This Row],[Regular Wage Cap]]-Table1[[#This Row],[Regular Hourly Wage]],0)</f>
        <v>0</v>
      </c>
      <c r="AM1090" s="38"/>
      <c r="AN1090" s="41">
        <f>Table1[[#This Row],[Wage Difference]]*Table1[[#This Row],[Post Wage Increase Time Off Accruals (Hours)]]</f>
        <v>0</v>
      </c>
      <c r="AO1090" s="41">
        <f>Table1[[#This Row],[Min Wage Time Off Accrual Expense]]*Table1[[#This Row],[DDS Funding Percent]]</f>
        <v>0</v>
      </c>
      <c r="AP1090" s="1"/>
      <c r="AQ1090" s="18"/>
    </row>
    <row r="1091" spans="3:43" x14ac:dyDescent="0.25">
      <c r="C1091" s="58"/>
      <c r="D1091" s="57"/>
      <c r="K1091" s="41">
        <f>SUM(Table1[[#This Row],[Regular Wages]],Table1[[#This Row],[OvertimeWages]],Table1[[#This Row],[Holiday Wages]],Table1[[#This Row],[Incentive Payments]])</f>
        <v>0</v>
      </c>
      <c r="L1091" s="38"/>
      <c r="M1091" s="38"/>
      <c r="N1091" s="38"/>
      <c r="O1091" s="38"/>
      <c r="P1091" s="38"/>
      <c r="Q1091" s="38"/>
      <c r="R1091" s="38"/>
      <c r="S1091" s="41">
        <f>SUM(Table1[[#This Row],[Regular Wages2]],Table1[[#This Row],[OvertimeWages4]],Table1[[#This Row],[Holiday Wages6]],Table1[[#This Row],[Incentive Payments8]])</f>
        <v>0</v>
      </c>
      <c r="T1091" s="41">
        <f>SUM(Table1[[#This Row],[Total Pre Min Wage Wages]],Table1[[#This Row],[Total After Min Wage Wages]])</f>
        <v>0</v>
      </c>
      <c r="U1091" s="41">
        <f>IFERROR(IF(OR(Table1[[#This Row],[Regular Hours]]=0,Table1[[#This Row],[Regular Hours]]=""),VLOOKUP(Table1[[#This Row],[Position Title]],startingWages!$A$2:$D$200,2, FALSE),Table1[[#This Row],[Regular Wages]]/Table1[[#This Row],[Regular Hours]]),0)</f>
        <v>0</v>
      </c>
      <c r="V1091" s="41">
        <f>IF(OR(Table1[[#This Row],[OvertimeHours]]="",Table1[[#This Row],[OvertimeHours]]=0),Table1[[#This Row],[Regular Hourly Wage]]*1.5,Table1[[#This Row],[OvertimeWages]]/Table1[[#This Row],[OvertimeHours]])</f>
        <v>0</v>
      </c>
      <c r="W1091" s="41">
        <f>IF(OR(Table1[[#This Row],[Holiday Hours]]="",Table1[[#This Row],[Holiday Hours]]=0),Table1[[#This Row],[Regular Hourly Wage]],Table1[[#This Row],[Holiday Wages]]/Table1[[#This Row],[Holiday Hours]])</f>
        <v>0</v>
      </c>
      <c r="X1091" s="41" t="str">
        <f>IF(Table1[[#This Row],[Regular Hourly Wage]]&lt;14.05,"$14.75",IF(Table1[[#This Row],[Regular Hourly Wage]]&lt;30,"5%","None"))</f>
        <v>$14.75</v>
      </c>
      <c r="Y1091" s="41">
        <f>IF(Table1[[#This Row],[Wage Category]]="5%",Table1[[#This Row],[Regular Hourly Wage]]*1.05,IF(Table1[[#This Row],[Wage Category]]="$14.75",14.75,Table1[[#This Row],[Regular Hourly Wage]]))</f>
        <v>14.75</v>
      </c>
      <c r="Z1091" s="41">
        <f>(1+IF(Table1[[#This Row],[Regular Hourly Wage]]=0,0.5,(Table1[[#This Row],[Overtime Hourly Wage]]-Table1[[#This Row],[Regular Hourly Wage]])/Table1[[#This Row],[Regular Hourly Wage]]))*Table1[[#This Row],[Regular Wage Cap]]</f>
        <v>22.125</v>
      </c>
      <c r="AA1091" s="41">
        <f>(1+IF(Table1[[#This Row],[Regular Hourly Wage]]=0,0,(Table1[[#This Row],[Holiday Hourly Wage]]-Table1[[#This Row],[Regular Hourly Wage]])/Table1[[#This Row],[Regular Hourly Wage]]))*Table1[[#This Row],[Regular Wage Cap]]</f>
        <v>14.75</v>
      </c>
      <c r="AB1091" s="41">
        <f>Table1[[#This Row],[Regular Hours3]]*Table1[[#This Row],[Regular Hourly Wage]]</f>
        <v>0</v>
      </c>
      <c r="AC1091" s="41">
        <f>Table1[[#This Row],[OvertimeHours5]]*Table1[[#This Row],[Overtime Hourly Wage]]</f>
        <v>0</v>
      </c>
      <c r="AD1091" s="41">
        <f>Table1[[#This Row],[Holiday Hours7]]*Table1[[#This Row],[Holiday Hourly Wage]]</f>
        <v>0</v>
      </c>
      <c r="AE1091" s="41">
        <f>SUM(Table1[[#This Row],[Regular10]:[Holiday12]])</f>
        <v>0</v>
      </c>
      <c r="AF1091" s="41">
        <f>Table1[[#This Row],[Regular Hours3]]*Table1[[#This Row],[Regular Wage Cap]]</f>
        <v>0</v>
      </c>
      <c r="AG1091" s="41">
        <f>Table1[[#This Row],[OvertimeHours5]]*Table1[[#This Row],[Overtime Wage Cap]]</f>
        <v>0</v>
      </c>
      <c r="AH1091" s="41">
        <f>Table1[[#This Row],[Holiday Hours7]]*Table1[[#This Row],[Holiday Wage Cap]]</f>
        <v>0</v>
      </c>
      <c r="AI1091" s="41">
        <f>SUM(Table1[[#This Row],[Regular]:[Holiday]])</f>
        <v>0</v>
      </c>
      <c r="AJ1091" s="41">
        <f>IF(Table1[[#This Row],[Total]]=0,0,Table1[[#This Row],[Total2]]-Table1[[#This Row],[Total]])</f>
        <v>0</v>
      </c>
      <c r="AK1091" s="41">
        <f>Table1[[#This Row],[Difference]]*Table1[[#This Row],[DDS Funding Percent]]</f>
        <v>0</v>
      </c>
      <c r="AL1091" s="41">
        <f>IF(Table1[[#This Row],[Regular Hourly Wage]]&lt;&gt;0,Table1[[#This Row],[Regular Wage Cap]]-Table1[[#This Row],[Regular Hourly Wage]],0)</f>
        <v>0</v>
      </c>
      <c r="AM1091" s="38"/>
      <c r="AN1091" s="41">
        <f>Table1[[#This Row],[Wage Difference]]*Table1[[#This Row],[Post Wage Increase Time Off Accruals (Hours)]]</f>
        <v>0</v>
      </c>
      <c r="AO1091" s="41">
        <f>Table1[[#This Row],[Min Wage Time Off Accrual Expense]]*Table1[[#This Row],[DDS Funding Percent]]</f>
        <v>0</v>
      </c>
      <c r="AP1091" s="1"/>
      <c r="AQ1091" s="18"/>
    </row>
    <row r="1092" spans="3:43" x14ac:dyDescent="0.25">
      <c r="C1092" s="58"/>
      <c r="D1092" s="57"/>
      <c r="K1092" s="41">
        <f>SUM(Table1[[#This Row],[Regular Wages]],Table1[[#This Row],[OvertimeWages]],Table1[[#This Row],[Holiday Wages]],Table1[[#This Row],[Incentive Payments]])</f>
        <v>0</v>
      </c>
      <c r="L1092" s="38"/>
      <c r="M1092" s="38"/>
      <c r="N1092" s="38"/>
      <c r="O1092" s="38"/>
      <c r="P1092" s="38"/>
      <c r="Q1092" s="38"/>
      <c r="R1092" s="38"/>
      <c r="S1092" s="41">
        <f>SUM(Table1[[#This Row],[Regular Wages2]],Table1[[#This Row],[OvertimeWages4]],Table1[[#This Row],[Holiday Wages6]],Table1[[#This Row],[Incentive Payments8]])</f>
        <v>0</v>
      </c>
      <c r="T1092" s="41">
        <f>SUM(Table1[[#This Row],[Total Pre Min Wage Wages]],Table1[[#This Row],[Total After Min Wage Wages]])</f>
        <v>0</v>
      </c>
      <c r="U1092" s="41">
        <f>IFERROR(IF(OR(Table1[[#This Row],[Regular Hours]]=0,Table1[[#This Row],[Regular Hours]]=""),VLOOKUP(Table1[[#This Row],[Position Title]],startingWages!$A$2:$D$200,2, FALSE),Table1[[#This Row],[Regular Wages]]/Table1[[#This Row],[Regular Hours]]),0)</f>
        <v>0</v>
      </c>
      <c r="V1092" s="41">
        <f>IF(OR(Table1[[#This Row],[OvertimeHours]]="",Table1[[#This Row],[OvertimeHours]]=0),Table1[[#This Row],[Regular Hourly Wage]]*1.5,Table1[[#This Row],[OvertimeWages]]/Table1[[#This Row],[OvertimeHours]])</f>
        <v>0</v>
      </c>
      <c r="W1092" s="41">
        <f>IF(OR(Table1[[#This Row],[Holiday Hours]]="",Table1[[#This Row],[Holiday Hours]]=0),Table1[[#This Row],[Regular Hourly Wage]],Table1[[#This Row],[Holiday Wages]]/Table1[[#This Row],[Holiday Hours]])</f>
        <v>0</v>
      </c>
      <c r="X1092" s="41" t="str">
        <f>IF(Table1[[#This Row],[Regular Hourly Wage]]&lt;14.05,"$14.75",IF(Table1[[#This Row],[Regular Hourly Wage]]&lt;30,"5%","None"))</f>
        <v>$14.75</v>
      </c>
      <c r="Y1092" s="41">
        <f>IF(Table1[[#This Row],[Wage Category]]="5%",Table1[[#This Row],[Regular Hourly Wage]]*1.05,IF(Table1[[#This Row],[Wage Category]]="$14.75",14.75,Table1[[#This Row],[Regular Hourly Wage]]))</f>
        <v>14.75</v>
      </c>
      <c r="Z1092" s="41">
        <f>(1+IF(Table1[[#This Row],[Regular Hourly Wage]]=0,0.5,(Table1[[#This Row],[Overtime Hourly Wage]]-Table1[[#This Row],[Regular Hourly Wage]])/Table1[[#This Row],[Regular Hourly Wage]]))*Table1[[#This Row],[Regular Wage Cap]]</f>
        <v>22.125</v>
      </c>
      <c r="AA1092" s="41">
        <f>(1+IF(Table1[[#This Row],[Regular Hourly Wage]]=0,0,(Table1[[#This Row],[Holiday Hourly Wage]]-Table1[[#This Row],[Regular Hourly Wage]])/Table1[[#This Row],[Regular Hourly Wage]]))*Table1[[#This Row],[Regular Wage Cap]]</f>
        <v>14.75</v>
      </c>
      <c r="AB1092" s="41">
        <f>Table1[[#This Row],[Regular Hours3]]*Table1[[#This Row],[Regular Hourly Wage]]</f>
        <v>0</v>
      </c>
      <c r="AC1092" s="41">
        <f>Table1[[#This Row],[OvertimeHours5]]*Table1[[#This Row],[Overtime Hourly Wage]]</f>
        <v>0</v>
      </c>
      <c r="AD1092" s="41">
        <f>Table1[[#This Row],[Holiday Hours7]]*Table1[[#This Row],[Holiday Hourly Wage]]</f>
        <v>0</v>
      </c>
      <c r="AE1092" s="41">
        <f>SUM(Table1[[#This Row],[Regular10]:[Holiday12]])</f>
        <v>0</v>
      </c>
      <c r="AF1092" s="41">
        <f>Table1[[#This Row],[Regular Hours3]]*Table1[[#This Row],[Regular Wage Cap]]</f>
        <v>0</v>
      </c>
      <c r="AG1092" s="41">
        <f>Table1[[#This Row],[OvertimeHours5]]*Table1[[#This Row],[Overtime Wage Cap]]</f>
        <v>0</v>
      </c>
      <c r="AH1092" s="41">
        <f>Table1[[#This Row],[Holiday Hours7]]*Table1[[#This Row],[Holiday Wage Cap]]</f>
        <v>0</v>
      </c>
      <c r="AI1092" s="41">
        <f>SUM(Table1[[#This Row],[Regular]:[Holiday]])</f>
        <v>0</v>
      </c>
      <c r="AJ1092" s="41">
        <f>IF(Table1[[#This Row],[Total]]=0,0,Table1[[#This Row],[Total2]]-Table1[[#This Row],[Total]])</f>
        <v>0</v>
      </c>
      <c r="AK1092" s="41">
        <f>Table1[[#This Row],[Difference]]*Table1[[#This Row],[DDS Funding Percent]]</f>
        <v>0</v>
      </c>
      <c r="AL1092" s="41">
        <f>IF(Table1[[#This Row],[Regular Hourly Wage]]&lt;&gt;0,Table1[[#This Row],[Regular Wage Cap]]-Table1[[#This Row],[Regular Hourly Wage]],0)</f>
        <v>0</v>
      </c>
      <c r="AM1092" s="38"/>
      <c r="AN1092" s="41">
        <f>Table1[[#This Row],[Wage Difference]]*Table1[[#This Row],[Post Wage Increase Time Off Accruals (Hours)]]</f>
        <v>0</v>
      </c>
      <c r="AO1092" s="41">
        <f>Table1[[#This Row],[Min Wage Time Off Accrual Expense]]*Table1[[#This Row],[DDS Funding Percent]]</f>
        <v>0</v>
      </c>
      <c r="AP1092" s="1"/>
      <c r="AQ1092" s="18"/>
    </row>
    <row r="1093" spans="3:43" x14ac:dyDescent="0.25">
      <c r="C1093" s="58"/>
      <c r="D1093" s="57"/>
      <c r="K1093" s="41">
        <f>SUM(Table1[[#This Row],[Regular Wages]],Table1[[#This Row],[OvertimeWages]],Table1[[#This Row],[Holiday Wages]],Table1[[#This Row],[Incentive Payments]])</f>
        <v>0</v>
      </c>
      <c r="L1093" s="38"/>
      <c r="M1093" s="38"/>
      <c r="N1093" s="38"/>
      <c r="O1093" s="38"/>
      <c r="P1093" s="38"/>
      <c r="Q1093" s="38"/>
      <c r="R1093" s="38"/>
      <c r="S1093" s="41">
        <f>SUM(Table1[[#This Row],[Regular Wages2]],Table1[[#This Row],[OvertimeWages4]],Table1[[#This Row],[Holiday Wages6]],Table1[[#This Row],[Incentive Payments8]])</f>
        <v>0</v>
      </c>
      <c r="T1093" s="41">
        <f>SUM(Table1[[#This Row],[Total Pre Min Wage Wages]],Table1[[#This Row],[Total After Min Wage Wages]])</f>
        <v>0</v>
      </c>
      <c r="U1093" s="41">
        <f>IFERROR(IF(OR(Table1[[#This Row],[Regular Hours]]=0,Table1[[#This Row],[Regular Hours]]=""),VLOOKUP(Table1[[#This Row],[Position Title]],startingWages!$A$2:$D$200,2, FALSE),Table1[[#This Row],[Regular Wages]]/Table1[[#This Row],[Regular Hours]]),0)</f>
        <v>0</v>
      </c>
      <c r="V1093" s="41">
        <f>IF(OR(Table1[[#This Row],[OvertimeHours]]="",Table1[[#This Row],[OvertimeHours]]=0),Table1[[#This Row],[Regular Hourly Wage]]*1.5,Table1[[#This Row],[OvertimeWages]]/Table1[[#This Row],[OvertimeHours]])</f>
        <v>0</v>
      </c>
      <c r="W1093" s="41">
        <f>IF(OR(Table1[[#This Row],[Holiday Hours]]="",Table1[[#This Row],[Holiday Hours]]=0),Table1[[#This Row],[Regular Hourly Wage]],Table1[[#This Row],[Holiday Wages]]/Table1[[#This Row],[Holiday Hours]])</f>
        <v>0</v>
      </c>
      <c r="X1093" s="41" t="str">
        <f>IF(Table1[[#This Row],[Regular Hourly Wage]]&lt;14.05,"$14.75",IF(Table1[[#This Row],[Regular Hourly Wage]]&lt;30,"5%","None"))</f>
        <v>$14.75</v>
      </c>
      <c r="Y1093" s="41">
        <f>IF(Table1[[#This Row],[Wage Category]]="5%",Table1[[#This Row],[Regular Hourly Wage]]*1.05,IF(Table1[[#This Row],[Wage Category]]="$14.75",14.75,Table1[[#This Row],[Regular Hourly Wage]]))</f>
        <v>14.75</v>
      </c>
      <c r="Z1093" s="41">
        <f>(1+IF(Table1[[#This Row],[Regular Hourly Wage]]=0,0.5,(Table1[[#This Row],[Overtime Hourly Wage]]-Table1[[#This Row],[Regular Hourly Wage]])/Table1[[#This Row],[Regular Hourly Wage]]))*Table1[[#This Row],[Regular Wage Cap]]</f>
        <v>22.125</v>
      </c>
      <c r="AA1093" s="41">
        <f>(1+IF(Table1[[#This Row],[Regular Hourly Wage]]=0,0,(Table1[[#This Row],[Holiday Hourly Wage]]-Table1[[#This Row],[Regular Hourly Wage]])/Table1[[#This Row],[Regular Hourly Wage]]))*Table1[[#This Row],[Regular Wage Cap]]</f>
        <v>14.75</v>
      </c>
      <c r="AB1093" s="41">
        <f>Table1[[#This Row],[Regular Hours3]]*Table1[[#This Row],[Regular Hourly Wage]]</f>
        <v>0</v>
      </c>
      <c r="AC1093" s="41">
        <f>Table1[[#This Row],[OvertimeHours5]]*Table1[[#This Row],[Overtime Hourly Wage]]</f>
        <v>0</v>
      </c>
      <c r="AD1093" s="41">
        <f>Table1[[#This Row],[Holiday Hours7]]*Table1[[#This Row],[Holiday Hourly Wage]]</f>
        <v>0</v>
      </c>
      <c r="AE1093" s="41">
        <f>SUM(Table1[[#This Row],[Regular10]:[Holiday12]])</f>
        <v>0</v>
      </c>
      <c r="AF1093" s="41">
        <f>Table1[[#This Row],[Regular Hours3]]*Table1[[#This Row],[Regular Wage Cap]]</f>
        <v>0</v>
      </c>
      <c r="AG1093" s="41">
        <f>Table1[[#This Row],[OvertimeHours5]]*Table1[[#This Row],[Overtime Wage Cap]]</f>
        <v>0</v>
      </c>
      <c r="AH1093" s="41">
        <f>Table1[[#This Row],[Holiday Hours7]]*Table1[[#This Row],[Holiday Wage Cap]]</f>
        <v>0</v>
      </c>
      <c r="AI1093" s="41">
        <f>SUM(Table1[[#This Row],[Regular]:[Holiday]])</f>
        <v>0</v>
      </c>
      <c r="AJ1093" s="41">
        <f>IF(Table1[[#This Row],[Total]]=0,0,Table1[[#This Row],[Total2]]-Table1[[#This Row],[Total]])</f>
        <v>0</v>
      </c>
      <c r="AK1093" s="41">
        <f>Table1[[#This Row],[Difference]]*Table1[[#This Row],[DDS Funding Percent]]</f>
        <v>0</v>
      </c>
      <c r="AL1093" s="41">
        <f>IF(Table1[[#This Row],[Regular Hourly Wage]]&lt;&gt;0,Table1[[#This Row],[Regular Wage Cap]]-Table1[[#This Row],[Regular Hourly Wage]],0)</f>
        <v>0</v>
      </c>
      <c r="AM1093" s="38"/>
      <c r="AN1093" s="41">
        <f>Table1[[#This Row],[Wage Difference]]*Table1[[#This Row],[Post Wage Increase Time Off Accruals (Hours)]]</f>
        <v>0</v>
      </c>
      <c r="AO1093" s="41">
        <f>Table1[[#This Row],[Min Wage Time Off Accrual Expense]]*Table1[[#This Row],[DDS Funding Percent]]</f>
        <v>0</v>
      </c>
      <c r="AP1093" s="1"/>
      <c r="AQ1093" s="18"/>
    </row>
    <row r="1094" spans="3:43" x14ac:dyDescent="0.25">
      <c r="C1094" s="58"/>
      <c r="D1094" s="57"/>
      <c r="K1094" s="41">
        <f>SUM(Table1[[#This Row],[Regular Wages]],Table1[[#This Row],[OvertimeWages]],Table1[[#This Row],[Holiday Wages]],Table1[[#This Row],[Incentive Payments]])</f>
        <v>0</v>
      </c>
      <c r="L1094" s="38"/>
      <c r="M1094" s="38"/>
      <c r="N1094" s="38"/>
      <c r="O1094" s="38"/>
      <c r="P1094" s="38"/>
      <c r="Q1094" s="38"/>
      <c r="R1094" s="38"/>
      <c r="S1094" s="41">
        <f>SUM(Table1[[#This Row],[Regular Wages2]],Table1[[#This Row],[OvertimeWages4]],Table1[[#This Row],[Holiday Wages6]],Table1[[#This Row],[Incentive Payments8]])</f>
        <v>0</v>
      </c>
      <c r="T1094" s="41">
        <f>SUM(Table1[[#This Row],[Total Pre Min Wage Wages]],Table1[[#This Row],[Total After Min Wage Wages]])</f>
        <v>0</v>
      </c>
      <c r="U1094" s="41">
        <f>IFERROR(IF(OR(Table1[[#This Row],[Regular Hours]]=0,Table1[[#This Row],[Regular Hours]]=""),VLOOKUP(Table1[[#This Row],[Position Title]],startingWages!$A$2:$D$200,2, FALSE),Table1[[#This Row],[Regular Wages]]/Table1[[#This Row],[Regular Hours]]),0)</f>
        <v>0</v>
      </c>
      <c r="V1094" s="41">
        <f>IF(OR(Table1[[#This Row],[OvertimeHours]]="",Table1[[#This Row],[OvertimeHours]]=0),Table1[[#This Row],[Regular Hourly Wage]]*1.5,Table1[[#This Row],[OvertimeWages]]/Table1[[#This Row],[OvertimeHours]])</f>
        <v>0</v>
      </c>
      <c r="W1094" s="41">
        <f>IF(OR(Table1[[#This Row],[Holiday Hours]]="",Table1[[#This Row],[Holiday Hours]]=0),Table1[[#This Row],[Regular Hourly Wage]],Table1[[#This Row],[Holiday Wages]]/Table1[[#This Row],[Holiday Hours]])</f>
        <v>0</v>
      </c>
      <c r="X1094" s="41" t="str">
        <f>IF(Table1[[#This Row],[Regular Hourly Wage]]&lt;14.05,"$14.75",IF(Table1[[#This Row],[Regular Hourly Wage]]&lt;30,"5%","None"))</f>
        <v>$14.75</v>
      </c>
      <c r="Y1094" s="41">
        <f>IF(Table1[[#This Row],[Wage Category]]="5%",Table1[[#This Row],[Regular Hourly Wage]]*1.05,IF(Table1[[#This Row],[Wage Category]]="$14.75",14.75,Table1[[#This Row],[Regular Hourly Wage]]))</f>
        <v>14.75</v>
      </c>
      <c r="Z1094" s="41">
        <f>(1+IF(Table1[[#This Row],[Regular Hourly Wage]]=0,0.5,(Table1[[#This Row],[Overtime Hourly Wage]]-Table1[[#This Row],[Regular Hourly Wage]])/Table1[[#This Row],[Regular Hourly Wage]]))*Table1[[#This Row],[Regular Wage Cap]]</f>
        <v>22.125</v>
      </c>
      <c r="AA1094" s="41">
        <f>(1+IF(Table1[[#This Row],[Regular Hourly Wage]]=0,0,(Table1[[#This Row],[Holiday Hourly Wage]]-Table1[[#This Row],[Regular Hourly Wage]])/Table1[[#This Row],[Regular Hourly Wage]]))*Table1[[#This Row],[Regular Wage Cap]]</f>
        <v>14.75</v>
      </c>
      <c r="AB1094" s="41">
        <f>Table1[[#This Row],[Regular Hours3]]*Table1[[#This Row],[Regular Hourly Wage]]</f>
        <v>0</v>
      </c>
      <c r="AC1094" s="41">
        <f>Table1[[#This Row],[OvertimeHours5]]*Table1[[#This Row],[Overtime Hourly Wage]]</f>
        <v>0</v>
      </c>
      <c r="AD1094" s="41">
        <f>Table1[[#This Row],[Holiday Hours7]]*Table1[[#This Row],[Holiday Hourly Wage]]</f>
        <v>0</v>
      </c>
      <c r="AE1094" s="41">
        <f>SUM(Table1[[#This Row],[Regular10]:[Holiday12]])</f>
        <v>0</v>
      </c>
      <c r="AF1094" s="41">
        <f>Table1[[#This Row],[Regular Hours3]]*Table1[[#This Row],[Regular Wage Cap]]</f>
        <v>0</v>
      </c>
      <c r="AG1094" s="41">
        <f>Table1[[#This Row],[OvertimeHours5]]*Table1[[#This Row],[Overtime Wage Cap]]</f>
        <v>0</v>
      </c>
      <c r="AH1094" s="41">
        <f>Table1[[#This Row],[Holiday Hours7]]*Table1[[#This Row],[Holiday Wage Cap]]</f>
        <v>0</v>
      </c>
      <c r="AI1094" s="41">
        <f>SUM(Table1[[#This Row],[Regular]:[Holiday]])</f>
        <v>0</v>
      </c>
      <c r="AJ1094" s="41">
        <f>IF(Table1[[#This Row],[Total]]=0,0,Table1[[#This Row],[Total2]]-Table1[[#This Row],[Total]])</f>
        <v>0</v>
      </c>
      <c r="AK1094" s="41">
        <f>Table1[[#This Row],[Difference]]*Table1[[#This Row],[DDS Funding Percent]]</f>
        <v>0</v>
      </c>
      <c r="AL1094" s="41">
        <f>IF(Table1[[#This Row],[Regular Hourly Wage]]&lt;&gt;0,Table1[[#This Row],[Regular Wage Cap]]-Table1[[#This Row],[Regular Hourly Wage]],0)</f>
        <v>0</v>
      </c>
      <c r="AM1094" s="38"/>
      <c r="AN1094" s="41">
        <f>Table1[[#This Row],[Wage Difference]]*Table1[[#This Row],[Post Wage Increase Time Off Accruals (Hours)]]</f>
        <v>0</v>
      </c>
      <c r="AO1094" s="41">
        <f>Table1[[#This Row],[Min Wage Time Off Accrual Expense]]*Table1[[#This Row],[DDS Funding Percent]]</f>
        <v>0</v>
      </c>
      <c r="AP1094" s="1"/>
      <c r="AQ1094" s="18"/>
    </row>
    <row r="1095" spans="3:43" x14ac:dyDescent="0.25">
      <c r="C1095" s="58"/>
      <c r="D1095" s="57"/>
      <c r="K1095" s="41">
        <f>SUM(Table1[[#This Row],[Regular Wages]],Table1[[#This Row],[OvertimeWages]],Table1[[#This Row],[Holiday Wages]],Table1[[#This Row],[Incentive Payments]])</f>
        <v>0</v>
      </c>
      <c r="L1095" s="38"/>
      <c r="M1095" s="38"/>
      <c r="N1095" s="38"/>
      <c r="O1095" s="38"/>
      <c r="P1095" s="38"/>
      <c r="Q1095" s="38"/>
      <c r="R1095" s="38"/>
      <c r="S1095" s="41">
        <f>SUM(Table1[[#This Row],[Regular Wages2]],Table1[[#This Row],[OvertimeWages4]],Table1[[#This Row],[Holiday Wages6]],Table1[[#This Row],[Incentive Payments8]])</f>
        <v>0</v>
      </c>
      <c r="T1095" s="41">
        <f>SUM(Table1[[#This Row],[Total Pre Min Wage Wages]],Table1[[#This Row],[Total After Min Wage Wages]])</f>
        <v>0</v>
      </c>
      <c r="U1095" s="41">
        <f>IFERROR(IF(OR(Table1[[#This Row],[Regular Hours]]=0,Table1[[#This Row],[Regular Hours]]=""),VLOOKUP(Table1[[#This Row],[Position Title]],startingWages!$A$2:$D$200,2, FALSE),Table1[[#This Row],[Regular Wages]]/Table1[[#This Row],[Regular Hours]]),0)</f>
        <v>0</v>
      </c>
      <c r="V1095" s="41">
        <f>IF(OR(Table1[[#This Row],[OvertimeHours]]="",Table1[[#This Row],[OvertimeHours]]=0),Table1[[#This Row],[Regular Hourly Wage]]*1.5,Table1[[#This Row],[OvertimeWages]]/Table1[[#This Row],[OvertimeHours]])</f>
        <v>0</v>
      </c>
      <c r="W1095" s="41">
        <f>IF(OR(Table1[[#This Row],[Holiday Hours]]="",Table1[[#This Row],[Holiday Hours]]=0),Table1[[#This Row],[Regular Hourly Wage]],Table1[[#This Row],[Holiday Wages]]/Table1[[#This Row],[Holiday Hours]])</f>
        <v>0</v>
      </c>
      <c r="X1095" s="41" t="str">
        <f>IF(Table1[[#This Row],[Regular Hourly Wage]]&lt;14.05,"$14.75",IF(Table1[[#This Row],[Regular Hourly Wage]]&lt;30,"5%","None"))</f>
        <v>$14.75</v>
      </c>
      <c r="Y1095" s="41">
        <f>IF(Table1[[#This Row],[Wage Category]]="5%",Table1[[#This Row],[Regular Hourly Wage]]*1.05,IF(Table1[[#This Row],[Wage Category]]="$14.75",14.75,Table1[[#This Row],[Regular Hourly Wage]]))</f>
        <v>14.75</v>
      </c>
      <c r="Z1095" s="41">
        <f>(1+IF(Table1[[#This Row],[Regular Hourly Wage]]=0,0.5,(Table1[[#This Row],[Overtime Hourly Wage]]-Table1[[#This Row],[Regular Hourly Wage]])/Table1[[#This Row],[Regular Hourly Wage]]))*Table1[[#This Row],[Regular Wage Cap]]</f>
        <v>22.125</v>
      </c>
      <c r="AA1095" s="41">
        <f>(1+IF(Table1[[#This Row],[Regular Hourly Wage]]=0,0,(Table1[[#This Row],[Holiday Hourly Wage]]-Table1[[#This Row],[Regular Hourly Wage]])/Table1[[#This Row],[Regular Hourly Wage]]))*Table1[[#This Row],[Regular Wage Cap]]</f>
        <v>14.75</v>
      </c>
      <c r="AB1095" s="41">
        <f>Table1[[#This Row],[Regular Hours3]]*Table1[[#This Row],[Regular Hourly Wage]]</f>
        <v>0</v>
      </c>
      <c r="AC1095" s="41">
        <f>Table1[[#This Row],[OvertimeHours5]]*Table1[[#This Row],[Overtime Hourly Wage]]</f>
        <v>0</v>
      </c>
      <c r="AD1095" s="41">
        <f>Table1[[#This Row],[Holiday Hours7]]*Table1[[#This Row],[Holiday Hourly Wage]]</f>
        <v>0</v>
      </c>
      <c r="AE1095" s="41">
        <f>SUM(Table1[[#This Row],[Regular10]:[Holiday12]])</f>
        <v>0</v>
      </c>
      <c r="AF1095" s="41">
        <f>Table1[[#This Row],[Regular Hours3]]*Table1[[#This Row],[Regular Wage Cap]]</f>
        <v>0</v>
      </c>
      <c r="AG1095" s="41">
        <f>Table1[[#This Row],[OvertimeHours5]]*Table1[[#This Row],[Overtime Wage Cap]]</f>
        <v>0</v>
      </c>
      <c r="AH1095" s="41">
        <f>Table1[[#This Row],[Holiday Hours7]]*Table1[[#This Row],[Holiday Wage Cap]]</f>
        <v>0</v>
      </c>
      <c r="AI1095" s="41">
        <f>SUM(Table1[[#This Row],[Regular]:[Holiday]])</f>
        <v>0</v>
      </c>
      <c r="AJ1095" s="41">
        <f>IF(Table1[[#This Row],[Total]]=0,0,Table1[[#This Row],[Total2]]-Table1[[#This Row],[Total]])</f>
        <v>0</v>
      </c>
      <c r="AK1095" s="41">
        <f>Table1[[#This Row],[Difference]]*Table1[[#This Row],[DDS Funding Percent]]</f>
        <v>0</v>
      </c>
      <c r="AL1095" s="41">
        <f>IF(Table1[[#This Row],[Regular Hourly Wage]]&lt;&gt;0,Table1[[#This Row],[Regular Wage Cap]]-Table1[[#This Row],[Regular Hourly Wage]],0)</f>
        <v>0</v>
      </c>
      <c r="AM1095" s="38"/>
      <c r="AN1095" s="41">
        <f>Table1[[#This Row],[Wage Difference]]*Table1[[#This Row],[Post Wage Increase Time Off Accruals (Hours)]]</f>
        <v>0</v>
      </c>
      <c r="AO1095" s="41">
        <f>Table1[[#This Row],[Min Wage Time Off Accrual Expense]]*Table1[[#This Row],[DDS Funding Percent]]</f>
        <v>0</v>
      </c>
      <c r="AP1095" s="1"/>
      <c r="AQ1095" s="18"/>
    </row>
    <row r="1096" spans="3:43" x14ac:dyDescent="0.25">
      <c r="C1096" s="58"/>
      <c r="D1096" s="57"/>
      <c r="K1096" s="41">
        <f>SUM(Table1[[#This Row],[Regular Wages]],Table1[[#This Row],[OvertimeWages]],Table1[[#This Row],[Holiday Wages]],Table1[[#This Row],[Incentive Payments]])</f>
        <v>0</v>
      </c>
      <c r="L1096" s="38"/>
      <c r="M1096" s="38"/>
      <c r="N1096" s="38"/>
      <c r="O1096" s="38"/>
      <c r="P1096" s="38"/>
      <c r="Q1096" s="38"/>
      <c r="R1096" s="38"/>
      <c r="S1096" s="41">
        <f>SUM(Table1[[#This Row],[Regular Wages2]],Table1[[#This Row],[OvertimeWages4]],Table1[[#This Row],[Holiday Wages6]],Table1[[#This Row],[Incentive Payments8]])</f>
        <v>0</v>
      </c>
      <c r="T1096" s="41">
        <f>SUM(Table1[[#This Row],[Total Pre Min Wage Wages]],Table1[[#This Row],[Total After Min Wage Wages]])</f>
        <v>0</v>
      </c>
      <c r="U1096" s="41">
        <f>IFERROR(IF(OR(Table1[[#This Row],[Regular Hours]]=0,Table1[[#This Row],[Regular Hours]]=""),VLOOKUP(Table1[[#This Row],[Position Title]],startingWages!$A$2:$D$200,2, FALSE),Table1[[#This Row],[Regular Wages]]/Table1[[#This Row],[Regular Hours]]),0)</f>
        <v>0</v>
      </c>
      <c r="V1096" s="41">
        <f>IF(OR(Table1[[#This Row],[OvertimeHours]]="",Table1[[#This Row],[OvertimeHours]]=0),Table1[[#This Row],[Regular Hourly Wage]]*1.5,Table1[[#This Row],[OvertimeWages]]/Table1[[#This Row],[OvertimeHours]])</f>
        <v>0</v>
      </c>
      <c r="W1096" s="41">
        <f>IF(OR(Table1[[#This Row],[Holiday Hours]]="",Table1[[#This Row],[Holiday Hours]]=0),Table1[[#This Row],[Regular Hourly Wage]],Table1[[#This Row],[Holiday Wages]]/Table1[[#This Row],[Holiday Hours]])</f>
        <v>0</v>
      </c>
      <c r="X1096" s="41" t="str">
        <f>IF(Table1[[#This Row],[Regular Hourly Wage]]&lt;14.05,"$14.75",IF(Table1[[#This Row],[Regular Hourly Wage]]&lt;30,"5%","None"))</f>
        <v>$14.75</v>
      </c>
      <c r="Y1096" s="41">
        <f>IF(Table1[[#This Row],[Wage Category]]="5%",Table1[[#This Row],[Regular Hourly Wage]]*1.05,IF(Table1[[#This Row],[Wage Category]]="$14.75",14.75,Table1[[#This Row],[Regular Hourly Wage]]))</f>
        <v>14.75</v>
      </c>
      <c r="Z1096" s="41">
        <f>(1+IF(Table1[[#This Row],[Regular Hourly Wage]]=0,0.5,(Table1[[#This Row],[Overtime Hourly Wage]]-Table1[[#This Row],[Regular Hourly Wage]])/Table1[[#This Row],[Regular Hourly Wage]]))*Table1[[#This Row],[Regular Wage Cap]]</f>
        <v>22.125</v>
      </c>
      <c r="AA1096" s="41">
        <f>(1+IF(Table1[[#This Row],[Regular Hourly Wage]]=0,0,(Table1[[#This Row],[Holiday Hourly Wage]]-Table1[[#This Row],[Regular Hourly Wage]])/Table1[[#This Row],[Regular Hourly Wage]]))*Table1[[#This Row],[Regular Wage Cap]]</f>
        <v>14.75</v>
      </c>
      <c r="AB1096" s="41">
        <f>Table1[[#This Row],[Regular Hours3]]*Table1[[#This Row],[Regular Hourly Wage]]</f>
        <v>0</v>
      </c>
      <c r="AC1096" s="41">
        <f>Table1[[#This Row],[OvertimeHours5]]*Table1[[#This Row],[Overtime Hourly Wage]]</f>
        <v>0</v>
      </c>
      <c r="AD1096" s="41">
        <f>Table1[[#This Row],[Holiday Hours7]]*Table1[[#This Row],[Holiday Hourly Wage]]</f>
        <v>0</v>
      </c>
      <c r="AE1096" s="41">
        <f>SUM(Table1[[#This Row],[Regular10]:[Holiday12]])</f>
        <v>0</v>
      </c>
      <c r="AF1096" s="41">
        <f>Table1[[#This Row],[Regular Hours3]]*Table1[[#This Row],[Regular Wage Cap]]</f>
        <v>0</v>
      </c>
      <c r="AG1096" s="41">
        <f>Table1[[#This Row],[OvertimeHours5]]*Table1[[#This Row],[Overtime Wage Cap]]</f>
        <v>0</v>
      </c>
      <c r="AH1096" s="41">
        <f>Table1[[#This Row],[Holiday Hours7]]*Table1[[#This Row],[Holiday Wage Cap]]</f>
        <v>0</v>
      </c>
      <c r="AI1096" s="41">
        <f>SUM(Table1[[#This Row],[Regular]:[Holiday]])</f>
        <v>0</v>
      </c>
      <c r="AJ1096" s="41">
        <f>IF(Table1[[#This Row],[Total]]=0,0,Table1[[#This Row],[Total2]]-Table1[[#This Row],[Total]])</f>
        <v>0</v>
      </c>
      <c r="AK1096" s="41">
        <f>Table1[[#This Row],[Difference]]*Table1[[#This Row],[DDS Funding Percent]]</f>
        <v>0</v>
      </c>
      <c r="AL1096" s="41">
        <f>IF(Table1[[#This Row],[Regular Hourly Wage]]&lt;&gt;0,Table1[[#This Row],[Regular Wage Cap]]-Table1[[#This Row],[Regular Hourly Wage]],0)</f>
        <v>0</v>
      </c>
      <c r="AM1096" s="38"/>
      <c r="AN1096" s="41">
        <f>Table1[[#This Row],[Wage Difference]]*Table1[[#This Row],[Post Wage Increase Time Off Accruals (Hours)]]</f>
        <v>0</v>
      </c>
      <c r="AO1096" s="41">
        <f>Table1[[#This Row],[Min Wage Time Off Accrual Expense]]*Table1[[#This Row],[DDS Funding Percent]]</f>
        <v>0</v>
      </c>
      <c r="AP1096" s="1"/>
      <c r="AQ1096" s="18"/>
    </row>
    <row r="1097" spans="3:43" x14ac:dyDescent="0.25">
      <c r="C1097" s="58"/>
      <c r="D1097" s="57"/>
      <c r="K1097" s="41">
        <f>SUM(Table1[[#This Row],[Regular Wages]],Table1[[#This Row],[OvertimeWages]],Table1[[#This Row],[Holiday Wages]],Table1[[#This Row],[Incentive Payments]])</f>
        <v>0</v>
      </c>
      <c r="L1097" s="38"/>
      <c r="M1097" s="38"/>
      <c r="N1097" s="38"/>
      <c r="O1097" s="38"/>
      <c r="P1097" s="38"/>
      <c r="Q1097" s="38"/>
      <c r="R1097" s="38"/>
      <c r="S1097" s="41">
        <f>SUM(Table1[[#This Row],[Regular Wages2]],Table1[[#This Row],[OvertimeWages4]],Table1[[#This Row],[Holiday Wages6]],Table1[[#This Row],[Incentive Payments8]])</f>
        <v>0</v>
      </c>
      <c r="T1097" s="41">
        <f>SUM(Table1[[#This Row],[Total Pre Min Wage Wages]],Table1[[#This Row],[Total After Min Wage Wages]])</f>
        <v>0</v>
      </c>
      <c r="U1097" s="41">
        <f>IFERROR(IF(OR(Table1[[#This Row],[Regular Hours]]=0,Table1[[#This Row],[Regular Hours]]=""),VLOOKUP(Table1[[#This Row],[Position Title]],startingWages!$A$2:$D$200,2, FALSE),Table1[[#This Row],[Regular Wages]]/Table1[[#This Row],[Regular Hours]]),0)</f>
        <v>0</v>
      </c>
      <c r="V1097" s="41">
        <f>IF(OR(Table1[[#This Row],[OvertimeHours]]="",Table1[[#This Row],[OvertimeHours]]=0),Table1[[#This Row],[Regular Hourly Wage]]*1.5,Table1[[#This Row],[OvertimeWages]]/Table1[[#This Row],[OvertimeHours]])</f>
        <v>0</v>
      </c>
      <c r="W1097" s="41">
        <f>IF(OR(Table1[[#This Row],[Holiday Hours]]="",Table1[[#This Row],[Holiday Hours]]=0),Table1[[#This Row],[Regular Hourly Wage]],Table1[[#This Row],[Holiday Wages]]/Table1[[#This Row],[Holiday Hours]])</f>
        <v>0</v>
      </c>
      <c r="X1097" s="41" t="str">
        <f>IF(Table1[[#This Row],[Regular Hourly Wage]]&lt;14.05,"$14.75",IF(Table1[[#This Row],[Regular Hourly Wage]]&lt;30,"5%","None"))</f>
        <v>$14.75</v>
      </c>
      <c r="Y1097" s="41">
        <f>IF(Table1[[#This Row],[Wage Category]]="5%",Table1[[#This Row],[Regular Hourly Wage]]*1.05,IF(Table1[[#This Row],[Wage Category]]="$14.75",14.75,Table1[[#This Row],[Regular Hourly Wage]]))</f>
        <v>14.75</v>
      </c>
      <c r="Z1097" s="41">
        <f>(1+IF(Table1[[#This Row],[Regular Hourly Wage]]=0,0.5,(Table1[[#This Row],[Overtime Hourly Wage]]-Table1[[#This Row],[Regular Hourly Wage]])/Table1[[#This Row],[Regular Hourly Wage]]))*Table1[[#This Row],[Regular Wage Cap]]</f>
        <v>22.125</v>
      </c>
      <c r="AA1097" s="41">
        <f>(1+IF(Table1[[#This Row],[Regular Hourly Wage]]=0,0,(Table1[[#This Row],[Holiday Hourly Wage]]-Table1[[#This Row],[Regular Hourly Wage]])/Table1[[#This Row],[Regular Hourly Wage]]))*Table1[[#This Row],[Regular Wage Cap]]</f>
        <v>14.75</v>
      </c>
      <c r="AB1097" s="41">
        <f>Table1[[#This Row],[Regular Hours3]]*Table1[[#This Row],[Regular Hourly Wage]]</f>
        <v>0</v>
      </c>
      <c r="AC1097" s="41">
        <f>Table1[[#This Row],[OvertimeHours5]]*Table1[[#This Row],[Overtime Hourly Wage]]</f>
        <v>0</v>
      </c>
      <c r="AD1097" s="41">
        <f>Table1[[#This Row],[Holiday Hours7]]*Table1[[#This Row],[Holiday Hourly Wage]]</f>
        <v>0</v>
      </c>
      <c r="AE1097" s="41">
        <f>SUM(Table1[[#This Row],[Regular10]:[Holiday12]])</f>
        <v>0</v>
      </c>
      <c r="AF1097" s="41">
        <f>Table1[[#This Row],[Regular Hours3]]*Table1[[#This Row],[Regular Wage Cap]]</f>
        <v>0</v>
      </c>
      <c r="AG1097" s="41">
        <f>Table1[[#This Row],[OvertimeHours5]]*Table1[[#This Row],[Overtime Wage Cap]]</f>
        <v>0</v>
      </c>
      <c r="AH1097" s="41">
        <f>Table1[[#This Row],[Holiday Hours7]]*Table1[[#This Row],[Holiday Wage Cap]]</f>
        <v>0</v>
      </c>
      <c r="AI1097" s="41">
        <f>SUM(Table1[[#This Row],[Regular]:[Holiday]])</f>
        <v>0</v>
      </c>
      <c r="AJ1097" s="41">
        <f>IF(Table1[[#This Row],[Total]]=0,0,Table1[[#This Row],[Total2]]-Table1[[#This Row],[Total]])</f>
        <v>0</v>
      </c>
      <c r="AK1097" s="41">
        <f>Table1[[#This Row],[Difference]]*Table1[[#This Row],[DDS Funding Percent]]</f>
        <v>0</v>
      </c>
      <c r="AL1097" s="41">
        <f>IF(Table1[[#This Row],[Regular Hourly Wage]]&lt;&gt;0,Table1[[#This Row],[Regular Wage Cap]]-Table1[[#This Row],[Regular Hourly Wage]],0)</f>
        <v>0</v>
      </c>
      <c r="AM1097" s="38"/>
      <c r="AN1097" s="41">
        <f>Table1[[#This Row],[Wage Difference]]*Table1[[#This Row],[Post Wage Increase Time Off Accruals (Hours)]]</f>
        <v>0</v>
      </c>
      <c r="AO1097" s="41">
        <f>Table1[[#This Row],[Min Wage Time Off Accrual Expense]]*Table1[[#This Row],[DDS Funding Percent]]</f>
        <v>0</v>
      </c>
      <c r="AP1097" s="1"/>
      <c r="AQ1097" s="18"/>
    </row>
    <row r="1098" spans="3:43" x14ac:dyDescent="0.25">
      <c r="C1098" s="58"/>
      <c r="D1098" s="57"/>
      <c r="K1098" s="41">
        <f>SUM(Table1[[#This Row],[Regular Wages]],Table1[[#This Row],[OvertimeWages]],Table1[[#This Row],[Holiday Wages]],Table1[[#This Row],[Incentive Payments]])</f>
        <v>0</v>
      </c>
      <c r="L1098" s="38"/>
      <c r="M1098" s="38"/>
      <c r="N1098" s="38"/>
      <c r="O1098" s="38"/>
      <c r="P1098" s="38"/>
      <c r="Q1098" s="38"/>
      <c r="R1098" s="38"/>
      <c r="S1098" s="41">
        <f>SUM(Table1[[#This Row],[Regular Wages2]],Table1[[#This Row],[OvertimeWages4]],Table1[[#This Row],[Holiday Wages6]],Table1[[#This Row],[Incentive Payments8]])</f>
        <v>0</v>
      </c>
      <c r="T1098" s="41">
        <f>SUM(Table1[[#This Row],[Total Pre Min Wage Wages]],Table1[[#This Row],[Total After Min Wage Wages]])</f>
        <v>0</v>
      </c>
      <c r="U1098" s="41">
        <f>IFERROR(IF(OR(Table1[[#This Row],[Regular Hours]]=0,Table1[[#This Row],[Regular Hours]]=""),VLOOKUP(Table1[[#This Row],[Position Title]],startingWages!$A$2:$D$200,2, FALSE),Table1[[#This Row],[Regular Wages]]/Table1[[#This Row],[Regular Hours]]),0)</f>
        <v>0</v>
      </c>
      <c r="V1098" s="41">
        <f>IF(OR(Table1[[#This Row],[OvertimeHours]]="",Table1[[#This Row],[OvertimeHours]]=0),Table1[[#This Row],[Regular Hourly Wage]]*1.5,Table1[[#This Row],[OvertimeWages]]/Table1[[#This Row],[OvertimeHours]])</f>
        <v>0</v>
      </c>
      <c r="W1098" s="41">
        <f>IF(OR(Table1[[#This Row],[Holiday Hours]]="",Table1[[#This Row],[Holiday Hours]]=0),Table1[[#This Row],[Regular Hourly Wage]],Table1[[#This Row],[Holiday Wages]]/Table1[[#This Row],[Holiday Hours]])</f>
        <v>0</v>
      </c>
      <c r="X1098" s="41" t="str">
        <f>IF(Table1[[#This Row],[Regular Hourly Wage]]&lt;14.05,"$14.75",IF(Table1[[#This Row],[Regular Hourly Wage]]&lt;30,"5%","None"))</f>
        <v>$14.75</v>
      </c>
      <c r="Y1098" s="41">
        <f>IF(Table1[[#This Row],[Wage Category]]="5%",Table1[[#This Row],[Regular Hourly Wage]]*1.05,IF(Table1[[#This Row],[Wage Category]]="$14.75",14.75,Table1[[#This Row],[Regular Hourly Wage]]))</f>
        <v>14.75</v>
      </c>
      <c r="Z1098" s="41">
        <f>(1+IF(Table1[[#This Row],[Regular Hourly Wage]]=0,0.5,(Table1[[#This Row],[Overtime Hourly Wage]]-Table1[[#This Row],[Regular Hourly Wage]])/Table1[[#This Row],[Regular Hourly Wage]]))*Table1[[#This Row],[Regular Wage Cap]]</f>
        <v>22.125</v>
      </c>
      <c r="AA1098" s="41">
        <f>(1+IF(Table1[[#This Row],[Regular Hourly Wage]]=0,0,(Table1[[#This Row],[Holiday Hourly Wage]]-Table1[[#This Row],[Regular Hourly Wage]])/Table1[[#This Row],[Regular Hourly Wage]]))*Table1[[#This Row],[Regular Wage Cap]]</f>
        <v>14.75</v>
      </c>
      <c r="AB1098" s="41">
        <f>Table1[[#This Row],[Regular Hours3]]*Table1[[#This Row],[Regular Hourly Wage]]</f>
        <v>0</v>
      </c>
      <c r="AC1098" s="41">
        <f>Table1[[#This Row],[OvertimeHours5]]*Table1[[#This Row],[Overtime Hourly Wage]]</f>
        <v>0</v>
      </c>
      <c r="AD1098" s="41">
        <f>Table1[[#This Row],[Holiday Hours7]]*Table1[[#This Row],[Holiday Hourly Wage]]</f>
        <v>0</v>
      </c>
      <c r="AE1098" s="41">
        <f>SUM(Table1[[#This Row],[Regular10]:[Holiday12]])</f>
        <v>0</v>
      </c>
      <c r="AF1098" s="41">
        <f>Table1[[#This Row],[Regular Hours3]]*Table1[[#This Row],[Regular Wage Cap]]</f>
        <v>0</v>
      </c>
      <c r="AG1098" s="41">
        <f>Table1[[#This Row],[OvertimeHours5]]*Table1[[#This Row],[Overtime Wage Cap]]</f>
        <v>0</v>
      </c>
      <c r="AH1098" s="41">
        <f>Table1[[#This Row],[Holiday Hours7]]*Table1[[#This Row],[Holiday Wage Cap]]</f>
        <v>0</v>
      </c>
      <c r="AI1098" s="41">
        <f>SUM(Table1[[#This Row],[Regular]:[Holiday]])</f>
        <v>0</v>
      </c>
      <c r="AJ1098" s="41">
        <f>IF(Table1[[#This Row],[Total]]=0,0,Table1[[#This Row],[Total2]]-Table1[[#This Row],[Total]])</f>
        <v>0</v>
      </c>
      <c r="AK1098" s="41">
        <f>Table1[[#This Row],[Difference]]*Table1[[#This Row],[DDS Funding Percent]]</f>
        <v>0</v>
      </c>
      <c r="AL1098" s="41">
        <f>IF(Table1[[#This Row],[Regular Hourly Wage]]&lt;&gt;0,Table1[[#This Row],[Regular Wage Cap]]-Table1[[#This Row],[Regular Hourly Wage]],0)</f>
        <v>0</v>
      </c>
      <c r="AM1098" s="38"/>
      <c r="AN1098" s="41">
        <f>Table1[[#This Row],[Wage Difference]]*Table1[[#This Row],[Post Wage Increase Time Off Accruals (Hours)]]</f>
        <v>0</v>
      </c>
      <c r="AO1098" s="41">
        <f>Table1[[#This Row],[Min Wage Time Off Accrual Expense]]*Table1[[#This Row],[DDS Funding Percent]]</f>
        <v>0</v>
      </c>
      <c r="AP1098" s="1"/>
      <c r="AQ1098" s="18"/>
    </row>
    <row r="1099" spans="3:43" x14ac:dyDescent="0.25">
      <c r="C1099" s="58"/>
      <c r="D1099" s="57"/>
      <c r="K1099" s="41">
        <f>SUM(Table1[[#This Row],[Regular Wages]],Table1[[#This Row],[OvertimeWages]],Table1[[#This Row],[Holiday Wages]],Table1[[#This Row],[Incentive Payments]])</f>
        <v>0</v>
      </c>
      <c r="L1099" s="38"/>
      <c r="M1099" s="38"/>
      <c r="N1099" s="38"/>
      <c r="O1099" s="38"/>
      <c r="P1099" s="38"/>
      <c r="Q1099" s="38"/>
      <c r="R1099" s="38"/>
      <c r="S1099" s="41">
        <f>SUM(Table1[[#This Row],[Regular Wages2]],Table1[[#This Row],[OvertimeWages4]],Table1[[#This Row],[Holiday Wages6]],Table1[[#This Row],[Incentive Payments8]])</f>
        <v>0</v>
      </c>
      <c r="T1099" s="41">
        <f>SUM(Table1[[#This Row],[Total Pre Min Wage Wages]],Table1[[#This Row],[Total After Min Wage Wages]])</f>
        <v>0</v>
      </c>
      <c r="U1099" s="41">
        <f>IFERROR(IF(OR(Table1[[#This Row],[Regular Hours]]=0,Table1[[#This Row],[Regular Hours]]=""),VLOOKUP(Table1[[#This Row],[Position Title]],startingWages!$A$2:$D$200,2, FALSE),Table1[[#This Row],[Regular Wages]]/Table1[[#This Row],[Regular Hours]]),0)</f>
        <v>0</v>
      </c>
      <c r="V1099" s="41">
        <f>IF(OR(Table1[[#This Row],[OvertimeHours]]="",Table1[[#This Row],[OvertimeHours]]=0),Table1[[#This Row],[Regular Hourly Wage]]*1.5,Table1[[#This Row],[OvertimeWages]]/Table1[[#This Row],[OvertimeHours]])</f>
        <v>0</v>
      </c>
      <c r="W1099" s="41">
        <f>IF(OR(Table1[[#This Row],[Holiday Hours]]="",Table1[[#This Row],[Holiday Hours]]=0),Table1[[#This Row],[Regular Hourly Wage]],Table1[[#This Row],[Holiday Wages]]/Table1[[#This Row],[Holiday Hours]])</f>
        <v>0</v>
      </c>
      <c r="X1099" s="41" t="str">
        <f>IF(Table1[[#This Row],[Regular Hourly Wage]]&lt;14.05,"$14.75",IF(Table1[[#This Row],[Regular Hourly Wage]]&lt;30,"5%","None"))</f>
        <v>$14.75</v>
      </c>
      <c r="Y1099" s="41">
        <f>IF(Table1[[#This Row],[Wage Category]]="5%",Table1[[#This Row],[Regular Hourly Wage]]*1.05,IF(Table1[[#This Row],[Wage Category]]="$14.75",14.75,Table1[[#This Row],[Regular Hourly Wage]]))</f>
        <v>14.75</v>
      </c>
      <c r="Z1099" s="41">
        <f>(1+IF(Table1[[#This Row],[Regular Hourly Wage]]=0,0.5,(Table1[[#This Row],[Overtime Hourly Wage]]-Table1[[#This Row],[Regular Hourly Wage]])/Table1[[#This Row],[Regular Hourly Wage]]))*Table1[[#This Row],[Regular Wage Cap]]</f>
        <v>22.125</v>
      </c>
      <c r="AA1099" s="41">
        <f>(1+IF(Table1[[#This Row],[Regular Hourly Wage]]=0,0,(Table1[[#This Row],[Holiday Hourly Wage]]-Table1[[#This Row],[Regular Hourly Wage]])/Table1[[#This Row],[Regular Hourly Wage]]))*Table1[[#This Row],[Regular Wage Cap]]</f>
        <v>14.75</v>
      </c>
      <c r="AB1099" s="41">
        <f>Table1[[#This Row],[Regular Hours3]]*Table1[[#This Row],[Regular Hourly Wage]]</f>
        <v>0</v>
      </c>
      <c r="AC1099" s="41">
        <f>Table1[[#This Row],[OvertimeHours5]]*Table1[[#This Row],[Overtime Hourly Wage]]</f>
        <v>0</v>
      </c>
      <c r="AD1099" s="41">
        <f>Table1[[#This Row],[Holiday Hours7]]*Table1[[#This Row],[Holiday Hourly Wage]]</f>
        <v>0</v>
      </c>
      <c r="AE1099" s="41">
        <f>SUM(Table1[[#This Row],[Regular10]:[Holiday12]])</f>
        <v>0</v>
      </c>
      <c r="AF1099" s="41">
        <f>Table1[[#This Row],[Regular Hours3]]*Table1[[#This Row],[Regular Wage Cap]]</f>
        <v>0</v>
      </c>
      <c r="AG1099" s="41">
        <f>Table1[[#This Row],[OvertimeHours5]]*Table1[[#This Row],[Overtime Wage Cap]]</f>
        <v>0</v>
      </c>
      <c r="AH1099" s="41">
        <f>Table1[[#This Row],[Holiday Hours7]]*Table1[[#This Row],[Holiday Wage Cap]]</f>
        <v>0</v>
      </c>
      <c r="AI1099" s="41">
        <f>SUM(Table1[[#This Row],[Regular]:[Holiday]])</f>
        <v>0</v>
      </c>
      <c r="AJ1099" s="41">
        <f>IF(Table1[[#This Row],[Total]]=0,0,Table1[[#This Row],[Total2]]-Table1[[#This Row],[Total]])</f>
        <v>0</v>
      </c>
      <c r="AK1099" s="41">
        <f>Table1[[#This Row],[Difference]]*Table1[[#This Row],[DDS Funding Percent]]</f>
        <v>0</v>
      </c>
      <c r="AL1099" s="41">
        <f>IF(Table1[[#This Row],[Regular Hourly Wage]]&lt;&gt;0,Table1[[#This Row],[Regular Wage Cap]]-Table1[[#This Row],[Regular Hourly Wage]],0)</f>
        <v>0</v>
      </c>
      <c r="AM1099" s="38"/>
      <c r="AN1099" s="41">
        <f>Table1[[#This Row],[Wage Difference]]*Table1[[#This Row],[Post Wage Increase Time Off Accruals (Hours)]]</f>
        <v>0</v>
      </c>
      <c r="AO1099" s="41">
        <f>Table1[[#This Row],[Min Wage Time Off Accrual Expense]]*Table1[[#This Row],[DDS Funding Percent]]</f>
        <v>0</v>
      </c>
      <c r="AP1099" s="1"/>
      <c r="AQ1099" s="18"/>
    </row>
    <row r="1100" spans="3:43" x14ac:dyDescent="0.25">
      <c r="C1100" s="58"/>
      <c r="D1100" s="57"/>
      <c r="K1100" s="41">
        <f>SUM(Table1[[#This Row],[Regular Wages]],Table1[[#This Row],[OvertimeWages]],Table1[[#This Row],[Holiday Wages]],Table1[[#This Row],[Incentive Payments]])</f>
        <v>0</v>
      </c>
      <c r="L1100" s="38"/>
      <c r="M1100" s="38"/>
      <c r="N1100" s="38"/>
      <c r="O1100" s="38"/>
      <c r="P1100" s="38"/>
      <c r="Q1100" s="38"/>
      <c r="R1100" s="38"/>
      <c r="S1100" s="41">
        <f>SUM(Table1[[#This Row],[Regular Wages2]],Table1[[#This Row],[OvertimeWages4]],Table1[[#This Row],[Holiday Wages6]],Table1[[#This Row],[Incentive Payments8]])</f>
        <v>0</v>
      </c>
      <c r="T1100" s="41">
        <f>SUM(Table1[[#This Row],[Total Pre Min Wage Wages]],Table1[[#This Row],[Total After Min Wage Wages]])</f>
        <v>0</v>
      </c>
      <c r="U1100" s="41">
        <f>IFERROR(IF(OR(Table1[[#This Row],[Regular Hours]]=0,Table1[[#This Row],[Regular Hours]]=""),VLOOKUP(Table1[[#This Row],[Position Title]],startingWages!$A$2:$D$200,2, FALSE),Table1[[#This Row],[Regular Wages]]/Table1[[#This Row],[Regular Hours]]),0)</f>
        <v>0</v>
      </c>
      <c r="V1100" s="41">
        <f>IF(OR(Table1[[#This Row],[OvertimeHours]]="",Table1[[#This Row],[OvertimeHours]]=0),Table1[[#This Row],[Regular Hourly Wage]]*1.5,Table1[[#This Row],[OvertimeWages]]/Table1[[#This Row],[OvertimeHours]])</f>
        <v>0</v>
      </c>
      <c r="W1100" s="41">
        <f>IF(OR(Table1[[#This Row],[Holiday Hours]]="",Table1[[#This Row],[Holiday Hours]]=0),Table1[[#This Row],[Regular Hourly Wage]],Table1[[#This Row],[Holiday Wages]]/Table1[[#This Row],[Holiday Hours]])</f>
        <v>0</v>
      </c>
      <c r="X1100" s="41" t="str">
        <f>IF(Table1[[#This Row],[Regular Hourly Wage]]&lt;14.05,"$14.75",IF(Table1[[#This Row],[Regular Hourly Wage]]&lt;30,"5%","None"))</f>
        <v>$14.75</v>
      </c>
      <c r="Y1100" s="41">
        <f>IF(Table1[[#This Row],[Wage Category]]="5%",Table1[[#This Row],[Regular Hourly Wage]]*1.05,IF(Table1[[#This Row],[Wage Category]]="$14.75",14.75,Table1[[#This Row],[Regular Hourly Wage]]))</f>
        <v>14.75</v>
      </c>
      <c r="Z1100" s="41">
        <f>(1+IF(Table1[[#This Row],[Regular Hourly Wage]]=0,0.5,(Table1[[#This Row],[Overtime Hourly Wage]]-Table1[[#This Row],[Regular Hourly Wage]])/Table1[[#This Row],[Regular Hourly Wage]]))*Table1[[#This Row],[Regular Wage Cap]]</f>
        <v>22.125</v>
      </c>
      <c r="AA1100" s="41">
        <f>(1+IF(Table1[[#This Row],[Regular Hourly Wage]]=0,0,(Table1[[#This Row],[Holiday Hourly Wage]]-Table1[[#This Row],[Regular Hourly Wage]])/Table1[[#This Row],[Regular Hourly Wage]]))*Table1[[#This Row],[Regular Wage Cap]]</f>
        <v>14.75</v>
      </c>
      <c r="AB1100" s="41">
        <f>Table1[[#This Row],[Regular Hours3]]*Table1[[#This Row],[Regular Hourly Wage]]</f>
        <v>0</v>
      </c>
      <c r="AC1100" s="41">
        <f>Table1[[#This Row],[OvertimeHours5]]*Table1[[#This Row],[Overtime Hourly Wage]]</f>
        <v>0</v>
      </c>
      <c r="AD1100" s="41">
        <f>Table1[[#This Row],[Holiday Hours7]]*Table1[[#This Row],[Holiday Hourly Wage]]</f>
        <v>0</v>
      </c>
      <c r="AE1100" s="41">
        <f>SUM(Table1[[#This Row],[Regular10]:[Holiday12]])</f>
        <v>0</v>
      </c>
      <c r="AF1100" s="41">
        <f>Table1[[#This Row],[Regular Hours3]]*Table1[[#This Row],[Regular Wage Cap]]</f>
        <v>0</v>
      </c>
      <c r="AG1100" s="41">
        <f>Table1[[#This Row],[OvertimeHours5]]*Table1[[#This Row],[Overtime Wage Cap]]</f>
        <v>0</v>
      </c>
      <c r="AH1100" s="41">
        <f>Table1[[#This Row],[Holiday Hours7]]*Table1[[#This Row],[Holiday Wage Cap]]</f>
        <v>0</v>
      </c>
      <c r="AI1100" s="41">
        <f>SUM(Table1[[#This Row],[Regular]:[Holiday]])</f>
        <v>0</v>
      </c>
      <c r="AJ1100" s="41">
        <f>IF(Table1[[#This Row],[Total]]=0,0,Table1[[#This Row],[Total2]]-Table1[[#This Row],[Total]])</f>
        <v>0</v>
      </c>
      <c r="AK1100" s="41">
        <f>Table1[[#This Row],[Difference]]*Table1[[#This Row],[DDS Funding Percent]]</f>
        <v>0</v>
      </c>
      <c r="AL1100" s="41">
        <f>IF(Table1[[#This Row],[Regular Hourly Wage]]&lt;&gt;0,Table1[[#This Row],[Regular Wage Cap]]-Table1[[#This Row],[Regular Hourly Wage]],0)</f>
        <v>0</v>
      </c>
      <c r="AM1100" s="38"/>
      <c r="AN1100" s="41">
        <f>Table1[[#This Row],[Wage Difference]]*Table1[[#This Row],[Post Wage Increase Time Off Accruals (Hours)]]</f>
        <v>0</v>
      </c>
      <c r="AO1100" s="41">
        <f>Table1[[#This Row],[Min Wage Time Off Accrual Expense]]*Table1[[#This Row],[DDS Funding Percent]]</f>
        <v>0</v>
      </c>
      <c r="AP1100" s="1"/>
      <c r="AQ1100" s="18"/>
    </row>
    <row r="1101" spans="3:43" x14ac:dyDescent="0.25">
      <c r="C1101" s="58"/>
      <c r="D1101" s="57"/>
      <c r="K1101" s="41">
        <f>SUM(Table1[[#This Row],[Regular Wages]],Table1[[#This Row],[OvertimeWages]],Table1[[#This Row],[Holiday Wages]],Table1[[#This Row],[Incentive Payments]])</f>
        <v>0</v>
      </c>
      <c r="L1101" s="38"/>
      <c r="M1101" s="38"/>
      <c r="N1101" s="38"/>
      <c r="O1101" s="38"/>
      <c r="P1101" s="38"/>
      <c r="Q1101" s="38"/>
      <c r="R1101" s="38"/>
      <c r="S1101" s="41">
        <f>SUM(Table1[[#This Row],[Regular Wages2]],Table1[[#This Row],[OvertimeWages4]],Table1[[#This Row],[Holiday Wages6]],Table1[[#This Row],[Incentive Payments8]])</f>
        <v>0</v>
      </c>
      <c r="T1101" s="41">
        <f>SUM(Table1[[#This Row],[Total Pre Min Wage Wages]],Table1[[#This Row],[Total After Min Wage Wages]])</f>
        <v>0</v>
      </c>
      <c r="U1101" s="41">
        <f>IFERROR(IF(OR(Table1[[#This Row],[Regular Hours]]=0,Table1[[#This Row],[Regular Hours]]=""),VLOOKUP(Table1[[#This Row],[Position Title]],startingWages!$A$2:$D$200,2, FALSE),Table1[[#This Row],[Regular Wages]]/Table1[[#This Row],[Regular Hours]]),0)</f>
        <v>0</v>
      </c>
      <c r="V1101" s="41">
        <f>IF(OR(Table1[[#This Row],[OvertimeHours]]="",Table1[[#This Row],[OvertimeHours]]=0),Table1[[#This Row],[Regular Hourly Wage]]*1.5,Table1[[#This Row],[OvertimeWages]]/Table1[[#This Row],[OvertimeHours]])</f>
        <v>0</v>
      </c>
      <c r="W1101" s="41">
        <f>IF(OR(Table1[[#This Row],[Holiday Hours]]="",Table1[[#This Row],[Holiday Hours]]=0),Table1[[#This Row],[Regular Hourly Wage]],Table1[[#This Row],[Holiday Wages]]/Table1[[#This Row],[Holiday Hours]])</f>
        <v>0</v>
      </c>
      <c r="X1101" s="41" t="str">
        <f>IF(Table1[[#This Row],[Regular Hourly Wage]]&lt;14.05,"$14.75",IF(Table1[[#This Row],[Regular Hourly Wage]]&lt;30,"5%","None"))</f>
        <v>$14.75</v>
      </c>
      <c r="Y1101" s="41">
        <f>IF(Table1[[#This Row],[Wage Category]]="5%",Table1[[#This Row],[Regular Hourly Wage]]*1.05,IF(Table1[[#This Row],[Wage Category]]="$14.75",14.75,Table1[[#This Row],[Regular Hourly Wage]]))</f>
        <v>14.75</v>
      </c>
      <c r="Z1101" s="41">
        <f>(1+IF(Table1[[#This Row],[Regular Hourly Wage]]=0,0.5,(Table1[[#This Row],[Overtime Hourly Wage]]-Table1[[#This Row],[Regular Hourly Wage]])/Table1[[#This Row],[Regular Hourly Wage]]))*Table1[[#This Row],[Regular Wage Cap]]</f>
        <v>22.125</v>
      </c>
      <c r="AA1101" s="41">
        <f>(1+IF(Table1[[#This Row],[Regular Hourly Wage]]=0,0,(Table1[[#This Row],[Holiday Hourly Wage]]-Table1[[#This Row],[Regular Hourly Wage]])/Table1[[#This Row],[Regular Hourly Wage]]))*Table1[[#This Row],[Regular Wage Cap]]</f>
        <v>14.75</v>
      </c>
      <c r="AB1101" s="41">
        <f>Table1[[#This Row],[Regular Hours3]]*Table1[[#This Row],[Regular Hourly Wage]]</f>
        <v>0</v>
      </c>
      <c r="AC1101" s="41">
        <f>Table1[[#This Row],[OvertimeHours5]]*Table1[[#This Row],[Overtime Hourly Wage]]</f>
        <v>0</v>
      </c>
      <c r="AD1101" s="41">
        <f>Table1[[#This Row],[Holiday Hours7]]*Table1[[#This Row],[Holiday Hourly Wage]]</f>
        <v>0</v>
      </c>
      <c r="AE1101" s="41">
        <f>SUM(Table1[[#This Row],[Regular10]:[Holiday12]])</f>
        <v>0</v>
      </c>
      <c r="AF1101" s="41">
        <f>Table1[[#This Row],[Regular Hours3]]*Table1[[#This Row],[Regular Wage Cap]]</f>
        <v>0</v>
      </c>
      <c r="AG1101" s="41">
        <f>Table1[[#This Row],[OvertimeHours5]]*Table1[[#This Row],[Overtime Wage Cap]]</f>
        <v>0</v>
      </c>
      <c r="AH1101" s="41">
        <f>Table1[[#This Row],[Holiday Hours7]]*Table1[[#This Row],[Holiday Wage Cap]]</f>
        <v>0</v>
      </c>
      <c r="AI1101" s="41">
        <f>SUM(Table1[[#This Row],[Regular]:[Holiday]])</f>
        <v>0</v>
      </c>
      <c r="AJ1101" s="41">
        <f>IF(Table1[[#This Row],[Total]]=0,0,Table1[[#This Row],[Total2]]-Table1[[#This Row],[Total]])</f>
        <v>0</v>
      </c>
      <c r="AK1101" s="41">
        <f>Table1[[#This Row],[Difference]]*Table1[[#This Row],[DDS Funding Percent]]</f>
        <v>0</v>
      </c>
      <c r="AL1101" s="41">
        <f>IF(Table1[[#This Row],[Regular Hourly Wage]]&lt;&gt;0,Table1[[#This Row],[Regular Wage Cap]]-Table1[[#This Row],[Regular Hourly Wage]],0)</f>
        <v>0</v>
      </c>
      <c r="AM1101" s="38"/>
      <c r="AN1101" s="41">
        <f>Table1[[#This Row],[Wage Difference]]*Table1[[#This Row],[Post Wage Increase Time Off Accruals (Hours)]]</f>
        <v>0</v>
      </c>
      <c r="AO1101" s="41">
        <f>Table1[[#This Row],[Min Wage Time Off Accrual Expense]]*Table1[[#This Row],[DDS Funding Percent]]</f>
        <v>0</v>
      </c>
      <c r="AP1101" s="1"/>
      <c r="AQ1101" s="18"/>
    </row>
    <row r="1102" spans="3:43" x14ac:dyDescent="0.25">
      <c r="C1102" s="58"/>
      <c r="D1102" s="57"/>
      <c r="K1102" s="41">
        <f>SUM(Table1[[#This Row],[Regular Wages]],Table1[[#This Row],[OvertimeWages]],Table1[[#This Row],[Holiday Wages]],Table1[[#This Row],[Incentive Payments]])</f>
        <v>0</v>
      </c>
      <c r="L1102" s="38"/>
      <c r="M1102" s="38"/>
      <c r="N1102" s="38"/>
      <c r="O1102" s="38"/>
      <c r="P1102" s="38"/>
      <c r="Q1102" s="38"/>
      <c r="R1102" s="38"/>
      <c r="S1102" s="41">
        <f>SUM(Table1[[#This Row],[Regular Wages2]],Table1[[#This Row],[OvertimeWages4]],Table1[[#This Row],[Holiday Wages6]],Table1[[#This Row],[Incentive Payments8]])</f>
        <v>0</v>
      </c>
      <c r="T1102" s="41">
        <f>SUM(Table1[[#This Row],[Total Pre Min Wage Wages]],Table1[[#This Row],[Total After Min Wage Wages]])</f>
        <v>0</v>
      </c>
      <c r="U1102" s="41">
        <f>IFERROR(IF(OR(Table1[[#This Row],[Regular Hours]]=0,Table1[[#This Row],[Regular Hours]]=""),VLOOKUP(Table1[[#This Row],[Position Title]],startingWages!$A$2:$D$200,2, FALSE),Table1[[#This Row],[Regular Wages]]/Table1[[#This Row],[Regular Hours]]),0)</f>
        <v>0</v>
      </c>
      <c r="V1102" s="41">
        <f>IF(OR(Table1[[#This Row],[OvertimeHours]]="",Table1[[#This Row],[OvertimeHours]]=0),Table1[[#This Row],[Regular Hourly Wage]]*1.5,Table1[[#This Row],[OvertimeWages]]/Table1[[#This Row],[OvertimeHours]])</f>
        <v>0</v>
      </c>
      <c r="W1102" s="41">
        <f>IF(OR(Table1[[#This Row],[Holiday Hours]]="",Table1[[#This Row],[Holiday Hours]]=0),Table1[[#This Row],[Regular Hourly Wage]],Table1[[#This Row],[Holiday Wages]]/Table1[[#This Row],[Holiday Hours]])</f>
        <v>0</v>
      </c>
      <c r="X1102" s="41" t="str">
        <f>IF(Table1[[#This Row],[Regular Hourly Wage]]&lt;14.05,"$14.75",IF(Table1[[#This Row],[Regular Hourly Wage]]&lt;30,"5%","None"))</f>
        <v>$14.75</v>
      </c>
      <c r="Y1102" s="41">
        <f>IF(Table1[[#This Row],[Wage Category]]="5%",Table1[[#This Row],[Regular Hourly Wage]]*1.05,IF(Table1[[#This Row],[Wage Category]]="$14.75",14.75,Table1[[#This Row],[Regular Hourly Wage]]))</f>
        <v>14.75</v>
      </c>
      <c r="Z1102" s="41">
        <f>(1+IF(Table1[[#This Row],[Regular Hourly Wage]]=0,0.5,(Table1[[#This Row],[Overtime Hourly Wage]]-Table1[[#This Row],[Regular Hourly Wage]])/Table1[[#This Row],[Regular Hourly Wage]]))*Table1[[#This Row],[Regular Wage Cap]]</f>
        <v>22.125</v>
      </c>
      <c r="AA1102" s="41">
        <f>(1+IF(Table1[[#This Row],[Regular Hourly Wage]]=0,0,(Table1[[#This Row],[Holiday Hourly Wage]]-Table1[[#This Row],[Regular Hourly Wage]])/Table1[[#This Row],[Regular Hourly Wage]]))*Table1[[#This Row],[Regular Wage Cap]]</f>
        <v>14.75</v>
      </c>
      <c r="AB1102" s="41">
        <f>Table1[[#This Row],[Regular Hours3]]*Table1[[#This Row],[Regular Hourly Wage]]</f>
        <v>0</v>
      </c>
      <c r="AC1102" s="41">
        <f>Table1[[#This Row],[OvertimeHours5]]*Table1[[#This Row],[Overtime Hourly Wage]]</f>
        <v>0</v>
      </c>
      <c r="AD1102" s="41">
        <f>Table1[[#This Row],[Holiday Hours7]]*Table1[[#This Row],[Holiday Hourly Wage]]</f>
        <v>0</v>
      </c>
      <c r="AE1102" s="41">
        <f>SUM(Table1[[#This Row],[Regular10]:[Holiday12]])</f>
        <v>0</v>
      </c>
      <c r="AF1102" s="41">
        <f>Table1[[#This Row],[Regular Hours3]]*Table1[[#This Row],[Regular Wage Cap]]</f>
        <v>0</v>
      </c>
      <c r="AG1102" s="41">
        <f>Table1[[#This Row],[OvertimeHours5]]*Table1[[#This Row],[Overtime Wage Cap]]</f>
        <v>0</v>
      </c>
      <c r="AH1102" s="41">
        <f>Table1[[#This Row],[Holiday Hours7]]*Table1[[#This Row],[Holiday Wage Cap]]</f>
        <v>0</v>
      </c>
      <c r="AI1102" s="41">
        <f>SUM(Table1[[#This Row],[Regular]:[Holiday]])</f>
        <v>0</v>
      </c>
      <c r="AJ1102" s="41">
        <f>IF(Table1[[#This Row],[Total]]=0,0,Table1[[#This Row],[Total2]]-Table1[[#This Row],[Total]])</f>
        <v>0</v>
      </c>
      <c r="AK1102" s="41">
        <f>Table1[[#This Row],[Difference]]*Table1[[#This Row],[DDS Funding Percent]]</f>
        <v>0</v>
      </c>
      <c r="AL1102" s="41">
        <f>IF(Table1[[#This Row],[Regular Hourly Wage]]&lt;&gt;0,Table1[[#This Row],[Regular Wage Cap]]-Table1[[#This Row],[Regular Hourly Wage]],0)</f>
        <v>0</v>
      </c>
      <c r="AM1102" s="38"/>
      <c r="AN1102" s="41">
        <f>Table1[[#This Row],[Wage Difference]]*Table1[[#This Row],[Post Wage Increase Time Off Accruals (Hours)]]</f>
        <v>0</v>
      </c>
      <c r="AO1102" s="41">
        <f>Table1[[#This Row],[Min Wage Time Off Accrual Expense]]*Table1[[#This Row],[DDS Funding Percent]]</f>
        <v>0</v>
      </c>
      <c r="AP1102" s="1"/>
      <c r="AQ1102" s="18"/>
    </row>
    <row r="1103" spans="3:43" x14ac:dyDescent="0.25">
      <c r="C1103" s="58"/>
      <c r="D1103" s="57"/>
      <c r="K1103" s="41">
        <f>SUM(Table1[[#This Row],[Regular Wages]],Table1[[#This Row],[OvertimeWages]],Table1[[#This Row],[Holiday Wages]],Table1[[#This Row],[Incentive Payments]])</f>
        <v>0</v>
      </c>
      <c r="L1103" s="38"/>
      <c r="M1103" s="38"/>
      <c r="N1103" s="38"/>
      <c r="O1103" s="38"/>
      <c r="P1103" s="38"/>
      <c r="Q1103" s="38"/>
      <c r="R1103" s="38"/>
      <c r="S1103" s="41">
        <f>SUM(Table1[[#This Row],[Regular Wages2]],Table1[[#This Row],[OvertimeWages4]],Table1[[#This Row],[Holiday Wages6]],Table1[[#This Row],[Incentive Payments8]])</f>
        <v>0</v>
      </c>
      <c r="T1103" s="41">
        <f>SUM(Table1[[#This Row],[Total Pre Min Wage Wages]],Table1[[#This Row],[Total After Min Wage Wages]])</f>
        <v>0</v>
      </c>
      <c r="U1103" s="41">
        <f>IFERROR(IF(OR(Table1[[#This Row],[Regular Hours]]=0,Table1[[#This Row],[Regular Hours]]=""),VLOOKUP(Table1[[#This Row],[Position Title]],startingWages!$A$2:$D$200,2, FALSE),Table1[[#This Row],[Regular Wages]]/Table1[[#This Row],[Regular Hours]]),0)</f>
        <v>0</v>
      </c>
      <c r="V1103" s="41">
        <f>IF(OR(Table1[[#This Row],[OvertimeHours]]="",Table1[[#This Row],[OvertimeHours]]=0),Table1[[#This Row],[Regular Hourly Wage]]*1.5,Table1[[#This Row],[OvertimeWages]]/Table1[[#This Row],[OvertimeHours]])</f>
        <v>0</v>
      </c>
      <c r="W1103" s="41">
        <f>IF(OR(Table1[[#This Row],[Holiday Hours]]="",Table1[[#This Row],[Holiday Hours]]=0),Table1[[#This Row],[Regular Hourly Wage]],Table1[[#This Row],[Holiday Wages]]/Table1[[#This Row],[Holiday Hours]])</f>
        <v>0</v>
      </c>
      <c r="X1103" s="41" t="str">
        <f>IF(Table1[[#This Row],[Regular Hourly Wage]]&lt;14.05,"$14.75",IF(Table1[[#This Row],[Regular Hourly Wage]]&lt;30,"5%","None"))</f>
        <v>$14.75</v>
      </c>
      <c r="Y1103" s="41">
        <f>IF(Table1[[#This Row],[Wage Category]]="5%",Table1[[#This Row],[Regular Hourly Wage]]*1.05,IF(Table1[[#This Row],[Wage Category]]="$14.75",14.75,Table1[[#This Row],[Regular Hourly Wage]]))</f>
        <v>14.75</v>
      </c>
      <c r="Z1103" s="41">
        <f>(1+IF(Table1[[#This Row],[Regular Hourly Wage]]=0,0.5,(Table1[[#This Row],[Overtime Hourly Wage]]-Table1[[#This Row],[Regular Hourly Wage]])/Table1[[#This Row],[Regular Hourly Wage]]))*Table1[[#This Row],[Regular Wage Cap]]</f>
        <v>22.125</v>
      </c>
      <c r="AA1103" s="41">
        <f>(1+IF(Table1[[#This Row],[Regular Hourly Wage]]=0,0,(Table1[[#This Row],[Holiday Hourly Wage]]-Table1[[#This Row],[Regular Hourly Wage]])/Table1[[#This Row],[Regular Hourly Wage]]))*Table1[[#This Row],[Regular Wage Cap]]</f>
        <v>14.75</v>
      </c>
      <c r="AB1103" s="41">
        <f>Table1[[#This Row],[Regular Hours3]]*Table1[[#This Row],[Regular Hourly Wage]]</f>
        <v>0</v>
      </c>
      <c r="AC1103" s="41">
        <f>Table1[[#This Row],[OvertimeHours5]]*Table1[[#This Row],[Overtime Hourly Wage]]</f>
        <v>0</v>
      </c>
      <c r="AD1103" s="41">
        <f>Table1[[#This Row],[Holiday Hours7]]*Table1[[#This Row],[Holiday Hourly Wage]]</f>
        <v>0</v>
      </c>
      <c r="AE1103" s="41">
        <f>SUM(Table1[[#This Row],[Regular10]:[Holiday12]])</f>
        <v>0</v>
      </c>
      <c r="AF1103" s="41">
        <f>Table1[[#This Row],[Regular Hours3]]*Table1[[#This Row],[Regular Wage Cap]]</f>
        <v>0</v>
      </c>
      <c r="AG1103" s="41">
        <f>Table1[[#This Row],[OvertimeHours5]]*Table1[[#This Row],[Overtime Wage Cap]]</f>
        <v>0</v>
      </c>
      <c r="AH1103" s="41">
        <f>Table1[[#This Row],[Holiday Hours7]]*Table1[[#This Row],[Holiday Wage Cap]]</f>
        <v>0</v>
      </c>
      <c r="AI1103" s="41">
        <f>SUM(Table1[[#This Row],[Regular]:[Holiday]])</f>
        <v>0</v>
      </c>
      <c r="AJ1103" s="41">
        <f>IF(Table1[[#This Row],[Total]]=0,0,Table1[[#This Row],[Total2]]-Table1[[#This Row],[Total]])</f>
        <v>0</v>
      </c>
      <c r="AK1103" s="41">
        <f>Table1[[#This Row],[Difference]]*Table1[[#This Row],[DDS Funding Percent]]</f>
        <v>0</v>
      </c>
      <c r="AL1103" s="41">
        <f>IF(Table1[[#This Row],[Regular Hourly Wage]]&lt;&gt;0,Table1[[#This Row],[Regular Wage Cap]]-Table1[[#This Row],[Regular Hourly Wage]],0)</f>
        <v>0</v>
      </c>
      <c r="AM1103" s="38"/>
      <c r="AN1103" s="41">
        <f>Table1[[#This Row],[Wage Difference]]*Table1[[#This Row],[Post Wage Increase Time Off Accruals (Hours)]]</f>
        <v>0</v>
      </c>
      <c r="AO1103" s="41">
        <f>Table1[[#This Row],[Min Wage Time Off Accrual Expense]]*Table1[[#This Row],[DDS Funding Percent]]</f>
        <v>0</v>
      </c>
      <c r="AP1103" s="1"/>
      <c r="AQ1103" s="18"/>
    </row>
    <row r="1104" spans="3:43" x14ac:dyDescent="0.25">
      <c r="C1104" s="58"/>
      <c r="D1104" s="57"/>
      <c r="K1104" s="41">
        <f>SUM(Table1[[#This Row],[Regular Wages]],Table1[[#This Row],[OvertimeWages]],Table1[[#This Row],[Holiday Wages]],Table1[[#This Row],[Incentive Payments]])</f>
        <v>0</v>
      </c>
      <c r="L1104" s="38"/>
      <c r="M1104" s="38"/>
      <c r="N1104" s="38"/>
      <c r="O1104" s="38"/>
      <c r="P1104" s="38"/>
      <c r="Q1104" s="38"/>
      <c r="R1104" s="38"/>
      <c r="S1104" s="41">
        <f>SUM(Table1[[#This Row],[Regular Wages2]],Table1[[#This Row],[OvertimeWages4]],Table1[[#This Row],[Holiday Wages6]],Table1[[#This Row],[Incentive Payments8]])</f>
        <v>0</v>
      </c>
      <c r="T1104" s="41">
        <f>SUM(Table1[[#This Row],[Total Pre Min Wage Wages]],Table1[[#This Row],[Total After Min Wage Wages]])</f>
        <v>0</v>
      </c>
      <c r="U1104" s="41">
        <f>IFERROR(IF(OR(Table1[[#This Row],[Regular Hours]]=0,Table1[[#This Row],[Regular Hours]]=""),VLOOKUP(Table1[[#This Row],[Position Title]],startingWages!$A$2:$D$200,2, FALSE),Table1[[#This Row],[Regular Wages]]/Table1[[#This Row],[Regular Hours]]),0)</f>
        <v>0</v>
      </c>
      <c r="V1104" s="41">
        <f>IF(OR(Table1[[#This Row],[OvertimeHours]]="",Table1[[#This Row],[OvertimeHours]]=0),Table1[[#This Row],[Regular Hourly Wage]]*1.5,Table1[[#This Row],[OvertimeWages]]/Table1[[#This Row],[OvertimeHours]])</f>
        <v>0</v>
      </c>
      <c r="W1104" s="41">
        <f>IF(OR(Table1[[#This Row],[Holiday Hours]]="",Table1[[#This Row],[Holiday Hours]]=0),Table1[[#This Row],[Regular Hourly Wage]],Table1[[#This Row],[Holiday Wages]]/Table1[[#This Row],[Holiday Hours]])</f>
        <v>0</v>
      </c>
      <c r="X1104" s="41" t="str">
        <f>IF(Table1[[#This Row],[Regular Hourly Wage]]&lt;14.05,"$14.75",IF(Table1[[#This Row],[Regular Hourly Wage]]&lt;30,"5%","None"))</f>
        <v>$14.75</v>
      </c>
      <c r="Y1104" s="41">
        <f>IF(Table1[[#This Row],[Wage Category]]="5%",Table1[[#This Row],[Regular Hourly Wage]]*1.05,IF(Table1[[#This Row],[Wage Category]]="$14.75",14.75,Table1[[#This Row],[Regular Hourly Wage]]))</f>
        <v>14.75</v>
      </c>
      <c r="Z1104" s="41">
        <f>(1+IF(Table1[[#This Row],[Regular Hourly Wage]]=0,0.5,(Table1[[#This Row],[Overtime Hourly Wage]]-Table1[[#This Row],[Regular Hourly Wage]])/Table1[[#This Row],[Regular Hourly Wage]]))*Table1[[#This Row],[Regular Wage Cap]]</f>
        <v>22.125</v>
      </c>
      <c r="AA1104" s="41">
        <f>(1+IF(Table1[[#This Row],[Regular Hourly Wage]]=0,0,(Table1[[#This Row],[Holiday Hourly Wage]]-Table1[[#This Row],[Regular Hourly Wage]])/Table1[[#This Row],[Regular Hourly Wage]]))*Table1[[#This Row],[Regular Wage Cap]]</f>
        <v>14.75</v>
      </c>
      <c r="AB1104" s="41">
        <f>Table1[[#This Row],[Regular Hours3]]*Table1[[#This Row],[Regular Hourly Wage]]</f>
        <v>0</v>
      </c>
      <c r="AC1104" s="41">
        <f>Table1[[#This Row],[OvertimeHours5]]*Table1[[#This Row],[Overtime Hourly Wage]]</f>
        <v>0</v>
      </c>
      <c r="AD1104" s="41">
        <f>Table1[[#This Row],[Holiday Hours7]]*Table1[[#This Row],[Holiday Hourly Wage]]</f>
        <v>0</v>
      </c>
      <c r="AE1104" s="41">
        <f>SUM(Table1[[#This Row],[Regular10]:[Holiday12]])</f>
        <v>0</v>
      </c>
      <c r="AF1104" s="41">
        <f>Table1[[#This Row],[Regular Hours3]]*Table1[[#This Row],[Regular Wage Cap]]</f>
        <v>0</v>
      </c>
      <c r="AG1104" s="41">
        <f>Table1[[#This Row],[OvertimeHours5]]*Table1[[#This Row],[Overtime Wage Cap]]</f>
        <v>0</v>
      </c>
      <c r="AH1104" s="41">
        <f>Table1[[#This Row],[Holiday Hours7]]*Table1[[#This Row],[Holiday Wage Cap]]</f>
        <v>0</v>
      </c>
      <c r="AI1104" s="41">
        <f>SUM(Table1[[#This Row],[Regular]:[Holiday]])</f>
        <v>0</v>
      </c>
      <c r="AJ1104" s="41">
        <f>IF(Table1[[#This Row],[Total]]=0,0,Table1[[#This Row],[Total2]]-Table1[[#This Row],[Total]])</f>
        <v>0</v>
      </c>
      <c r="AK1104" s="41">
        <f>Table1[[#This Row],[Difference]]*Table1[[#This Row],[DDS Funding Percent]]</f>
        <v>0</v>
      </c>
      <c r="AL1104" s="41">
        <f>IF(Table1[[#This Row],[Regular Hourly Wage]]&lt;&gt;0,Table1[[#This Row],[Regular Wage Cap]]-Table1[[#This Row],[Regular Hourly Wage]],0)</f>
        <v>0</v>
      </c>
      <c r="AM1104" s="38"/>
      <c r="AN1104" s="41">
        <f>Table1[[#This Row],[Wage Difference]]*Table1[[#This Row],[Post Wage Increase Time Off Accruals (Hours)]]</f>
        <v>0</v>
      </c>
      <c r="AO1104" s="41">
        <f>Table1[[#This Row],[Min Wage Time Off Accrual Expense]]*Table1[[#This Row],[DDS Funding Percent]]</f>
        <v>0</v>
      </c>
      <c r="AP1104" s="1"/>
      <c r="AQ1104" s="18"/>
    </row>
    <row r="1105" spans="3:43" x14ac:dyDescent="0.25">
      <c r="C1105" s="58"/>
      <c r="D1105" s="57"/>
      <c r="K1105" s="41">
        <f>SUM(Table1[[#This Row],[Regular Wages]],Table1[[#This Row],[OvertimeWages]],Table1[[#This Row],[Holiday Wages]],Table1[[#This Row],[Incentive Payments]])</f>
        <v>0</v>
      </c>
      <c r="L1105" s="38"/>
      <c r="M1105" s="38"/>
      <c r="N1105" s="38"/>
      <c r="O1105" s="38"/>
      <c r="P1105" s="38"/>
      <c r="Q1105" s="38"/>
      <c r="R1105" s="38"/>
      <c r="S1105" s="41">
        <f>SUM(Table1[[#This Row],[Regular Wages2]],Table1[[#This Row],[OvertimeWages4]],Table1[[#This Row],[Holiday Wages6]],Table1[[#This Row],[Incentive Payments8]])</f>
        <v>0</v>
      </c>
      <c r="T1105" s="41">
        <f>SUM(Table1[[#This Row],[Total Pre Min Wage Wages]],Table1[[#This Row],[Total After Min Wage Wages]])</f>
        <v>0</v>
      </c>
      <c r="U1105" s="41">
        <f>IFERROR(IF(OR(Table1[[#This Row],[Regular Hours]]=0,Table1[[#This Row],[Regular Hours]]=""),VLOOKUP(Table1[[#This Row],[Position Title]],startingWages!$A$2:$D$200,2, FALSE),Table1[[#This Row],[Regular Wages]]/Table1[[#This Row],[Regular Hours]]),0)</f>
        <v>0</v>
      </c>
      <c r="V1105" s="41">
        <f>IF(OR(Table1[[#This Row],[OvertimeHours]]="",Table1[[#This Row],[OvertimeHours]]=0),Table1[[#This Row],[Regular Hourly Wage]]*1.5,Table1[[#This Row],[OvertimeWages]]/Table1[[#This Row],[OvertimeHours]])</f>
        <v>0</v>
      </c>
      <c r="W1105" s="41">
        <f>IF(OR(Table1[[#This Row],[Holiday Hours]]="",Table1[[#This Row],[Holiday Hours]]=0),Table1[[#This Row],[Regular Hourly Wage]],Table1[[#This Row],[Holiday Wages]]/Table1[[#This Row],[Holiday Hours]])</f>
        <v>0</v>
      </c>
      <c r="X1105" s="41" t="str">
        <f>IF(Table1[[#This Row],[Regular Hourly Wage]]&lt;14.05,"$14.75",IF(Table1[[#This Row],[Regular Hourly Wage]]&lt;30,"5%","None"))</f>
        <v>$14.75</v>
      </c>
      <c r="Y1105" s="41">
        <f>IF(Table1[[#This Row],[Wage Category]]="5%",Table1[[#This Row],[Regular Hourly Wage]]*1.05,IF(Table1[[#This Row],[Wage Category]]="$14.75",14.75,Table1[[#This Row],[Regular Hourly Wage]]))</f>
        <v>14.75</v>
      </c>
      <c r="Z1105" s="41">
        <f>(1+IF(Table1[[#This Row],[Regular Hourly Wage]]=0,0.5,(Table1[[#This Row],[Overtime Hourly Wage]]-Table1[[#This Row],[Regular Hourly Wage]])/Table1[[#This Row],[Regular Hourly Wage]]))*Table1[[#This Row],[Regular Wage Cap]]</f>
        <v>22.125</v>
      </c>
      <c r="AA1105" s="41">
        <f>(1+IF(Table1[[#This Row],[Regular Hourly Wage]]=0,0,(Table1[[#This Row],[Holiday Hourly Wage]]-Table1[[#This Row],[Regular Hourly Wage]])/Table1[[#This Row],[Regular Hourly Wage]]))*Table1[[#This Row],[Regular Wage Cap]]</f>
        <v>14.75</v>
      </c>
      <c r="AB1105" s="41">
        <f>Table1[[#This Row],[Regular Hours3]]*Table1[[#This Row],[Regular Hourly Wage]]</f>
        <v>0</v>
      </c>
      <c r="AC1105" s="41">
        <f>Table1[[#This Row],[OvertimeHours5]]*Table1[[#This Row],[Overtime Hourly Wage]]</f>
        <v>0</v>
      </c>
      <c r="AD1105" s="41">
        <f>Table1[[#This Row],[Holiday Hours7]]*Table1[[#This Row],[Holiday Hourly Wage]]</f>
        <v>0</v>
      </c>
      <c r="AE1105" s="41">
        <f>SUM(Table1[[#This Row],[Regular10]:[Holiday12]])</f>
        <v>0</v>
      </c>
      <c r="AF1105" s="41">
        <f>Table1[[#This Row],[Regular Hours3]]*Table1[[#This Row],[Regular Wage Cap]]</f>
        <v>0</v>
      </c>
      <c r="AG1105" s="41">
        <f>Table1[[#This Row],[OvertimeHours5]]*Table1[[#This Row],[Overtime Wage Cap]]</f>
        <v>0</v>
      </c>
      <c r="AH1105" s="41">
        <f>Table1[[#This Row],[Holiday Hours7]]*Table1[[#This Row],[Holiday Wage Cap]]</f>
        <v>0</v>
      </c>
      <c r="AI1105" s="41">
        <f>SUM(Table1[[#This Row],[Regular]:[Holiday]])</f>
        <v>0</v>
      </c>
      <c r="AJ1105" s="41">
        <f>IF(Table1[[#This Row],[Total]]=0,0,Table1[[#This Row],[Total2]]-Table1[[#This Row],[Total]])</f>
        <v>0</v>
      </c>
      <c r="AK1105" s="41">
        <f>Table1[[#This Row],[Difference]]*Table1[[#This Row],[DDS Funding Percent]]</f>
        <v>0</v>
      </c>
      <c r="AL1105" s="41">
        <f>IF(Table1[[#This Row],[Regular Hourly Wage]]&lt;&gt;0,Table1[[#This Row],[Regular Wage Cap]]-Table1[[#This Row],[Regular Hourly Wage]],0)</f>
        <v>0</v>
      </c>
      <c r="AM1105" s="38"/>
      <c r="AN1105" s="41">
        <f>Table1[[#This Row],[Wage Difference]]*Table1[[#This Row],[Post Wage Increase Time Off Accruals (Hours)]]</f>
        <v>0</v>
      </c>
      <c r="AO1105" s="41">
        <f>Table1[[#This Row],[Min Wage Time Off Accrual Expense]]*Table1[[#This Row],[DDS Funding Percent]]</f>
        <v>0</v>
      </c>
      <c r="AP1105" s="1"/>
      <c r="AQ1105" s="18"/>
    </row>
    <row r="1106" spans="3:43" x14ac:dyDescent="0.25">
      <c r="C1106" s="58"/>
      <c r="D1106" s="57"/>
      <c r="K1106" s="41">
        <f>SUM(Table1[[#This Row],[Regular Wages]],Table1[[#This Row],[OvertimeWages]],Table1[[#This Row],[Holiday Wages]],Table1[[#This Row],[Incentive Payments]])</f>
        <v>0</v>
      </c>
      <c r="L1106" s="38"/>
      <c r="M1106" s="38"/>
      <c r="N1106" s="38"/>
      <c r="O1106" s="38"/>
      <c r="P1106" s="38"/>
      <c r="Q1106" s="38"/>
      <c r="R1106" s="38"/>
      <c r="S1106" s="41">
        <f>SUM(Table1[[#This Row],[Regular Wages2]],Table1[[#This Row],[OvertimeWages4]],Table1[[#This Row],[Holiday Wages6]],Table1[[#This Row],[Incentive Payments8]])</f>
        <v>0</v>
      </c>
      <c r="T1106" s="41">
        <f>SUM(Table1[[#This Row],[Total Pre Min Wage Wages]],Table1[[#This Row],[Total After Min Wage Wages]])</f>
        <v>0</v>
      </c>
      <c r="U1106" s="41">
        <f>IFERROR(IF(OR(Table1[[#This Row],[Regular Hours]]=0,Table1[[#This Row],[Regular Hours]]=""),VLOOKUP(Table1[[#This Row],[Position Title]],startingWages!$A$2:$D$200,2, FALSE),Table1[[#This Row],[Regular Wages]]/Table1[[#This Row],[Regular Hours]]),0)</f>
        <v>0</v>
      </c>
      <c r="V1106" s="41">
        <f>IF(OR(Table1[[#This Row],[OvertimeHours]]="",Table1[[#This Row],[OvertimeHours]]=0),Table1[[#This Row],[Regular Hourly Wage]]*1.5,Table1[[#This Row],[OvertimeWages]]/Table1[[#This Row],[OvertimeHours]])</f>
        <v>0</v>
      </c>
      <c r="W1106" s="41">
        <f>IF(OR(Table1[[#This Row],[Holiday Hours]]="",Table1[[#This Row],[Holiday Hours]]=0),Table1[[#This Row],[Regular Hourly Wage]],Table1[[#This Row],[Holiday Wages]]/Table1[[#This Row],[Holiday Hours]])</f>
        <v>0</v>
      </c>
      <c r="X1106" s="41" t="str">
        <f>IF(Table1[[#This Row],[Regular Hourly Wage]]&lt;14.05,"$14.75",IF(Table1[[#This Row],[Regular Hourly Wage]]&lt;30,"5%","None"))</f>
        <v>$14.75</v>
      </c>
      <c r="Y1106" s="41">
        <f>IF(Table1[[#This Row],[Wage Category]]="5%",Table1[[#This Row],[Regular Hourly Wage]]*1.05,IF(Table1[[#This Row],[Wage Category]]="$14.75",14.75,Table1[[#This Row],[Regular Hourly Wage]]))</f>
        <v>14.75</v>
      </c>
      <c r="Z1106" s="41">
        <f>(1+IF(Table1[[#This Row],[Regular Hourly Wage]]=0,0.5,(Table1[[#This Row],[Overtime Hourly Wage]]-Table1[[#This Row],[Regular Hourly Wage]])/Table1[[#This Row],[Regular Hourly Wage]]))*Table1[[#This Row],[Regular Wage Cap]]</f>
        <v>22.125</v>
      </c>
      <c r="AA1106" s="41">
        <f>(1+IF(Table1[[#This Row],[Regular Hourly Wage]]=0,0,(Table1[[#This Row],[Holiday Hourly Wage]]-Table1[[#This Row],[Regular Hourly Wage]])/Table1[[#This Row],[Regular Hourly Wage]]))*Table1[[#This Row],[Regular Wage Cap]]</f>
        <v>14.75</v>
      </c>
      <c r="AB1106" s="41">
        <f>Table1[[#This Row],[Regular Hours3]]*Table1[[#This Row],[Regular Hourly Wage]]</f>
        <v>0</v>
      </c>
      <c r="AC1106" s="41">
        <f>Table1[[#This Row],[OvertimeHours5]]*Table1[[#This Row],[Overtime Hourly Wage]]</f>
        <v>0</v>
      </c>
      <c r="AD1106" s="41">
        <f>Table1[[#This Row],[Holiday Hours7]]*Table1[[#This Row],[Holiday Hourly Wage]]</f>
        <v>0</v>
      </c>
      <c r="AE1106" s="41">
        <f>SUM(Table1[[#This Row],[Regular10]:[Holiday12]])</f>
        <v>0</v>
      </c>
      <c r="AF1106" s="41">
        <f>Table1[[#This Row],[Regular Hours3]]*Table1[[#This Row],[Regular Wage Cap]]</f>
        <v>0</v>
      </c>
      <c r="AG1106" s="41">
        <f>Table1[[#This Row],[OvertimeHours5]]*Table1[[#This Row],[Overtime Wage Cap]]</f>
        <v>0</v>
      </c>
      <c r="AH1106" s="41">
        <f>Table1[[#This Row],[Holiday Hours7]]*Table1[[#This Row],[Holiday Wage Cap]]</f>
        <v>0</v>
      </c>
      <c r="AI1106" s="41">
        <f>SUM(Table1[[#This Row],[Regular]:[Holiday]])</f>
        <v>0</v>
      </c>
      <c r="AJ1106" s="41">
        <f>IF(Table1[[#This Row],[Total]]=0,0,Table1[[#This Row],[Total2]]-Table1[[#This Row],[Total]])</f>
        <v>0</v>
      </c>
      <c r="AK1106" s="41">
        <f>Table1[[#This Row],[Difference]]*Table1[[#This Row],[DDS Funding Percent]]</f>
        <v>0</v>
      </c>
      <c r="AL1106" s="41">
        <f>IF(Table1[[#This Row],[Regular Hourly Wage]]&lt;&gt;0,Table1[[#This Row],[Regular Wage Cap]]-Table1[[#This Row],[Regular Hourly Wage]],0)</f>
        <v>0</v>
      </c>
      <c r="AM1106" s="38"/>
      <c r="AN1106" s="41">
        <f>Table1[[#This Row],[Wage Difference]]*Table1[[#This Row],[Post Wage Increase Time Off Accruals (Hours)]]</f>
        <v>0</v>
      </c>
      <c r="AO1106" s="41">
        <f>Table1[[#This Row],[Min Wage Time Off Accrual Expense]]*Table1[[#This Row],[DDS Funding Percent]]</f>
        <v>0</v>
      </c>
      <c r="AP1106" s="1"/>
      <c r="AQ1106" s="18"/>
    </row>
    <row r="1107" spans="3:43" x14ac:dyDescent="0.25">
      <c r="C1107" s="58"/>
      <c r="D1107" s="57"/>
      <c r="K1107" s="41">
        <f>SUM(Table1[[#This Row],[Regular Wages]],Table1[[#This Row],[OvertimeWages]],Table1[[#This Row],[Holiday Wages]],Table1[[#This Row],[Incentive Payments]])</f>
        <v>0</v>
      </c>
      <c r="L1107" s="38"/>
      <c r="M1107" s="38"/>
      <c r="N1107" s="38"/>
      <c r="O1107" s="38"/>
      <c r="P1107" s="38"/>
      <c r="Q1107" s="38"/>
      <c r="R1107" s="38"/>
      <c r="S1107" s="41">
        <f>SUM(Table1[[#This Row],[Regular Wages2]],Table1[[#This Row],[OvertimeWages4]],Table1[[#This Row],[Holiday Wages6]],Table1[[#This Row],[Incentive Payments8]])</f>
        <v>0</v>
      </c>
      <c r="T1107" s="41">
        <f>SUM(Table1[[#This Row],[Total Pre Min Wage Wages]],Table1[[#This Row],[Total After Min Wage Wages]])</f>
        <v>0</v>
      </c>
      <c r="U1107" s="41">
        <f>IFERROR(IF(OR(Table1[[#This Row],[Regular Hours]]=0,Table1[[#This Row],[Regular Hours]]=""),VLOOKUP(Table1[[#This Row],[Position Title]],startingWages!$A$2:$D$200,2, FALSE),Table1[[#This Row],[Regular Wages]]/Table1[[#This Row],[Regular Hours]]),0)</f>
        <v>0</v>
      </c>
      <c r="V1107" s="41">
        <f>IF(OR(Table1[[#This Row],[OvertimeHours]]="",Table1[[#This Row],[OvertimeHours]]=0),Table1[[#This Row],[Regular Hourly Wage]]*1.5,Table1[[#This Row],[OvertimeWages]]/Table1[[#This Row],[OvertimeHours]])</f>
        <v>0</v>
      </c>
      <c r="W1107" s="41">
        <f>IF(OR(Table1[[#This Row],[Holiday Hours]]="",Table1[[#This Row],[Holiday Hours]]=0),Table1[[#This Row],[Regular Hourly Wage]],Table1[[#This Row],[Holiday Wages]]/Table1[[#This Row],[Holiday Hours]])</f>
        <v>0</v>
      </c>
      <c r="X1107" s="41" t="str">
        <f>IF(Table1[[#This Row],[Regular Hourly Wage]]&lt;14.05,"$14.75",IF(Table1[[#This Row],[Regular Hourly Wage]]&lt;30,"5%","None"))</f>
        <v>$14.75</v>
      </c>
      <c r="Y1107" s="41">
        <f>IF(Table1[[#This Row],[Wage Category]]="5%",Table1[[#This Row],[Regular Hourly Wage]]*1.05,IF(Table1[[#This Row],[Wage Category]]="$14.75",14.75,Table1[[#This Row],[Regular Hourly Wage]]))</f>
        <v>14.75</v>
      </c>
      <c r="Z1107" s="41">
        <f>(1+IF(Table1[[#This Row],[Regular Hourly Wage]]=0,0.5,(Table1[[#This Row],[Overtime Hourly Wage]]-Table1[[#This Row],[Regular Hourly Wage]])/Table1[[#This Row],[Regular Hourly Wage]]))*Table1[[#This Row],[Regular Wage Cap]]</f>
        <v>22.125</v>
      </c>
      <c r="AA1107" s="41">
        <f>(1+IF(Table1[[#This Row],[Regular Hourly Wage]]=0,0,(Table1[[#This Row],[Holiday Hourly Wage]]-Table1[[#This Row],[Regular Hourly Wage]])/Table1[[#This Row],[Regular Hourly Wage]]))*Table1[[#This Row],[Regular Wage Cap]]</f>
        <v>14.75</v>
      </c>
      <c r="AB1107" s="41">
        <f>Table1[[#This Row],[Regular Hours3]]*Table1[[#This Row],[Regular Hourly Wage]]</f>
        <v>0</v>
      </c>
      <c r="AC1107" s="41">
        <f>Table1[[#This Row],[OvertimeHours5]]*Table1[[#This Row],[Overtime Hourly Wage]]</f>
        <v>0</v>
      </c>
      <c r="AD1107" s="41">
        <f>Table1[[#This Row],[Holiday Hours7]]*Table1[[#This Row],[Holiday Hourly Wage]]</f>
        <v>0</v>
      </c>
      <c r="AE1107" s="41">
        <f>SUM(Table1[[#This Row],[Regular10]:[Holiday12]])</f>
        <v>0</v>
      </c>
      <c r="AF1107" s="41">
        <f>Table1[[#This Row],[Regular Hours3]]*Table1[[#This Row],[Regular Wage Cap]]</f>
        <v>0</v>
      </c>
      <c r="AG1107" s="41">
        <f>Table1[[#This Row],[OvertimeHours5]]*Table1[[#This Row],[Overtime Wage Cap]]</f>
        <v>0</v>
      </c>
      <c r="AH1107" s="41">
        <f>Table1[[#This Row],[Holiday Hours7]]*Table1[[#This Row],[Holiday Wage Cap]]</f>
        <v>0</v>
      </c>
      <c r="AI1107" s="41">
        <f>SUM(Table1[[#This Row],[Regular]:[Holiday]])</f>
        <v>0</v>
      </c>
      <c r="AJ1107" s="41">
        <f>IF(Table1[[#This Row],[Total]]=0,0,Table1[[#This Row],[Total2]]-Table1[[#This Row],[Total]])</f>
        <v>0</v>
      </c>
      <c r="AK1107" s="41">
        <f>Table1[[#This Row],[Difference]]*Table1[[#This Row],[DDS Funding Percent]]</f>
        <v>0</v>
      </c>
      <c r="AL1107" s="41">
        <f>IF(Table1[[#This Row],[Regular Hourly Wage]]&lt;&gt;0,Table1[[#This Row],[Regular Wage Cap]]-Table1[[#This Row],[Regular Hourly Wage]],0)</f>
        <v>0</v>
      </c>
      <c r="AM1107" s="38"/>
      <c r="AN1107" s="41">
        <f>Table1[[#This Row],[Wage Difference]]*Table1[[#This Row],[Post Wage Increase Time Off Accruals (Hours)]]</f>
        <v>0</v>
      </c>
      <c r="AO1107" s="41">
        <f>Table1[[#This Row],[Min Wage Time Off Accrual Expense]]*Table1[[#This Row],[DDS Funding Percent]]</f>
        <v>0</v>
      </c>
      <c r="AP1107" s="1"/>
      <c r="AQ1107" s="18"/>
    </row>
    <row r="1108" spans="3:43" x14ac:dyDescent="0.25">
      <c r="C1108" s="58"/>
      <c r="D1108" s="57"/>
      <c r="K1108" s="41">
        <f>SUM(Table1[[#This Row],[Regular Wages]],Table1[[#This Row],[OvertimeWages]],Table1[[#This Row],[Holiday Wages]],Table1[[#This Row],[Incentive Payments]])</f>
        <v>0</v>
      </c>
      <c r="L1108" s="38"/>
      <c r="M1108" s="38"/>
      <c r="N1108" s="38"/>
      <c r="O1108" s="38"/>
      <c r="P1108" s="38"/>
      <c r="Q1108" s="38"/>
      <c r="R1108" s="38"/>
      <c r="S1108" s="41">
        <f>SUM(Table1[[#This Row],[Regular Wages2]],Table1[[#This Row],[OvertimeWages4]],Table1[[#This Row],[Holiday Wages6]],Table1[[#This Row],[Incentive Payments8]])</f>
        <v>0</v>
      </c>
      <c r="T1108" s="41">
        <f>SUM(Table1[[#This Row],[Total Pre Min Wage Wages]],Table1[[#This Row],[Total After Min Wage Wages]])</f>
        <v>0</v>
      </c>
      <c r="U1108" s="41">
        <f>IFERROR(IF(OR(Table1[[#This Row],[Regular Hours]]=0,Table1[[#This Row],[Regular Hours]]=""),VLOOKUP(Table1[[#This Row],[Position Title]],startingWages!$A$2:$D$200,2, FALSE),Table1[[#This Row],[Regular Wages]]/Table1[[#This Row],[Regular Hours]]),0)</f>
        <v>0</v>
      </c>
      <c r="V1108" s="41">
        <f>IF(OR(Table1[[#This Row],[OvertimeHours]]="",Table1[[#This Row],[OvertimeHours]]=0),Table1[[#This Row],[Regular Hourly Wage]]*1.5,Table1[[#This Row],[OvertimeWages]]/Table1[[#This Row],[OvertimeHours]])</f>
        <v>0</v>
      </c>
      <c r="W1108" s="41">
        <f>IF(OR(Table1[[#This Row],[Holiday Hours]]="",Table1[[#This Row],[Holiday Hours]]=0),Table1[[#This Row],[Regular Hourly Wage]],Table1[[#This Row],[Holiday Wages]]/Table1[[#This Row],[Holiday Hours]])</f>
        <v>0</v>
      </c>
      <c r="X1108" s="41" t="str">
        <f>IF(Table1[[#This Row],[Regular Hourly Wage]]&lt;14.05,"$14.75",IF(Table1[[#This Row],[Regular Hourly Wage]]&lt;30,"5%","None"))</f>
        <v>$14.75</v>
      </c>
      <c r="Y1108" s="41">
        <f>IF(Table1[[#This Row],[Wage Category]]="5%",Table1[[#This Row],[Regular Hourly Wage]]*1.05,IF(Table1[[#This Row],[Wage Category]]="$14.75",14.75,Table1[[#This Row],[Regular Hourly Wage]]))</f>
        <v>14.75</v>
      </c>
      <c r="Z1108" s="41">
        <f>(1+IF(Table1[[#This Row],[Regular Hourly Wage]]=0,0.5,(Table1[[#This Row],[Overtime Hourly Wage]]-Table1[[#This Row],[Regular Hourly Wage]])/Table1[[#This Row],[Regular Hourly Wage]]))*Table1[[#This Row],[Regular Wage Cap]]</f>
        <v>22.125</v>
      </c>
      <c r="AA1108" s="41">
        <f>(1+IF(Table1[[#This Row],[Regular Hourly Wage]]=0,0,(Table1[[#This Row],[Holiday Hourly Wage]]-Table1[[#This Row],[Regular Hourly Wage]])/Table1[[#This Row],[Regular Hourly Wage]]))*Table1[[#This Row],[Regular Wage Cap]]</f>
        <v>14.75</v>
      </c>
      <c r="AB1108" s="41">
        <f>Table1[[#This Row],[Regular Hours3]]*Table1[[#This Row],[Regular Hourly Wage]]</f>
        <v>0</v>
      </c>
      <c r="AC1108" s="41">
        <f>Table1[[#This Row],[OvertimeHours5]]*Table1[[#This Row],[Overtime Hourly Wage]]</f>
        <v>0</v>
      </c>
      <c r="AD1108" s="41">
        <f>Table1[[#This Row],[Holiday Hours7]]*Table1[[#This Row],[Holiday Hourly Wage]]</f>
        <v>0</v>
      </c>
      <c r="AE1108" s="41">
        <f>SUM(Table1[[#This Row],[Regular10]:[Holiday12]])</f>
        <v>0</v>
      </c>
      <c r="AF1108" s="41">
        <f>Table1[[#This Row],[Regular Hours3]]*Table1[[#This Row],[Regular Wage Cap]]</f>
        <v>0</v>
      </c>
      <c r="AG1108" s="41">
        <f>Table1[[#This Row],[OvertimeHours5]]*Table1[[#This Row],[Overtime Wage Cap]]</f>
        <v>0</v>
      </c>
      <c r="AH1108" s="41">
        <f>Table1[[#This Row],[Holiday Hours7]]*Table1[[#This Row],[Holiday Wage Cap]]</f>
        <v>0</v>
      </c>
      <c r="AI1108" s="41">
        <f>SUM(Table1[[#This Row],[Regular]:[Holiday]])</f>
        <v>0</v>
      </c>
      <c r="AJ1108" s="41">
        <f>IF(Table1[[#This Row],[Total]]=0,0,Table1[[#This Row],[Total2]]-Table1[[#This Row],[Total]])</f>
        <v>0</v>
      </c>
      <c r="AK1108" s="41">
        <f>Table1[[#This Row],[Difference]]*Table1[[#This Row],[DDS Funding Percent]]</f>
        <v>0</v>
      </c>
      <c r="AL1108" s="41">
        <f>IF(Table1[[#This Row],[Regular Hourly Wage]]&lt;&gt;0,Table1[[#This Row],[Regular Wage Cap]]-Table1[[#This Row],[Regular Hourly Wage]],0)</f>
        <v>0</v>
      </c>
      <c r="AM1108" s="38"/>
      <c r="AN1108" s="41">
        <f>Table1[[#This Row],[Wage Difference]]*Table1[[#This Row],[Post Wage Increase Time Off Accruals (Hours)]]</f>
        <v>0</v>
      </c>
      <c r="AO1108" s="41">
        <f>Table1[[#This Row],[Min Wage Time Off Accrual Expense]]*Table1[[#This Row],[DDS Funding Percent]]</f>
        <v>0</v>
      </c>
      <c r="AP1108" s="1"/>
      <c r="AQ1108" s="18"/>
    </row>
    <row r="1109" spans="3:43" x14ac:dyDescent="0.25">
      <c r="C1109" s="58"/>
      <c r="D1109" s="57"/>
      <c r="K1109" s="41">
        <f>SUM(Table1[[#This Row],[Regular Wages]],Table1[[#This Row],[OvertimeWages]],Table1[[#This Row],[Holiday Wages]],Table1[[#This Row],[Incentive Payments]])</f>
        <v>0</v>
      </c>
      <c r="L1109" s="38"/>
      <c r="M1109" s="38"/>
      <c r="N1109" s="38"/>
      <c r="O1109" s="38"/>
      <c r="P1109" s="38"/>
      <c r="Q1109" s="38"/>
      <c r="R1109" s="38"/>
      <c r="S1109" s="41">
        <f>SUM(Table1[[#This Row],[Regular Wages2]],Table1[[#This Row],[OvertimeWages4]],Table1[[#This Row],[Holiday Wages6]],Table1[[#This Row],[Incentive Payments8]])</f>
        <v>0</v>
      </c>
      <c r="T1109" s="41">
        <f>SUM(Table1[[#This Row],[Total Pre Min Wage Wages]],Table1[[#This Row],[Total After Min Wage Wages]])</f>
        <v>0</v>
      </c>
      <c r="U1109" s="41">
        <f>IFERROR(IF(OR(Table1[[#This Row],[Regular Hours]]=0,Table1[[#This Row],[Regular Hours]]=""),VLOOKUP(Table1[[#This Row],[Position Title]],startingWages!$A$2:$D$200,2, FALSE),Table1[[#This Row],[Regular Wages]]/Table1[[#This Row],[Regular Hours]]),0)</f>
        <v>0</v>
      </c>
      <c r="V1109" s="41">
        <f>IF(OR(Table1[[#This Row],[OvertimeHours]]="",Table1[[#This Row],[OvertimeHours]]=0),Table1[[#This Row],[Regular Hourly Wage]]*1.5,Table1[[#This Row],[OvertimeWages]]/Table1[[#This Row],[OvertimeHours]])</f>
        <v>0</v>
      </c>
      <c r="W1109" s="41">
        <f>IF(OR(Table1[[#This Row],[Holiday Hours]]="",Table1[[#This Row],[Holiday Hours]]=0),Table1[[#This Row],[Regular Hourly Wage]],Table1[[#This Row],[Holiday Wages]]/Table1[[#This Row],[Holiday Hours]])</f>
        <v>0</v>
      </c>
      <c r="X1109" s="41" t="str">
        <f>IF(Table1[[#This Row],[Regular Hourly Wage]]&lt;14.05,"$14.75",IF(Table1[[#This Row],[Regular Hourly Wage]]&lt;30,"5%","None"))</f>
        <v>$14.75</v>
      </c>
      <c r="Y1109" s="41">
        <f>IF(Table1[[#This Row],[Wage Category]]="5%",Table1[[#This Row],[Regular Hourly Wage]]*1.05,IF(Table1[[#This Row],[Wage Category]]="$14.75",14.75,Table1[[#This Row],[Regular Hourly Wage]]))</f>
        <v>14.75</v>
      </c>
      <c r="Z1109" s="41">
        <f>(1+IF(Table1[[#This Row],[Regular Hourly Wage]]=0,0.5,(Table1[[#This Row],[Overtime Hourly Wage]]-Table1[[#This Row],[Regular Hourly Wage]])/Table1[[#This Row],[Regular Hourly Wage]]))*Table1[[#This Row],[Regular Wage Cap]]</f>
        <v>22.125</v>
      </c>
      <c r="AA1109" s="41">
        <f>(1+IF(Table1[[#This Row],[Regular Hourly Wage]]=0,0,(Table1[[#This Row],[Holiday Hourly Wage]]-Table1[[#This Row],[Regular Hourly Wage]])/Table1[[#This Row],[Regular Hourly Wage]]))*Table1[[#This Row],[Regular Wage Cap]]</f>
        <v>14.75</v>
      </c>
      <c r="AB1109" s="41">
        <f>Table1[[#This Row],[Regular Hours3]]*Table1[[#This Row],[Regular Hourly Wage]]</f>
        <v>0</v>
      </c>
      <c r="AC1109" s="41">
        <f>Table1[[#This Row],[OvertimeHours5]]*Table1[[#This Row],[Overtime Hourly Wage]]</f>
        <v>0</v>
      </c>
      <c r="AD1109" s="41">
        <f>Table1[[#This Row],[Holiday Hours7]]*Table1[[#This Row],[Holiday Hourly Wage]]</f>
        <v>0</v>
      </c>
      <c r="AE1109" s="41">
        <f>SUM(Table1[[#This Row],[Regular10]:[Holiday12]])</f>
        <v>0</v>
      </c>
      <c r="AF1109" s="41">
        <f>Table1[[#This Row],[Regular Hours3]]*Table1[[#This Row],[Regular Wage Cap]]</f>
        <v>0</v>
      </c>
      <c r="AG1109" s="41">
        <f>Table1[[#This Row],[OvertimeHours5]]*Table1[[#This Row],[Overtime Wage Cap]]</f>
        <v>0</v>
      </c>
      <c r="AH1109" s="41">
        <f>Table1[[#This Row],[Holiday Hours7]]*Table1[[#This Row],[Holiday Wage Cap]]</f>
        <v>0</v>
      </c>
      <c r="AI1109" s="41">
        <f>SUM(Table1[[#This Row],[Regular]:[Holiday]])</f>
        <v>0</v>
      </c>
      <c r="AJ1109" s="41">
        <f>IF(Table1[[#This Row],[Total]]=0,0,Table1[[#This Row],[Total2]]-Table1[[#This Row],[Total]])</f>
        <v>0</v>
      </c>
      <c r="AK1109" s="41">
        <f>Table1[[#This Row],[Difference]]*Table1[[#This Row],[DDS Funding Percent]]</f>
        <v>0</v>
      </c>
      <c r="AL1109" s="41">
        <f>IF(Table1[[#This Row],[Regular Hourly Wage]]&lt;&gt;0,Table1[[#This Row],[Regular Wage Cap]]-Table1[[#This Row],[Regular Hourly Wage]],0)</f>
        <v>0</v>
      </c>
      <c r="AM1109" s="38"/>
      <c r="AN1109" s="41">
        <f>Table1[[#This Row],[Wage Difference]]*Table1[[#This Row],[Post Wage Increase Time Off Accruals (Hours)]]</f>
        <v>0</v>
      </c>
      <c r="AO1109" s="41">
        <f>Table1[[#This Row],[Min Wage Time Off Accrual Expense]]*Table1[[#This Row],[DDS Funding Percent]]</f>
        <v>0</v>
      </c>
      <c r="AP1109" s="1"/>
      <c r="AQ1109" s="18"/>
    </row>
    <row r="1110" spans="3:43" x14ac:dyDescent="0.25">
      <c r="C1110" s="58"/>
      <c r="D1110" s="57"/>
      <c r="K1110" s="41">
        <f>SUM(Table1[[#This Row],[Regular Wages]],Table1[[#This Row],[OvertimeWages]],Table1[[#This Row],[Holiday Wages]],Table1[[#This Row],[Incentive Payments]])</f>
        <v>0</v>
      </c>
      <c r="L1110" s="38"/>
      <c r="M1110" s="38"/>
      <c r="N1110" s="38"/>
      <c r="O1110" s="38"/>
      <c r="P1110" s="38"/>
      <c r="Q1110" s="38"/>
      <c r="R1110" s="38"/>
      <c r="S1110" s="41">
        <f>SUM(Table1[[#This Row],[Regular Wages2]],Table1[[#This Row],[OvertimeWages4]],Table1[[#This Row],[Holiday Wages6]],Table1[[#This Row],[Incentive Payments8]])</f>
        <v>0</v>
      </c>
      <c r="T1110" s="41">
        <f>SUM(Table1[[#This Row],[Total Pre Min Wage Wages]],Table1[[#This Row],[Total After Min Wage Wages]])</f>
        <v>0</v>
      </c>
      <c r="U1110" s="41">
        <f>IFERROR(IF(OR(Table1[[#This Row],[Regular Hours]]=0,Table1[[#This Row],[Regular Hours]]=""),VLOOKUP(Table1[[#This Row],[Position Title]],startingWages!$A$2:$D$200,2, FALSE),Table1[[#This Row],[Regular Wages]]/Table1[[#This Row],[Regular Hours]]),0)</f>
        <v>0</v>
      </c>
      <c r="V1110" s="41">
        <f>IF(OR(Table1[[#This Row],[OvertimeHours]]="",Table1[[#This Row],[OvertimeHours]]=0),Table1[[#This Row],[Regular Hourly Wage]]*1.5,Table1[[#This Row],[OvertimeWages]]/Table1[[#This Row],[OvertimeHours]])</f>
        <v>0</v>
      </c>
      <c r="W1110" s="41">
        <f>IF(OR(Table1[[#This Row],[Holiday Hours]]="",Table1[[#This Row],[Holiday Hours]]=0),Table1[[#This Row],[Regular Hourly Wage]],Table1[[#This Row],[Holiday Wages]]/Table1[[#This Row],[Holiday Hours]])</f>
        <v>0</v>
      </c>
      <c r="X1110" s="41" t="str">
        <f>IF(Table1[[#This Row],[Regular Hourly Wage]]&lt;14.05,"$14.75",IF(Table1[[#This Row],[Regular Hourly Wage]]&lt;30,"5%","None"))</f>
        <v>$14.75</v>
      </c>
      <c r="Y1110" s="41">
        <f>IF(Table1[[#This Row],[Wage Category]]="5%",Table1[[#This Row],[Regular Hourly Wage]]*1.05,IF(Table1[[#This Row],[Wage Category]]="$14.75",14.75,Table1[[#This Row],[Regular Hourly Wage]]))</f>
        <v>14.75</v>
      </c>
      <c r="Z1110" s="41">
        <f>(1+IF(Table1[[#This Row],[Regular Hourly Wage]]=0,0.5,(Table1[[#This Row],[Overtime Hourly Wage]]-Table1[[#This Row],[Regular Hourly Wage]])/Table1[[#This Row],[Regular Hourly Wage]]))*Table1[[#This Row],[Regular Wage Cap]]</f>
        <v>22.125</v>
      </c>
      <c r="AA1110" s="41">
        <f>(1+IF(Table1[[#This Row],[Regular Hourly Wage]]=0,0,(Table1[[#This Row],[Holiday Hourly Wage]]-Table1[[#This Row],[Regular Hourly Wage]])/Table1[[#This Row],[Regular Hourly Wage]]))*Table1[[#This Row],[Regular Wage Cap]]</f>
        <v>14.75</v>
      </c>
      <c r="AB1110" s="41">
        <f>Table1[[#This Row],[Regular Hours3]]*Table1[[#This Row],[Regular Hourly Wage]]</f>
        <v>0</v>
      </c>
      <c r="AC1110" s="41">
        <f>Table1[[#This Row],[OvertimeHours5]]*Table1[[#This Row],[Overtime Hourly Wage]]</f>
        <v>0</v>
      </c>
      <c r="AD1110" s="41">
        <f>Table1[[#This Row],[Holiday Hours7]]*Table1[[#This Row],[Holiday Hourly Wage]]</f>
        <v>0</v>
      </c>
      <c r="AE1110" s="41">
        <f>SUM(Table1[[#This Row],[Regular10]:[Holiday12]])</f>
        <v>0</v>
      </c>
      <c r="AF1110" s="41">
        <f>Table1[[#This Row],[Regular Hours3]]*Table1[[#This Row],[Regular Wage Cap]]</f>
        <v>0</v>
      </c>
      <c r="AG1110" s="41">
        <f>Table1[[#This Row],[OvertimeHours5]]*Table1[[#This Row],[Overtime Wage Cap]]</f>
        <v>0</v>
      </c>
      <c r="AH1110" s="41">
        <f>Table1[[#This Row],[Holiday Hours7]]*Table1[[#This Row],[Holiday Wage Cap]]</f>
        <v>0</v>
      </c>
      <c r="AI1110" s="41">
        <f>SUM(Table1[[#This Row],[Regular]:[Holiday]])</f>
        <v>0</v>
      </c>
      <c r="AJ1110" s="41">
        <f>IF(Table1[[#This Row],[Total]]=0,0,Table1[[#This Row],[Total2]]-Table1[[#This Row],[Total]])</f>
        <v>0</v>
      </c>
      <c r="AK1110" s="41">
        <f>Table1[[#This Row],[Difference]]*Table1[[#This Row],[DDS Funding Percent]]</f>
        <v>0</v>
      </c>
      <c r="AL1110" s="41">
        <f>IF(Table1[[#This Row],[Regular Hourly Wage]]&lt;&gt;0,Table1[[#This Row],[Regular Wage Cap]]-Table1[[#This Row],[Regular Hourly Wage]],0)</f>
        <v>0</v>
      </c>
      <c r="AM1110" s="38"/>
      <c r="AN1110" s="41">
        <f>Table1[[#This Row],[Wage Difference]]*Table1[[#This Row],[Post Wage Increase Time Off Accruals (Hours)]]</f>
        <v>0</v>
      </c>
      <c r="AO1110" s="41">
        <f>Table1[[#This Row],[Min Wage Time Off Accrual Expense]]*Table1[[#This Row],[DDS Funding Percent]]</f>
        <v>0</v>
      </c>
      <c r="AP1110" s="1"/>
      <c r="AQ1110" s="18"/>
    </row>
    <row r="1111" spans="3:43" x14ac:dyDescent="0.25">
      <c r="C1111" s="58"/>
      <c r="D1111" s="57"/>
      <c r="K1111" s="41">
        <f>SUM(Table1[[#This Row],[Regular Wages]],Table1[[#This Row],[OvertimeWages]],Table1[[#This Row],[Holiday Wages]],Table1[[#This Row],[Incentive Payments]])</f>
        <v>0</v>
      </c>
      <c r="L1111" s="38"/>
      <c r="M1111" s="38"/>
      <c r="N1111" s="38"/>
      <c r="O1111" s="38"/>
      <c r="P1111" s="38"/>
      <c r="Q1111" s="38"/>
      <c r="R1111" s="38"/>
      <c r="S1111" s="41">
        <f>SUM(Table1[[#This Row],[Regular Wages2]],Table1[[#This Row],[OvertimeWages4]],Table1[[#This Row],[Holiday Wages6]],Table1[[#This Row],[Incentive Payments8]])</f>
        <v>0</v>
      </c>
      <c r="T1111" s="41">
        <f>SUM(Table1[[#This Row],[Total Pre Min Wage Wages]],Table1[[#This Row],[Total After Min Wage Wages]])</f>
        <v>0</v>
      </c>
      <c r="U1111" s="41">
        <f>IFERROR(IF(OR(Table1[[#This Row],[Regular Hours]]=0,Table1[[#This Row],[Regular Hours]]=""),VLOOKUP(Table1[[#This Row],[Position Title]],startingWages!$A$2:$D$200,2, FALSE),Table1[[#This Row],[Regular Wages]]/Table1[[#This Row],[Regular Hours]]),0)</f>
        <v>0</v>
      </c>
      <c r="V1111" s="41">
        <f>IF(OR(Table1[[#This Row],[OvertimeHours]]="",Table1[[#This Row],[OvertimeHours]]=0),Table1[[#This Row],[Regular Hourly Wage]]*1.5,Table1[[#This Row],[OvertimeWages]]/Table1[[#This Row],[OvertimeHours]])</f>
        <v>0</v>
      </c>
      <c r="W1111" s="41">
        <f>IF(OR(Table1[[#This Row],[Holiday Hours]]="",Table1[[#This Row],[Holiday Hours]]=0),Table1[[#This Row],[Regular Hourly Wage]],Table1[[#This Row],[Holiday Wages]]/Table1[[#This Row],[Holiday Hours]])</f>
        <v>0</v>
      </c>
      <c r="X1111" s="41" t="str">
        <f>IF(Table1[[#This Row],[Regular Hourly Wage]]&lt;14.05,"$14.75",IF(Table1[[#This Row],[Regular Hourly Wage]]&lt;30,"5%","None"))</f>
        <v>$14.75</v>
      </c>
      <c r="Y1111" s="41">
        <f>IF(Table1[[#This Row],[Wage Category]]="5%",Table1[[#This Row],[Regular Hourly Wage]]*1.05,IF(Table1[[#This Row],[Wage Category]]="$14.75",14.75,Table1[[#This Row],[Regular Hourly Wage]]))</f>
        <v>14.75</v>
      </c>
      <c r="Z1111" s="41">
        <f>(1+IF(Table1[[#This Row],[Regular Hourly Wage]]=0,0.5,(Table1[[#This Row],[Overtime Hourly Wage]]-Table1[[#This Row],[Regular Hourly Wage]])/Table1[[#This Row],[Regular Hourly Wage]]))*Table1[[#This Row],[Regular Wage Cap]]</f>
        <v>22.125</v>
      </c>
      <c r="AA1111" s="41">
        <f>(1+IF(Table1[[#This Row],[Regular Hourly Wage]]=0,0,(Table1[[#This Row],[Holiday Hourly Wage]]-Table1[[#This Row],[Regular Hourly Wage]])/Table1[[#This Row],[Regular Hourly Wage]]))*Table1[[#This Row],[Regular Wage Cap]]</f>
        <v>14.75</v>
      </c>
      <c r="AB1111" s="41">
        <f>Table1[[#This Row],[Regular Hours3]]*Table1[[#This Row],[Regular Hourly Wage]]</f>
        <v>0</v>
      </c>
      <c r="AC1111" s="41">
        <f>Table1[[#This Row],[OvertimeHours5]]*Table1[[#This Row],[Overtime Hourly Wage]]</f>
        <v>0</v>
      </c>
      <c r="AD1111" s="41">
        <f>Table1[[#This Row],[Holiday Hours7]]*Table1[[#This Row],[Holiday Hourly Wage]]</f>
        <v>0</v>
      </c>
      <c r="AE1111" s="41">
        <f>SUM(Table1[[#This Row],[Regular10]:[Holiday12]])</f>
        <v>0</v>
      </c>
      <c r="AF1111" s="41">
        <f>Table1[[#This Row],[Regular Hours3]]*Table1[[#This Row],[Regular Wage Cap]]</f>
        <v>0</v>
      </c>
      <c r="AG1111" s="41">
        <f>Table1[[#This Row],[OvertimeHours5]]*Table1[[#This Row],[Overtime Wage Cap]]</f>
        <v>0</v>
      </c>
      <c r="AH1111" s="41">
        <f>Table1[[#This Row],[Holiday Hours7]]*Table1[[#This Row],[Holiday Wage Cap]]</f>
        <v>0</v>
      </c>
      <c r="AI1111" s="41">
        <f>SUM(Table1[[#This Row],[Regular]:[Holiday]])</f>
        <v>0</v>
      </c>
      <c r="AJ1111" s="41">
        <f>IF(Table1[[#This Row],[Total]]=0,0,Table1[[#This Row],[Total2]]-Table1[[#This Row],[Total]])</f>
        <v>0</v>
      </c>
      <c r="AK1111" s="41">
        <f>Table1[[#This Row],[Difference]]*Table1[[#This Row],[DDS Funding Percent]]</f>
        <v>0</v>
      </c>
      <c r="AL1111" s="41">
        <f>IF(Table1[[#This Row],[Regular Hourly Wage]]&lt;&gt;0,Table1[[#This Row],[Regular Wage Cap]]-Table1[[#This Row],[Regular Hourly Wage]],0)</f>
        <v>0</v>
      </c>
      <c r="AM1111" s="38"/>
      <c r="AN1111" s="41">
        <f>Table1[[#This Row],[Wage Difference]]*Table1[[#This Row],[Post Wage Increase Time Off Accruals (Hours)]]</f>
        <v>0</v>
      </c>
      <c r="AO1111" s="41">
        <f>Table1[[#This Row],[Min Wage Time Off Accrual Expense]]*Table1[[#This Row],[DDS Funding Percent]]</f>
        <v>0</v>
      </c>
      <c r="AP1111" s="1"/>
      <c r="AQ1111" s="18"/>
    </row>
    <row r="1112" spans="3:43" x14ac:dyDescent="0.25">
      <c r="C1112" s="58"/>
      <c r="D1112" s="57"/>
      <c r="K1112" s="41">
        <f>SUM(Table1[[#This Row],[Regular Wages]],Table1[[#This Row],[OvertimeWages]],Table1[[#This Row],[Holiday Wages]],Table1[[#This Row],[Incentive Payments]])</f>
        <v>0</v>
      </c>
      <c r="L1112" s="38"/>
      <c r="M1112" s="38"/>
      <c r="N1112" s="38"/>
      <c r="O1112" s="38"/>
      <c r="P1112" s="38"/>
      <c r="Q1112" s="38"/>
      <c r="R1112" s="38"/>
      <c r="S1112" s="41">
        <f>SUM(Table1[[#This Row],[Regular Wages2]],Table1[[#This Row],[OvertimeWages4]],Table1[[#This Row],[Holiday Wages6]],Table1[[#This Row],[Incentive Payments8]])</f>
        <v>0</v>
      </c>
      <c r="T1112" s="41">
        <f>SUM(Table1[[#This Row],[Total Pre Min Wage Wages]],Table1[[#This Row],[Total After Min Wage Wages]])</f>
        <v>0</v>
      </c>
      <c r="U1112" s="41">
        <f>IFERROR(IF(OR(Table1[[#This Row],[Regular Hours]]=0,Table1[[#This Row],[Regular Hours]]=""),VLOOKUP(Table1[[#This Row],[Position Title]],startingWages!$A$2:$D$200,2, FALSE),Table1[[#This Row],[Regular Wages]]/Table1[[#This Row],[Regular Hours]]),0)</f>
        <v>0</v>
      </c>
      <c r="V1112" s="41">
        <f>IF(OR(Table1[[#This Row],[OvertimeHours]]="",Table1[[#This Row],[OvertimeHours]]=0),Table1[[#This Row],[Regular Hourly Wage]]*1.5,Table1[[#This Row],[OvertimeWages]]/Table1[[#This Row],[OvertimeHours]])</f>
        <v>0</v>
      </c>
      <c r="W1112" s="41">
        <f>IF(OR(Table1[[#This Row],[Holiday Hours]]="",Table1[[#This Row],[Holiday Hours]]=0),Table1[[#This Row],[Regular Hourly Wage]],Table1[[#This Row],[Holiday Wages]]/Table1[[#This Row],[Holiday Hours]])</f>
        <v>0</v>
      </c>
      <c r="X1112" s="41" t="str">
        <f>IF(Table1[[#This Row],[Regular Hourly Wage]]&lt;14.05,"$14.75",IF(Table1[[#This Row],[Regular Hourly Wage]]&lt;30,"5%","None"))</f>
        <v>$14.75</v>
      </c>
      <c r="Y1112" s="41">
        <f>IF(Table1[[#This Row],[Wage Category]]="5%",Table1[[#This Row],[Regular Hourly Wage]]*1.05,IF(Table1[[#This Row],[Wage Category]]="$14.75",14.75,Table1[[#This Row],[Regular Hourly Wage]]))</f>
        <v>14.75</v>
      </c>
      <c r="Z1112" s="41">
        <f>(1+IF(Table1[[#This Row],[Regular Hourly Wage]]=0,0.5,(Table1[[#This Row],[Overtime Hourly Wage]]-Table1[[#This Row],[Regular Hourly Wage]])/Table1[[#This Row],[Regular Hourly Wage]]))*Table1[[#This Row],[Regular Wage Cap]]</f>
        <v>22.125</v>
      </c>
      <c r="AA1112" s="41">
        <f>(1+IF(Table1[[#This Row],[Regular Hourly Wage]]=0,0,(Table1[[#This Row],[Holiday Hourly Wage]]-Table1[[#This Row],[Regular Hourly Wage]])/Table1[[#This Row],[Regular Hourly Wage]]))*Table1[[#This Row],[Regular Wage Cap]]</f>
        <v>14.75</v>
      </c>
      <c r="AB1112" s="41">
        <f>Table1[[#This Row],[Regular Hours3]]*Table1[[#This Row],[Regular Hourly Wage]]</f>
        <v>0</v>
      </c>
      <c r="AC1112" s="41">
        <f>Table1[[#This Row],[OvertimeHours5]]*Table1[[#This Row],[Overtime Hourly Wage]]</f>
        <v>0</v>
      </c>
      <c r="AD1112" s="41">
        <f>Table1[[#This Row],[Holiday Hours7]]*Table1[[#This Row],[Holiday Hourly Wage]]</f>
        <v>0</v>
      </c>
      <c r="AE1112" s="41">
        <f>SUM(Table1[[#This Row],[Regular10]:[Holiday12]])</f>
        <v>0</v>
      </c>
      <c r="AF1112" s="41">
        <f>Table1[[#This Row],[Regular Hours3]]*Table1[[#This Row],[Regular Wage Cap]]</f>
        <v>0</v>
      </c>
      <c r="AG1112" s="41">
        <f>Table1[[#This Row],[OvertimeHours5]]*Table1[[#This Row],[Overtime Wage Cap]]</f>
        <v>0</v>
      </c>
      <c r="AH1112" s="41">
        <f>Table1[[#This Row],[Holiday Hours7]]*Table1[[#This Row],[Holiday Wage Cap]]</f>
        <v>0</v>
      </c>
      <c r="AI1112" s="41">
        <f>SUM(Table1[[#This Row],[Regular]:[Holiday]])</f>
        <v>0</v>
      </c>
      <c r="AJ1112" s="41">
        <f>IF(Table1[[#This Row],[Total]]=0,0,Table1[[#This Row],[Total2]]-Table1[[#This Row],[Total]])</f>
        <v>0</v>
      </c>
      <c r="AK1112" s="41">
        <f>Table1[[#This Row],[Difference]]*Table1[[#This Row],[DDS Funding Percent]]</f>
        <v>0</v>
      </c>
      <c r="AL1112" s="41">
        <f>IF(Table1[[#This Row],[Regular Hourly Wage]]&lt;&gt;0,Table1[[#This Row],[Regular Wage Cap]]-Table1[[#This Row],[Regular Hourly Wage]],0)</f>
        <v>0</v>
      </c>
      <c r="AM1112" s="38"/>
      <c r="AN1112" s="41">
        <f>Table1[[#This Row],[Wage Difference]]*Table1[[#This Row],[Post Wage Increase Time Off Accruals (Hours)]]</f>
        <v>0</v>
      </c>
      <c r="AO1112" s="41">
        <f>Table1[[#This Row],[Min Wage Time Off Accrual Expense]]*Table1[[#This Row],[DDS Funding Percent]]</f>
        <v>0</v>
      </c>
      <c r="AP1112" s="1"/>
      <c r="AQ1112" s="18"/>
    </row>
    <row r="1113" spans="3:43" x14ac:dyDescent="0.25">
      <c r="C1113" s="58"/>
      <c r="D1113" s="57"/>
      <c r="K1113" s="41">
        <f>SUM(Table1[[#This Row],[Regular Wages]],Table1[[#This Row],[OvertimeWages]],Table1[[#This Row],[Holiday Wages]],Table1[[#This Row],[Incentive Payments]])</f>
        <v>0</v>
      </c>
      <c r="L1113" s="38"/>
      <c r="M1113" s="38"/>
      <c r="N1113" s="38"/>
      <c r="O1113" s="38"/>
      <c r="P1113" s="38"/>
      <c r="Q1113" s="38"/>
      <c r="R1113" s="38"/>
      <c r="S1113" s="41">
        <f>SUM(Table1[[#This Row],[Regular Wages2]],Table1[[#This Row],[OvertimeWages4]],Table1[[#This Row],[Holiday Wages6]],Table1[[#This Row],[Incentive Payments8]])</f>
        <v>0</v>
      </c>
      <c r="T1113" s="41">
        <f>SUM(Table1[[#This Row],[Total Pre Min Wage Wages]],Table1[[#This Row],[Total After Min Wage Wages]])</f>
        <v>0</v>
      </c>
      <c r="U1113" s="41">
        <f>IFERROR(IF(OR(Table1[[#This Row],[Regular Hours]]=0,Table1[[#This Row],[Regular Hours]]=""),VLOOKUP(Table1[[#This Row],[Position Title]],startingWages!$A$2:$D$200,2, FALSE),Table1[[#This Row],[Regular Wages]]/Table1[[#This Row],[Regular Hours]]),0)</f>
        <v>0</v>
      </c>
      <c r="V1113" s="41">
        <f>IF(OR(Table1[[#This Row],[OvertimeHours]]="",Table1[[#This Row],[OvertimeHours]]=0),Table1[[#This Row],[Regular Hourly Wage]]*1.5,Table1[[#This Row],[OvertimeWages]]/Table1[[#This Row],[OvertimeHours]])</f>
        <v>0</v>
      </c>
      <c r="W1113" s="41">
        <f>IF(OR(Table1[[#This Row],[Holiday Hours]]="",Table1[[#This Row],[Holiday Hours]]=0),Table1[[#This Row],[Regular Hourly Wage]],Table1[[#This Row],[Holiday Wages]]/Table1[[#This Row],[Holiday Hours]])</f>
        <v>0</v>
      </c>
      <c r="X1113" s="41" t="str">
        <f>IF(Table1[[#This Row],[Regular Hourly Wage]]&lt;14.05,"$14.75",IF(Table1[[#This Row],[Regular Hourly Wage]]&lt;30,"5%","None"))</f>
        <v>$14.75</v>
      </c>
      <c r="Y1113" s="41">
        <f>IF(Table1[[#This Row],[Wage Category]]="5%",Table1[[#This Row],[Regular Hourly Wage]]*1.05,IF(Table1[[#This Row],[Wage Category]]="$14.75",14.75,Table1[[#This Row],[Regular Hourly Wage]]))</f>
        <v>14.75</v>
      </c>
      <c r="Z1113" s="41">
        <f>(1+IF(Table1[[#This Row],[Regular Hourly Wage]]=0,0.5,(Table1[[#This Row],[Overtime Hourly Wage]]-Table1[[#This Row],[Regular Hourly Wage]])/Table1[[#This Row],[Regular Hourly Wage]]))*Table1[[#This Row],[Regular Wage Cap]]</f>
        <v>22.125</v>
      </c>
      <c r="AA1113" s="41">
        <f>(1+IF(Table1[[#This Row],[Regular Hourly Wage]]=0,0,(Table1[[#This Row],[Holiday Hourly Wage]]-Table1[[#This Row],[Regular Hourly Wage]])/Table1[[#This Row],[Regular Hourly Wage]]))*Table1[[#This Row],[Regular Wage Cap]]</f>
        <v>14.75</v>
      </c>
      <c r="AB1113" s="41">
        <f>Table1[[#This Row],[Regular Hours3]]*Table1[[#This Row],[Regular Hourly Wage]]</f>
        <v>0</v>
      </c>
      <c r="AC1113" s="41">
        <f>Table1[[#This Row],[OvertimeHours5]]*Table1[[#This Row],[Overtime Hourly Wage]]</f>
        <v>0</v>
      </c>
      <c r="AD1113" s="41">
        <f>Table1[[#This Row],[Holiday Hours7]]*Table1[[#This Row],[Holiday Hourly Wage]]</f>
        <v>0</v>
      </c>
      <c r="AE1113" s="41">
        <f>SUM(Table1[[#This Row],[Regular10]:[Holiday12]])</f>
        <v>0</v>
      </c>
      <c r="AF1113" s="41">
        <f>Table1[[#This Row],[Regular Hours3]]*Table1[[#This Row],[Regular Wage Cap]]</f>
        <v>0</v>
      </c>
      <c r="AG1113" s="41">
        <f>Table1[[#This Row],[OvertimeHours5]]*Table1[[#This Row],[Overtime Wage Cap]]</f>
        <v>0</v>
      </c>
      <c r="AH1113" s="41">
        <f>Table1[[#This Row],[Holiday Hours7]]*Table1[[#This Row],[Holiday Wage Cap]]</f>
        <v>0</v>
      </c>
      <c r="AI1113" s="41">
        <f>SUM(Table1[[#This Row],[Regular]:[Holiday]])</f>
        <v>0</v>
      </c>
      <c r="AJ1113" s="41">
        <f>IF(Table1[[#This Row],[Total]]=0,0,Table1[[#This Row],[Total2]]-Table1[[#This Row],[Total]])</f>
        <v>0</v>
      </c>
      <c r="AK1113" s="41">
        <f>Table1[[#This Row],[Difference]]*Table1[[#This Row],[DDS Funding Percent]]</f>
        <v>0</v>
      </c>
      <c r="AL1113" s="41">
        <f>IF(Table1[[#This Row],[Regular Hourly Wage]]&lt;&gt;0,Table1[[#This Row],[Regular Wage Cap]]-Table1[[#This Row],[Regular Hourly Wage]],0)</f>
        <v>0</v>
      </c>
      <c r="AM1113" s="38"/>
      <c r="AN1113" s="41">
        <f>Table1[[#This Row],[Wage Difference]]*Table1[[#This Row],[Post Wage Increase Time Off Accruals (Hours)]]</f>
        <v>0</v>
      </c>
      <c r="AO1113" s="41">
        <f>Table1[[#This Row],[Min Wage Time Off Accrual Expense]]*Table1[[#This Row],[DDS Funding Percent]]</f>
        <v>0</v>
      </c>
      <c r="AP1113" s="1"/>
      <c r="AQ1113" s="18"/>
    </row>
    <row r="1114" spans="3:43" x14ac:dyDescent="0.25">
      <c r="C1114" s="58"/>
      <c r="D1114" s="57"/>
      <c r="K1114" s="41">
        <f>SUM(Table1[[#This Row],[Regular Wages]],Table1[[#This Row],[OvertimeWages]],Table1[[#This Row],[Holiday Wages]],Table1[[#This Row],[Incentive Payments]])</f>
        <v>0</v>
      </c>
      <c r="L1114" s="38"/>
      <c r="M1114" s="38"/>
      <c r="N1114" s="38"/>
      <c r="O1114" s="38"/>
      <c r="P1114" s="38"/>
      <c r="Q1114" s="38"/>
      <c r="R1114" s="38"/>
      <c r="S1114" s="41">
        <f>SUM(Table1[[#This Row],[Regular Wages2]],Table1[[#This Row],[OvertimeWages4]],Table1[[#This Row],[Holiday Wages6]],Table1[[#This Row],[Incentive Payments8]])</f>
        <v>0</v>
      </c>
      <c r="T1114" s="41">
        <f>SUM(Table1[[#This Row],[Total Pre Min Wage Wages]],Table1[[#This Row],[Total After Min Wage Wages]])</f>
        <v>0</v>
      </c>
      <c r="U1114" s="41">
        <f>IFERROR(IF(OR(Table1[[#This Row],[Regular Hours]]=0,Table1[[#This Row],[Regular Hours]]=""),VLOOKUP(Table1[[#This Row],[Position Title]],startingWages!$A$2:$D$200,2, FALSE),Table1[[#This Row],[Regular Wages]]/Table1[[#This Row],[Regular Hours]]),0)</f>
        <v>0</v>
      </c>
      <c r="V1114" s="41">
        <f>IF(OR(Table1[[#This Row],[OvertimeHours]]="",Table1[[#This Row],[OvertimeHours]]=0),Table1[[#This Row],[Regular Hourly Wage]]*1.5,Table1[[#This Row],[OvertimeWages]]/Table1[[#This Row],[OvertimeHours]])</f>
        <v>0</v>
      </c>
      <c r="W1114" s="41">
        <f>IF(OR(Table1[[#This Row],[Holiday Hours]]="",Table1[[#This Row],[Holiday Hours]]=0),Table1[[#This Row],[Regular Hourly Wage]],Table1[[#This Row],[Holiday Wages]]/Table1[[#This Row],[Holiday Hours]])</f>
        <v>0</v>
      </c>
      <c r="X1114" s="41" t="str">
        <f>IF(Table1[[#This Row],[Regular Hourly Wage]]&lt;14.05,"$14.75",IF(Table1[[#This Row],[Regular Hourly Wage]]&lt;30,"5%","None"))</f>
        <v>$14.75</v>
      </c>
      <c r="Y1114" s="41">
        <f>IF(Table1[[#This Row],[Wage Category]]="5%",Table1[[#This Row],[Regular Hourly Wage]]*1.05,IF(Table1[[#This Row],[Wage Category]]="$14.75",14.75,Table1[[#This Row],[Regular Hourly Wage]]))</f>
        <v>14.75</v>
      </c>
      <c r="Z1114" s="41">
        <f>(1+IF(Table1[[#This Row],[Regular Hourly Wage]]=0,0.5,(Table1[[#This Row],[Overtime Hourly Wage]]-Table1[[#This Row],[Regular Hourly Wage]])/Table1[[#This Row],[Regular Hourly Wage]]))*Table1[[#This Row],[Regular Wage Cap]]</f>
        <v>22.125</v>
      </c>
      <c r="AA1114" s="41">
        <f>(1+IF(Table1[[#This Row],[Regular Hourly Wage]]=0,0,(Table1[[#This Row],[Holiday Hourly Wage]]-Table1[[#This Row],[Regular Hourly Wage]])/Table1[[#This Row],[Regular Hourly Wage]]))*Table1[[#This Row],[Regular Wage Cap]]</f>
        <v>14.75</v>
      </c>
      <c r="AB1114" s="41">
        <f>Table1[[#This Row],[Regular Hours3]]*Table1[[#This Row],[Regular Hourly Wage]]</f>
        <v>0</v>
      </c>
      <c r="AC1114" s="41">
        <f>Table1[[#This Row],[OvertimeHours5]]*Table1[[#This Row],[Overtime Hourly Wage]]</f>
        <v>0</v>
      </c>
      <c r="AD1114" s="41">
        <f>Table1[[#This Row],[Holiday Hours7]]*Table1[[#This Row],[Holiday Hourly Wage]]</f>
        <v>0</v>
      </c>
      <c r="AE1114" s="41">
        <f>SUM(Table1[[#This Row],[Regular10]:[Holiday12]])</f>
        <v>0</v>
      </c>
      <c r="AF1114" s="41">
        <f>Table1[[#This Row],[Regular Hours3]]*Table1[[#This Row],[Regular Wage Cap]]</f>
        <v>0</v>
      </c>
      <c r="AG1114" s="41">
        <f>Table1[[#This Row],[OvertimeHours5]]*Table1[[#This Row],[Overtime Wage Cap]]</f>
        <v>0</v>
      </c>
      <c r="AH1114" s="41">
        <f>Table1[[#This Row],[Holiday Hours7]]*Table1[[#This Row],[Holiday Wage Cap]]</f>
        <v>0</v>
      </c>
      <c r="AI1114" s="41">
        <f>SUM(Table1[[#This Row],[Regular]:[Holiday]])</f>
        <v>0</v>
      </c>
      <c r="AJ1114" s="41">
        <f>IF(Table1[[#This Row],[Total]]=0,0,Table1[[#This Row],[Total2]]-Table1[[#This Row],[Total]])</f>
        <v>0</v>
      </c>
      <c r="AK1114" s="41">
        <f>Table1[[#This Row],[Difference]]*Table1[[#This Row],[DDS Funding Percent]]</f>
        <v>0</v>
      </c>
      <c r="AL1114" s="41">
        <f>IF(Table1[[#This Row],[Regular Hourly Wage]]&lt;&gt;0,Table1[[#This Row],[Regular Wage Cap]]-Table1[[#This Row],[Regular Hourly Wage]],0)</f>
        <v>0</v>
      </c>
      <c r="AM1114" s="38"/>
      <c r="AN1114" s="41">
        <f>Table1[[#This Row],[Wage Difference]]*Table1[[#This Row],[Post Wage Increase Time Off Accruals (Hours)]]</f>
        <v>0</v>
      </c>
      <c r="AO1114" s="41">
        <f>Table1[[#This Row],[Min Wage Time Off Accrual Expense]]*Table1[[#This Row],[DDS Funding Percent]]</f>
        <v>0</v>
      </c>
      <c r="AP1114" s="1"/>
      <c r="AQ1114" s="18"/>
    </row>
    <row r="1115" spans="3:43" x14ac:dyDescent="0.25">
      <c r="C1115" s="58"/>
      <c r="D1115" s="57"/>
      <c r="K1115" s="41">
        <f>SUM(Table1[[#This Row],[Regular Wages]],Table1[[#This Row],[OvertimeWages]],Table1[[#This Row],[Holiday Wages]],Table1[[#This Row],[Incentive Payments]])</f>
        <v>0</v>
      </c>
      <c r="L1115" s="38"/>
      <c r="M1115" s="38"/>
      <c r="N1115" s="38"/>
      <c r="O1115" s="38"/>
      <c r="P1115" s="38"/>
      <c r="Q1115" s="38"/>
      <c r="R1115" s="38"/>
      <c r="S1115" s="41">
        <f>SUM(Table1[[#This Row],[Regular Wages2]],Table1[[#This Row],[OvertimeWages4]],Table1[[#This Row],[Holiday Wages6]],Table1[[#This Row],[Incentive Payments8]])</f>
        <v>0</v>
      </c>
      <c r="T1115" s="41">
        <f>SUM(Table1[[#This Row],[Total Pre Min Wage Wages]],Table1[[#This Row],[Total After Min Wage Wages]])</f>
        <v>0</v>
      </c>
      <c r="U1115" s="41">
        <f>IFERROR(IF(OR(Table1[[#This Row],[Regular Hours]]=0,Table1[[#This Row],[Regular Hours]]=""),VLOOKUP(Table1[[#This Row],[Position Title]],startingWages!$A$2:$D$200,2, FALSE),Table1[[#This Row],[Regular Wages]]/Table1[[#This Row],[Regular Hours]]),0)</f>
        <v>0</v>
      </c>
      <c r="V1115" s="41">
        <f>IF(OR(Table1[[#This Row],[OvertimeHours]]="",Table1[[#This Row],[OvertimeHours]]=0),Table1[[#This Row],[Regular Hourly Wage]]*1.5,Table1[[#This Row],[OvertimeWages]]/Table1[[#This Row],[OvertimeHours]])</f>
        <v>0</v>
      </c>
      <c r="W1115" s="41">
        <f>IF(OR(Table1[[#This Row],[Holiday Hours]]="",Table1[[#This Row],[Holiday Hours]]=0),Table1[[#This Row],[Regular Hourly Wage]],Table1[[#This Row],[Holiday Wages]]/Table1[[#This Row],[Holiday Hours]])</f>
        <v>0</v>
      </c>
      <c r="X1115" s="41" t="str">
        <f>IF(Table1[[#This Row],[Regular Hourly Wage]]&lt;14.05,"$14.75",IF(Table1[[#This Row],[Regular Hourly Wage]]&lt;30,"5%","None"))</f>
        <v>$14.75</v>
      </c>
      <c r="Y1115" s="41">
        <f>IF(Table1[[#This Row],[Wage Category]]="5%",Table1[[#This Row],[Regular Hourly Wage]]*1.05,IF(Table1[[#This Row],[Wage Category]]="$14.75",14.75,Table1[[#This Row],[Regular Hourly Wage]]))</f>
        <v>14.75</v>
      </c>
      <c r="Z1115" s="41">
        <f>(1+IF(Table1[[#This Row],[Regular Hourly Wage]]=0,0.5,(Table1[[#This Row],[Overtime Hourly Wage]]-Table1[[#This Row],[Regular Hourly Wage]])/Table1[[#This Row],[Regular Hourly Wage]]))*Table1[[#This Row],[Regular Wage Cap]]</f>
        <v>22.125</v>
      </c>
      <c r="AA1115" s="41">
        <f>(1+IF(Table1[[#This Row],[Regular Hourly Wage]]=0,0,(Table1[[#This Row],[Holiday Hourly Wage]]-Table1[[#This Row],[Regular Hourly Wage]])/Table1[[#This Row],[Regular Hourly Wage]]))*Table1[[#This Row],[Regular Wage Cap]]</f>
        <v>14.75</v>
      </c>
      <c r="AB1115" s="41">
        <f>Table1[[#This Row],[Regular Hours3]]*Table1[[#This Row],[Regular Hourly Wage]]</f>
        <v>0</v>
      </c>
      <c r="AC1115" s="41">
        <f>Table1[[#This Row],[OvertimeHours5]]*Table1[[#This Row],[Overtime Hourly Wage]]</f>
        <v>0</v>
      </c>
      <c r="AD1115" s="41">
        <f>Table1[[#This Row],[Holiday Hours7]]*Table1[[#This Row],[Holiday Hourly Wage]]</f>
        <v>0</v>
      </c>
      <c r="AE1115" s="41">
        <f>SUM(Table1[[#This Row],[Regular10]:[Holiday12]])</f>
        <v>0</v>
      </c>
      <c r="AF1115" s="41">
        <f>Table1[[#This Row],[Regular Hours3]]*Table1[[#This Row],[Regular Wage Cap]]</f>
        <v>0</v>
      </c>
      <c r="AG1115" s="41">
        <f>Table1[[#This Row],[OvertimeHours5]]*Table1[[#This Row],[Overtime Wage Cap]]</f>
        <v>0</v>
      </c>
      <c r="AH1115" s="41">
        <f>Table1[[#This Row],[Holiday Hours7]]*Table1[[#This Row],[Holiday Wage Cap]]</f>
        <v>0</v>
      </c>
      <c r="AI1115" s="41">
        <f>SUM(Table1[[#This Row],[Regular]:[Holiday]])</f>
        <v>0</v>
      </c>
      <c r="AJ1115" s="41">
        <f>IF(Table1[[#This Row],[Total]]=0,0,Table1[[#This Row],[Total2]]-Table1[[#This Row],[Total]])</f>
        <v>0</v>
      </c>
      <c r="AK1115" s="41">
        <f>Table1[[#This Row],[Difference]]*Table1[[#This Row],[DDS Funding Percent]]</f>
        <v>0</v>
      </c>
      <c r="AL1115" s="41">
        <f>IF(Table1[[#This Row],[Regular Hourly Wage]]&lt;&gt;0,Table1[[#This Row],[Regular Wage Cap]]-Table1[[#This Row],[Regular Hourly Wage]],0)</f>
        <v>0</v>
      </c>
      <c r="AM1115" s="38"/>
      <c r="AN1115" s="41">
        <f>Table1[[#This Row],[Wage Difference]]*Table1[[#This Row],[Post Wage Increase Time Off Accruals (Hours)]]</f>
        <v>0</v>
      </c>
      <c r="AO1115" s="41">
        <f>Table1[[#This Row],[Min Wage Time Off Accrual Expense]]*Table1[[#This Row],[DDS Funding Percent]]</f>
        <v>0</v>
      </c>
      <c r="AP1115" s="1"/>
      <c r="AQ1115" s="18"/>
    </row>
    <row r="1116" spans="3:43" x14ac:dyDescent="0.25">
      <c r="C1116" s="58"/>
      <c r="D1116" s="57"/>
      <c r="K1116" s="41">
        <f>SUM(Table1[[#This Row],[Regular Wages]],Table1[[#This Row],[OvertimeWages]],Table1[[#This Row],[Holiday Wages]],Table1[[#This Row],[Incentive Payments]])</f>
        <v>0</v>
      </c>
      <c r="L1116" s="38"/>
      <c r="M1116" s="38"/>
      <c r="N1116" s="38"/>
      <c r="O1116" s="38"/>
      <c r="P1116" s="38"/>
      <c r="Q1116" s="38"/>
      <c r="R1116" s="38"/>
      <c r="S1116" s="41">
        <f>SUM(Table1[[#This Row],[Regular Wages2]],Table1[[#This Row],[OvertimeWages4]],Table1[[#This Row],[Holiday Wages6]],Table1[[#This Row],[Incentive Payments8]])</f>
        <v>0</v>
      </c>
      <c r="T1116" s="41">
        <f>SUM(Table1[[#This Row],[Total Pre Min Wage Wages]],Table1[[#This Row],[Total After Min Wage Wages]])</f>
        <v>0</v>
      </c>
      <c r="U1116" s="41">
        <f>IFERROR(IF(OR(Table1[[#This Row],[Regular Hours]]=0,Table1[[#This Row],[Regular Hours]]=""),VLOOKUP(Table1[[#This Row],[Position Title]],startingWages!$A$2:$D$200,2, FALSE),Table1[[#This Row],[Regular Wages]]/Table1[[#This Row],[Regular Hours]]),0)</f>
        <v>0</v>
      </c>
      <c r="V1116" s="41">
        <f>IF(OR(Table1[[#This Row],[OvertimeHours]]="",Table1[[#This Row],[OvertimeHours]]=0),Table1[[#This Row],[Regular Hourly Wage]]*1.5,Table1[[#This Row],[OvertimeWages]]/Table1[[#This Row],[OvertimeHours]])</f>
        <v>0</v>
      </c>
      <c r="W1116" s="41">
        <f>IF(OR(Table1[[#This Row],[Holiday Hours]]="",Table1[[#This Row],[Holiday Hours]]=0),Table1[[#This Row],[Regular Hourly Wage]],Table1[[#This Row],[Holiday Wages]]/Table1[[#This Row],[Holiday Hours]])</f>
        <v>0</v>
      </c>
      <c r="X1116" s="41" t="str">
        <f>IF(Table1[[#This Row],[Regular Hourly Wage]]&lt;14.05,"$14.75",IF(Table1[[#This Row],[Regular Hourly Wage]]&lt;30,"5%","None"))</f>
        <v>$14.75</v>
      </c>
      <c r="Y1116" s="41">
        <f>IF(Table1[[#This Row],[Wage Category]]="5%",Table1[[#This Row],[Regular Hourly Wage]]*1.05,IF(Table1[[#This Row],[Wage Category]]="$14.75",14.75,Table1[[#This Row],[Regular Hourly Wage]]))</f>
        <v>14.75</v>
      </c>
      <c r="Z1116" s="41">
        <f>(1+IF(Table1[[#This Row],[Regular Hourly Wage]]=0,0.5,(Table1[[#This Row],[Overtime Hourly Wage]]-Table1[[#This Row],[Regular Hourly Wage]])/Table1[[#This Row],[Regular Hourly Wage]]))*Table1[[#This Row],[Regular Wage Cap]]</f>
        <v>22.125</v>
      </c>
      <c r="AA1116" s="41">
        <f>(1+IF(Table1[[#This Row],[Regular Hourly Wage]]=0,0,(Table1[[#This Row],[Holiday Hourly Wage]]-Table1[[#This Row],[Regular Hourly Wage]])/Table1[[#This Row],[Regular Hourly Wage]]))*Table1[[#This Row],[Regular Wage Cap]]</f>
        <v>14.75</v>
      </c>
      <c r="AB1116" s="41">
        <f>Table1[[#This Row],[Regular Hours3]]*Table1[[#This Row],[Regular Hourly Wage]]</f>
        <v>0</v>
      </c>
      <c r="AC1116" s="41">
        <f>Table1[[#This Row],[OvertimeHours5]]*Table1[[#This Row],[Overtime Hourly Wage]]</f>
        <v>0</v>
      </c>
      <c r="AD1116" s="41">
        <f>Table1[[#This Row],[Holiday Hours7]]*Table1[[#This Row],[Holiday Hourly Wage]]</f>
        <v>0</v>
      </c>
      <c r="AE1116" s="41">
        <f>SUM(Table1[[#This Row],[Regular10]:[Holiday12]])</f>
        <v>0</v>
      </c>
      <c r="AF1116" s="41">
        <f>Table1[[#This Row],[Regular Hours3]]*Table1[[#This Row],[Regular Wage Cap]]</f>
        <v>0</v>
      </c>
      <c r="AG1116" s="41">
        <f>Table1[[#This Row],[OvertimeHours5]]*Table1[[#This Row],[Overtime Wage Cap]]</f>
        <v>0</v>
      </c>
      <c r="AH1116" s="41">
        <f>Table1[[#This Row],[Holiday Hours7]]*Table1[[#This Row],[Holiday Wage Cap]]</f>
        <v>0</v>
      </c>
      <c r="AI1116" s="41">
        <f>SUM(Table1[[#This Row],[Regular]:[Holiday]])</f>
        <v>0</v>
      </c>
      <c r="AJ1116" s="41">
        <f>IF(Table1[[#This Row],[Total]]=0,0,Table1[[#This Row],[Total2]]-Table1[[#This Row],[Total]])</f>
        <v>0</v>
      </c>
      <c r="AK1116" s="41">
        <f>Table1[[#This Row],[Difference]]*Table1[[#This Row],[DDS Funding Percent]]</f>
        <v>0</v>
      </c>
      <c r="AL1116" s="41">
        <f>IF(Table1[[#This Row],[Regular Hourly Wage]]&lt;&gt;0,Table1[[#This Row],[Regular Wage Cap]]-Table1[[#This Row],[Regular Hourly Wage]],0)</f>
        <v>0</v>
      </c>
      <c r="AM1116" s="38"/>
      <c r="AN1116" s="41">
        <f>Table1[[#This Row],[Wage Difference]]*Table1[[#This Row],[Post Wage Increase Time Off Accruals (Hours)]]</f>
        <v>0</v>
      </c>
      <c r="AO1116" s="41">
        <f>Table1[[#This Row],[Min Wage Time Off Accrual Expense]]*Table1[[#This Row],[DDS Funding Percent]]</f>
        <v>0</v>
      </c>
      <c r="AP1116" s="1"/>
      <c r="AQ1116" s="18"/>
    </row>
    <row r="1117" spans="3:43" x14ac:dyDescent="0.25">
      <c r="C1117" s="58"/>
      <c r="D1117" s="57"/>
      <c r="K1117" s="41">
        <f>SUM(Table1[[#This Row],[Regular Wages]],Table1[[#This Row],[OvertimeWages]],Table1[[#This Row],[Holiday Wages]],Table1[[#This Row],[Incentive Payments]])</f>
        <v>0</v>
      </c>
      <c r="L1117" s="38"/>
      <c r="M1117" s="38"/>
      <c r="N1117" s="38"/>
      <c r="O1117" s="38"/>
      <c r="P1117" s="38"/>
      <c r="Q1117" s="38"/>
      <c r="R1117" s="38"/>
      <c r="S1117" s="41">
        <f>SUM(Table1[[#This Row],[Regular Wages2]],Table1[[#This Row],[OvertimeWages4]],Table1[[#This Row],[Holiday Wages6]],Table1[[#This Row],[Incentive Payments8]])</f>
        <v>0</v>
      </c>
      <c r="T1117" s="41">
        <f>SUM(Table1[[#This Row],[Total Pre Min Wage Wages]],Table1[[#This Row],[Total After Min Wage Wages]])</f>
        <v>0</v>
      </c>
      <c r="U1117" s="41">
        <f>IFERROR(IF(OR(Table1[[#This Row],[Regular Hours]]=0,Table1[[#This Row],[Regular Hours]]=""),VLOOKUP(Table1[[#This Row],[Position Title]],startingWages!$A$2:$D$200,2, FALSE),Table1[[#This Row],[Regular Wages]]/Table1[[#This Row],[Regular Hours]]),0)</f>
        <v>0</v>
      </c>
      <c r="V1117" s="41">
        <f>IF(OR(Table1[[#This Row],[OvertimeHours]]="",Table1[[#This Row],[OvertimeHours]]=0),Table1[[#This Row],[Regular Hourly Wage]]*1.5,Table1[[#This Row],[OvertimeWages]]/Table1[[#This Row],[OvertimeHours]])</f>
        <v>0</v>
      </c>
      <c r="W1117" s="41">
        <f>IF(OR(Table1[[#This Row],[Holiday Hours]]="",Table1[[#This Row],[Holiday Hours]]=0),Table1[[#This Row],[Regular Hourly Wage]],Table1[[#This Row],[Holiday Wages]]/Table1[[#This Row],[Holiday Hours]])</f>
        <v>0</v>
      </c>
      <c r="X1117" s="41" t="str">
        <f>IF(Table1[[#This Row],[Regular Hourly Wage]]&lt;14.05,"$14.75",IF(Table1[[#This Row],[Regular Hourly Wage]]&lt;30,"5%","None"))</f>
        <v>$14.75</v>
      </c>
      <c r="Y1117" s="41">
        <f>IF(Table1[[#This Row],[Wage Category]]="5%",Table1[[#This Row],[Regular Hourly Wage]]*1.05,IF(Table1[[#This Row],[Wage Category]]="$14.75",14.75,Table1[[#This Row],[Regular Hourly Wage]]))</f>
        <v>14.75</v>
      </c>
      <c r="Z1117" s="41">
        <f>(1+IF(Table1[[#This Row],[Regular Hourly Wage]]=0,0.5,(Table1[[#This Row],[Overtime Hourly Wage]]-Table1[[#This Row],[Regular Hourly Wage]])/Table1[[#This Row],[Regular Hourly Wage]]))*Table1[[#This Row],[Regular Wage Cap]]</f>
        <v>22.125</v>
      </c>
      <c r="AA1117" s="41">
        <f>(1+IF(Table1[[#This Row],[Regular Hourly Wage]]=0,0,(Table1[[#This Row],[Holiday Hourly Wage]]-Table1[[#This Row],[Regular Hourly Wage]])/Table1[[#This Row],[Regular Hourly Wage]]))*Table1[[#This Row],[Regular Wage Cap]]</f>
        <v>14.75</v>
      </c>
      <c r="AB1117" s="41">
        <f>Table1[[#This Row],[Regular Hours3]]*Table1[[#This Row],[Regular Hourly Wage]]</f>
        <v>0</v>
      </c>
      <c r="AC1117" s="41">
        <f>Table1[[#This Row],[OvertimeHours5]]*Table1[[#This Row],[Overtime Hourly Wage]]</f>
        <v>0</v>
      </c>
      <c r="AD1117" s="41">
        <f>Table1[[#This Row],[Holiday Hours7]]*Table1[[#This Row],[Holiday Hourly Wage]]</f>
        <v>0</v>
      </c>
      <c r="AE1117" s="41">
        <f>SUM(Table1[[#This Row],[Regular10]:[Holiday12]])</f>
        <v>0</v>
      </c>
      <c r="AF1117" s="41">
        <f>Table1[[#This Row],[Regular Hours3]]*Table1[[#This Row],[Regular Wage Cap]]</f>
        <v>0</v>
      </c>
      <c r="AG1117" s="41">
        <f>Table1[[#This Row],[OvertimeHours5]]*Table1[[#This Row],[Overtime Wage Cap]]</f>
        <v>0</v>
      </c>
      <c r="AH1117" s="41">
        <f>Table1[[#This Row],[Holiday Hours7]]*Table1[[#This Row],[Holiday Wage Cap]]</f>
        <v>0</v>
      </c>
      <c r="AI1117" s="41">
        <f>SUM(Table1[[#This Row],[Regular]:[Holiday]])</f>
        <v>0</v>
      </c>
      <c r="AJ1117" s="41">
        <f>IF(Table1[[#This Row],[Total]]=0,0,Table1[[#This Row],[Total2]]-Table1[[#This Row],[Total]])</f>
        <v>0</v>
      </c>
      <c r="AK1117" s="41">
        <f>Table1[[#This Row],[Difference]]*Table1[[#This Row],[DDS Funding Percent]]</f>
        <v>0</v>
      </c>
      <c r="AL1117" s="41">
        <f>IF(Table1[[#This Row],[Regular Hourly Wage]]&lt;&gt;0,Table1[[#This Row],[Regular Wage Cap]]-Table1[[#This Row],[Regular Hourly Wage]],0)</f>
        <v>0</v>
      </c>
      <c r="AM1117" s="38"/>
      <c r="AN1117" s="41">
        <f>Table1[[#This Row],[Wage Difference]]*Table1[[#This Row],[Post Wage Increase Time Off Accruals (Hours)]]</f>
        <v>0</v>
      </c>
      <c r="AO1117" s="41">
        <f>Table1[[#This Row],[Min Wage Time Off Accrual Expense]]*Table1[[#This Row],[DDS Funding Percent]]</f>
        <v>0</v>
      </c>
      <c r="AP1117" s="1"/>
      <c r="AQ1117" s="18"/>
    </row>
    <row r="1118" spans="3:43" x14ac:dyDescent="0.25">
      <c r="C1118" s="58"/>
      <c r="D1118" s="57"/>
      <c r="K1118" s="41">
        <f>SUM(Table1[[#This Row],[Regular Wages]],Table1[[#This Row],[OvertimeWages]],Table1[[#This Row],[Holiday Wages]],Table1[[#This Row],[Incentive Payments]])</f>
        <v>0</v>
      </c>
      <c r="L1118" s="38"/>
      <c r="M1118" s="38"/>
      <c r="N1118" s="38"/>
      <c r="O1118" s="38"/>
      <c r="P1118" s="38"/>
      <c r="Q1118" s="38"/>
      <c r="R1118" s="38"/>
      <c r="S1118" s="41">
        <f>SUM(Table1[[#This Row],[Regular Wages2]],Table1[[#This Row],[OvertimeWages4]],Table1[[#This Row],[Holiday Wages6]],Table1[[#This Row],[Incentive Payments8]])</f>
        <v>0</v>
      </c>
      <c r="T1118" s="41">
        <f>SUM(Table1[[#This Row],[Total Pre Min Wage Wages]],Table1[[#This Row],[Total After Min Wage Wages]])</f>
        <v>0</v>
      </c>
      <c r="U1118" s="41">
        <f>IFERROR(IF(OR(Table1[[#This Row],[Regular Hours]]=0,Table1[[#This Row],[Regular Hours]]=""),VLOOKUP(Table1[[#This Row],[Position Title]],startingWages!$A$2:$D$200,2, FALSE),Table1[[#This Row],[Regular Wages]]/Table1[[#This Row],[Regular Hours]]),0)</f>
        <v>0</v>
      </c>
      <c r="V1118" s="41">
        <f>IF(OR(Table1[[#This Row],[OvertimeHours]]="",Table1[[#This Row],[OvertimeHours]]=0),Table1[[#This Row],[Regular Hourly Wage]]*1.5,Table1[[#This Row],[OvertimeWages]]/Table1[[#This Row],[OvertimeHours]])</f>
        <v>0</v>
      </c>
      <c r="W1118" s="41">
        <f>IF(OR(Table1[[#This Row],[Holiday Hours]]="",Table1[[#This Row],[Holiday Hours]]=0),Table1[[#This Row],[Regular Hourly Wage]],Table1[[#This Row],[Holiday Wages]]/Table1[[#This Row],[Holiday Hours]])</f>
        <v>0</v>
      </c>
      <c r="X1118" s="41" t="str">
        <f>IF(Table1[[#This Row],[Regular Hourly Wage]]&lt;14.05,"$14.75",IF(Table1[[#This Row],[Regular Hourly Wage]]&lt;30,"5%","None"))</f>
        <v>$14.75</v>
      </c>
      <c r="Y1118" s="41">
        <f>IF(Table1[[#This Row],[Wage Category]]="5%",Table1[[#This Row],[Regular Hourly Wage]]*1.05,IF(Table1[[#This Row],[Wage Category]]="$14.75",14.75,Table1[[#This Row],[Regular Hourly Wage]]))</f>
        <v>14.75</v>
      </c>
      <c r="Z1118" s="41">
        <f>(1+IF(Table1[[#This Row],[Regular Hourly Wage]]=0,0.5,(Table1[[#This Row],[Overtime Hourly Wage]]-Table1[[#This Row],[Regular Hourly Wage]])/Table1[[#This Row],[Regular Hourly Wage]]))*Table1[[#This Row],[Regular Wage Cap]]</f>
        <v>22.125</v>
      </c>
      <c r="AA1118" s="41">
        <f>(1+IF(Table1[[#This Row],[Regular Hourly Wage]]=0,0,(Table1[[#This Row],[Holiday Hourly Wage]]-Table1[[#This Row],[Regular Hourly Wage]])/Table1[[#This Row],[Regular Hourly Wage]]))*Table1[[#This Row],[Regular Wage Cap]]</f>
        <v>14.75</v>
      </c>
      <c r="AB1118" s="41">
        <f>Table1[[#This Row],[Regular Hours3]]*Table1[[#This Row],[Regular Hourly Wage]]</f>
        <v>0</v>
      </c>
      <c r="AC1118" s="41">
        <f>Table1[[#This Row],[OvertimeHours5]]*Table1[[#This Row],[Overtime Hourly Wage]]</f>
        <v>0</v>
      </c>
      <c r="AD1118" s="41">
        <f>Table1[[#This Row],[Holiday Hours7]]*Table1[[#This Row],[Holiday Hourly Wage]]</f>
        <v>0</v>
      </c>
      <c r="AE1118" s="41">
        <f>SUM(Table1[[#This Row],[Regular10]:[Holiday12]])</f>
        <v>0</v>
      </c>
      <c r="AF1118" s="41">
        <f>Table1[[#This Row],[Regular Hours3]]*Table1[[#This Row],[Regular Wage Cap]]</f>
        <v>0</v>
      </c>
      <c r="AG1118" s="41">
        <f>Table1[[#This Row],[OvertimeHours5]]*Table1[[#This Row],[Overtime Wage Cap]]</f>
        <v>0</v>
      </c>
      <c r="AH1118" s="41">
        <f>Table1[[#This Row],[Holiday Hours7]]*Table1[[#This Row],[Holiday Wage Cap]]</f>
        <v>0</v>
      </c>
      <c r="AI1118" s="41">
        <f>SUM(Table1[[#This Row],[Regular]:[Holiday]])</f>
        <v>0</v>
      </c>
      <c r="AJ1118" s="41">
        <f>IF(Table1[[#This Row],[Total]]=0,0,Table1[[#This Row],[Total2]]-Table1[[#This Row],[Total]])</f>
        <v>0</v>
      </c>
      <c r="AK1118" s="41">
        <f>Table1[[#This Row],[Difference]]*Table1[[#This Row],[DDS Funding Percent]]</f>
        <v>0</v>
      </c>
      <c r="AL1118" s="41">
        <f>IF(Table1[[#This Row],[Regular Hourly Wage]]&lt;&gt;0,Table1[[#This Row],[Regular Wage Cap]]-Table1[[#This Row],[Regular Hourly Wage]],0)</f>
        <v>0</v>
      </c>
      <c r="AM1118" s="38"/>
      <c r="AN1118" s="41">
        <f>Table1[[#This Row],[Wage Difference]]*Table1[[#This Row],[Post Wage Increase Time Off Accruals (Hours)]]</f>
        <v>0</v>
      </c>
      <c r="AO1118" s="41">
        <f>Table1[[#This Row],[Min Wage Time Off Accrual Expense]]*Table1[[#This Row],[DDS Funding Percent]]</f>
        <v>0</v>
      </c>
      <c r="AP1118" s="1"/>
      <c r="AQ1118" s="18"/>
    </row>
    <row r="1119" spans="3:43" x14ac:dyDescent="0.25">
      <c r="C1119" s="58"/>
      <c r="D1119" s="57"/>
      <c r="K1119" s="41">
        <f>SUM(Table1[[#This Row],[Regular Wages]],Table1[[#This Row],[OvertimeWages]],Table1[[#This Row],[Holiday Wages]],Table1[[#This Row],[Incentive Payments]])</f>
        <v>0</v>
      </c>
      <c r="L1119" s="38"/>
      <c r="M1119" s="38"/>
      <c r="N1119" s="38"/>
      <c r="O1119" s="38"/>
      <c r="P1119" s="38"/>
      <c r="Q1119" s="38"/>
      <c r="R1119" s="38"/>
      <c r="S1119" s="41">
        <f>SUM(Table1[[#This Row],[Regular Wages2]],Table1[[#This Row],[OvertimeWages4]],Table1[[#This Row],[Holiday Wages6]],Table1[[#This Row],[Incentive Payments8]])</f>
        <v>0</v>
      </c>
      <c r="T1119" s="41">
        <f>SUM(Table1[[#This Row],[Total Pre Min Wage Wages]],Table1[[#This Row],[Total After Min Wage Wages]])</f>
        <v>0</v>
      </c>
      <c r="U1119" s="41">
        <f>IFERROR(IF(OR(Table1[[#This Row],[Regular Hours]]=0,Table1[[#This Row],[Regular Hours]]=""),VLOOKUP(Table1[[#This Row],[Position Title]],startingWages!$A$2:$D$200,2, FALSE),Table1[[#This Row],[Regular Wages]]/Table1[[#This Row],[Regular Hours]]),0)</f>
        <v>0</v>
      </c>
      <c r="V1119" s="41">
        <f>IF(OR(Table1[[#This Row],[OvertimeHours]]="",Table1[[#This Row],[OvertimeHours]]=0),Table1[[#This Row],[Regular Hourly Wage]]*1.5,Table1[[#This Row],[OvertimeWages]]/Table1[[#This Row],[OvertimeHours]])</f>
        <v>0</v>
      </c>
      <c r="W1119" s="41">
        <f>IF(OR(Table1[[#This Row],[Holiday Hours]]="",Table1[[#This Row],[Holiday Hours]]=0),Table1[[#This Row],[Regular Hourly Wage]],Table1[[#This Row],[Holiday Wages]]/Table1[[#This Row],[Holiday Hours]])</f>
        <v>0</v>
      </c>
      <c r="X1119" s="41" t="str">
        <f>IF(Table1[[#This Row],[Regular Hourly Wage]]&lt;14.05,"$14.75",IF(Table1[[#This Row],[Regular Hourly Wage]]&lt;30,"5%","None"))</f>
        <v>$14.75</v>
      </c>
      <c r="Y1119" s="41">
        <f>IF(Table1[[#This Row],[Wage Category]]="5%",Table1[[#This Row],[Regular Hourly Wage]]*1.05,IF(Table1[[#This Row],[Wage Category]]="$14.75",14.75,Table1[[#This Row],[Regular Hourly Wage]]))</f>
        <v>14.75</v>
      </c>
      <c r="Z1119" s="41">
        <f>(1+IF(Table1[[#This Row],[Regular Hourly Wage]]=0,0.5,(Table1[[#This Row],[Overtime Hourly Wage]]-Table1[[#This Row],[Regular Hourly Wage]])/Table1[[#This Row],[Regular Hourly Wage]]))*Table1[[#This Row],[Regular Wage Cap]]</f>
        <v>22.125</v>
      </c>
      <c r="AA1119" s="41">
        <f>(1+IF(Table1[[#This Row],[Regular Hourly Wage]]=0,0,(Table1[[#This Row],[Holiday Hourly Wage]]-Table1[[#This Row],[Regular Hourly Wage]])/Table1[[#This Row],[Regular Hourly Wage]]))*Table1[[#This Row],[Regular Wage Cap]]</f>
        <v>14.75</v>
      </c>
      <c r="AB1119" s="41">
        <f>Table1[[#This Row],[Regular Hours3]]*Table1[[#This Row],[Regular Hourly Wage]]</f>
        <v>0</v>
      </c>
      <c r="AC1119" s="41">
        <f>Table1[[#This Row],[OvertimeHours5]]*Table1[[#This Row],[Overtime Hourly Wage]]</f>
        <v>0</v>
      </c>
      <c r="AD1119" s="41">
        <f>Table1[[#This Row],[Holiday Hours7]]*Table1[[#This Row],[Holiday Hourly Wage]]</f>
        <v>0</v>
      </c>
      <c r="AE1119" s="41">
        <f>SUM(Table1[[#This Row],[Regular10]:[Holiday12]])</f>
        <v>0</v>
      </c>
      <c r="AF1119" s="41">
        <f>Table1[[#This Row],[Regular Hours3]]*Table1[[#This Row],[Regular Wage Cap]]</f>
        <v>0</v>
      </c>
      <c r="AG1119" s="41">
        <f>Table1[[#This Row],[OvertimeHours5]]*Table1[[#This Row],[Overtime Wage Cap]]</f>
        <v>0</v>
      </c>
      <c r="AH1119" s="41">
        <f>Table1[[#This Row],[Holiday Hours7]]*Table1[[#This Row],[Holiday Wage Cap]]</f>
        <v>0</v>
      </c>
      <c r="AI1119" s="41">
        <f>SUM(Table1[[#This Row],[Regular]:[Holiday]])</f>
        <v>0</v>
      </c>
      <c r="AJ1119" s="41">
        <f>IF(Table1[[#This Row],[Total]]=0,0,Table1[[#This Row],[Total2]]-Table1[[#This Row],[Total]])</f>
        <v>0</v>
      </c>
      <c r="AK1119" s="41">
        <f>Table1[[#This Row],[Difference]]*Table1[[#This Row],[DDS Funding Percent]]</f>
        <v>0</v>
      </c>
      <c r="AL1119" s="41">
        <f>IF(Table1[[#This Row],[Regular Hourly Wage]]&lt;&gt;0,Table1[[#This Row],[Regular Wage Cap]]-Table1[[#This Row],[Regular Hourly Wage]],0)</f>
        <v>0</v>
      </c>
      <c r="AM1119" s="38"/>
      <c r="AN1119" s="41">
        <f>Table1[[#This Row],[Wage Difference]]*Table1[[#This Row],[Post Wage Increase Time Off Accruals (Hours)]]</f>
        <v>0</v>
      </c>
      <c r="AO1119" s="41">
        <f>Table1[[#This Row],[Min Wage Time Off Accrual Expense]]*Table1[[#This Row],[DDS Funding Percent]]</f>
        <v>0</v>
      </c>
      <c r="AP1119" s="1"/>
      <c r="AQ1119" s="18"/>
    </row>
    <row r="1120" spans="3:43" x14ac:dyDescent="0.25">
      <c r="C1120" s="58"/>
      <c r="D1120" s="57"/>
      <c r="K1120" s="41">
        <f>SUM(Table1[[#This Row],[Regular Wages]],Table1[[#This Row],[OvertimeWages]],Table1[[#This Row],[Holiday Wages]],Table1[[#This Row],[Incentive Payments]])</f>
        <v>0</v>
      </c>
      <c r="L1120" s="38"/>
      <c r="M1120" s="38"/>
      <c r="N1120" s="38"/>
      <c r="O1120" s="38"/>
      <c r="P1120" s="38"/>
      <c r="Q1120" s="38"/>
      <c r="R1120" s="38"/>
      <c r="S1120" s="41">
        <f>SUM(Table1[[#This Row],[Regular Wages2]],Table1[[#This Row],[OvertimeWages4]],Table1[[#This Row],[Holiday Wages6]],Table1[[#This Row],[Incentive Payments8]])</f>
        <v>0</v>
      </c>
      <c r="T1120" s="41">
        <f>SUM(Table1[[#This Row],[Total Pre Min Wage Wages]],Table1[[#This Row],[Total After Min Wage Wages]])</f>
        <v>0</v>
      </c>
      <c r="U1120" s="41">
        <f>IFERROR(IF(OR(Table1[[#This Row],[Regular Hours]]=0,Table1[[#This Row],[Regular Hours]]=""),VLOOKUP(Table1[[#This Row],[Position Title]],startingWages!$A$2:$D$200,2, FALSE),Table1[[#This Row],[Regular Wages]]/Table1[[#This Row],[Regular Hours]]),0)</f>
        <v>0</v>
      </c>
      <c r="V1120" s="41">
        <f>IF(OR(Table1[[#This Row],[OvertimeHours]]="",Table1[[#This Row],[OvertimeHours]]=0),Table1[[#This Row],[Regular Hourly Wage]]*1.5,Table1[[#This Row],[OvertimeWages]]/Table1[[#This Row],[OvertimeHours]])</f>
        <v>0</v>
      </c>
      <c r="W1120" s="41">
        <f>IF(OR(Table1[[#This Row],[Holiday Hours]]="",Table1[[#This Row],[Holiday Hours]]=0),Table1[[#This Row],[Regular Hourly Wage]],Table1[[#This Row],[Holiday Wages]]/Table1[[#This Row],[Holiday Hours]])</f>
        <v>0</v>
      </c>
      <c r="X1120" s="41" t="str">
        <f>IF(Table1[[#This Row],[Regular Hourly Wage]]&lt;14.05,"$14.75",IF(Table1[[#This Row],[Regular Hourly Wage]]&lt;30,"5%","None"))</f>
        <v>$14.75</v>
      </c>
      <c r="Y1120" s="41">
        <f>IF(Table1[[#This Row],[Wage Category]]="5%",Table1[[#This Row],[Regular Hourly Wage]]*1.05,IF(Table1[[#This Row],[Wage Category]]="$14.75",14.75,Table1[[#This Row],[Regular Hourly Wage]]))</f>
        <v>14.75</v>
      </c>
      <c r="Z1120" s="41">
        <f>(1+IF(Table1[[#This Row],[Regular Hourly Wage]]=0,0.5,(Table1[[#This Row],[Overtime Hourly Wage]]-Table1[[#This Row],[Regular Hourly Wage]])/Table1[[#This Row],[Regular Hourly Wage]]))*Table1[[#This Row],[Regular Wage Cap]]</f>
        <v>22.125</v>
      </c>
      <c r="AA1120" s="41">
        <f>(1+IF(Table1[[#This Row],[Regular Hourly Wage]]=0,0,(Table1[[#This Row],[Holiday Hourly Wage]]-Table1[[#This Row],[Regular Hourly Wage]])/Table1[[#This Row],[Regular Hourly Wage]]))*Table1[[#This Row],[Regular Wage Cap]]</f>
        <v>14.75</v>
      </c>
      <c r="AB1120" s="41">
        <f>Table1[[#This Row],[Regular Hours3]]*Table1[[#This Row],[Regular Hourly Wage]]</f>
        <v>0</v>
      </c>
      <c r="AC1120" s="41">
        <f>Table1[[#This Row],[OvertimeHours5]]*Table1[[#This Row],[Overtime Hourly Wage]]</f>
        <v>0</v>
      </c>
      <c r="AD1120" s="41">
        <f>Table1[[#This Row],[Holiday Hours7]]*Table1[[#This Row],[Holiday Hourly Wage]]</f>
        <v>0</v>
      </c>
      <c r="AE1120" s="41">
        <f>SUM(Table1[[#This Row],[Regular10]:[Holiday12]])</f>
        <v>0</v>
      </c>
      <c r="AF1120" s="41">
        <f>Table1[[#This Row],[Regular Hours3]]*Table1[[#This Row],[Regular Wage Cap]]</f>
        <v>0</v>
      </c>
      <c r="AG1120" s="41">
        <f>Table1[[#This Row],[OvertimeHours5]]*Table1[[#This Row],[Overtime Wage Cap]]</f>
        <v>0</v>
      </c>
      <c r="AH1120" s="41">
        <f>Table1[[#This Row],[Holiday Hours7]]*Table1[[#This Row],[Holiday Wage Cap]]</f>
        <v>0</v>
      </c>
      <c r="AI1120" s="41">
        <f>SUM(Table1[[#This Row],[Regular]:[Holiday]])</f>
        <v>0</v>
      </c>
      <c r="AJ1120" s="41">
        <f>IF(Table1[[#This Row],[Total]]=0,0,Table1[[#This Row],[Total2]]-Table1[[#This Row],[Total]])</f>
        <v>0</v>
      </c>
      <c r="AK1120" s="41">
        <f>Table1[[#This Row],[Difference]]*Table1[[#This Row],[DDS Funding Percent]]</f>
        <v>0</v>
      </c>
      <c r="AL1120" s="41">
        <f>IF(Table1[[#This Row],[Regular Hourly Wage]]&lt;&gt;0,Table1[[#This Row],[Regular Wage Cap]]-Table1[[#This Row],[Regular Hourly Wage]],0)</f>
        <v>0</v>
      </c>
      <c r="AM1120" s="38"/>
      <c r="AN1120" s="41">
        <f>Table1[[#This Row],[Wage Difference]]*Table1[[#This Row],[Post Wage Increase Time Off Accruals (Hours)]]</f>
        <v>0</v>
      </c>
      <c r="AO1120" s="41">
        <f>Table1[[#This Row],[Min Wage Time Off Accrual Expense]]*Table1[[#This Row],[DDS Funding Percent]]</f>
        <v>0</v>
      </c>
      <c r="AP1120" s="1"/>
      <c r="AQ1120" s="18"/>
    </row>
    <row r="1121" spans="3:43" x14ac:dyDescent="0.25">
      <c r="C1121" s="58"/>
      <c r="D1121" s="57"/>
      <c r="K1121" s="41">
        <f>SUM(Table1[[#This Row],[Regular Wages]],Table1[[#This Row],[OvertimeWages]],Table1[[#This Row],[Holiday Wages]],Table1[[#This Row],[Incentive Payments]])</f>
        <v>0</v>
      </c>
      <c r="L1121" s="38"/>
      <c r="M1121" s="38"/>
      <c r="N1121" s="38"/>
      <c r="O1121" s="38"/>
      <c r="P1121" s="38"/>
      <c r="Q1121" s="38"/>
      <c r="R1121" s="38"/>
      <c r="S1121" s="41">
        <f>SUM(Table1[[#This Row],[Regular Wages2]],Table1[[#This Row],[OvertimeWages4]],Table1[[#This Row],[Holiday Wages6]],Table1[[#This Row],[Incentive Payments8]])</f>
        <v>0</v>
      </c>
      <c r="T1121" s="41">
        <f>SUM(Table1[[#This Row],[Total Pre Min Wage Wages]],Table1[[#This Row],[Total After Min Wage Wages]])</f>
        <v>0</v>
      </c>
      <c r="U1121" s="41">
        <f>IFERROR(IF(OR(Table1[[#This Row],[Regular Hours]]=0,Table1[[#This Row],[Regular Hours]]=""),VLOOKUP(Table1[[#This Row],[Position Title]],startingWages!$A$2:$D$200,2, FALSE),Table1[[#This Row],[Regular Wages]]/Table1[[#This Row],[Regular Hours]]),0)</f>
        <v>0</v>
      </c>
      <c r="V1121" s="41">
        <f>IF(OR(Table1[[#This Row],[OvertimeHours]]="",Table1[[#This Row],[OvertimeHours]]=0),Table1[[#This Row],[Regular Hourly Wage]]*1.5,Table1[[#This Row],[OvertimeWages]]/Table1[[#This Row],[OvertimeHours]])</f>
        <v>0</v>
      </c>
      <c r="W1121" s="41">
        <f>IF(OR(Table1[[#This Row],[Holiday Hours]]="",Table1[[#This Row],[Holiday Hours]]=0),Table1[[#This Row],[Regular Hourly Wage]],Table1[[#This Row],[Holiday Wages]]/Table1[[#This Row],[Holiday Hours]])</f>
        <v>0</v>
      </c>
      <c r="X1121" s="41" t="str">
        <f>IF(Table1[[#This Row],[Regular Hourly Wage]]&lt;14.05,"$14.75",IF(Table1[[#This Row],[Regular Hourly Wage]]&lt;30,"5%","None"))</f>
        <v>$14.75</v>
      </c>
      <c r="Y1121" s="41">
        <f>IF(Table1[[#This Row],[Wage Category]]="5%",Table1[[#This Row],[Regular Hourly Wage]]*1.05,IF(Table1[[#This Row],[Wage Category]]="$14.75",14.75,Table1[[#This Row],[Regular Hourly Wage]]))</f>
        <v>14.75</v>
      </c>
      <c r="Z1121" s="41">
        <f>(1+IF(Table1[[#This Row],[Regular Hourly Wage]]=0,0.5,(Table1[[#This Row],[Overtime Hourly Wage]]-Table1[[#This Row],[Regular Hourly Wage]])/Table1[[#This Row],[Regular Hourly Wage]]))*Table1[[#This Row],[Regular Wage Cap]]</f>
        <v>22.125</v>
      </c>
      <c r="AA1121" s="41">
        <f>(1+IF(Table1[[#This Row],[Regular Hourly Wage]]=0,0,(Table1[[#This Row],[Holiday Hourly Wage]]-Table1[[#This Row],[Regular Hourly Wage]])/Table1[[#This Row],[Regular Hourly Wage]]))*Table1[[#This Row],[Regular Wage Cap]]</f>
        <v>14.75</v>
      </c>
      <c r="AB1121" s="41">
        <f>Table1[[#This Row],[Regular Hours3]]*Table1[[#This Row],[Regular Hourly Wage]]</f>
        <v>0</v>
      </c>
      <c r="AC1121" s="41">
        <f>Table1[[#This Row],[OvertimeHours5]]*Table1[[#This Row],[Overtime Hourly Wage]]</f>
        <v>0</v>
      </c>
      <c r="AD1121" s="41">
        <f>Table1[[#This Row],[Holiday Hours7]]*Table1[[#This Row],[Holiday Hourly Wage]]</f>
        <v>0</v>
      </c>
      <c r="AE1121" s="41">
        <f>SUM(Table1[[#This Row],[Regular10]:[Holiday12]])</f>
        <v>0</v>
      </c>
      <c r="AF1121" s="41">
        <f>Table1[[#This Row],[Regular Hours3]]*Table1[[#This Row],[Regular Wage Cap]]</f>
        <v>0</v>
      </c>
      <c r="AG1121" s="41">
        <f>Table1[[#This Row],[OvertimeHours5]]*Table1[[#This Row],[Overtime Wage Cap]]</f>
        <v>0</v>
      </c>
      <c r="AH1121" s="41">
        <f>Table1[[#This Row],[Holiday Hours7]]*Table1[[#This Row],[Holiday Wage Cap]]</f>
        <v>0</v>
      </c>
      <c r="AI1121" s="41">
        <f>SUM(Table1[[#This Row],[Regular]:[Holiday]])</f>
        <v>0</v>
      </c>
      <c r="AJ1121" s="41">
        <f>IF(Table1[[#This Row],[Total]]=0,0,Table1[[#This Row],[Total2]]-Table1[[#This Row],[Total]])</f>
        <v>0</v>
      </c>
      <c r="AK1121" s="41">
        <f>Table1[[#This Row],[Difference]]*Table1[[#This Row],[DDS Funding Percent]]</f>
        <v>0</v>
      </c>
      <c r="AL1121" s="41">
        <f>IF(Table1[[#This Row],[Regular Hourly Wage]]&lt;&gt;0,Table1[[#This Row],[Regular Wage Cap]]-Table1[[#This Row],[Regular Hourly Wage]],0)</f>
        <v>0</v>
      </c>
      <c r="AM1121" s="38"/>
      <c r="AN1121" s="41">
        <f>Table1[[#This Row],[Wage Difference]]*Table1[[#This Row],[Post Wage Increase Time Off Accruals (Hours)]]</f>
        <v>0</v>
      </c>
      <c r="AO1121" s="41">
        <f>Table1[[#This Row],[Min Wage Time Off Accrual Expense]]*Table1[[#This Row],[DDS Funding Percent]]</f>
        <v>0</v>
      </c>
      <c r="AP1121" s="1"/>
      <c r="AQ1121" s="18"/>
    </row>
    <row r="1122" spans="3:43" x14ac:dyDescent="0.25">
      <c r="C1122" s="58"/>
      <c r="D1122" s="57"/>
      <c r="K1122" s="41">
        <f>SUM(Table1[[#This Row],[Regular Wages]],Table1[[#This Row],[OvertimeWages]],Table1[[#This Row],[Holiday Wages]],Table1[[#This Row],[Incentive Payments]])</f>
        <v>0</v>
      </c>
      <c r="L1122" s="38"/>
      <c r="M1122" s="38"/>
      <c r="N1122" s="38"/>
      <c r="O1122" s="38"/>
      <c r="P1122" s="38"/>
      <c r="Q1122" s="38"/>
      <c r="R1122" s="38"/>
      <c r="S1122" s="41">
        <f>SUM(Table1[[#This Row],[Regular Wages2]],Table1[[#This Row],[OvertimeWages4]],Table1[[#This Row],[Holiday Wages6]],Table1[[#This Row],[Incentive Payments8]])</f>
        <v>0</v>
      </c>
      <c r="T1122" s="41">
        <f>SUM(Table1[[#This Row],[Total Pre Min Wage Wages]],Table1[[#This Row],[Total After Min Wage Wages]])</f>
        <v>0</v>
      </c>
      <c r="U1122" s="41">
        <f>IFERROR(IF(OR(Table1[[#This Row],[Regular Hours]]=0,Table1[[#This Row],[Regular Hours]]=""),VLOOKUP(Table1[[#This Row],[Position Title]],startingWages!$A$2:$D$200,2, FALSE),Table1[[#This Row],[Regular Wages]]/Table1[[#This Row],[Regular Hours]]),0)</f>
        <v>0</v>
      </c>
      <c r="V1122" s="41">
        <f>IF(OR(Table1[[#This Row],[OvertimeHours]]="",Table1[[#This Row],[OvertimeHours]]=0),Table1[[#This Row],[Regular Hourly Wage]]*1.5,Table1[[#This Row],[OvertimeWages]]/Table1[[#This Row],[OvertimeHours]])</f>
        <v>0</v>
      </c>
      <c r="W1122" s="41">
        <f>IF(OR(Table1[[#This Row],[Holiday Hours]]="",Table1[[#This Row],[Holiday Hours]]=0),Table1[[#This Row],[Regular Hourly Wage]],Table1[[#This Row],[Holiday Wages]]/Table1[[#This Row],[Holiday Hours]])</f>
        <v>0</v>
      </c>
      <c r="X1122" s="41" t="str">
        <f>IF(Table1[[#This Row],[Regular Hourly Wage]]&lt;14.05,"$14.75",IF(Table1[[#This Row],[Regular Hourly Wage]]&lt;30,"5%","None"))</f>
        <v>$14.75</v>
      </c>
      <c r="Y1122" s="41">
        <f>IF(Table1[[#This Row],[Wage Category]]="5%",Table1[[#This Row],[Regular Hourly Wage]]*1.05,IF(Table1[[#This Row],[Wage Category]]="$14.75",14.75,Table1[[#This Row],[Regular Hourly Wage]]))</f>
        <v>14.75</v>
      </c>
      <c r="Z1122" s="41">
        <f>(1+IF(Table1[[#This Row],[Regular Hourly Wage]]=0,0.5,(Table1[[#This Row],[Overtime Hourly Wage]]-Table1[[#This Row],[Regular Hourly Wage]])/Table1[[#This Row],[Regular Hourly Wage]]))*Table1[[#This Row],[Regular Wage Cap]]</f>
        <v>22.125</v>
      </c>
      <c r="AA1122" s="41">
        <f>(1+IF(Table1[[#This Row],[Regular Hourly Wage]]=0,0,(Table1[[#This Row],[Holiday Hourly Wage]]-Table1[[#This Row],[Regular Hourly Wage]])/Table1[[#This Row],[Regular Hourly Wage]]))*Table1[[#This Row],[Regular Wage Cap]]</f>
        <v>14.75</v>
      </c>
      <c r="AB1122" s="41">
        <f>Table1[[#This Row],[Regular Hours3]]*Table1[[#This Row],[Regular Hourly Wage]]</f>
        <v>0</v>
      </c>
      <c r="AC1122" s="41">
        <f>Table1[[#This Row],[OvertimeHours5]]*Table1[[#This Row],[Overtime Hourly Wage]]</f>
        <v>0</v>
      </c>
      <c r="AD1122" s="41">
        <f>Table1[[#This Row],[Holiday Hours7]]*Table1[[#This Row],[Holiday Hourly Wage]]</f>
        <v>0</v>
      </c>
      <c r="AE1122" s="41">
        <f>SUM(Table1[[#This Row],[Regular10]:[Holiday12]])</f>
        <v>0</v>
      </c>
      <c r="AF1122" s="41">
        <f>Table1[[#This Row],[Regular Hours3]]*Table1[[#This Row],[Regular Wage Cap]]</f>
        <v>0</v>
      </c>
      <c r="AG1122" s="41">
        <f>Table1[[#This Row],[OvertimeHours5]]*Table1[[#This Row],[Overtime Wage Cap]]</f>
        <v>0</v>
      </c>
      <c r="AH1122" s="41">
        <f>Table1[[#This Row],[Holiday Hours7]]*Table1[[#This Row],[Holiday Wage Cap]]</f>
        <v>0</v>
      </c>
      <c r="AI1122" s="41">
        <f>SUM(Table1[[#This Row],[Regular]:[Holiday]])</f>
        <v>0</v>
      </c>
      <c r="AJ1122" s="41">
        <f>IF(Table1[[#This Row],[Total]]=0,0,Table1[[#This Row],[Total2]]-Table1[[#This Row],[Total]])</f>
        <v>0</v>
      </c>
      <c r="AK1122" s="41">
        <f>Table1[[#This Row],[Difference]]*Table1[[#This Row],[DDS Funding Percent]]</f>
        <v>0</v>
      </c>
      <c r="AL1122" s="41">
        <f>IF(Table1[[#This Row],[Regular Hourly Wage]]&lt;&gt;0,Table1[[#This Row],[Regular Wage Cap]]-Table1[[#This Row],[Regular Hourly Wage]],0)</f>
        <v>0</v>
      </c>
      <c r="AM1122" s="38"/>
      <c r="AN1122" s="41">
        <f>Table1[[#This Row],[Wage Difference]]*Table1[[#This Row],[Post Wage Increase Time Off Accruals (Hours)]]</f>
        <v>0</v>
      </c>
      <c r="AO1122" s="41">
        <f>Table1[[#This Row],[Min Wage Time Off Accrual Expense]]*Table1[[#This Row],[DDS Funding Percent]]</f>
        <v>0</v>
      </c>
      <c r="AP1122" s="1"/>
      <c r="AQ1122" s="18"/>
    </row>
    <row r="1123" spans="3:43" x14ac:dyDescent="0.25">
      <c r="C1123" s="58"/>
      <c r="D1123" s="57"/>
      <c r="K1123" s="41">
        <f>SUM(Table1[[#This Row],[Regular Wages]],Table1[[#This Row],[OvertimeWages]],Table1[[#This Row],[Holiday Wages]],Table1[[#This Row],[Incentive Payments]])</f>
        <v>0</v>
      </c>
      <c r="L1123" s="38"/>
      <c r="M1123" s="38"/>
      <c r="N1123" s="38"/>
      <c r="O1123" s="38"/>
      <c r="P1123" s="38"/>
      <c r="Q1123" s="38"/>
      <c r="R1123" s="38"/>
      <c r="S1123" s="41">
        <f>SUM(Table1[[#This Row],[Regular Wages2]],Table1[[#This Row],[OvertimeWages4]],Table1[[#This Row],[Holiday Wages6]],Table1[[#This Row],[Incentive Payments8]])</f>
        <v>0</v>
      </c>
      <c r="T1123" s="41">
        <f>SUM(Table1[[#This Row],[Total Pre Min Wage Wages]],Table1[[#This Row],[Total After Min Wage Wages]])</f>
        <v>0</v>
      </c>
      <c r="U1123" s="41">
        <f>IFERROR(IF(OR(Table1[[#This Row],[Regular Hours]]=0,Table1[[#This Row],[Regular Hours]]=""),VLOOKUP(Table1[[#This Row],[Position Title]],startingWages!$A$2:$D$200,2, FALSE),Table1[[#This Row],[Regular Wages]]/Table1[[#This Row],[Regular Hours]]),0)</f>
        <v>0</v>
      </c>
      <c r="V1123" s="41">
        <f>IF(OR(Table1[[#This Row],[OvertimeHours]]="",Table1[[#This Row],[OvertimeHours]]=0),Table1[[#This Row],[Regular Hourly Wage]]*1.5,Table1[[#This Row],[OvertimeWages]]/Table1[[#This Row],[OvertimeHours]])</f>
        <v>0</v>
      </c>
      <c r="W1123" s="41">
        <f>IF(OR(Table1[[#This Row],[Holiday Hours]]="",Table1[[#This Row],[Holiday Hours]]=0),Table1[[#This Row],[Regular Hourly Wage]],Table1[[#This Row],[Holiday Wages]]/Table1[[#This Row],[Holiday Hours]])</f>
        <v>0</v>
      </c>
      <c r="X1123" s="41" t="str">
        <f>IF(Table1[[#This Row],[Regular Hourly Wage]]&lt;14.05,"$14.75",IF(Table1[[#This Row],[Regular Hourly Wage]]&lt;30,"5%","None"))</f>
        <v>$14.75</v>
      </c>
      <c r="Y1123" s="41">
        <f>IF(Table1[[#This Row],[Wage Category]]="5%",Table1[[#This Row],[Regular Hourly Wage]]*1.05,IF(Table1[[#This Row],[Wage Category]]="$14.75",14.75,Table1[[#This Row],[Regular Hourly Wage]]))</f>
        <v>14.75</v>
      </c>
      <c r="Z1123" s="41">
        <f>(1+IF(Table1[[#This Row],[Regular Hourly Wage]]=0,0.5,(Table1[[#This Row],[Overtime Hourly Wage]]-Table1[[#This Row],[Regular Hourly Wage]])/Table1[[#This Row],[Regular Hourly Wage]]))*Table1[[#This Row],[Regular Wage Cap]]</f>
        <v>22.125</v>
      </c>
      <c r="AA1123" s="41">
        <f>(1+IF(Table1[[#This Row],[Regular Hourly Wage]]=0,0,(Table1[[#This Row],[Holiday Hourly Wage]]-Table1[[#This Row],[Regular Hourly Wage]])/Table1[[#This Row],[Regular Hourly Wage]]))*Table1[[#This Row],[Regular Wage Cap]]</f>
        <v>14.75</v>
      </c>
      <c r="AB1123" s="41">
        <f>Table1[[#This Row],[Regular Hours3]]*Table1[[#This Row],[Regular Hourly Wage]]</f>
        <v>0</v>
      </c>
      <c r="AC1123" s="41">
        <f>Table1[[#This Row],[OvertimeHours5]]*Table1[[#This Row],[Overtime Hourly Wage]]</f>
        <v>0</v>
      </c>
      <c r="AD1123" s="41">
        <f>Table1[[#This Row],[Holiday Hours7]]*Table1[[#This Row],[Holiday Hourly Wage]]</f>
        <v>0</v>
      </c>
      <c r="AE1123" s="41">
        <f>SUM(Table1[[#This Row],[Regular10]:[Holiday12]])</f>
        <v>0</v>
      </c>
      <c r="AF1123" s="41">
        <f>Table1[[#This Row],[Regular Hours3]]*Table1[[#This Row],[Regular Wage Cap]]</f>
        <v>0</v>
      </c>
      <c r="AG1123" s="41">
        <f>Table1[[#This Row],[OvertimeHours5]]*Table1[[#This Row],[Overtime Wage Cap]]</f>
        <v>0</v>
      </c>
      <c r="AH1123" s="41">
        <f>Table1[[#This Row],[Holiday Hours7]]*Table1[[#This Row],[Holiday Wage Cap]]</f>
        <v>0</v>
      </c>
      <c r="AI1123" s="41">
        <f>SUM(Table1[[#This Row],[Regular]:[Holiday]])</f>
        <v>0</v>
      </c>
      <c r="AJ1123" s="41">
        <f>IF(Table1[[#This Row],[Total]]=0,0,Table1[[#This Row],[Total2]]-Table1[[#This Row],[Total]])</f>
        <v>0</v>
      </c>
      <c r="AK1123" s="41">
        <f>Table1[[#This Row],[Difference]]*Table1[[#This Row],[DDS Funding Percent]]</f>
        <v>0</v>
      </c>
      <c r="AL1123" s="41">
        <f>IF(Table1[[#This Row],[Regular Hourly Wage]]&lt;&gt;0,Table1[[#This Row],[Regular Wage Cap]]-Table1[[#This Row],[Regular Hourly Wage]],0)</f>
        <v>0</v>
      </c>
      <c r="AM1123" s="38"/>
      <c r="AN1123" s="41">
        <f>Table1[[#This Row],[Wage Difference]]*Table1[[#This Row],[Post Wage Increase Time Off Accruals (Hours)]]</f>
        <v>0</v>
      </c>
      <c r="AO1123" s="41">
        <f>Table1[[#This Row],[Min Wage Time Off Accrual Expense]]*Table1[[#This Row],[DDS Funding Percent]]</f>
        <v>0</v>
      </c>
      <c r="AP1123" s="1"/>
      <c r="AQ1123" s="18"/>
    </row>
    <row r="1124" spans="3:43" x14ac:dyDescent="0.25">
      <c r="C1124" s="58"/>
      <c r="D1124" s="57"/>
      <c r="K1124" s="41">
        <f>SUM(Table1[[#This Row],[Regular Wages]],Table1[[#This Row],[OvertimeWages]],Table1[[#This Row],[Holiday Wages]],Table1[[#This Row],[Incentive Payments]])</f>
        <v>0</v>
      </c>
      <c r="L1124" s="38"/>
      <c r="M1124" s="38"/>
      <c r="N1124" s="38"/>
      <c r="O1124" s="38"/>
      <c r="P1124" s="38"/>
      <c r="Q1124" s="38"/>
      <c r="R1124" s="38"/>
      <c r="S1124" s="41">
        <f>SUM(Table1[[#This Row],[Regular Wages2]],Table1[[#This Row],[OvertimeWages4]],Table1[[#This Row],[Holiday Wages6]],Table1[[#This Row],[Incentive Payments8]])</f>
        <v>0</v>
      </c>
      <c r="T1124" s="41">
        <f>SUM(Table1[[#This Row],[Total Pre Min Wage Wages]],Table1[[#This Row],[Total After Min Wage Wages]])</f>
        <v>0</v>
      </c>
      <c r="U1124" s="41">
        <f>IFERROR(IF(OR(Table1[[#This Row],[Regular Hours]]=0,Table1[[#This Row],[Regular Hours]]=""),VLOOKUP(Table1[[#This Row],[Position Title]],startingWages!$A$2:$D$200,2, FALSE),Table1[[#This Row],[Regular Wages]]/Table1[[#This Row],[Regular Hours]]),0)</f>
        <v>0</v>
      </c>
      <c r="V1124" s="41">
        <f>IF(OR(Table1[[#This Row],[OvertimeHours]]="",Table1[[#This Row],[OvertimeHours]]=0),Table1[[#This Row],[Regular Hourly Wage]]*1.5,Table1[[#This Row],[OvertimeWages]]/Table1[[#This Row],[OvertimeHours]])</f>
        <v>0</v>
      </c>
      <c r="W1124" s="41">
        <f>IF(OR(Table1[[#This Row],[Holiday Hours]]="",Table1[[#This Row],[Holiday Hours]]=0),Table1[[#This Row],[Regular Hourly Wage]],Table1[[#This Row],[Holiday Wages]]/Table1[[#This Row],[Holiday Hours]])</f>
        <v>0</v>
      </c>
      <c r="X1124" s="41" t="str">
        <f>IF(Table1[[#This Row],[Regular Hourly Wage]]&lt;14.05,"$14.75",IF(Table1[[#This Row],[Regular Hourly Wage]]&lt;30,"5%","None"))</f>
        <v>$14.75</v>
      </c>
      <c r="Y1124" s="41">
        <f>IF(Table1[[#This Row],[Wage Category]]="5%",Table1[[#This Row],[Regular Hourly Wage]]*1.05,IF(Table1[[#This Row],[Wage Category]]="$14.75",14.75,Table1[[#This Row],[Regular Hourly Wage]]))</f>
        <v>14.75</v>
      </c>
      <c r="Z1124" s="41">
        <f>(1+IF(Table1[[#This Row],[Regular Hourly Wage]]=0,0.5,(Table1[[#This Row],[Overtime Hourly Wage]]-Table1[[#This Row],[Regular Hourly Wage]])/Table1[[#This Row],[Regular Hourly Wage]]))*Table1[[#This Row],[Regular Wage Cap]]</f>
        <v>22.125</v>
      </c>
      <c r="AA1124" s="41">
        <f>(1+IF(Table1[[#This Row],[Regular Hourly Wage]]=0,0,(Table1[[#This Row],[Holiday Hourly Wage]]-Table1[[#This Row],[Regular Hourly Wage]])/Table1[[#This Row],[Regular Hourly Wage]]))*Table1[[#This Row],[Regular Wage Cap]]</f>
        <v>14.75</v>
      </c>
      <c r="AB1124" s="41">
        <f>Table1[[#This Row],[Regular Hours3]]*Table1[[#This Row],[Regular Hourly Wage]]</f>
        <v>0</v>
      </c>
      <c r="AC1124" s="41">
        <f>Table1[[#This Row],[OvertimeHours5]]*Table1[[#This Row],[Overtime Hourly Wage]]</f>
        <v>0</v>
      </c>
      <c r="AD1124" s="41">
        <f>Table1[[#This Row],[Holiday Hours7]]*Table1[[#This Row],[Holiday Hourly Wage]]</f>
        <v>0</v>
      </c>
      <c r="AE1124" s="41">
        <f>SUM(Table1[[#This Row],[Regular10]:[Holiday12]])</f>
        <v>0</v>
      </c>
      <c r="AF1124" s="41">
        <f>Table1[[#This Row],[Regular Hours3]]*Table1[[#This Row],[Regular Wage Cap]]</f>
        <v>0</v>
      </c>
      <c r="AG1124" s="41">
        <f>Table1[[#This Row],[OvertimeHours5]]*Table1[[#This Row],[Overtime Wage Cap]]</f>
        <v>0</v>
      </c>
      <c r="AH1124" s="41">
        <f>Table1[[#This Row],[Holiday Hours7]]*Table1[[#This Row],[Holiday Wage Cap]]</f>
        <v>0</v>
      </c>
      <c r="AI1124" s="41">
        <f>SUM(Table1[[#This Row],[Regular]:[Holiday]])</f>
        <v>0</v>
      </c>
      <c r="AJ1124" s="41">
        <f>IF(Table1[[#This Row],[Total]]=0,0,Table1[[#This Row],[Total2]]-Table1[[#This Row],[Total]])</f>
        <v>0</v>
      </c>
      <c r="AK1124" s="41">
        <f>Table1[[#This Row],[Difference]]*Table1[[#This Row],[DDS Funding Percent]]</f>
        <v>0</v>
      </c>
      <c r="AL1124" s="41">
        <f>IF(Table1[[#This Row],[Regular Hourly Wage]]&lt;&gt;0,Table1[[#This Row],[Regular Wage Cap]]-Table1[[#This Row],[Regular Hourly Wage]],0)</f>
        <v>0</v>
      </c>
      <c r="AM1124" s="38"/>
      <c r="AN1124" s="41">
        <f>Table1[[#This Row],[Wage Difference]]*Table1[[#This Row],[Post Wage Increase Time Off Accruals (Hours)]]</f>
        <v>0</v>
      </c>
      <c r="AO1124" s="41">
        <f>Table1[[#This Row],[Min Wage Time Off Accrual Expense]]*Table1[[#This Row],[DDS Funding Percent]]</f>
        <v>0</v>
      </c>
      <c r="AP1124" s="1"/>
      <c r="AQ1124" s="18"/>
    </row>
    <row r="1125" spans="3:43" x14ac:dyDescent="0.25">
      <c r="C1125" s="58"/>
      <c r="D1125" s="57"/>
      <c r="K1125" s="41">
        <f>SUM(Table1[[#This Row],[Regular Wages]],Table1[[#This Row],[OvertimeWages]],Table1[[#This Row],[Holiday Wages]],Table1[[#This Row],[Incentive Payments]])</f>
        <v>0</v>
      </c>
      <c r="L1125" s="38"/>
      <c r="M1125" s="38"/>
      <c r="N1125" s="38"/>
      <c r="O1125" s="38"/>
      <c r="P1125" s="38"/>
      <c r="Q1125" s="38"/>
      <c r="R1125" s="38"/>
      <c r="S1125" s="41">
        <f>SUM(Table1[[#This Row],[Regular Wages2]],Table1[[#This Row],[OvertimeWages4]],Table1[[#This Row],[Holiday Wages6]],Table1[[#This Row],[Incentive Payments8]])</f>
        <v>0</v>
      </c>
      <c r="T1125" s="41">
        <f>SUM(Table1[[#This Row],[Total Pre Min Wage Wages]],Table1[[#This Row],[Total After Min Wage Wages]])</f>
        <v>0</v>
      </c>
      <c r="U1125" s="41">
        <f>IFERROR(IF(OR(Table1[[#This Row],[Regular Hours]]=0,Table1[[#This Row],[Regular Hours]]=""),VLOOKUP(Table1[[#This Row],[Position Title]],startingWages!$A$2:$D$200,2, FALSE),Table1[[#This Row],[Regular Wages]]/Table1[[#This Row],[Regular Hours]]),0)</f>
        <v>0</v>
      </c>
      <c r="V1125" s="41">
        <f>IF(OR(Table1[[#This Row],[OvertimeHours]]="",Table1[[#This Row],[OvertimeHours]]=0),Table1[[#This Row],[Regular Hourly Wage]]*1.5,Table1[[#This Row],[OvertimeWages]]/Table1[[#This Row],[OvertimeHours]])</f>
        <v>0</v>
      </c>
      <c r="W1125" s="41">
        <f>IF(OR(Table1[[#This Row],[Holiday Hours]]="",Table1[[#This Row],[Holiday Hours]]=0),Table1[[#This Row],[Regular Hourly Wage]],Table1[[#This Row],[Holiday Wages]]/Table1[[#This Row],[Holiday Hours]])</f>
        <v>0</v>
      </c>
      <c r="X1125" s="41" t="str">
        <f>IF(Table1[[#This Row],[Regular Hourly Wage]]&lt;14.05,"$14.75",IF(Table1[[#This Row],[Regular Hourly Wage]]&lt;30,"5%","None"))</f>
        <v>$14.75</v>
      </c>
      <c r="Y1125" s="41">
        <f>IF(Table1[[#This Row],[Wage Category]]="5%",Table1[[#This Row],[Regular Hourly Wage]]*1.05,IF(Table1[[#This Row],[Wage Category]]="$14.75",14.75,Table1[[#This Row],[Regular Hourly Wage]]))</f>
        <v>14.75</v>
      </c>
      <c r="Z1125" s="41">
        <f>(1+IF(Table1[[#This Row],[Regular Hourly Wage]]=0,0.5,(Table1[[#This Row],[Overtime Hourly Wage]]-Table1[[#This Row],[Regular Hourly Wage]])/Table1[[#This Row],[Regular Hourly Wage]]))*Table1[[#This Row],[Regular Wage Cap]]</f>
        <v>22.125</v>
      </c>
      <c r="AA1125" s="41">
        <f>(1+IF(Table1[[#This Row],[Regular Hourly Wage]]=0,0,(Table1[[#This Row],[Holiday Hourly Wage]]-Table1[[#This Row],[Regular Hourly Wage]])/Table1[[#This Row],[Regular Hourly Wage]]))*Table1[[#This Row],[Regular Wage Cap]]</f>
        <v>14.75</v>
      </c>
      <c r="AB1125" s="41">
        <f>Table1[[#This Row],[Regular Hours3]]*Table1[[#This Row],[Regular Hourly Wage]]</f>
        <v>0</v>
      </c>
      <c r="AC1125" s="41">
        <f>Table1[[#This Row],[OvertimeHours5]]*Table1[[#This Row],[Overtime Hourly Wage]]</f>
        <v>0</v>
      </c>
      <c r="AD1125" s="41">
        <f>Table1[[#This Row],[Holiday Hours7]]*Table1[[#This Row],[Holiday Hourly Wage]]</f>
        <v>0</v>
      </c>
      <c r="AE1125" s="41">
        <f>SUM(Table1[[#This Row],[Regular10]:[Holiday12]])</f>
        <v>0</v>
      </c>
      <c r="AF1125" s="41">
        <f>Table1[[#This Row],[Regular Hours3]]*Table1[[#This Row],[Regular Wage Cap]]</f>
        <v>0</v>
      </c>
      <c r="AG1125" s="41">
        <f>Table1[[#This Row],[OvertimeHours5]]*Table1[[#This Row],[Overtime Wage Cap]]</f>
        <v>0</v>
      </c>
      <c r="AH1125" s="41">
        <f>Table1[[#This Row],[Holiday Hours7]]*Table1[[#This Row],[Holiday Wage Cap]]</f>
        <v>0</v>
      </c>
      <c r="AI1125" s="41">
        <f>SUM(Table1[[#This Row],[Regular]:[Holiday]])</f>
        <v>0</v>
      </c>
      <c r="AJ1125" s="41">
        <f>IF(Table1[[#This Row],[Total]]=0,0,Table1[[#This Row],[Total2]]-Table1[[#This Row],[Total]])</f>
        <v>0</v>
      </c>
      <c r="AK1125" s="41">
        <f>Table1[[#This Row],[Difference]]*Table1[[#This Row],[DDS Funding Percent]]</f>
        <v>0</v>
      </c>
      <c r="AL1125" s="41">
        <f>IF(Table1[[#This Row],[Regular Hourly Wage]]&lt;&gt;0,Table1[[#This Row],[Regular Wage Cap]]-Table1[[#This Row],[Regular Hourly Wage]],0)</f>
        <v>0</v>
      </c>
      <c r="AM1125" s="38"/>
      <c r="AN1125" s="41">
        <f>Table1[[#This Row],[Wage Difference]]*Table1[[#This Row],[Post Wage Increase Time Off Accruals (Hours)]]</f>
        <v>0</v>
      </c>
      <c r="AO1125" s="41">
        <f>Table1[[#This Row],[Min Wage Time Off Accrual Expense]]*Table1[[#This Row],[DDS Funding Percent]]</f>
        <v>0</v>
      </c>
      <c r="AP1125" s="1"/>
      <c r="AQ1125" s="18"/>
    </row>
    <row r="1126" spans="3:43" x14ac:dyDescent="0.25">
      <c r="C1126" s="58"/>
      <c r="D1126" s="57"/>
      <c r="K1126" s="41">
        <f>SUM(Table1[[#This Row],[Regular Wages]],Table1[[#This Row],[OvertimeWages]],Table1[[#This Row],[Holiday Wages]],Table1[[#This Row],[Incentive Payments]])</f>
        <v>0</v>
      </c>
      <c r="L1126" s="38"/>
      <c r="M1126" s="38"/>
      <c r="N1126" s="38"/>
      <c r="O1126" s="38"/>
      <c r="P1126" s="38"/>
      <c r="Q1126" s="38"/>
      <c r="R1126" s="38"/>
      <c r="S1126" s="41">
        <f>SUM(Table1[[#This Row],[Regular Wages2]],Table1[[#This Row],[OvertimeWages4]],Table1[[#This Row],[Holiday Wages6]],Table1[[#This Row],[Incentive Payments8]])</f>
        <v>0</v>
      </c>
      <c r="T1126" s="41">
        <f>SUM(Table1[[#This Row],[Total Pre Min Wage Wages]],Table1[[#This Row],[Total After Min Wage Wages]])</f>
        <v>0</v>
      </c>
      <c r="U1126" s="41">
        <f>IFERROR(IF(OR(Table1[[#This Row],[Regular Hours]]=0,Table1[[#This Row],[Regular Hours]]=""),VLOOKUP(Table1[[#This Row],[Position Title]],startingWages!$A$2:$D$200,2, FALSE),Table1[[#This Row],[Regular Wages]]/Table1[[#This Row],[Regular Hours]]),0)</f>
        <v>0</v>
      </c>
      <c r="V1126" s="41">
        <f>IF(OR(Table1[[#This Row],[OvertimeHours]]="",Table1[[#This Row],[OvertimeHours]]=0),Table1[[#This Row],[Regular Hourly Wage]]*1.5,Table1[[#This Row],[OvertimeWages]]/Table1[[#This Row],[OvertimeHours]])</f>
        <v>0</v>
      </c>
      <c r="W1126" s="41">
        <f>IF(OR(Table1[[#This Row],[Holiday Hours]]="",Table1[[#This Row],[Holiday Hours]]=0),Table1[[#This Row],[Regular Hourly Wage]],Table1[[#This Row],[Holiday Wages]]/Table1[[#This Row],[Holiday Hours]])</f>
        <v>0</v>
      </c>
      <c r="X1126" s="41" t="str">
        <f>IF(Table1[[#This Row],[Regular Hourly Wage]]&lt;14.05,"$14.75",IF(Table1[[#This Row],[Regular Hourly Wage]]&lt;30,"5%","None"))</f>
        <v>$14.75</v>
      </c>
      <c r="Y1126" s="41">
        <f>IF(Table1[[#This Row],[Wage Category]]="5%",Table1[[#This Row],[Regular Hourly Wage]]*1.05,IF(Table1[[#This Row],[Wage Category]]="$14.75",14.75,Table1[[#This Row],[Regular Hourly Wage]]))</f>
        <v>14.75</v>
      </c>
      <c r="Z1126" s="41">
        <f>(1+IF(Table1[[#This Row],[Regular Hourly Wage]]=0,0.5,(Table1[[#This Row],[Overtime Hourly Wage]]-Table1[[#This Row],[Regular Hourly Wage]])/Table1[[#This Row],[Regular Hourly Wage]]))*Table1[[#This Row],[Regular Wage Cap]]</f>
        <v>22.125</v>
      </c>
      <c r="AA1126" s="41">
        <f>(1+IF(Table1[[#This Row],[Regular Hourly Wage]]=0,0,(Table1[[#This Row],[Holiday Hourly Wage]]-Table1[[#This Row],[Regular Hourly Wage]])/Table1[[#This Row],[Regular Hourly Wage]]))*Table1[[#This Row],[Regular Wage Cap]]</f>
        <v>14.75</v>
      </c>
      <c r="AB1126" s="41">
        <f>Table1[[#This Row],[Regular Hours3]]*Table1[[#This Row],[Regular Hourly Wage]]</f>
        <v>0</v>
      </c>
      <c r="AC1126" s="41">
        <f>Table1[[#This Row],[OvertimeHours5]]*Table1[[#This Row],[Overtime Hourly Wage]]</f>
        <v>0</v>
      </c>
      <c r="AD1126" s="41">
        <f>Table1[[#This Row],[Holiday Hours7]]*Table1[[#This Row],[Holiday Hourly Wage]]</f>
        <v>0</v>
      </c>
      <c r="AE1126" s="41">
        <f>SUM(Table1[[#This Row],[Regular10]:[Holiday12]])</f>
        <v>0</v>
      </c>
      <c r="AF1126" s="41">
        <f>Table1[[#This Row],[Regular Hours3]]*Table1[[#This Row],[Regular Wage Cap]]</f>
        <v>0</v>
      </c>
      <c r="AG1126" s="41">
        <f>Table1[[#This Row],[OvertimeHours5]]*Table1[[#This Row],[Overtime Wage Cap]]</f>
        <v>0</v>
      </c>
      <c r="AH1126" s="41">
        <f>Table1[[#This Row],[Holiday Hours7]]*Table1[[#This Row],[Holiday Wage Cap]]</f>
        <v>0</v>
      </c>
      <c r="AI1126" s="41">
        <f>SUM(Table1[[#This Row],[Regular]:[Holiday]])</f>
        <v>0</v>
      </c>
      <c r="AJ1126" s="41">
        <f>IF(Table1[[#This Row],[Total]]=0,0,Table1[[#This Row],[Total2]]-Table1[[#This Row],[Total]])</f>
        <v>0</v>
      </c>
      <c r="AK1126" s="41">
        <f>Table1[[#This Row],[Difference]]*Table1[[#This Row],[DDS Funding Percent]]</f>
        <v>0</v>
      </c>
      <c r="AL1126" s="41">
        <f>IF(Table1[[#This Row],[Regular Hourly Wage]]&lt;&gt;0,Table1[[#This Row],[Regular Wage Cap]]-Table1[[#This Row],[Regular Hourly Wage]],0)</f>
        <v>0</v>
      </c>
      <c r="AM1126" s="38"/>
      <c r="AN1126" s="41">
        <f>Table1[[#This Row],[Wage Difference]]*Table1[[#This Row],[Post Wage Increase Time Off Accruals (Hours)]]</f>
        <v>0</v>
      </c>
      <c r="AO1126" s="41">
        <f>Table1[[#This Row],[Min Wage Time Off Accrual Expense]]*Table1[[#This Row],[DDS Funding Percent]]</f>
        <v>0</v>
      </c>
      <c r="AP1126" s="1"/>
      <c r="AQ1126" s="18"/>
    </row>
    <row r="1127" spans="3:43" x14ac:dyDescent="0.25">
      <c r="C1127" s="58"/>
      <c r="D1127" s="57"/>
      <c r="K1127" s="41">
        <f>SUM(Table1[[#This Row],[Regular Wages]],Table1[[#This Row],[OvertimeWages]],Table1[[#This Row],[Holiday Wages]],Table1[[#This Row],[Incentive Payments]])</f>
        <v>0</v>
      </c>
      <c r="L1127" s="38"/>
      <c r="M1127" s="38"/>
      <c r="N1127" s="38"/>
      <c r="O1127" s="38"/>
      <c r="P1127" s="38"/>
      <c r="Q1127" s="38"/>
      <c r="R1127" s="38"/>
      <c r="S1127" s="41">
        <f>SUM(Table1[[#This Row],[Regular Wages2]],Table1[[#This Row],[OvertimeWages4]],Table1[[#This Row],[Holiday Wages6]],Table1[[#This Row],[Incentive Payments8]])</f>
        <v>0</v>
      </c>
      <c r="T1127" s="41">
        <f>SUM(Table1[[#This Row],[Total Pre Min Wage Wages]],Table1[[#This Row],[Total After Min Wage Wages]])</f>
        <v>0</v>
      </c>
      <c r="U1127" s="41">
        <f>IFERROR(IF(OR(Table1[[#This Row],[Regular Hours]]=0,Table1[[#This Row],[Regular Hours]]=""),VLOOKUP(Table1[[#This Row],[Position Title]],startingWages!$A$2:$D$200,2, FALSE),Table1[[#This Row],[Regular Wages]]/Table1[[#This Row],[Regular Hours]]),0)</f>
        <v>0</v>
      </c>
      <c r="V1127" s="41">
        <f>IF(OR(Table1[[#This Row],[OvertimeHours]]="",Table1[[#This Row],[OvertimeHours]]=0),Table1[[#This Row],[Regular Hourly Wage]]*1.5,Table1[[#This Row],[OvertimeWages]]/Table1[[#This Row],[OvertimeHours]])</f>
        <v>0</v>
      </c>
      <c r="W1127" s="41">
        <f>IF(OR(Table1[[#This Row],[Holiday Hours]]="",Table1[[#This Row],[Holiday Hours]]=0),Table1[[#This Row],[Regular Hourly Wage]],Table1[[#This Row],[Holiday Wages]]/Table1[[#This Row],[Holiday Hours]])</f>
        <v>0</v>
      </c>
      <c r="X1127" s="41" t="str">
        <f>IF(Table1[[#This Row],[Regular Hourly Wage]]&lt;14.05,"$14.75",IF(Table1[[#This Row],[Regular Hourly Wage]]&lt;30,"5%","None"))</f>
        <v>$14.75</v>
      </c>
      <c r="Y1127" s="41">
        <f>IF(Table1[[#This Row],[Wage Category]]="5%",Table1[[#This Row],[Regular Hourly Wage]]*1.05,IF(Table1[[#This Row],[Wage Category]]="$14.75",14.75,Table1[[#This Row],[Regular Hourly Wage]]))</f>
        <v>14.75</v>
      </c>
      <c r="Z1127" s="41">
        <f>(1+IF(Table1[[#This Row],[Regular Hourly Wage]]=0,0.5,(Table1[[#This Row],[Overtime Hourly Wage]]-Table1[[#This Row],[Regular Hourly Wage]])/Table1[[#This Row],[Regular Hourly Wage]]))*Table1[[#This Row],[Regular Wage Cap]]</f>
        <v>22.125</v>
      </c>
      <c r="AA1127" s="41">
        <f>(1+IF(Table1[[#This Row],[Regular Hourly Wage]]=0,0,(Table1[[#This Row],[Holiday Hourly Wage]]-Table1[[#This Row],[Regular Hourly Wage]])/Table1[[#This Row],[Regular Hourly Wage]]))*Table1[[#This Row],[Regular Wage Cap]]</f>
        <v>14.75</v>
      </c>
      <c r="AB1127" s="41">
        <f>Table1[[#This Row],[Regular Hours3]]*Table1[[#This Row],[Regular Hourly Wage]]</f>
        <v>0</v>
      </c>
      <c r="AC1127" s="41">
        <f>Table1[[#This Row],[OvertimeHours5]]*Table1[[#This Row],[Overtime Hourly Wage]]</f>
        <v>0</v>
      </c>
      <c r="AD1127" s="41">
        <f>Table1[[#This Row],[Holiday Hours7]]*Table1[[#This Row],[Holiday Hourly Wage]]</f>
        <v>0</v>
      </c>
      <c r="AE1127" s="41">
        <f>SUM(Table1[[#This Row],[Regular10]:[Holiday12]])</f>
        <v>0</v>
      </c>
      <c r="AF1127" s="41">
        <f>Table1[[#This Row],[Regular Hours3]]*Table1[[#This Row],[Regular Wage Cap]]</f>
        <v>0</v>
      </c>
      <c r="AG1127" s="41">
        <f>Table1[[#This Row],[OvertimeHours5]]*Table1[[#This Row],[Overtime Wage Cap]]</f>
        <v>0</v>
      </c>
      <c r="AH1127" s="41">
        <f>Table1[[#This Row],[Holiday Hours7]]*Table1[[#This Row],[Holiday Wage Cap]]</f>
        <v>0</v>
      </c>
      <c r="AI1127" s="41">
        <f>SUM(Table1[[#This Row],[Regular]:[Holiday]])</f>
        <v>0</v>
      </c>
      <c r="AJ1127" s="41">
        <f>IF(Table1[[#This Row],[Total]]=0,0,Table1[[#This Row],[Total2]]-Table1[[#This Row],[Total]])</f>
        <v>0</v>
      </c>
      <c r="AK1127" s="41">
        <f>Table1[[#This Row],[Difference]]*Table1[[#This Row],[DDS Funding Percent]]</f>
        <v>0</v>
      </c>
      <c r="AL1127" s="41">
        <f>IF(Table1[[#This Row],[Regular Hourly Wage]]&lt;&gt;0,Table1[[#This Row],[Regular Wage Cap]]-Table1[[#This Row],[Regular Hourly Wage]],0)</f>
        <v>0</v>
      </c>
      <c r="AM1127" s="38"/>
      <c r="AN1127" s="41">
        <f>Table1[[#This Row],[Wage Difference]]*Table1[[#This Row],[Post Wage Increase Time Off Accruals (Hours)]]</f>
        <v>0</v>
      </c>
      <c r="AO1127" s="41">
        <f>Table1[[#This Row],[Min Wage Time Off Accrual Expense]]*Table1[[#This Row],[DDS Funding Percent]]</f>
        <v>0</v>
      </c>
      <c r="AP1127" s="1"/>
      <c r="AQ1127" s="18"/>
    </row>
    <row r="1128" spans="3:43" x14ac:dyDescent="0.25">
      <c r="C1128" s="58"/>
      <c r="D1128" s="57"/>
      <c r="K1128" s="41">
        <f>SUM(Table1[[#This Row],[Regular Wages]],Table1[[#This Row],[OvertimeWages]],Table1[[#This Row],[Holiday Wages]],Table1[[#This Row],[Incentive Payments]])</f>
        <v>0</v>
      </c>
      <c r="L1128" s="38"/>
      <c r="M1128" s="38"/>
      <c r="N1128" s="38"/>
      <c r="O1128" s="38"/>
      <c r="P1128" s="38"/>
      <c r="Q1128" s="38"/>
      <c r="R1128" s="38"/>
      <c r="S1128" s="41">
        <f>SUM(Table1[[#This Row],[Regular Wages2]],Table1[[#This Row],[OvertimeWages4]],Table1[[#This Row],[Holiday Wages6]],Table1[[#This Row],[Incentive Payments8]])</f>
        <v>0</v>
      </c>
      <c r="T1128" s="41">
        <f>SUM(Table1[[#This Row],[Total Pre Min Wage Wages]],Table1[[#This Row],[Total After Min Wage Wages]])</f>
        <v>0</v>
      </c>
      <c r="U1128" s="41">
        <f>IFERROR(IF(OR(Table1[[#This Row],[Regular Hours]]=0,Table1[[#This Row],[Regular Hours]]=""),VLOOKUP(Table1[[#This Row],[Position Title]],startingWages!$A$2:$D$200,2, FALSE),Table1[[#This Row],[Regular Wages]]/Table1[[#This Row],[Regular Hours]]),0)</f>
        <v>0</v>
      </c>
      <c r="V1128" s="41">
        <f>IF(OR(Table1[[#This Row],[OvertimeHours]]="",Table1[[#This Row],[OvertimeHours]]=0),Table1[[#This Row],[Regular Hourly Wage]]*1.5,Table1[[#This Row],[OvertimeWages]]/Table1[[#This Row],[OvertimeHours]])</f>
        <v>0</v>
      </c>
      <c r="W1128" s="41">
        <f>IF(OR(Table1[[#This Row],[Holiday Hours]]="",Table1[[#This Row],[Holiday Hours]]=0),Table1[[#This Row],[Regular Hourly Wage]],Table1[[#This Row],[Holiday Wages]]/Table1[[#This Row],[Holiday Hours]])</f>
        <v>0</v>
      </c>
      <c r="X1128" s="41" t="str">
        <f>IF(Table1[[#This Row],[Regular Hourly Wage]]&lt;14.05,"$14.75",IF(Table1[[#This Row],[Regular Hourly Wage]]&lt;30,"5%","None"))</f>
        <v>$14.75</v>
      </c>
      <c r="Y1128" s="41">
        <f>IF(Table1[[#This Row],[Wage Category]]="5%",Table1[[#This Row],[Regular Hourly Wage]]*1.05,IF(Table1[[#This Row],[Wage Category]]="$14.75",14.75,Table1[[#This Row],[Regular Hourly Wage]]))</f>
        <v>14.75</v>
      </c>
      <c r="Z1128" s="41">
        <f>(1+IF(Table1[[#This Row],[Regular Hourly Wage]]=0,0.5,(Table1[[#This Row],[Overtime Hourly Wage]]-Table1[[#This Row],[Regular Hourly Wage]])/Table1[[#This Row],[Regular Hourly Wage]]))*Table1[[#This Row],[Regular Wage Cap]]</f>
        <v>22.125</v>
      </c>
      <c r="AA1128" s="41">
        <f>(1+IF(Table1[[#This Row],[Regular Hourly Wage]]=0,0,(Table1[[#This Row],[Holiday Hourly Wage]]-Table1[[#This Row],[Regular Hourly Wage]])/Table1[[#This Row],[Regular Hourly Wage]]))*Table1[[#This Row],[Regular Wage Cap]]</f>
        <v>14.75</v>
      </c>
      <c r="AB1128" s="41">
        <f>Table1[[#This Row],[Regular Hours3]]*Table1[[#This Row],[Regular Hourly Wage]]</f>
        <v>0</v>
      </c>
      <c r="AC1128" s="41">
        <f>Table1[[#This Row],[OvertimeHours5]]*Table1[[#This Row],[Overtime Hourly Wage]]</f>
        <v>0</v>
      </c>
      <c r="AD1128" s="41">
        <f>Table1[[#This Row],[Holiday Hours7]]*Table1[[#This Row],[Holiday Hourly Wage]]</f>
        <v>0</v>
      </c>
      <c r="AE1128" s="41">
        <f>SUM(Table1[[#This Row],[Regular10]:[Holiday12]])</f>
        <v>0</v>
      </c>
      <c r="AF1128" s="41">
        <f>Table1[[#This Row],[Regular Hours3]]*Table1[[#This Row],[Regular Wage Cap]]</f>
        <v>0</v>
      </c>
      <c r="AG1128" s="41">
        <f>Table1[[#This Row],[OvertimeHours5]]*Table1[[#This Row],[Overtime Wage Cap]]</f>
        <v>0</v>
      </c>
      <c r="AH1128" s="41">
        <f>Table1[[#This Row],[Holiday Hours7]]*Table1[[#This Row],[Holiday Wage Cap]]</f>
        <v>0</v>
      </c>
      <c r="AI1128" s="41">
        <f>SUM(Table1[[#This Row],[Regular]:[Holiday]])</f>
        <v>0</v>
      </c>
      <c r="AJ1128" s="41">
        <f>IF(Table1[[#This Row],[Total]]=0,0,Table1[[#This Row],[Total2]]-Table1[[#This Row],[Total]])</f>
        <v>0</v>
      </c>
      <c r="AK1128" s="41">
        <f>Table1[[#This Row],[Difference]]*Table1[[#This Row],[DDS Funding Percent]]</f>
        <v>0</v>
      </c>
      <c r="AL1128" s="41">
        <f>IF(Table1[[#This Row],[Regular Hourly Wage]]&lt;&gt;0,Table1[[#This Row],[Regular Wage Cap]]-Table1[[#This Row],[Regular Hourly Wage]],0)</f>
        <v>0</v>
      </c>
      <c r="AM1128" s="38"/>
      <c r="AN1128" s="41">
        <f>Table1[[#This Row],[Wage Difference]]*Table1[[#This Row],[Post Wage Increase Time Off Accruals (Hours)]]</f>
        <v>0</v>
      </c>
      <c r="AO1128" s="41">
        <f>Table1[[#This Row],[Min Wage Time Off Accrual Expense]]*Table1[[#This Row],[DDS Funding Percent]]</f>
        <v>0</v>
      </c>
      <c r="AP1128" s="1"/>
      <c r="AQ1128" s="18"/>
    </row>
    <row r="1129" spans="3:43" x14ac:dyDescent="0.25">
      <c r="C1129" s="58"/>
      <c r="D1129" s="57"/>
      <c r="K1129" s="41">
        <f>SUM(Table1[[#This Row],[Regular Wages]],Table1[[#This Row],[OvertimeWages]],Table1[[#This Row],[Holiday Wages]],Table1[[#This Row],[Incentive Payments]])</f>
        <v>0</v>
      </c>
      <c r="L1129" s="38"/>
      <c r="M1129" s="38"/>
      <c r="N1129" s="38"/>
      <c r="O1129" s="38"/>
      <c r="P1129" s="38"/>
      <c r="Q1129" s="38"/>
      <c r="R1129" s="38"/>
      <c r="S1129" s="41">
        <f>SUM(Table1[[#This Row],[Regular Wages2]],Table1[[#This Row],[OvertimeWages4]],Table1[[#This Row],[Holiday Wages6]],Table1[[#This Row],[Incentive Payments8]])</f>
        <v>0</v>
      </c>
      <c r="T1129" s="41">
        <f>SUM(Table1[[#This Row],[Total Pre Min Wage Wages]],Table1[[#This Row],[Total After Min Wage Wages]])</f>
        <v>0</v>
      </c>
      <c r="U1129" s="41">
        <f>IFERROR(IF(OR(Table1[[#This Row],[Regular Hours]]=0,Table1[[#This Row],[Regular Hours]]=""),VLOOKUP(Table1[[#This Row],[Position Title]],startingWages!$A$2:$D$200,2, FALSE),Table1[[#This Row],[Regular Wages]]/Table1[[#This Row],[Regular Hours]]),0)</f>
        <v>0</v>
      </c>
      <c r="V1129" s="41">
        <f>IF(OR(Table1[[#This Row],[OvertimeHours]]="",Table1[[#This Row],[OvertimeHours]]=0),Table1[[#This Row],[Regular Hourly Wage]]*1.5,Table1[[#This Row],[OvertimeWages]]/Table1[[#This Row],[OvertimeHours]])</f>
        <v>0</v>
      </c>
      <c r="W1129" s="41">
        <f>IF(OR(Table1[[#This Row],[Holiday Hours]]="",Table1[[#This Row],[Holiday Hours]]=0),Table1[[#This Row],[Regular Hourly Wage]],Table1[[#This Row],[Holiday Wages]]/Table1[[#This Row],[Holiday Hours]])</f>
        <v>0</v>
      </c>
      <c r="X1129" s="41" t="str">
        <f>IF(Table1[[#This Row],[Regular Hourly Wage]]&lt;14.05,"$14.75",IF(Table1[[#This Row],[Regular Hourly Wage]]&lt;30,"5%","None"))</f>
        <v>$14.75</v>
      </c>
      <c r="Y1129" s="41">
        <f>IF(Table1[[#This Row],[Wage Category]]="5%",Table1[[#This Row],[Regular Hourly Wage]]*1.05,IF(Table1[[#This Row],[Wage Category]]="$14.75",14.75,Table1[[#This Row],[Regular Hourly Wage]]))</f>
        <v>14.75</v>
      </c>
      <c r="Z1129" s="41">
        <f>(1+IF(Table1[[#This Row],[Regular Hourly Wage]]=0,0.5,(Table1[[#This Row],[Overtime Hourly Wage]]-Table1[[#This Row],[Regular Hourly Wage]])/Table1[[#This Row],[Regular Hourly Wage]]))*Table1[[#This Row],[Regular Wage Cap]]</f>
        <v>22.125</v>
      </c>
      <c r="AA1129" s="41">
        <f>(1+IF(Table1[[#This Row],[Regular Hourly Wage]]=0,0,(Table1[[#This Row],[Holiday Hourly Wage]]-Table1[[#This Row],[Regular Hourly Wage]])/Table1[[#This Row],[Regular Hourly Wage]]))*Table1[[#This Row],[Regular Wage Cap]]</f>
        <v>14.75</v>
      </c>
      <c r="AB1129" s="41">
        <f>Table1[[#This Row],[Regular Hours3]]*Table1[[#This Row],[Regular Hourly Wage]]</f>
        <v>0</v>
      </c>
      <c r="AC1129" s="41">
        <f>Table1[[#This Row],[OvertimeHours5]]*Table1[[#This Row],[Overtime Hourly Wage]]</f>
        <v>0</v>
      </c>
      <c r="AD1129" s="41">
        <f>Table1[[#This Row],[Holiday Hours7]]*Table1[[#This Row],[Holiday Hourly Wage]]</f>
        <v>0</v>
      </c>
      <c r="AE1129" s="41">
        <f>SUM(Table1[[#This Row],[Regular10]:[Holiday12]])</f>
        <v>0</v>
      </c>
      <c r="AF1129" s="41">
        <f>Table1[[#This Row],[Regular Hours3]]*Table1[[#This Row],[Regular Wage Cap]]</f>
        <v>0</v>
      </c>
      <c r="AG1129" s="41">
        <f>Table1[[#This Row],[OvertimeHours5]]*Table1[[#This Row],[Overtime Wage Cap]]</f>
        <v>0</v>
      </c>
      <c r="AH1129" s="41">
        <f>Table1[[#This Row],[Holiday Hours7]]*Table1[[#This Row],[Holiday Wage Cap]]</f>
        <v>0</v>
      </c>
      <c r="AI1129" s="41">
        <f>SUM(Table1[[#This Row],[Regular]:[Holiday]])</f>
        <v>0</v>
      </c>
      <c r="AJ1129" s="41">
        <f>IF(Table1[[#This Row],[Total]]=0,0,Table1[[#This Row],[Total2]]-Table1[[#This Row],[Total]])</f>
        <v>0</v>
      </c>
      <c r="AK1129" s="41">
        <f>Table1[[#This Row],[Difference]]*Table1[[#This Row],[DDS Funding Percent]]</f>
        <v>0</v>
      </c>
      <c r="AL1129" s="41">
        <f>IF(Table1[[#This Row],[Regular Hourly Wage]]&lt;&gt;0,Table1[[#This Row],[Regular Wage Cap]]-Table1[[#This Row],[Regular Hourly Wage]],0)</f>
        <v>0</v>
      </c>
      <c r="AM1129" s="38"/>
      <c r="AN1129" s="41">
        <f>Table1[[#This Row],[Wage Difference]]*Table1[[#This Row],[Post Wage Increase Time Off Accruals (Hours)]]</f>
        <v>0</v>
      </c>
      <c r="AO1129" s="41">
        <f>Table1[[#This Row],[Min Wage Time Off Accrual Expense]]*Table1[[#This Row],[DDS Funding Percent]]</f>
        <v>0</v>
      </c>
      <c r="AP1129" s="1"/>
      <c r="AQ1129" s="18"/>
    </row>
    <row r="1130" spans="3:43" x14ac:dyDescent="0.25">
      <c r="C1130" s="58"/>
      <c r="D1130" s="57"/>
      <c r="K1130" s="41">
        <f>SUM(Table1[[#This Row],[Regular Wages]],Table1[[#This Row],[OvertimeWages]],Table1[[#This Row],[Holiday Wages]],Table1[[#This Row],[Incentive Payments]])</f>
        <v>0</v>
      </c>
      <c r="L1130" s="38"/>
      <c r="M1130" s="38"/>
      <c r="N1130" s="38"/>
      <c r="O1130" s="38"/>
      <c r="P1130" s="38"/>
      <c r="Q1130" s="38"/>
      <c r="R1130" s="38"/>
      <c r="S1130" s="41">
        <f>SUM(Table1[[#This Row],[Regular Wages2]],Table1[[#This Row],[OvertimeWages4]],Table1[[#This Row],[Holiday Wages6]],Table1[[#This Row],[Incentive Payments8]])</f>
        <v>0</v>
      </c>
      <c r="T1130" s="41">
        <f>SUM(Table1[[#This Row],[Total Pre Min Wage Wages]],Table1[[#This Row],[Total After Min Wage Wages]])</f>
        <v>0</v>
      </c>
      <c r="U1130" s="41">
        <f>IFERROR(IF(OR(Table1[[#This Row],[Regular Hours]]=0,Table1[[#This Row],[Regular Hours]]=""),VLOOKUP(Table1[[#This Row],[Position Title]],startingWages!$A$2:$D$200,2, FALSE),Table1[[#This Row],[Regular Wages]]/Table1[[#This Row],[Regular Hours]]),0)</f>
        <v>0</v>
      </c>
      <c r="V1130" s="41">
        <f>IF(OR(Table1[[#This Row],[OvertimeHours]]="",Table1[[#This Row],[OvertimeHours]]=0),Table1[[#This Row],[Regular Hourly Wage]]*1.5,Table1[[#This Row],[OvertimeWages]]/Table1[[#This Row],[OvertimeHours]])</f>
        <v>0</v>
      </c>
      <c r="W1130" s="41">
        <f>IF(OR(Table1[[#This Row],[Holiday Hours]]="",Table1[[#This Row],[Holiday Hours]]=0),Table1[[#This Row],[Regular Hourly Wage]],Table1[[#This Row],[Holiday Wages]]/Table1[[#This Row],[Holiday Hours]])</f>
        <v>0</v>
      </c>
      <c r="X1130" s="41" t="str">
        <f>IF(Table1[[#This Row],[Regular Hourly Wage]]&lt;14.05,"$14.75",IF(Table1[[#This Row],[Regular Hourly Wage]]&lt;30,"5%","None"))</f>
        <v>$14.75</v>
      </c>
      <c r="Y1130" s="41">
        <f>IF(Table1[[#This Row],[Wage Category]]="5%",Table1[[#This Row],[Regular Hourly Wage]]*1.05,IF(Table1[[#This Row],[Wage Category]]="$14.75",14.75,Table1[[#This Row],[Regular Hourly Wage]]))</f>
        <v>14.75</v>
      </c>
      <c r="Z1130" s="41">
        <f>(1+IF(Table1[[#This Row],[Regular Hourly Wage]]=0,0.5,(Table1[[#This Row],[Overtime Hourly Wage]]-Table1[[#This Row],[Regular Hourly Wage]])/Table1[[#This Row],[Regular Hourly Wage]]))*Table1[[#This Row],[Regular Wage Cap]]</f>
        <v>22.125</v>
      </c>
      <c r="AA1130" s="41">
        <f>(1+IF(Table1[[#This Row],[Regular Hourly Wage]]=0,0,(Table1[[#This Row],[Holiday Hourly Wage]]-Table1[[#This Row],[Regular Hourly Wage]])/Table1[[#This Row],[Regular Hourly Wage]]))*Table1[[#This Row],[Regular Wage Cap]]</f>
        <v>14.75</v>
      </c>
      <c r="AB1130" s="41">
        <f>Table1[[#This Row],[Regular Hours3]]*Table1[[#This Row],[Regular Hourly Wage]]</f>
        <v>0</v>
      </c>
      <c r="AC1130" s="41">
        <f>Table1[[#This Row],[OvertimeHours5]]*Table1[[#This Row],[Overtime Hourly Wage]]</f>
        <v>0</v>
      </c>
      <c r="AD1130" s="41">
        <f>Table1[[#This Row],[Holiday Hours7]]*Table1[[#This Row],[Holiday Hourly Wage]]</f>
        <v>0</v>
      </c>
      <c r="AE1130" s="41">
        <f>SUM(Table1[[#This Row],[Regular10]:[Holiday12]])</f>
        <v>0</v>
      </c>
      <c r="AF1130" s="41">
        <f>Table1[[#This Row],[Regular Hours3]]*Table1[[#This Row],[Regular Wage Cap]]</f>
        <v>0</v>
      </c>
      <c r="AG1130" s="41">
        <f>Table1[[#This Row],[OvertimeHours5]]*Table1[[#This Row],[Overtime Wage Cap]]</f>
        <v>0</v>
      </c>
      <c r="AH1130" s="41">
        <f>Table1[[#This Row],[Holiday Hours7]]*Table1[[#This Row],[Holiday Wage Cap]]</f>
        <v>0</v>
      </c>
      <c r="AI1130" s="41">
        <f>SUM(Table1[[#This Row],[Regular]:[Holiday]])</f>
        <v>0</v>
      </c>
      <c r="AJ1130" s="41">
        <f>IF(Table1[[#This Row],[Total]]=0,0,Table1[[#This Row],[Total2]]-Table1[[#This Row],[Total]])</f>
        <v>0</v>
      </c>
      <c r="AK1130" s="41">
        <f>Table1[[#This Row],[Difference]]*Table1[[#This Row],[DDS Funding Percent]]</f>
        <v>0</v>
      </c>
      <c r="AL1130" s="41">
        <f>IF(Table1[[#This Row],[Regular Hourly Wage]]&lt;&gt;0,Table1[[#This Row],[Regular Wage Cap]]-Table1[[#This Row],[Regular Hourly Wage]],0)</f>
        <v>0</v>
      </c>
      <c r="AM1130" s="38"/>
      <c r="AN1130" s="41">
        <f>Table1[[#This Row],[Wage Difference]]*Table1[[#This Row],[Post Wage Increase Time Off Accruals (Hours)]]</f>
        <v>0</v>
      </c>
      <c r="AO1130" s="41">
        <f>Table1[[#This Row],[Min Wage Time Off Accrual Expense]]*Table1[[#This Row],[DDS Funding Percent]]</f>
        <v>0</v>
      </c>
      <c r="AP1130" s="1"/>
      <c r="AQ1130" s="18"/>
    </row>
    <row r="1131" spans="3:43" x14ac:dyDescent="0.25">
      <c r="C1131" s="58"/>
      <c r="D1131" s="57"/>
      <c r="K1131" s="41">
        <f>SUM(Table1[[#This Row],[Regular Wages]],Table1[[#This Row],[OvertimeWages]],Table1[[#This Row],[Holiday Wages]],Table1[[#This Row],[Incentive Payments]])</f>
        <v>0</v>
      </c>
      <c r="L1131" s="38"/>
      <c r="M1131" s="38"/>
      <c r="N1131" s="38"/>
      <c r="O1131" s="38"/>
      <c r="P1131" s="38"/>
      <c r="Q1131" s="38"/>
      <c r="R1131" s="38"/>
      <c r="S1131" s="41">
        <f>SUM(Table1[[#This Row],[Regular Wages2]],Table1[[#This Row],[OvertimeWages4]],Table1[[#This Row],[Holiday Wages6]],Table1[[#This Row],[Incentive Payments8]])</f>
        <v>0</v>
      </c>
      <c r="T1131" s="41">
        <f>SUM(Table1[[#This Row],[Total Pre Min Wage Wages]],Table1[[#This Row],[Total After Min Wage Wages]])</f>
        <v>0</v>
      </c>
      <c r="U1131" s="41">
        <f>IFERROR(IF(OR(Table1[[#This Row],[Regular Hours]]=0,Table1[[#This Row],[Regular Hours]]=""),VLOOKUP(Table1[[#This Row],[Position Title]],startingWages!$A$2:$D$200,2, FALSE),Table1[[#This Row],[Regular Wages]]/Table1[[#This Row],[Regular Hours]]),0)</f>
        <v>0</v>
      </c>
      <c r="V1131" s="41">
        <f>IF(OR(Table1[[#This Row],[OvertimeHours]]="",Table1[[#This Row],[OvertimeHours]]=0),Table1[[#This Row],[Regular Hourly Wage]]*1.5,Table1[[#This Row],[OvertimeWages]]/Table1[[#This Row],[OvertimeHours]])</f>
        <v>0</v>
      </c>
      <c r="W1131" s="41">
        <f>IF(OR(Table1[[#This Row],[Holiday Hours]]="",Table1[[#This Row],[Holiday Hours]]=0),Table1[[#This Row],[Regular Hourly Wage]],Table1[[#This Row],[Holiday Wages]]/Table1[[#This Row],[Holiday Hours]])</f>
        <v>0</v>
      </c>
      <c r="X1131" s="41" t="str">
        <f>IF(Table1[[#This Row],[Regular Hourly Wage]]&lt;14.05,"$14.75",IF(Table1[[#This Row],[Regular Hourly Wage]]&lt;30,"5%","None"))</f>
        <v>$14.75</v>
      </c>
      <c r="Y1131" s="41">
        <f>IF(Table1[[#This Row],[Wage Category]]="5%",Table1[[#This Row],[Regular Hourly Wage]]*1.05,IF(Table1[[#This Row],[Wage Category]]="$14.75",14.75,Table1[[#This Row],[Regular Hourly Wage]]))</f>
        <v>14.75</v>
      </c>
      <c r="Z1131" s="41">
        <f>(1+IF(Table1[[#This Row],[Regular Hourly Wage]]=0,0.5,(Table1[[#This Row],[Overtime Hourly Wage]]-Table1[[#This Row],[Regular Hourly Wage]])/Table1[[#This Row],[Regular Hourly Wage]]))*Table1[[#This Row],[Regular Wage Cap]]</f>
        <v>22.125</v>
      </c>
      <c r="AA1131" s="41">
        <f>(1+IF(Table1[[#This Row],[Regular Hourly Wage]]=0,0,(Table1[[#This Row],[Holiday Hourly Wage]]-Table1[[#This Row],[Regular Hourly Wage]])/Table1[[#This Row],[Regular Hourly Wage]]))*Table1[[#This Row],[Regular Wage Cap]]</f>
        <v>14.75</v>
      </c>
      <c r="AB1131" s="41">
        <f>Table1[[#This Row],[Regular Hours3]]*Table1[[#This Row],[Regular Hourly Wage]]</f>
        <v>0</v>
      </c>
      <c r="AC1131" s="41">
        <f>Table1[[#This Row],[OvertimeHours5]]*Table1[[#This Row],[Overtime Hourly Wage]]</f>
        <v>0</v>
      </c>
      <c r="AD1131" s="41">
        <f>Table1[[#This Row],[Holiday Hours7]]*Table1[[#This Row],[Holiday Hourly Wage]]</f>
        <v>0</v>
      </c>
      <c r="AE1131" s="41">
        <f>SUM(Table1[[#This Row],[Regular10]:[Holiday12]])</f>
        <v>0</v>
      </c>
      <c r="AF1131" s="41">
        <f>Table1[[#This Row],[Regular Hours3]]*Table1[[#This Row],[Regular Wage Cap]]</f>
        <v>0</v>
      </c>
      <c r="AG1131" s="41">
        <f>Table1[[#This Row],[OvertimeHours5]]*Table1[[#This Row],[Overtime Wage Cap]]</f>
        <v>0</v>
      </c>
      <c r="AH1131" s="41">
        <f>Table1[[#This Row],[Holiday Hours7]]*Table1[[#This Row],[Holiday Wage Cap]]</f>
        <v>0</v>
      </c>
      <c r="AI1131" s="41">
        <f>SUM(Table1[[#This Row],[Regular]:[Holiday]])</f>
        <v>0</v>
      </c>
      <c r="AJ1131" s="41">
        <f>IF(Table1[[#This Row],[Total]]=0,0,Table1[[#This Row],[Total2]]-Table1[[#This Row],[Total]])</f>
        <v>0</v>
      </c>
      <c r="AK1131" s="41">
        <f>Table1[[#This Row],[Difference]]*Table1[[#This Row],[DDS Funding Percent]]</f>
        <v>0</v>
      </c>
      <c r="AL1131" s="41">
        <f>IF(Table1[[#This Row],[Regular Hourly Wage]]&lt;&gt;0,Table1[[#This Row],[Regular Wage Cap]]-Table1[[#This Row],[Regular Hourly Wage]],0)</f>
        <v>0</v>
      </c>
      <c r="AM1131" s="38"/>
      <c r="AN1131" s="41">
        <f>Table1[[#This Row],[Wage Difference]]*Table1[[#This Row],[Post Wage Increase Time Off Accruals (Hours)]]</f>
        <v>0</v>
      </c>
      <c r="AO1131" s="41">
        <f>Table1[[#This Row],[Min Wage Time Off Accrual Expense]]*Table1[[#This Row],[DDS Funding Percent]]</f>
        <v>0</v>
      </c>
      <c r="AP1131" s="1"/>
      <c r="AQ1131" s="18"/>
    </row>
    <row r="1132" spans="3:43" x14ac:dyDescent="0.25">
      <c r="C1132" s="58"/>
      <c r="D1132" s="57"/>
      <c r="K1132" s="41">
        <f>SUM(Table1[[#This Row],[Regular Wages]],Table1[[#This Row],[OvertimeWages]],Table1[[#This Row],[Holiday Wages]],Table1[[#This Row],[Incentive Payments]])</f>
        <v>0</v>
      </c>
      <c r="L1132" s="38"/>
      <c r="M1132" s="38"/>
      <c r="N1132" s="38"/>
      <c r="O1132" s="38"/>
      <c r="P1132" s="38"/>
      <c r="Q1132" s="38"/>
      <c r="R1132" s="38"/>
      <c r="S1132" s="41">
        <f>SUM(Table1[[#This Row],[Regular Wages2]],Table1[[#This Row],[OvertimeWages4]],Table1[[#This Row],[Holiday Wages6]],Table1[[#This Row],[Incentive Payments8]])</f>
        <v>0</v>
      </c>
      <c r="T1132" s="41">
        <f>SUM(Table1[[#This Row],[Total Pre Min Wage Wages]],Table1[[#This Row],[Total After Min Wage Wages]])</f>
        <v>0</v>
      </c>
      <c r="U1132" s="41">
        <f>IFERROR(IF(OR(Table1[[#This Row],[Regular Hours]]=0,Table1[[#This Row],[Regular Hours]]=""),VLOOKUP(Table1[[#This Row],[Position Title]],startingWages!$A$2:$D$200,2, FALSE),Table1[[#This Row],[Regular Wages]]/Table1[[#This Row],[Regular Hours]]),0)</f>
        <v>0</v>
      </c>
      <c r="V1132" s="41">
        <f>IF(OR(Table1[[#This Row],[OvertimeHours]]="",Table1[[#This Row],[OvertimeHours]]=0),Table1[[#This Row],[Regular Hourly Wage]]*1.5,Table1[[#This Row],[OvertimeWages]]/Table1[[#This Row],[OvertimeHours]])</f>
        <v>0</v>
      </c>
      <c r="W1132" s="41">
        <f>IF(OR(Table1[[#This Row],[Holiday Hours]]="",Table1[[#This Row],[Holiday Hours]]=0),Table1[[#This Row],[Regular Hourly Wage]],Table1[[#This Row],[Holiday Wages]]/Table1[[#This Row],[Holiday Hours]])</f>
        <v>0</v>
      </c>
      <c r="X1132" s="41" t="str">
        <f>IF(Table1[[#This Row],[Regular Hourly Wage]]&lt;14.05,"$14.75",IF(Table1[[#This Row],[Regular Hourly Wage]]&lt;30,"5%","None"))</f>
        <v>$14.75</v>
      </c>
      <c r="Y1132" s="41">
        <f>IF(Table1[[#This Row],[Wage Category]]="5%",Table1[[#This Row],[Regular Hourly Wage]]*1.05,IF(Table1[[#This Row],[Wage Category]]="$14.75",14.75,Table1[[#This Row],[Regular Hourly Wage]]))</f>
        <v>14.75</v>
      </c>
      <c r="Z1132" s="41">
        <f>(1+IF(Table1[[#This Row],[Regular Hourly Wage]]=0,0.5,(Table1[[#This Row],[Overtime Hourly Wage]]-Table1[[#This Row],[Regular Hourly Wage]])/Table1[[#This Row],[Regular Hourly Wage]]))*Table1[[#This Row],[Regular Wage Cap]]</f>
        <v>22.125</v>
      </c>
      <c r="AA1132" s="41">
        <f>(1+IF(Table1[[#This Row],[Regular Hourly Wage]]=0,0,(Table1[[#This Row],[Holiday Hourly Wage]]-Table1[[#This Row],[Regular Hourly Wage]])/Table1[[#This Row],[Regular Hourly Wage]]))*Table1[[#This Row],[Regular Wage Cap]]</f>
        <v>14.75</v>
      </c>
      <c r="AB1132" s="41">
        <f>Table1[[#This Row],[Regular Hours3]]*Table1[[#This Row],[Regular Hourly Wage]]</f>
        <v>0</v>
      </c>
      <c r="AC1132" s="41">
        <f>Table1[[#This Row],[OvertimeHours5]]*Table1[[#This Row],[Overtime Hourly Wage]]</f>
        <v>0</v>
      </c>
      <c r="AD1132" s="41">
        <f>Table1[[#This Row],[Holiday Hours7]]*Table1[[#This Row],[Holiday Hourly Wage]]</f>
        <v>0</v>
      </c>
      <c r="AE1132" s="41">
        <f>SUM(Table1[[#This Row],[Regular10]:[Holiday12]])</f>
        <v>0</v>
      </c>
      <c r="AF1132" s="41">
        <f>Table1[[#This Row],[Regular Hours3]]*Table1[[#This Row],[Regular Wage Cap]]</f>
        <v>0</v>
      </c>
      <c r="AG1132" s="41">
        <f>Table1[[#This Row],[OvertimeHours5]]*Table1[[#This Row],[Overtime Wage Cap]]</f>
        <v>0</v>
      </c>
      <c r="AH1132" s="41">
        <f>Table1[[#This Row],[Holiday Hours7]]*Table1[[#This Row],[Holiday Wage Cap]]</f>
        <v>0</v>
      </c>
      <c r="AI1132" s="41">
        <f>SUM(Table1[[#This Row],[Regular]:[Holiday]])</f>
        <v>0</v>
      </c>
      <c r="AJ1132" s="41">
        <f>IF(Table1[[#This Row],[Total]]=0,0,Table1[[#This Row],[Total2]]-Table1[[#This Row],[Total]])</f>
        <v>0</v>
      </c>
      <c r="AK1132" s="41">
        <f>Table1[[#This Row],[Difference]]*Table1[[#This Row],[DDS Funding Percent]]</f>
        <v>0</v>
      </c>
      <c r="AL1132" s="41">
        <f>IF(Table1[[#This Row],[Regular Hourly Wage]]&lt;&gt;0,Table1[[#This Row],[Regular Wage Cap]]-Table1[[#This Row],[Regular Hourly Wage]],0)</f>
        <v>0</v>
      </c>
      <c r="AM1132" s="38"/>
      <c r="AN1132" s="41">
        <f>Table1[[#This Row],[Wage Difference]]*Table1[[#This Row],[Post Wage Increase Time Off Accruals (Hours)]]</f>
        <v>0</v>
      </c>
      <c r="AO1132" s="41">
        <f>Table1[[#This Row],[Min Wage Time Off Accrual Expense]]*Table1[[#This Row],[DDS Funding Percent]]</f>
        <v>0</v>
      </c>
      <c r="AP1132" s="1"/>
      <c r="AQ1132" s="18"/>
    </row>
    <row r="1133" spans="3:43" x14ac:dyDescent="0.25">
      <c r="C1133" s="58"/>
      <c r="D1133" s="57"/>
      <c r="K1133" s="41">
        <f>SUM(Table1[[#This Row],[Regular Wages]],Table1[[#This Row],[OvertimeWages]],Table1[[#This Row],[Holiday Wages]],Table1[[#This Row],[Incentive Payments]])</f>
        <v>0</v>
      </c>
      <c r="L1133" s="38"/>
      <c r="M1133" s="38"/>
      <c r="N1133" s="38"/>
      <c r="O1133" s="38"/>
      <c r="P1133" s="38"/>
      <c r="Q1133" s="38"/>
      <c r="R1133" s="38"/>
      <c r="S1133" s="41">
        <f>SUM(Table1[[#This Row],[Regular Wages2]],Table1[[#This Row],[OvertimeWages4]],Table1[[#This Row],[Holiday Wages6]],Table1[[#This Row],[Incentive Payments8]])</f>
        <v>0</v>
      </c>
      <c r="T1133" s="41">
        <f>SUM(Table1[[#This Row],[Total Pre Min Wage Wages]],Table1[[#This Row],[Total After Min Wage Wages]])</f>
        <v>0</v>
      </c>
      <c r="U1133" s="41">
        <f>IFERROR(IF(OR(Table1[[#This Row],[Regular Hours]]=0,Table1[[#This Row],[Regular Hours]]=""),VLOOKUP(Table1[[#This Row],[Position Title]],startingWages!$A$2:$D$200,2, FALSE),Table1[[#This Row],[Regular Wages]]/Table1[[#This Row],[Regular Hours]]),0)</f>
        <v>0</v>
      </c>
      <c r="V1133" s="41">
        <f>IF(OR(Table1[[#This Row],[OvertimeHours]]="",Table1[[#This Row],[OvertimeHours]]=0),Table1[[#This Row],[Regular Hourly Wage]]*1.5,Table1[[#This Row],[OvertimeWages]]/Table1[[#This Row],[OvertimeHours]])</f>
        <v>0</v>
      </c>
      <c r="W1133" s="41">
        <f>IF(OR(Table1[[#This Row],[Holiday Hours]]="",Table1[[#This Row],[Holiday Hours]]=0),Table1[[#This Row],[Regular Hourly Wage]],Table1[[#This Row],[Holiday Wages]]/Table1[[#This Row],[Holiday Hours]])</f>
        <v>0</v>
      </c>
      <c r="X1133" s="41" t="str">
        <f>IF(Table1[[#This Row],[Regular Hourly Wage]]&lt;14.05,"$14.75",IF(Table1[[#This Row],[Regular Hourly Wage]]&lt;30,"5%","None"))</f>
        <v>$14.75</v>
      </c>
      <c r="Y1133" s="41">
        <f>IF(Table1[[#This Row],[Wage Category]]="5%",Table1[[#This Row],[Regular Hourly Wage]]*1.05,IF(Table1[[#This Row],[Wage Category]]="$14.75",14.75,Table1[[#This Row],[Regular Hourly Wage]]))</f>
        <v>14.75</v>
      </c>
      <c r="Z1133" s="41">
        <f>(1+IF(Table1[[#This Row],[Regular Hourly Wage]]=0,0.5,(Table1[[#This Row],[Overtime Hourly Wage]]-Table1[[#This Row],[Regular Hourly Wage]])/Table1[[#This Row],[Regular Hourly Wage]]))*Table1[[#This Row],[Regular Wage Cap]]</f>
        <v>22.125</v>
      </c>
      <c r="AA1133" s="41">
        <f>(1+IF(Table1[[#This Row],[Regular Hourly Wage]]=0,0,(Table1[[#This Row],[Holiday Hourly Wage]]-Table1[[#This Row],[Regular Hourly Wage]])/Table1[[#This Row],[Regular Hourly Wage]]))*Table1[[#This Row],[Regular Wage Cap]]</f>
        <v>14.75</v>
      </c>
      <c r="AB1133" s="41">
        <f>Table1[[#This Row],[Regular Hours3]]*Table1[[#This Row],[Regular Hourly Wage]]</f>
        <v>0</v>
      </c>
      <c r="AC1133" s="41">
        <f>Table1[[#This Row],[OvertimeHours5]]*Table1[[#This Row],[Overtime Hourly Wage]]</f>
        <v>0</v>
      </c>
      <c r="AD1133" s="41">
        <f>Table1[[#This Row],[Holiday Hours7]]*Table1[[#This Row],[Holiday Hourly Wage]]</f>
        <v>0</v>
      </c>
      <c r="AE1133" s="41">
        <f>SUM(Table1[[#This Row],[Regular10]:[Holiday12]])</f>
        <v>0</v>
      </c>
      <c r="AF1133" s="41">
        <f>Table1[[#This Row],[Regular Hours3]]*Table1[[#This Row],[Regular Wage Cap]]</f>
        <v>0</v>
      </c>
      <c r="AG1133" s="41">
        <f>Table1[[#This Row],[OvertimeHours5]]*Table1[[#This Row],[Overtime Wage Cap]]</f>
        <v>0</v>
      </c>
      <c r="AH1133" s="41">
        <f>Table1[[#This Row],[Holiday Hours7]]*Table1[[#This Row],[Holiday Wage Cap]]</f>
        <v>0</v>
      </c>
      <c r="AI1133" s="41">
        <f>SUM(Table1[[#This Row],[Regular]:[Holiday]])</f>
        <v>0</v>
      </c>
      <c r="AJ1133" s="41">
        <f>IF(Table1[[#This Row],[Total]]=0,0,Table1[[#This Row],[Total2]]-Table1[[#This Row],[Total]])</f>
        <v>0</v>
      </c>
      <c r="AK1133" s="41">
        <f>Table1[[#This Row],[Difference]]*Table1[[#This Row],[DDS Funding Percent]]</f>
        <v>0</v>
      </c>
      <c r="AL1133" s="41">
        <f>IF(Table1[[#This Row],[Regular Hourly Wage]]&lt;&gt;0,Table1[[#This Row],[Regular Wage Cap]]-Table1[[#This Row],[Regular Hourly Wage]],0)</f>
        <v>0</v>
      </c>
      <c r="AM1133" s="38"/>
      <c r="AN1133" s="41">
        <f>Table1[[#This Row],[Wage Difference]]*Table1[[#This Row],[Post Wage Increase Time Off Accruals (Hours)]]</f>
        <v>0</v>
      </c>
      <c r="AO1133" s="41">
        <f>Table1[[#This Row],[Min Wage Time Off Accrual Expense]]*Table1[[#This Row],[DDS Funding Percent]]</f>
        <v>0</v>
      </c>
      <c r="AP1133" s="1"/>
      <c r="AQ1133" s="18"/>
    </row>
    <row r="1134" spans="3:43" x14ac:dyDescent="0.25">
      <c r="C1134" s="58"/>
      <c r="D1134" s="57"/>
      <c r="K1134" s="41">
        <f>SUM(Table1[[#This Row],[Regular Wages]],Table1[[#This Row],[OvertimeWages]],Table1[[#This Row],[Holiday Wages]],Table1[[#This Row],[Incentive Payments]])</f>
        <v>0</v>
      </c>
      <c r="L1134" s="38"/>
      <c r="M1134" s="38"/>
      <c r="N1134" s="38"/>
      <c r="O1134" s="38"/>
      <c r="P1134" s="38"/>
      <c r="Q1134" s="38"/>
      <c r="R1134" s="38"/>
      <c r="S1134" s="41">
        <f>SUM(Table1[[#This Row],[Regular Wages2]],Table1[[#This Row],[OvertimeWages4]],Table1[[#This Row],[Holiday Wages6]],Table1[[#This Row],[Incentive Payments8]])</f>
        <v>0</v>
      </c>
      <c r="T1134" s="41">
        <f>SUM(Table1[[#This Row],[Total Pre Min Wage Wages]],Table1[[#This Row],[Total After Min Wage Wages]])</f>
        <v>0</v>
      </c>
      <c r="U1134" s="41">
        <f>IFERROR(IF(OR(Table1[[#This Row],[Regular Hours]]=0,Table1[[#This Row],[Regular Hours]]=""),VLOOKUP(Table1[[#This Row],[Position Title]],startingWages!$A$2:$D$200,2, FALSE),Table1[[#This Row],[Regular Wages]]/Table1[[#This Row],[Regular Hours]]),0)</f>
        <v>0</v>
      </c>
      <c r="V1134" s="41">
        <f>IF(OR(Table1[[#This Row],[OvertimeHours]]="",Table1[[#This Row],[OvertimeHours]]=0),Table1[[#This Row],[Regular Hourly Wage]]*1.5,Table1[[#This Row],[OvertimeWages]]/Table1[[#This Row],[OvertimeHours]])</f>
        <v>0</v>
      </c>
      <c r="W1134" s="41">
        <f>IF(OR(Table1[[#This Row],[Holiday Hours]]="",Table1[[#This Row],[Holiday Hours]]=0),Table1[[#This Row],[Regular Hourly Wage]],Table1[[#This Row],[Holiday Wages]]/Table1[[#This Row],[Holiday Hours]])</f>
        <v>0</v>
      </c>
      <c r="X1134" s="41" t="str">
        <f>IF(Table1[[#This Row],[Regular Hourly Wage]]&lt;14.05,"$14.75",IF(Table1[[#This Row],[Regular Hourly Wage]]&lt;30,"5%","None"))</f>
        <v>$14.75</v>
      </c>
      <c r="Y1134" s="41">
        <f>IF(Table1[[#This Row],[Wage Category]]="5%",Table1[[#This Row],[Regular Hourly Wage]]*1.05,IF(Table1[[#This Row],[Wage Category]]="$14.75",14.75,Table1[[#This Row],[Regular Hourly Wage]]))</f>
        <v>14.75</v>
      </c>
      <c r="Z1134" s="41">
        <f>(1+IF(Table1[[#This Row],[Regular Hourly Wage]]=0,0.5,(Table1[[#This Row],[Overtime Hourly Wage]]-Table1[[#This Row],[Regular Hourly Wage]])/Table1[[#This Row],[Regular Hourly Wage]]))*Table1[[#This Row],[Regular Wage Cap]]</f>
        <v>22.125</v>
      </c>
      <c r="AA1134" s="41">
        <f>(1+IF(Table1[[#This Row],[Regular Hourly Wage]]=0,0,(Table1[[#This Row],[Holiday Hourly Wage]]-Table1[[#This Row],[Regular Hourly Wage]])/Table1[[#This Row],[Regular Hourly Wage]]))*Table1[[#This Row],[Regular Wage Cap]]</f>
        <v>14.75</v>
      </c>
      <c r="AB1134" s="41">
        <f>Table1[[#This Row],[Regular Hours3]]*Table1[[#This Row],[Regular Hourly Wage]]</f>
        <v>0</v>
      </c>
      <c r="AC1134" s="41">
        <f>Table1[[#This Row],[OvertimeHours5]]*Table1[[#This Row],[Overtime Hourly Wage]]</f>
        <v>0</v>
      </c>
      <c r="AD1134" s="41">
        <f>Table1[[#This Row],[Holiday Hours7]]*Table1[[#This Row],[Holiday Hourly Wage]]</f>
        <v>0</v>
      </c>
      <c r="AE1134" s="41">
        <f>SUM(Table1[[#This Row],[Regular10]:[Holiday12]])</f>
        <v>0</v>
      </c>
      <c r="AF1134" s="41">
        <f>Table1[[#This Row],[Regular Hours3]]*Table1[[#This Row],[Regular Wage Cap]]</f>
        <v>0</v>
      </c>
      <c r="AG1134" s="41">
        <f>Table1[[#This Row],[OvertimeHours5]]*Table1[[#This Row],[Overtime Wage Cap]]</f>
        <v>0</v>
      </c>
      <c r="AH1134" s="41">
        <f>Table1[[#This Row],[Holiday Hours7]]*Table1[[#This Row],[Holiday Wage Cap]]</f>
        <v>0</v>
      </c>
      <c r="AI1134" s="41">
        <f>SUM(Table1[[#This Row],[Regular]:[Holiday]])</f>
        <v>0</v>
      </c>
      <c r="AJ1134" s="41">
        <f>IF(Table1[[#This Row],[Total]]=0,0,Table1[[#This Row],[Total2]]-Table1[[#This Row],[Total]])</f>
        <v>0</v>
      </c>
      <c r="AK1134" s="41">
        <f>Table1[[#This Row],[Difference]]*Table1[[#This Row],[DDS Funding Percent]]</f>
        <v>0</v>
      </c>
      <c r="AL1134" s="41">
        <f>IF(Table1[[#This Row],[Regular Hourly Wage]]&lt;&gt;0,Table1[[#This Row],[Regular Wage Cap]]-Table1[[#This Row],[Regular Hourly Wage]],0)</f>
        <v>0</v>
      </c>
      <c r="AM1134" s="38"/>
      <c r="AN1134" s="41">
        <f>Table1[[#This Row],[Wage Difference]]*Table1[[#This Row],[Post Wage Increase Time Off Accruals (Hours)]]</f>
        <v>0</v>
      </c>
      <c r="AO1134" s="41">
        <f>Table1[[#This Row],[Min Wage Time Off Accrual Expense]]*Table1[[#This Row],[DDS Funding Percent]]</f>
        <v>0</v>
      </c>
      <c r="AP1134" s="1"/>
      <c r="AQ1134" s="18"/>
    </row>
    <row r="1135" spans="3:43" x14ac:dyDescent="0.25">
      <c r="C1135" s="58"/>
      <c r="D1135" s="57"/>
      <c r="K1135" s="41">
        <f>SUM(Table1[[#This Row],[Regular Wages]],Table1[[#This Row],[OvertimeWages]],Table1[[#This Row],[Holiday Wages]],Table1[[#This Row],[Incentive Payments]])</f>
        <v>0</v>
      </c>
      <c r="L1135" s="38"/>
      <c r="M1135" s="38"/>
      <c r="N1135" s="38"/>
      <c r="O1135" s="38"/>
      <c r="P1135" s="38"/>
      <c r="Q1135" s="38"/>
      <c r="R1135" s="38"/>
      <c r="S1135" s="41">
        <f>SUM(Table1[[#This Row],[Regular Wages2]],Table1[[#This Row],[OvertimeWages4]],Table1[[#This Row],[Holiday Wages6]],Table1[[#This Row],[Incentive Payments8]])</f>
        <v>0</v>
      </c>
      <c r="T1135" s="41">
        <f>SUM(Table1[[#This Row],[Total Pre Min Wage Wages]],Table1[[#This Row],[Total After Min Wage Wages]])</f>
        <v>0</v>
      </c>
      <c r="U1135" s="41">
        <f>IFERROR(IF(OR(Table1[[#This Row],[Regular Hours]]=0,Table1[[#This Row],[Regular Hours]]=""),VLOOKUP(Table1[[#This Row],[Position Title]],startingWages!$A$2:$D$200,2, FALSE),Table1[[#This Row],[Regular Wages]]/Table1[[#This Row],[Regular Hours]]),0)</f>
        <v>0</v>
      </c>
      <c r="V1135" s="41">
        <f>IF(OR(Table1[[#This Row],[OvertimeHours]]="",Table1[[#This Row],[OvertimeHours]]=0),Table1[[#This Row],[Regular Hourly Wage]]*1.5,Table1[[#This Row],[OvertimeWages]]/Table1[[#This Row],[OvertimeHours]])</f>
        <v>0</v>
      </c>
      <c r="W1135" s="41">
        <f>IF(OR(Table1[[#This Row],[Holiday Hours]]="",Table1[[#This Row],[Holiday Hours]]=0),Table1[[#This Row],[Regular Hourly Wage]],Table1[[#This Row],[Holiday Wages]]/Table1[[#This Row],[Holiday Hours]])</f>
        <v>0</v>
      </c>
      <c r="X1135" s="41" t="str">
        <f>IF(Table1[[#This Row],[Regular Hourly Wage]]&lt;14.05,"$14.75",IF(Table1[[#This Row],[Regular Hourly Wage]]&lt;30,"5%","None"))</f>
        <v>$14.75</v>
      </c>
      <c r="Y1135" s="41">
        <f>IF(Table1[[#This Row],[Wage Category]]="5%",Table1[[#This Row],[Regular Hourly Wage]]*1.05,IF(Table1[[#This Row],[Wage Category]]="$14.75",14.75,Table1[[#This Row],[Regular Hourly Wage]]))</f>
        <v>14.75</v>
      </c>
      <c r="Z1135" s="41">
        <f>(1+IF(Table1[[#This Row],[Regular Hourly Wage]]=0,0.5,(Table1[[#This Row],[Overtime Hourly Wage]]-Table1[[#This Row],[Regular Hourly Wage]])/Table1[[#This Row],[Regular Hourly Wage]]))*Table1[[#This Row],[Regular Wage Cap]]</f>
        <v>22.125</v>
      </c>
      <c r="AA1135" s="41">
        <f>(1+IF(Table1[[#This Row],[Regular Hourly Wage]]=0,0,(Table1[[#This Row],[Holiday Hourly Wage]]-Table1[[#This Row],[Regular Hourly Wage]])/Table1[[#This Row],[Regular Hourly Wage]]))*Table1[[#This Row],[Regular Wage Cap]]</f>
        <v>14.75</v>
      </c>
      <c r="AB1135" s="41">
        <f>Table1[[#This Row],[Regular Hours3]]*Table1[[#This Row],[Regular Hourly Wage]]</f>
        <v>0</v>
      </c>
      <c r="AC1135" s="41">
        <f>Table1[[#This Row],[OvertimeHours5]]*Table1[[#This Row],[Overtime Hourly Wage]]</f>
        <v>0</v>
      </c>
      <c r="AD1135" s="41">
        <f>Table1[[#This Row],[Holiday Hours7]]*Table1[[#This Row],[Holiday Hourly Wage]]</f>
        <v>0</v>
      </c>
      <c r="AE1135" s="41">
        <f>SUM(Table1[[#This Row],[Regular10]:[Holiday12]])</f>
        <v>0</v>
      </c>
      <c r="AF1135" s="41">
        <f>Table1[[#This Row],[Regular Hours3]]*Table1[[#This Row],[Regular Wage Cap]]</f>
        <v>0</v>
      </c>
      <c r="AG1135" s="41">
        <f>Table1[[#This Row],[OvertimeHours5]]*Table1[[#This Row],[Overtime Wage Cap]]</f>
        <v>0</v>
      </c>
      <c r="AH1135" s="41">
        <f>Table1[[#This Row],[Holiday Hours7]]*Table1[[#This Row],[Holiday Wage Cap]]</f>
        <v>0</v>
      </c>
      <c r="AI1135" s="41">
        <f>SUM(Table1[[#This Row],[Regular]:[Holiday]])</f>
        <v>0</v>
      </c>
      <c r="AJ1135" s="41">
        <f>IF(Table1[[#This Row],[Total]]=0,0,Table1[[#This Row],[Total2]]-Table1[[#This Row],[Total]])</f>
        <v>0</v>
      </c>
      <c r="AK1135" s="41">
        <f>Table1[[#This Row],[Difference]]*Table1[[#This Row],[DDS Funding Percent]]</f>
        <v>0</v>
      </c>
      <c r="AL1135" s="41">
        <f>IF(Table1[[#This Row],[Regular Hourly Wage]]&lt;&gt;0,Table1[[#This Row],[Regular Wage Cap]]-Table1[[#This Row],[Regular Hourly Wage]],0)</f>
        <v>0</v>
      </c>
      <c r="AM1135" s="38"/>
      <c r="AN1135" s="41">
        <f>Table1[[#This Row],[Wage Difference]]*Table1[[#This Row],[Post Wage Increase Time Off Accruals (Hours)]]</f>
        <v>0</v>
      </c>
      <c r="AO1135" s="41">
        <f>Table1[[#This Row],[Min Wage Time Off Accrual Expense]]*Table1[[#This Row],[DDS Funding Percent]]</f>
        <v>0</v>
      </c>
      <c r="AP1135" s="1"/>
      <c r="AQ1135" s="18"/>
    </row>
    <row r="1136" spans="3:43" x14ac:dyDescent="0.25">
      <c r="C1136" s="58"/>
      <c r="D1136" s="57"/>
      <c r="K1136" s="41">
        <f>SUM(Table1[[#This Row],[Regular Wages]],Table1[[#This Row],[OvertimeWages]],Table1[[#This Row],[Holiday Wages]],Table1[[#This Row],[Incentive Payments]])</f>
        <v>0</v>
      </c>
      <c r="L1136" s="38"/>
      <c r="M1136" s="38"/>
      <c r="N1136" s="38"/>
      <c r="O1136" s="38"/>
      <c r="P1136" s="38"/>
      <c r="Q1136" s="38"/>
      <c r="R1136" s="38"/>
      <c r="S1136" s="41">
        <f>SUM(Table1[[#This Row],[Regular Wages2]],Table1[[#This Row],[OvertimeWages4]],Table1[[#This Row],[Holiday Wages6]],Table1[[#This Row],[Incentive Payments8]])</f>
        <v>0</v>
      </c>
      <c r="T1136" s="41">
        <f>SUM(Table1[[#This Row],[Total Pre Min Wage Wages]],Table1[[#This Row],[Total After Min Wage Wages]])</f>
        <v>0</v>
      </c>
      <c r="U1136" s="41">
        <f>IFERROR(IF(OR(Table1[[#This Row],[Regular Hours]]=0,Table1[[#This Row],[Regular Hours]]=""),VLOOKUP(Table1[[#This Row],[Position Title]],startingWages!$A$2:$D$200,2, FALSE),Table1[[#This Row],[Regular Wages]]/Table1[[#This Row],[Regular Hours]]),0)</f>
        <v>0</v>
      </c>
      <c r="V1136" s="41">
        <f>IF(OR(Table1[[#This Row],[OvertimeHours]]="",Table1[[#This Row],[OvertimeHours]]=0),Table1[[#This Row],[Regular Hourly Wage]]*1.5,Table1[[#This Row],[OvertimeWages]]/Table1[[#This Row],[OvertimeHours]])</f>
        <v>0</v>
      </c>
      <c r="W1136" s="41">
        <f>IF(OR(Table1[[#This Row],[Holiday Hours]]="",Table1[[#This Row],[Holiday Hours]]=0),Table1[[#This Row],[Regular Hourly Wage]],Table1[[#This Row],[Holiday Wages]]/Table1[[#This Row],[Holiday Hours]])</f>
        <v>0</v>
      </c>
      <c r="X1136" s="41" t="str">
        <f>IF(Table1[[#This Row],[Regular Hourly Wage]]&lt;14.05,"$14.75",IF(Table1[[#This Row],[Regular Hourly Wage]]&lt;30,"5%","None"))</f>
        <v>$14.75</v>
      </c>
      <c r="Y1136" s="41">
        <f>IF(Table1[[#This Row],[Wage Category]]="5%",Table1[[#This Row],[Regular Hourly Wage]]*1.05,IF(Table1[[#This Row],[Wage Category]]="$14.75",14.75,Table1[[#This Row],[Regular Hourly Wage]]))</f>
        <v>14.75</v>
      </c>
      <c r="Z1136" s="41">
        <f>(1+IF(Table1[[#This Row],[Regular Hourly Wage]]=0,0.5,(Table1[[#This Row],[Overtime Hourly Wage]]-Table1[[#This Row],[Regular Hourly Wage]])/Table1[[#This Row],[Regular Hourly Wage]]))*Table1[[#This Row],[Regular Wage Cap]]</f>
        <v>22.125</v>
      </c>
      <c r="AA1136" s="41">
        <f>(1+IF(Table1[[#This Row],[Regular Hourly Wage]]=0,0,(Table1[[#This Row],[Holiday Hourly Wage]]-Table1[[#This Row],[Regular Hourly Wage]])/Table1[[#This Row],[Regular Hourly Wage]]))*Table1[[#This Row],[Regular Wage Cap]]</f>
        <v>14.75</v>
      </c>
      <c r="AB1136" s="41">
        <f>Table1[[#This Row],[Regular Hours3]]*Table1[[#This Row],[Regular Hourly Wage]]</f>
        <v>0</v>
      </c>
      <c r="AC1136" s="41">
        <f>Table1[[#This Row],[OvertimeHours5]]*Table1[[#This Row],[Overtime Hourly Wage]]</f>
        <v>0</v>
      </c>
      <c r="AD1136" s="41">
        <f>Table1[[#This Row],[Holiday Hours7]]*Table1[[#This Row],[Holiday Hourly Wage]]</f>
        <v>0</v>
      </c>
      <c r="AE1136" s="41">
        <f>SUM(Table1[[#This Row],[Regular10]:[Holiday12]])</f>
        <v>0</v>
      </c>
      <c r="AF1136" s="41">
        <f>Table1[[#This Row],[Regular Hours3]]*Table1[[#This Row],[Regular Wage Cap]]</f>
        <v>0</v>
      </c>
      <c r="AG1136" s="41">
        <f>Table1[[#This Row],[OvertimeHours5]]*Table1[[#This Row],[Overtime Wage Cap]]</f>
        <v>0</v>
      </c>
      <c r="AH1136" s="41">
        <f>Table1[[#This Row],[Holiday Hours7]]*Table1[[#This Row],[Holiday Wage Cap]]</f>
        <v>0</v>
      </c>
      <c r="AI1136" s="41">
        <f>SUM(Table1[[#This Row],[Regular]:[Holiday]])</f>
        <v>0</v>
      </c>
      <c r="AJ1136" s="41">
        <f>IF(Table1[[#This Row],[Total]]=0,0,Table1[[#This Row],[Total2]]-Table1[[#This Row],[Total]])</f>
        <v>0</v>
      </c>
      <c r="AK1136" s="41">
        <f>Table1[[#This Row],[Difference]]*Table1[[#This Row],[DDS Funding Percent]]</f>
        <v>0</v>
      </c>
      <c r="AL1136" s="41">
        <f>IF(Table1[[#This Row],[Regular Hourly Wage]]&lt;&gt;0,Table1[[#This Row],[Regular Wage Cap]]-Table1[[#This Row],[Regular Hourly Wage]],0)</f>
        <v>0</v>
      </c>
      <c r="AM1136" s="38"/>
      <c r="AN1136" s="41">
        <f>Table1[[#This Row],[Wage Difference]]*Table1[[#This Row],[Post Wage Increase Time Off Accruals (Hours)]]</f>
        <v>0</v>
      </c>
      <c r="AO1136" s="41">
        <f>Table1[[#This Row],[Min Wage Time Off Accrual Expense]]*Table1[[#This Row],[DDS Funding Percent]]</f>
        <v>0</v>
      </c>
      <c r="AP1136" s="1"/>
      <c r="AQ1136" s="18"/>
    </row>
    <row r="1137" spans="3:43" x14ac:dyDescent="0.25">
      <c r="C1137" s="58"/>
      <c r="D1137" s="57"/>
      <c r="K1137" s="41">
        <f>SUM(Table1[[#This Row],[Regular Wages]],Table1[[#This Row],[OvertimeWages]],Table1[[#This Row],[Holiday Wages]],Table1[[#This Row],[Incentive Payments]])</f>
        <v>0</v>
      </c>
      <c r="L1137" s="38"/>
      <c r="M1137" s="38"/>
      <c r="N1137" s="38"/>
      <c r="O1137" s="38"/>
      <c r="P1137" s="38"/>
      <c r="Q1137" s="38"/>
      <c r="R1137" s="38"/>
      <c r="S1137" s="41">
        <f>SUM(Table1[[#This Row],[Regular Wages2]],Table1[[#This Row],[OvertimeWages4]],Table1[[#This Row],[Holiday Wages6]],Table1[[#This Row],[Incentive Payments8]])</f>
        <v>0</v>
      </c>
      <c r="T1137" s="41">
        <f>SUM(Table1[[#This Row],[Total Pre Min Wage Wages]],Table1[[#This Row],[Total After Min Wage Wages]])</f>
        <v>0</v>
      </c>
      <c r="U1137" s="41">
        <f>IFERROR(IF(OR(Table1[[#This Row],[Regular Hours]]=0,Table1[[#This Row],[Regular Hours]]=""),VLOOKUP(Table1[[#This Row],[Position Title]],startingWages!$A$2:$D$200,2, FALSE),Table1[[#This Row],[Regular Wages]]/Table1[[#This Row],[Regular Hours]]),0)</f>
        <v>0</v>
      </c>
      <c r="V1137" s="41">
        <f>IF(OR(Table1[[#This Row],[OvertimeHours]]="",Table1[[#This Row],[OvertimeHours]]=0),Table1[[#This Row],[Regular Hourly Wage]]*1.5,Table1[[#This Row],[OvertimeWages]]/Table1[[#This Row],[OvertimeHours]])</f>
        <v>0</v>
      </c>
      <c r="W1137" s="41">
        <f>IF(OR(Table1[[#This Row],[Holiday Hours]]="",Table1[[#This Row],[Holiday Hours]]=0),Table1[[#This Row],[Regular Hourly Wage]],Table1[[#This Row],[Holiday Wages]]/Table1[[#This Row],[Holiday Hours]])</f>
        <v>0</v>
      </c>
      <c r="X1137" s="41" t="str">
        <f>IF(Table1[[#This Row],[Regular Hourly Wage]]&lt;14.05,"$14.75",IF(Table1[[#This Row],[Regular Hourly Wage]]&lt;30,"5%","None"))</f>
        <v>$14.75</v>
      </c>
      <c r="Y1137" s="41">
        <f>IF(Table1[[#This Row],[Wage Category]]="5%",Table1[[#This Row],[Regular Hourly Wage]]*1.05,IF(Table1[[#This Row],[Wage Category]]="$14.75",14.75,Table1[[#This Row],[Regular Hourly Wage]]))</f>
        <v>14.75</v>
      </c>
      <c r="Z1137" s="41">
        <f>(1+IF(Table1[[#This Row],[Regular Hourly Wage]]=0,0.5,(Table1[[#This Row],[Overtime Hourly Wage]]-Table1[[#This Row],[Regular Hourly Wage]])/Table1[[#This Row],[Regular Hourly Wage]]))*Table1[[#This Row],[Regular Wage Cap]]</f>
        <v>22.125</v>
      </c>
      <c r="AA1137" s="41">
        <f>(1+IF(Table1[[#This Row],[Regular Hourly Wage]]=0,0,(Table1[[#This Row],[Holiday Hourly Wage]]-Table1[[#This Row],[Regular Hourly Wage]])/Table1[[#This Row],[Regular Hourly Wage]]))*Table1[[#This Row],[Regular Wage Cap]]</f>
        <v>14.75</v>
      </c>
      <c r="AB1137" s="41">
        <f>Table1[[#This Row],[Regular Hours3]]*Table1[[#This Row],[Regular Hourly Wage]]</f>
        <v>0</v>
      </c>
      <c r="AC1137" s="41">
        <f>Table1[[#This Row],[OvertimeHours5]]*Table1[[#This Row],[Overtime Hourly Wage]]</f>
        <v>0</v>
      </c>
      <c r="AD1137" s="41">
        <f>Table1[[#This Row],[Holiday Hours7]]*Table1[[#This Row],[Holiday Hourly Wage]]</f>
        <v>0</v>
      </c>
      <c r="AE1137" s="41">
        <f>SUM(Table1[[#This Row],[Regular10]:[Holiday12]])</f>
        <v>0</v>
      </c>
      <c r="AF1137" s="41">
        <f>Table1[[#This Row],[Regular Hours3]]*Table1[[#This Row],[Regular Wage Cap]]</f>
        <v>0</v>
      </c>
      <c r="AG1137" s="41">
        <f>Table1[[#This Row],[OvertimeHours5]]*Table1[[#This Row],[Overtime Wage Cap]]</f>
        <v>0</v>
      </c>
      <c r="AH1137" s="41">
        <f>Table1[[#This Row],[Holiday Hours7]]*Table1[[#This Row],[Holiday Wage Cap]]</f>
        <v>0</v>
      </c>
      <c r="AI1137" s="41">
        <f>SUM(Table1[[#This Row],[Regular]:[Holiday]])</f>
        <v>0</v>
      </c>
      <c r="AJ1137" s="41">
        <f>IF(Table1[[#This Row],[Total]]=0,0,Table1[[#This Row],[Total2]]-Table1[[#This Row],[Total]])</f>
        <v>0</v>
      </c>
      <c r="AK1137" s="41">
        <f>Table1[[#This Row],[Difference]]*Table1[[#This Row],[DDS Funding Percent]]</f>
        <v>0</v>
      </c>
      <c r="AL1137" s="41">
        <f>IF(Table1[[#This Row],[Regular Hourly Wage]]&lt;&gt;0,Table1[[#This Row],[Regular Wage Cap]]-Table1[[#This Row],[Regular Hourly Wage]],0)</f>
        <v>0</v>
      </c>
      <c r="AM1137" s="38"/>
      <c r="AN1137" s="41">
        <f>Table1[[#This Row],[Wage Difference]]*Table1[[#This Row],[Post Wage Increase Time Off Accruals (Hours)]]</f>
        <v>0</v>
      </c>
      <c r="AO1137" s="41">
        <f>Table1[[#This Row],[Min Wage Time Off Accrual Expense]]*Table1[[#This Row],[DDS Funding Percent]]</f>
        <v>0</v>
      </c>
      <c r="AP1137" s="1"/>
      <c r="AQ1137" s="18"/>
    </row>
    <row r="1138" spans="3:43" x14ac:dyDescent="0.25">
      <c r="C1138" s="58"/>
      <c r="D1138" s="57"/>
      <c r="K1138" s="41">
        <f>SUM(Table1[[#This Row],[Regular Wages]],Table1[[#This Row],[OvertimeWages]],Table1[[#This Row],[Holiday Wages]],Table1[[#This Row],[Incentive Payments]])</f>
        <v>0</v>
      </c>
      <c r="L1138" s="38"/>
      <c r="M1138" s="38"/>
      <c r="N1138" s="38"/>
      <c r="O1138" s="38"/>
      <c r="P1138" s="38"/>
      <c r="Q1138" s="38"/>
      <c r="R1138" s="38"/>
      <c r="S1138" s="41">
        <f>SUM(Table1[[#This Row],[Regular Wages2]],Table1[[#This Row],[OvertimeWages4]],Table1[[#This Row],[Holiday Wages6]],Table1[[#This Row],[Incentive Payments8]])</f>
        <v>0</v>
      </c>
      <c r="T1138" s="41">
        <f>SUM(Table1[[#This Row],[Total Pre Min Wage Wages]],Table1[[#This Row],[Total After Min Wage Wages]])</f>
        <v>0</v>
      </c>
      <c r="U1138" s="41">
        <f>IFERROR(IF(OR(Table1[[#This Row],[Regular Hours]]=0,Table1[[#This Row],[Regular Hours]]=""),VLOOKUP(Table1[[#This Row],[Position Title]],startingWages!$A$2:$D$200,2, FALSE),Table1[[#This Row],[Regular Wages]]/Table1[[#This Row],[Regular Hours]]),0)</f>
        <v>0</v>
      </c>
      <c r="V1138" s="41">
        <f>IF(OR(Table1[[#This Row],[OvertimeHours]]="",Table1[[#This Row],[OvertimeHours]]=0),Table1[[#This Row],[Regular Hourly Wage]]*1.5,Table1[[#This Row],[OvertimeWages]]/Table1[[#This Row],[OvertimeHours]])</f>
        <v>0</v>
      </c>
      <c r="W1138" s="41">
        <f>IF(OR(Table1[[#This Row],[Holiday Hours]]="",Table1[[#This Row],[Holiday Hours]]=0),Table1[[#This Row],[Regular Hourly Wage]],Table1[[#This Row],[Holiday Wages]]/Table1[[#This Row],[Holiday Hours]])</f>
        <v>0</v>
      </c>
      <c r="X1138" s="41" t="str">
        <f>IF(Table1[[#This Row],[Regular Hourly Wage]]&lt;14.05,"$14.75",IF(Table1[[#This Row],[Regular Hourly Wage]]&lt;30,"5%","None"))</f>
        <v>$14.75</v>
      </c>
      <c r="Y1138" s="41">
        <f>IF(Table1[[#This Row],[Wage Category]]="5%",Table1[[#This Row],[Regular Hourly Wage]]*1.05,IF(Table1[[#This Row],[Wage Category]]="$14.75",14.75,Table1[[#This Row],[Regular Hourly Wage]]))</f>
        <v>14.75</v>
      </c>
      <c r="Z1138" s="41">
        <f>(1+IF(Table1[[#This Row],[Regular Hourly Wage]]=0,0.5,(Table1[[#This Row],[Overtime Hourly Wage]]-Table1[[#This Row],[Regular Hourly Wage]])/Table1[[#This Row],[Regular Hourly Wage]]))*Table1[[#This Row],[Regular Wage Cap]]</f>
        <v>22.125</v>
      </c>
      <c r="AA1138" s="41">
        <f>(1+IF(Table1[[#This Row],[Regular Hourly Wage]]=0,0,(Table1[[#This Row],[Holiday Hourly Wage]]-Table1[[#This Row],[Regular Hourly Wage]])/Table1[[#This Row],[Regular Hourly Wage]]))*Table1[[#This Row],[Regular Wage Cap]]</f>
        <v>14.75</v>
      </c>
      <c r="AB1138" s="41">
        <f>Table1[[#This Row],[Regular Hours3]]*Table1[[#This Row],[Regular Hourly Wage]]</f>
        <v>0</v>
      </c>
      <c r="AC1138" s="41">
        <f>Table1[[#This Row],[OvertimeHours5]]*Table1[[#This Row],[Overtime Hourly Wage]]</f>
        <v>0</v>
      </c>
      <c r="AD1138" s="41">
        <f>Table1[[#This Row],[Holiday Hours7]]*Table1[[#This Row],[Holiday Hourly Wage]]</f>
        <v>0</v>
      </c>
      <c r="AE1138" s="41">
        <f>SUM(Table1[[#This Row],[Regular10]:[Holiday12]])</f>
        <v>0</v>
      </c>
      <c r="AF1138" s="41">
        <f>Table1[[#This Row],[Regular Hours3]]*Table1[[#This Row],[Regular Wage Cap]]</f>
        <v>0</v>
      </c>
      <c r="AG1138" s="41">
        <f>Table1[[#This Row],[OvertimeHours5]]*Table1[[#This Row],[Overtime Wage Cap]]</f>
        <v>0</v>
      </c>
      <c r="AH1138" s="41">
        <f>Table1[[#This Row],[Holiday Hours7]]*Table1[[#This Row],[Holiday Wage Cap]]</f>
        <v>0</v>
      </c>
      <c r="AI1138" s="41">
        <f>SUM(Table1[[#This Row],[Regular]:[Holiday]])</f>
        <v>0</v>
      </c>
      <c r="AJ1138" s="41">
        <f>IF(Table1[[#This Row],[Total]]=0,0,Table1[[#This Row],[Total2]]-Table1[[#This Row],[Total]])</f>
        <v>0</v>
      </c>
      <c r="AK1138" s="41">
        <f>Table1[[#This Row],[Difference]]*Table1[[#This Row],[DDS Funding Percent]]</f>
        <v>0</v>
      </c>
      <c r="AL1138" s="41">
        <f>IF(Table1[[#This Row],[Regular Hourly Wage]]&lt;&gt;0,Table1[[#This Row],[Regular Wage Cap]]-Table1[[#This Row],[Regular Hourly Wage]],0)</f>
        <v>0</v>
      </c>
      <c r="AM1138" s="38"/>
      <c r="AN1138" s="41">
        <f>Table1[[#This Row],[Wage Difference]]*Table1[[#This Row],[Post Wage Increase Time Off Accruals (Hours)]]</f>
        <v>0</v>
      </c>
      <c r="AO1138" s="41">
        <f>Table1[[#This Row],[Min Wage Time Off Accrual Expense]]*Table1[[#This Row],[DDS Funding Percent]]</f>
        <v>0</v>
      </c>
      <c r="AP1138" s="1"/>
      <c r="AQ1138" s="18"/>
    </row>
    <row r="1139" spans="3:43" x14ac:dyDescent="0.25">
      <c r="C1139" s="58"/>
      <c r="D1139" s="57"/>
      <c r="K1139" s="41">
        <f>SUM(Table1[[#This Row],[Regular Wages]],Table1[[#This Row],[OvertimeWages]],Table1[[#This Row],[Holiday Wages]],Table1[[#This Row],[Incentive Payments]])</f>
        <v>0</v>
      </c>
      <c r="L1139" s="38"/>
      <c r="M1139" s="38"/>
      <c r="N1139" s="38"/>
      <c r="O1139" s="38"/>
      <c r="P1139" s="38"/>
      <c r="Q1139" s="38"/>
      <c r="R1139" s="38"/>
      <c r="S1139" s="41">
        <f>SUM(Table1[[#This Row],[Regular Wages2]],Table1[[#This Row],[OvertimeWages4]],Table1[[#This Row],[Holiday Wages6]],Table1[[#This Row],[Incentive Payments8]])</f>
        <v>0</v>
      </c>
      <c r="T1139" s="41">
        <f>SUM(Table1[[#This Row],[Total Pre Min Wage Wages]],Table1[[#This Row],[Total After Min Wage Wages]])</f>
        <v>0</v>
      </c>
      <c r="U1139" s="41">
        <f>IFERROR(IF(OR(Table1[[#This Row],[Regular Hours]]=0,Table1[[#This Row],[Regular Hours]]=""),VLOOKUP(Table1[[#This Row],[Position Title]],startingWages!$A$2:$D$200,2, FALSE),Table1[[#This Row],[Regular Wages]]/Table1[[#This Row],[Regular Hours]]),0)</f>
        <v>0</v>
      </c>
      <c r="V1139" s="41">
        <f>IF(OR(Table1[[#This Row],[OvertimeHours]]="",Table1[[#This Row],[OvertimeHours]]=0),Table1[[#This Row],[Regular Hourly Wage]]*1.5,Table1[[#This Row],[OvertimeWages]]/Table1[[#This Row],[OvertimeHours]])</f>
        <v>0</v>
      </c>
      <c r="W1139" s="41">
        <f>IF(OR(Table1[[#This Row],[Holiday Hours]]="",Table1[[#This Row],[Holiday Hours]]=0),Table1[[#This Row],[Regular Hourly Wage]],Table1[[#This Row],[Holiday Wages]]/Table1[[#This Row],[Holiday Hours]])</f>
        <v>0</v>
      </c>
      <c r="X1139" s="41" t="str">
        <f>IF(Table1[[#This Row],[Regular Hourly Wage]]&lt;14.05,"$14.75",IF(Table1[[#This Row],[Regular Hourly Wage]]&lt;30,"5%","None"))</f>
        <v>$14.75</v>
      </c>
      <c r="Y1139" s="41">
        <f>IF(Table1[[#This Row],[Wage Category]]="5%",Table1[[#This Row],[Regular Hourly Wage]]*1.05,IF(Table1[[#This Row],[Wage Category]]="$14.75",14.75,Table1[[#This Row],[Regular Hourly Wage]]))</f>
        <v>14.75</v>
      </c>
      <c r="Z1139" s="41">
        <f>(1+IF(Table1[[#This Row],[Regular Hourly Wage]]=0,0.5,(Table1[[#This Row],[Overtime Hourly Wage]]-Table1[[#This Row],[Regular Hourly Wage]])/Table1[[#This Row],[Regular Hourly Wage]]))*Table1[[#This Row],[Regular Wage Cap]]</f>
        <v>22.125</v>
      </c>
      <c r="AA1139" s="41">
        <f>(1+IF(Table1[[#This Row],[Regular Hourly Wage]]=0,0,(Table1[[#This Row],[Holiday Hourly Wage]]-Table1[[#This Row],[Regular Hourly Wage]])/Table1[[#This Row],[Regular Hourly Wage]]))*Table1[[#This Row],[Regular Wage Cap]]</f>
        <v>14.75</v>
      </c>
      <c r="AB1139" s="41">
        <f>Table1[[#This Row],[Regular Hours3]]*Table1[[#This Row],[Regular Hourly Wage]]</f>
        <v>0</v>
      </c>
      <c r="AC1139" s="41">
        <f>Table1[[#This Row],[OvertimeHours5]]*Table1[[#This Row],[Overtime Hourly Wage]]</f>
        <v>0</v>
      </c>
      <c r="AD1139" s="41">
        <f>Table1[[#This Row],[Holiday Hours7]]*Table1[[#This Row],[Holiday Hourly Wage]]</f>
        <v>0</v>
      </c>
      <c r="AE1139" s="41">
        <f>SUM(Table1[[#This Row],[Regular10]:[Holiday12]])</f>
        <v>0</v>
      </c>
      <c r="AF1139" s="41">
        <f>Table1[[#This Row],[Regular Hours3]]*Table1[[#This Row],[Regular Wage Cap]]</f>
        <v>0</v>
      </c>
      <c r="AG1139" s="41">
        <f>Table1[[#This Row],[OvertimeHours5]]*Table1[[#This Row],[Overtime Wage Cap]]</f>
        <v>0</v>
      </c>
      <c r="AH1139" s="41">
        <f>Table1[[#This Row],[Holiday Hours7]]*Table1[[#This Row],[Holiday Wage Cap]]</f>
        <v>0</v>
      </c>
      <c r="AI1139" s="41">
        <f>SUM(Table1[[#This Row],[Regular]:[Holiday]])</f>
        <v>0</v>
      </c>
      <c r="AJ1139" s="41">
        <f>IF(Table1[[#This Row],[Total]]=0,0,Table1[[#This Row],[Total2]]-Table1[[#This Row],[Total]])</f>
        <v>0</v>
      </c>
      <c r="AK1139" s="41">
        <f>Table1[[#This Row],[Difference]]*Table1[[#This Row],[DDS Funding Percent]]</f>
        <v>0</v>
      </c>
      <c r="AL1139" s="41">
        <f>IF(Table1[[#This Row],[Regular Hourly Wage]]&lt;&gt;0,Table1[[#This Row],[Regular Wage Cap]]-Table1[[#This Row],[Regular Hourly Wage]],0)</f>
        <v>0</v>
      </c>
      <c r="AM1139" s="38"/>
      <c r="AN1139" s="41">
        <f>Table1[[#This Row],[Wage Difference]]*Table1[[#This Row],[Post Wage Increase Time Off Accruals (Hours)]]</f>
        <v>0</v>
      </c>
      <c r="AO1139" s="41">
        <f>Table1[[#This Row],[Min Wage Time Off Accrual Expense]]*Table1[[#This Row],[DDS Funding Percent]]</f>
        <v>0</v>
      </c>
      <c r="AP1139" s="1"/>
      <c r="AQ1139" s="18"/>
    </row>
    <row r="1140" spans="3:43" x14ac:dyDescent="0.25">
      <c r="C1140" s="58"/>
      <c r="D1140" s="57"/>
      <c r="K1140" s="41">
        <f>SUM(Table1[[#This Row],[Regular Wages]],Table1[[#This Row],[OvertimeWages]],Table1[[#This Row],[Holiday Wages]],Table1[[#This Row],[Incentive Payments]])</f>
        <v>0</v>
      </c>
      <c r="L1140" s="38"/>
      <c r="M1140" s="38"/>
      <c r="N1140" s="38"/>
      <c r="O1140" s="38"/>
      <c r="P1140" s="38"/>
      <c r="Q1140" s="38"/>
      <c r="R1140" s="38"/>
      <c r="S1140" s="41">
        <f>SUM(Table1[[#This Row],[Regular Wages2]],Table1[[#This Row],[OvertimeWages4]],Table1[[#This Row],[Holiday Wages6]],Table1[[#This Row],[Incentive Payments8]])</f>
        <v>0</v>
      </c>
      <c r="T1140" s="41">
        <f>SUM(Table1[[#This Row],[Total Pre Min Wage Wages]],Table1[[#This Row],[Total After Min Wage Wages]])</f>
        <v>0</v>
      </c>
      <c r="U1140" s="41">
        <f>IFERROR(IF(OR(Table1[[#This Row],[Regular Hours]]=0,Table1[[#This Row],[Regular Hours]]=""),VLOOKUP(Table1[[#This Row],[Position Title]],startingWages!$A$2:$D$200,2, FALSE),Table1[[#This Row],[Regular Wages]]/Table1[[#This Row],[Regular Hours]]),0)</f>
        <v>0</v>
      </c>
      <c r="V1140" s="41">
        <f>IF(OR(Table1[[#This Row],[OvertimeHours]]="",Table1[[#This Row],[OvertimeHours]]=0),Table1[[#This Row],[Regular Hourly Wage]]*1.5,Table1[[#This Row],[OvertimeWages]]/Table1[[#This Row],[OvertimeHours]])</f>
        <v>0</v>
      </c>
      <c r="W1140" s="41">
        <f>IF(OR(Table1[[#This Row],[Holiday Hours]]="",Table1[[#This Row],[Holiday Hours]]=0),Table1[[#This Row],[Regular Hourly Wage]],Table1[[#This Row],[Holiday Wages]]/Table1[[#This Row],[Holiday Hours]])</f>
        <v>0</v>
      </c>
      <c r="X1140" s="41" t="str">
        <f>IF(Table1[[#This Row],[Regular Hourly Wage]]&lt;14.05,"$14.75",IF(Table1[[#This Row],[Regular Hourly Wage]]&lt;30,"5%","None"))</f>
        <v>$14.75</v>
      </c>
      <c r="Y1140" s="41">
        <f>IF(Table1[[#This Row],[Wage Category]]="5%",Table1[[#This Row],[Regular Hourly Wage]]*1.05,IF(Table1[[#This Row],[Wage Category]]="$14.75",14.75,Table1[[#This Row],[Regular Hourly Wage]]))</f>
        <v>14.75</v>
      </c>
      <c r="Z1140" s="41">
        <f>(1+IF(Table1[[#This Row],[Regular Hourly Wage]]=0,0.5,(Table1[[#This Row],[Overtime Hourly Wage]]-Table1[[#This Row],[Regular Hourly Wage]])/Table1[[#This Row],[Regular Hourly Wage]]))*Table1[[#This Row],[Regular Wage Cap]]</f>
        <v>22.125</v>
      </c>
      <c r="AA1140" s="41">
        <f>(1+IF(Table1[[#This Row],[Regular Hourly Wage]]=0,0,(Table1[[#This Row],[Holiday Hourly Wage]]-Table1[[#This Row],[Regular Hourly Wage]])/Table1[[#This Row],[Regular Hourly Wage]]))*Table1[[#This Row],[Regular Wage Cap]]</f>
        <v>14.75</v>
      </c>
      <c r="AB1140" s="41">
        <f>Table1[[#This Row],[Regular Hours3]]*Table1[[#This Row],[Regular Hourly Wage]]</f>
        <v>0</v>
      </c>
      <c r="AC1140" s="41">
        <f>Table1[[#This Row],[OvertimeHours5]]*Table1[[#This Row],[Overtime Hourly Wage]]</f>
        <v>0</v>
      </c>
      <c r="AD1140" s="41">
        <f>Table1[[#This Row],[Holiday Hours7]]*Table1[[#This Row],[Holiday Hourly Wage]]</f>
        <v>0</v>
      </c>
      <c r="AE1140" s="41">
        <f>SUM(Table1[[#This Row],[Regular10]:[Holiday12]])</f>
        <v>0</v>
      </c>
      <c r="AF1140" s="41">
        <f>Table1[[#This Row],[Regular Hours3]]*Table1[[#This Row],[Regular Wage Cap]]</f>
        <v>0</v>
      </c>
      <c r="AG1140" s="41">
        <f>Table1[[#This Row],[OvertimeHours5]]*Table1[[#This Row],[Overtime Wage Cap]]</f>
        <v>0</v>
      </c>
      <c r="AH1140" s="41">
        <f>Table1[[#This Row],[Holiday Hours7]]*Table1[[#This Row],[Holiday Wage Cap]]</f>
        <v>0</v>
      </c>
      <c r="AI1140" s="41">
        <f>SUM(Table1[[#This Row],[Regular]:[Holiday]])</f>
        <v>0</v>
      </c>
      <c r="AJ1140" s="41">
        <f>IF(Table1[[#This Row],[Total]]=0,0,Table1[[#This Row],[Total2]]-Table1[[#This Row],[Total]])</f>
        <v>0</v>
      </c>
      <c r="AK1140" s="41">
        <f>Table1[[#This Row],[Difference]]*Table1[[#This Row],[DDS Funding Percent]]</f>
        <v>0</v>
      </c>
      <c r="AL1140" s="41">
        <f>IF(Table1[[#This Row],[Regular Hourly Wage]]&lt;&gt;0,Table1[[#This Row],[Regular Wage Cap]]-Table1[[#This Row],[Regular Hourly Wage]],0)</f>
        <v>0</v>
      </c>
      <c r="AM1140" s="38"/>
      <c r="AN1140" s="41">
        <f>Table1[[#This Row],[Wage Difference]]*Table1[[#This Row],[Post Wage Increase Time Off Accruals (Hours)]]</f>
        <v>0</v>
      </c>
      <c r="AO1140" s="41">
        <f>Table1[[#This Row],[Min Wage Time Off Accrual Expense]]*Table1[[#This Row],[DDS Funding Percent]]</f>
        <v>0</v>
      </c>
      <c r="AP1140" s="1"/>
      <c r="AQ1140" s="18"/>
    </row>
    <row r="1141" spans="3:43" x14ac:dyDescent="0.25">
      <c r="C1141" s="58"/>
      <c r="D1141" s="57"/>
      <c r="K1141" s="41">
        <f>SUM(Table1[[#This Row],[Regular Wages]],Table1[[#This Row],[OvertimeWages]],Table1[[#This Row],[Holiday Wages]],Table1[[#This Row],[Incentive Payments]])</f>
        <v>0</v>
      </c>
      <c r="L1141" s="38"/>
      <c r="M1141" s="38"/>
      <c r="N1141" s="38"/>
      <c r="O1141" s="38"/>
      <c r="P1141" s="38"/>
      <c r="Q1141" s="38"/>
      <c r="R1141" s="38"/>
      <c r="S1141" s="41">
        <f>SUM(Table1[[#This Row],[Regular Wages2]],Table1[[#This Row],[OvertimeWages4]],Table1[[#This Row],[Holiday Wages6]],Table1[[#This Row],[Incentive Payments8]])</f>
        <v>0</v>
      </c>
      <c r="T1141" s="41">
        <f>SUM(Table1[[#This Row],[Total Pre Min Wage Wages]],Table1[[#This Row],[Total After Min Wage Wages]])</f>
        <v>0</v>
      </c>
      <c r="U1141" s="41">
        <f>IFERROR(IF(OR(Table1[[#This Row],[Regular Hours]]=0,Table1[[#This Row],[Regular Hours]]=""),VLOOKUP(Table1[[#This Row],[Position Title]],startingWages!$A$2:$D$200,2, FALSE),Table1[[#This Row],[Regular Wages]]/Table1[[#This Row],[Regular Hours]]),0)</f>
        <v>0</v>
      </c>
      <c r="V1141" s="41">
        <f>IF(OR(Table1[[#This Row],[OvertimeHours]]="",Table1[[#This Row],[OvertimeHours]]=0),Table1[[#This Row],[Regular Hourly Wage]]*1.5,Table1[[#This Row],[OvertimeWages]]/Table1[[#This Row],[OvertimeHours]])</f>
        <v>0</v>
      </c>
      <c r="W1141" s="41">
        <f>IF(OR(Table1[[#This Row],[Holiday Hours]]="",Table1[[#This Row],[Holiday Hours]]=0),Table1[[#This Row],[Regular Hourly Wage]],Table1[[#This Row],[Holiday Wages]]/Table1[[#This Row],[Holiday Hours]])</f>
        <v>0</v>
      </c>
      <c r="X1141" s="41" t="str">
        <f>IF(Table1[[#This Row],[Regular Hourly Wage]]&lt;14.05,"$14.75",IF(Table1[[#This Row],[Regular Hourly Wage]]&lt;30,"5%","None"))</f>
        <v>$14.75</v>
      </c>
      <c r="Y1141" s="41">
        <f>IF(Table1[[#This Row],[Wage Category]]="5%",Table1[[#This Row],[Regular Hourly Wage]]*1.05,IF(Table1[[#This Row],[Wage Category]]="$14.75",14.75,Table1[[#This Row],[Regular Hourly Wage]]))</f>
        <v>14.75</v>
      </c>
      <c r="Z1141" s="41">
        <f>(1+IF(Table1[[#This Row],[Regular Hourly Wage]]=0,0.5,(Table1[[#This Row],[Overtime Hourly Wage]]-Table1[[#This Row],[Regular Hourly Wage]])/Table1[[#This Row],[Regular Hourly Wage]]))*Table1[[#This Row],[Regular Wage Cap]]</f>
        <v>22.125</v>
      </c>
      <c r="AA1141" s="41">
        <f>(1+IF(Table1[[#This Row],[Regular Hourly Wage]]=0,0,(Table1[[#This Row],[Holiday Hourly Wage]]-Table1[[#This Row],[Regular Hourly Wage]])/Table1[[#This Row],[Regular Hourly Wage]]))*Table1[[#This Row],[Regular Wage Cap]]</f>
        <v>14.75</v>
      </c>
      <c r="AB1141" s="41">
        <f>Table1[[#This Row],[Regular Hours3]]*Table1[[#This Row],[Regular Hourly Wage]]</f>
        <v>0</v>
      </c>
      <c r="AC1141" s="41">
        <f>Table1[[#This Row],[OvertimeHours5]]*Table1[[#This Row],[Overtime Hourly Wage]]</f>
        <v>0</v>
      </c>
      <c r="AD1141" s="41">
        <f>Table1[[#This Row],[Holiday Hours7]]*Table1[[#This Row],[Holiday Hourly Wage]]</f>
        <v>0</v>
      </c>
      <c r="AE1141" s="41">
        <f>SUM(Table1[[#This Row],[Regular10]:[Holiday12]])</f>
        <v>0</v>
      </c>
      <c r="AF1141" s="41">
        <f>Table1[[#This Row],[Regular Hours3]]*Table1[[#This Row],[Regular Wage Cap]]</f>
        <v>0</v>
      </c>
      <c r="AG1141" s="41">
        <f>Table1[[#This Row],[OvertimeHours5]]*Table1[[#This Row],[Overtime Wage Cap]]</f>
        <v>0</v>
      </c>
      <c r="AH1141" s="41">
        <f>Table1[[#This Row],[Holiday Hours7]]*Table1[[#This Row],[Holiday Wage Cap]]</f>
        <v>0</v>
      </c>
      <c r="AI1141" s="41">
        <f>SUM(Table1[[#This Row],[Regular]:[Holiday]])</f>
        <v>0</v>
      </c>
      <c r="AJ1141" s="41">
        <f>IF(Table1[[#This Row],[Total]]=0,0,Table1[[#This Row],[Total2]]-Table1[[#This Row],[Total]])</f>
        <v>0</v>
      </c>
      <c r="AK1141" s="41">
        <f>Table1[[#This Row],[Difference]]*Table1[[#This Row],[DDS Funding Percent]]</f>
        <v>0</v>
      </c>
      <c r="AL1141" s="41">
        <f>IF(Table1[[#This Row],[Regular Hourly Wage]]&lt;&gt;0,Table1[[#This Row],[Regular Wage Cap]]-Table1[[#This Row],[Regular Hourly Wage]],0)</f>
        <v>0</v>
      </c>
      <c r="AM1141" s="38"/>
      <c r="AN1141" s="41">
        <f>Table1[[#This Row],[Wage Difference]]*Table1[[#This Row],[Post Wage Increase Time Off Accruals (Hours)]]</f>
        <v>0</v>
      </c>
      <c r="AO1141" s="41">
        <f>Table1[[#This Row],[Min Wage Time Off Accrual Expense]]*Table1[[#This Row],[DDS Funding Percent]]</f>
        <v>0</v>
      </c>
      <c r="AP1141" s="1"/>
      <c r="AQ1141" s="18"/>
    </row>
    <row r="1142" spans="3:43" x14ac:dyDescent="0.25">
      <c r="C1142" s="58"/>
      <c r="D1142" s="57"/>
      <c r="K1142" s="41">
        <f>SUM(Table1[[#This Row],[Regular Wages]],Table1[[#This Row],[OvertimeWages]],Table1[[#This Row],[Holiday Wages]],Table1[[#This Row],[Incentive Payments]])</f>
        <v>0</v>
      </c>
      <c r="L1142" s="38"/>
      <c r="M1142" s="38"/>
      <c r="N1142" s="38"/>
      <c r="O1142" s="38"/>
      <c r="P1142" s="38"/>
      <c r="Q1142" s="38"/>
      <c r="R1142" s="38"/>
      <c r="S1142" s="41">
        <f>SUM(Table1[[#This Row],[Regular Wages2]],Table1[[#This Row],[OvertimeWages4]],Table1[[#This Row],[Holiday Wages6]],Table1[[#This Row],[Incentive Payments8]])</f>
        <v>0</v>
      </c>
      <c r="T1142" s="41">
        <f>SUM(Table1[[#This Row],[Total Pre Min Wage Wages]],Table1[[#This Row],[Total After Min Wage Wages]])</f>
        <v>0</v>
      </c>
      <c r="U1142" s="41">
        <f>IFERROR(IF(OR(Table1[[#This Row],[Regular Hours]]=0,Table1[[#This Row],[Regular Hours]]=""),VLOOKUP(Table1[[#This Row],[Position Title]],startingWages!$A$2:$D$200,2, FALSE),Table1[[#This Row],[Regular Wages]]/Table1[[#This Row],[Regular Hours]]),0)</f>
        <v>0</v>
      </c>
      <c r="V1142" s="41">
        <f>IF(OR(Table1[[#This Row],[OvertimeHours]]="",Table1[[#This Row],[OvertimeHours]]=0),Table1[[#This Row],[Regular Hourly Wage]]*1.5,Table1[[#This Row],[OvertimeWages]]/Table1[[#This Row],[OvertimeHours]])</f>
        <v>0</v>
      </c>
      <c r="W1142" s="41">
        <f>IF(OR(Table1[[#This Row],[Holiday Hours]]="",Table1[[#This Row],[Holiday Hours]]=0),Table1[[#This Row],[Regular Hourly Wage]],Table1[[#This Row],[Holiday Wages]]/Table1[[#This Row],[Holiday Hours]])</f>
        <v>0</v>
      </c>
      <c r="X1142" s="41" t="str">
        <f>IF(Table1[[#This Row],[Regular Hourly Wage]]&lt;14.05,"$14.75",IF(Table1[[#This Row],[Regular Hourly Wage]]&lt;30,"5%","None"))</f>
        <v>$14.75</v>
      </c>
      <c r="Y1142" s="41">
        <f>IF(Table1[[#This Row],[Wage Category]]="5%",Table1[[#This Row],[Regular Hourly Wage]]*1.05,IF(Table1[[#This Row],[Wage Category]]="$14.75",14.75,Table1[[#This Row],[Regular Hourly Wage]]))</f>
        <v>14.75</v>
      </c>
      <c r="Z1142" s="41">
        <f>(1+IF(Table1[[#This Row],[Regular Hourly Wage]]=0,0.5,(Table1[[#This Row],[Overtime Hourly Wage]]-Table1[[#This Row],[Regular Hourly Wage]])/Table1[[#This Row],[Regular Hourly Wage]]))*Table1[[#This Row],[Regular Wage Cap]]</f>
        <v>22.125</v>
      </c>
      <c r="AA1142" s="41">
        <f>(1+IF(Table1[[#This Row],[Regular Hourly Wage]]=0,0,(Table1[[#This Row],[Holiday Hourly Wage]]-Table1[[#This Row],[Regular Hourly Wage]])/Table1[[#This Row],[Regular Hourly Wage]]))*Table1[[#This Row],[Regular Wage Cap]]</f>
        <v>14.75</v>
      </c>
      <c r="AB1142" s="41">
        <f>Table1[[#This Row],[Regular Hours3]]*Table1[[#This Row],[Regular Hourly Wage]]</f>
        <v>0</v>
      </c>
      <c r="AC1142" s="41">
        <f>Table1[[#This Row],[OvertimeHours5]]*Table1[[#This Row],[Overtime Hourly Wage]]</f>
        <v>0</v>
      </c>
      <c r="AD1142" s="41">
        <f>Table1[[#This Row],[Holiday Hours7]]*Table1[[#This Row],[Holiday Hourly Wage]]</f>
        <v>0</v>
      </c>
      <c r="AE1142" s="41">
        <f>SUM(Table1[[#This Row],[Regular10]:[Holiday12]])</f>
        <v>0</v>
      </c>
      <c r="AF1142" s="41">
        <f>Table1[[#This Row],[Regular Hours3]]*Table1[[#This Row],[Regular Wage Cap]]</f>
        <v>0</v>
      </c>
      <c r="AG1142" s="41">
        <f>Table1[[#This Row],[OvertimeHours5]]*Table1[[#This Row],[Overtime Wage Cap]]</f>
        <v>0</v>
      </c>
      <c r="AH1142" s="41">
        <f>Table1[[#This Row],[Holiday Hours7]]*Table1[[#This Row],[Holiday Wage Cap]]</f>
        <v>0</v>
      </c>
      <c r="AI1142" s="41">
        <f>SUM(Table1[[#This Row],[Regular]:[Holiday]])</f>
        <v>0</v>
      </c>
      <c r="AJ1142" s="41">
        <f>IF(Table1[[#This Row],[Total]]=0,0,Table1[[#This Row],[Total2]]-Table1[[#This Row],[Total]])</f>
        <v>0</v>
      </c>
      <c r="AK1142" s="41">
        <f>Table1[[#This Row],[Difference]]*Table1[[#This Row],[DDS Funding Percent]]</f>
        <v>0</v>
      </c>
      <c r="AL1142" s="41">
        <f>IF(Table1[[#This Row],[Regular Hourly Wage]]&lt;&gt;0,Table1[[#This Row],[Regular Wage Cap]]-Table1[[#This Row],[Regular Hourly Wage]],0)</f>
        <v>0</v>
      </c>
      <c r="AM1142" s="38"/>
      <c r="AN1142" s="41">
        <f>Table1[[#This Row],[Wage Difference]]*Table1[[#This Row],[Post Wage Increase Time Off Accruals (Hours)]]</f>
        <v>0</v>
      </c>
      <c r="AO1142" s="41">
        <f>Table1[[#This Row],[Min Wage Time Off Accrual Expense]]*Table1[[#This Row],[DDS Funding Percent]]</f>
        <v>0</v>
      </c>
      <c r="AP1142" s="1"/>
      <c r="AQ1142" s="18"/>
    </row>
    <row r="1143" spans="3:43" x14ac:dyDescent="0.25">
      <c r="C1143" s="58"/>
      <c r="D1143" s="57"/>
      <c r="K1143" s="41">
        <f>SUM(Table1[[#This Row],[Regular Wages]],Table1[[#This Row],[OvertimeWages]],Table1[[#This Row],[Holiday Wages]],Table1[[#This Row],[Incentive Payments]])</f>
        <v>0</v>
      </c>
      <c r="L1143" s="38"/>
      <c r="M1143" s="38"/>
      <c r="N1143" s="38"/>
      <c r="O1143" s="38"/>
      <c r="P1143" s="38"/>
      <c r="Q1143" s="38"/>
      <c r="R1143" s="38"/>
      <c r="S1143" s="41">
        <f>SUM(Table1[[#This Row],[Regular Wages2]],Table1[[#This Row],[OvertimeWages4]],Table1[[#This Row],[Holiday Wages6]],Table1[[#This Row],[Incentive Payments8]])</f>
        <v>0</v>
      </c>
      <c r="T1143" s="41">
        <f>SUM(Table1[[#This Row],[Total Pre Min Wage Wages]],Table1[[#This Row],[Total After Min Wage Wages]])</f>
        <v>0</v>
      </c>
      <c r="U1143" s="41">
        <f>IFERROR(IF(OR(Table1[[#This Row],[Regular Hours]]=0,Table1[[#This Row],[Regular Hours]]=""),VLOOKUP(Table1[[#This Row],[Position Title]],startingWages!$A$2:$D$200,2, FALSE),Table1[[#This Row],[Regular Wages]]/Table1[[#This Row],[Regular Hours]]),0)</f>
        <v>0</v>
      </c>
      <c r="V1143" s="41">
        <f>IF(OR(Table1[[#This Row],[OvertimeHours]]="",Table1[[#This Row],[OvertimeHours]]=0),Table1[[#This Row],[Regular Hourly Wage]]*1.5,Table1[[#This Row],[OvertimeWages]]/Table1[[#This Row],[OvertimeHours]])</f>
        <v>0</v>
      </c>
      <c r="W1143" s="41">
        <f>IF(OR(Table1[[#This Row],[Holiday Hours]]="",Table1[[#This Row],[Holiday Hours]]=0),Table1[[#This Row],[Regular Hourly Wage]],Table1[[#This Row],[Holiday Wages]]/Table1[[#This Row],[Holiday Hours]])</f>
        <v>0</v>
      </c>
      <c r="X1143" s="41" t="str">
        <f>IF(Table1[[#This Row],[Regular Hourly Wage]]&lt;14.05,"$14.75",IF(Table1[[#This Row],[Regular Hourly Wage]]&lt;30,"5%","None"))</f>
        <v>$14.75</v>
      </c>
      <c r="Y1143" s="41">
        <f>IF(Table1[[#This Row],[Wage Category]]="5%",Table1[[#This Row],[Regular Hourly Wage]]*1.05,IF(Table1[[#This Row],[Wage Category]]="$14.75",14.75,Table1[[#This Row],[Regular Hourly Wage]]))</f>
        <v>14.75</v>
      </c>
      <c r="Z1143" s="41">
        <f>(1+IF(Table1[[#This Row],[Regular Hourly Wage]]=0,0.5,(Table1[[#This Row],[Overtime Hourly Wage]]-Table1[[#This Row],[Regular Hourly Wage]])/Table1[[#This Row],[Regular Hourly Wage]]))*Table1[[#This Row],[Regular Wage Cap]]</f>
        <v>22.125</v>
      </c>
      <c r="AA1143" s="41">
        <f>(1+IF(Table1[[#This Row],[Regular Hourly Wage]]=0,0,(Table1[[#This Row],[Holiday Hourly Wage]]-Table1[[#This Row],[Regular Hourly Wage]])/Table1[[#This Row],[Regular Hourly Wage]]))*Table1[[#This Row],[Regular Wage Cap]]</f>
        <v>14.75</v>
      </c>
      <c r="AB1143" s="41">
        <f>Table1[[#This Row],[Regular Hours3]]*Table1[[#This Row],[Regular Hourly Wage]]</f>
        <v>0</v>
      </c>
      <c r="AC1143" s="41">
        <f>Table1[[#This Row],[OvertimeHours5]]*Table1[[#This Row],[Overtime Hourly Wage]]</f>
        <v>0</v>
      </c>
      <c r="AD1143" s="41">
        <f>Table1[[#This Row],[Holiday Hours7]]*Table1[[#This Row],[Holiday Hourly Wage]]</f>
        <v>0</v>
      </c>
      <c r="AE1143" s="41">
        <f>SUM(Table1[[#This Row],[Regular10]:[Holiday12]])</f>
        <v>0</v>
      </c>
      <c r="AF1143" s="41">
        <f>Table1[[#This Row],[Regular Hours3]]*Table1[[#This Row],[Regular Wage Cap]]</f>
        <v>0</v>
      </c>
      <c r="AG1143" s="41">
        <f>Table1[[#This Row],[OvertimeHours5]]*Table1[[#This Row],[Overtime Wage Cap]]</f>
        <v>0</v>
      </c>
      <c r="AH1143" s="41">
        <f>Table1[[#This Row],[Holiday Hours7]]*Table1[[#This Row],[Holiday Wage Cap]]</f>
        <v>0</v>
      </c>
      <c r="AI1143" s="41">
        <f>SUM(Table1[[#This Row],[Regular]:[Holiday]])</f>
        <v>0</v>
      </c>
      <c r="AJ1143" s="41">
        <f>IF(Table1[[#This Row],[Total]]=0,0,Table1[[#This Row],[Total2]]-Table1[[#This Row],[Total]])</f>
        <v>0</v>
      </c>
      <c r="AK1143" s="41">
        <f>Table1[[#This Row],[Difference]]*Table1[[#This Row],[DDS Funding Percent]]</f>
        <v>0</v>
      </c>
      <c r="AL1143" s="41">
        <f>IF(Table1[[#This Row],[Regular Hourly Wage]]&lt;&gt;0,Table1[[#This Row],[Regular Wage Cap]]-Table1[[#This Row],[Regular Hourly Wage]],0)</f>
        <v>0</v>
      </c>
      <c r="AM1143" s="38"/>
      <c r="AN1143" s="41">
        <f>Table1[[#This Row],[Wage Difference]]*Table1[[#This Row],[Post Wage Increase Time Off Accruals (Hours)]]</f>
        <v>0</v>
      </c>
      <c r="AO1143" s="41">
        <f>Table1[[#This Row],[Min Wage Time Off Accrual Expense]]*Table1[[#This Row],[DDS Funding Percent]]</f>
        <v>0</v>
      </c>
      <c r="AP1143" s="1"/>
      <c r="AQ1143" s="18"/>
    </row>
    <row r="1144" spans="3:43" x14ac:dyDescent="0.25">
      <c r="C1144" s="58"/>
      <c r="D1144" s="57"/>
      <c r="K1144" s="41">
        <f>SUM(Table1[[#This Row],[Regular Wages]],Table1[[#This Row],[OvertimeWages]],Table1[[#This Row],[Holiday Wages]],Table1[[#This Row],[Incentive Payments]])</f>
        <v>0</v>
      </c>
      <c r="L1144" s="38"/>
      <c r="M1144" s="38"/>
      <c r="N1144" s="38"/>
      <c r="O1144" s="38"/>
      <c r="P1144" s="38"/>
      <c r="Q1144" s="38"/>
      <c r="R1144" s="38"/>
      <c r="S1144" s="41">
        <f>SUM(Table1[[#This Row],[Regular Wages2]],Table1[[#This Row],[OvertimeWages4]],Table1[[#This Row],[Holiday Wages6]],Table1[[#This Row],[Incentive Payments8]])</f>
        <v>0</v>
      </c>
      <c r="T1144" s="41">
        <f>SUM(Table1[[#This Row],[Total Pre Min Wage Wages]],Table1[[#This Row],[Total After Min Wage Wages]])</f>
        <v>0</v>
      </c>
      <c r="U1144" s="41">
        <f>IFERROR(IF(OR(Table1[[#This Row],[Regular Hours]]=0,Table1[[#This Row],[Regular Hours]]=""),VLOOKUP(Table1[[#This Row],[Position Title]],startingWages!$A$2:$D$200,2, FALSE),Table1[[#This Row],[Regular Wages]]/Table1[[#This Row],[Regular Hours]]),0)</f>
        <v>0</v>
      </c>
      <c r="V1144" s="41">
        <f>IF(OR(Table1[[#This Row],[OvertimeHours]]="",Table1[[#This Row],[OvertimeHours]]=0),Table1[[#This Row],[Regular Hourly Wage]]*1.5,Table1[[#This Row],[OvertimeWages]]/Table1[[#This Row],[OvertimeHours]])</f>
        <v>0</v>
      </c>
      <c r="W1144" s="41">
        <f>IF(OR(Table1[[#This Row],[Holiday Hours]]="",Table1[[#This Row],[Holiday Hours]]=0),Table1[[#This Row],[Regular Hourly Wage]],Table1[[#This Row],[Holiday Wages]]/Table1[[#This Row],[Holiday Hours]])</f>
        <v>0</v>
      </c>
      <c r="X1144" s="41" t="str">
        <f>IF(Table1[[#This Row],[Regular Hourly Wage]]&lt;14.05,"$14.75",IF(Table1[[#This Row],[Regular Hourly Wage]]&lt;30,"5%","None"))</f>
        <v>$14.75</v>
      </c>
      <c r="Y1144" s="41">
        <f>IF(Table1[[#This Row],[Wage Category]]="5%",Table1[[#This Row],[Regular Hourly Wage]]*1.05,IF(Table1[[#This Row],[Wage Category]]="$14.75",14.75,Table1[[#This Row],[Regular Hourly Wage]]))</f>
        <v>14.75</v>
      </c>
      <c r="Z1144" s="41">
        <f>(1+IF(Table1[[#This Row],[Regular Hourly Wage]]=0,0.5,(Table1[[#This Row],[Overtime Hourly Wage]]-Table1[[#This Row],[Regular Hourly Wage]])/Table1[[#This Row],[Regular Hourly Wage]]))*Table1[[#This Row],[Regular Wage Cap]]</f>
        <v>22.125</v>
      </c>
      <c r="AA1144" s="41">
        <f>(1+IF(Table1[[#This Row],[Regular Hourly Wage]]=0,0,(Table1[[#This Row],[Holiday Hourly Wage]]-Table1[[#This Row],[Regular Hourly Wage]])/Table1[[#This Row],[Regular Hourly Wage]]))*Table1[[#This Row],[Regular Wage Cap]]</f>
        <v>14.75</v>
      </c>
      <c r="AB1144" s="41">
        <f>Table1[[#This Row],[Regular Hours3]]*Table1[[#This Row],[Regular Hourly Wage]]</f>
        <v>0</v>
      </c>
      <c r="AC1144" s="41">
        <f>Table1[[#This Row],[OvertimeHours5]]*Table1[[#This Row],[Overtime Hourly Wage]]</f>
        <v>0</v>
      </c>
      <c r="AD1144" s="41">
        <f>Table1[[#This Row],[Holiday Hours7]]*Table1[[#This Row],[Holiday Hourly Wage]]</f>
        <v>0</v>
      </c>
      <c r="AE1144" s="41">
        <f>SUM(Table1[[#This Row],[Regular10]:[Holiday12]])</f>
        <v>0</v>
      </c>
      <c r="AF1144" s="41">
        <f>Table1[[#This Row],[Regular Hours3]]*Table1[[#This Row],[Regular Wage Cap]]</f>
        <v>0</v>
      </c>
      <c r="AG1144" s="41">
        <f>Table1[[#This Row],[OvertimeHours5]]*Table1[[#This Row],[Overtime Wage Cap]]</f>
        <v>0</v>
      </c>
      <c r="AH1144" s="41">
        <f>Table1[[#This Row],[Holiday Hours7]]*Table1[[#This Row],[Holiday Wage Cap]]</f>
        <v>0</v>
      </c>
      <c r="AI1144" s="41">
        <f>SUM(Table1[[#This Row],[Regular]:[Holiday]])</f>
        <v>0</v>
      </c>
      <c r="AJ1144" s="41">
        <f>IF(Table1[[#This Row],[Total]]=0,0,Table1[[#This Row],[Total2]]-Table1[[#This Row],[Total]])</f>
        <v>0</v>
      </c>
      <c r="AK1144" s="41">
        <f>Table1[[#This Row],[Difference]]*Table1[[#This Row],[DDS Funding Percent]]</f>
        <v>0</v>
      </c>
      <c r="AL1144" s="41">
        <f>IF(Table1[[#This Row],[Regular Hourly Wage]]&lt;&gt;0,Table1[[#This Row],[Regular Wage Cap]]-Table1[[#This Row],[Regular Hourly Wage]],0)</f>
        <v>0</v>
      </c>
      <c r="AM1144" s="38"/>
      <c r="AN1144" s="41">
        <f>Table1[[#This Row],[Wage Difference]]*Table1[[#This Row],[Post Wage Increase Time Off Accruals (Hours)]]</f>
        <v>0</v>
      </c>
      <c r="AO1144" s="41">
        <f>Table1[[#This Row],[Min Wage Time Off Accrual Expense]]*Table1[[#This Row],[DDS Funding Percent]]</f>
        <v>0</v>
      </c>
      <c r="AP1144" s="1"/>
      <c r="AQ1144" s="18"/>
    </row>
    <row r="1145" spans="3:43" x14ac:dyDescent="0.25">
      <c r="C1145" s="58"/>
      <c r="D1145" s="57"/>
      <c r="K1145" s="41">
        <f>SUM(Table1[[#This Row],[Regular Wages]],Table1[[#This Row],[OvertimeWages]],Table1[[#This Row],[Holiday Wages]],Table1[[#This Row],[Incentive Payments]])</f>
        <v>0</v>
      </c>
      <c r="L1145" s="38"/>
      <c r="M1145" s="38"/>
      <c r="N1145" s="38"/>
      <c r="O1145" s="38"/>
      <c r="P1145" s="38"/>
      <c r="Q1145" s="38"/>
      <c r="R1145" s="38"/>
      <c r="S1145" s="41">
        <f>SUM(Table1[[#This Row],[Regular Wages2]],Table1[[#This Row],[OvertimeWages4]],Table1[[#This Row],[Holiday Wages6]],Table1[[#This Row],[Incentive Payments8]])</f>
        <v>0</v>
      </c>
      <c r="T1145" s="41">
        <f>SUM(Table1[[#This Row],[Total Pre Min Wage Wages]],Table1[[#This Row],[Total After Min Wage Wages]])</f>
        <v>0</v>
      </c>
      <c r="U1145" s="41">
        <f>IFERROR(IF(OR(Table1[[#This Row],[Regular Hours]]=0,Table1[[#This Row],[Regular Hours]]=""),VLOOKUP(Table1[[#This Row],[Position Title]],startingWages!$A$2:$D$200,2, FALSE),Table1[[#This Row],[Regular Wages]]/Table1[[#This Row],[Regular Hours]]),0)</f>
        <v>0</v>
      </c>
      <c r="V1145" s="41">
        <f>IF(OR(Table1[[#This Row],[OvertimeHours]]="",Table1[[#This Row],[OvertimeHours]]=0),Table1[[#This Row],[Regular Hourly Wage]]*1.5,Table1[[#This Row],[OvertimeWages]]/Table1[[#This Row],[OvertimeHours]])</f>
        <v>0</v>
      </c>
      <c r="W1145" s="41">
        <f>IF(OR(Table1[[#This Row],[Holiday Hours]]="",Table1[[#This Row],[Holiday Hours]]=0),Table1[[#This Row],[Regular Hourly Wage]],Table1[[#This Row],[Holiday Wages]]/Table1[[#This Row],[Holiday Hours]])</f>
        <v>0</v>
      </c>
      <c r="X1145" s="41" t="str">
        <f>IF(Table1[[#This Row],[Regular Hourly Wage]]&lt;14.05,"$14.75",IF(Table1[[#This Row],[Regular Hourly Wage]]&lt;30,"5%","None"))</f>
        <v>$14.75</v>
      </c>
      <c r="Y1145" s="41">
        <f>IF(Table1[[#This Row],[Wage Category]]="5%",Table1[[#This Row],[Regular Hourly Wage]]*1.05,IF(Table1[[#This Row],[Wage Category]]="$14.75",14.75,Table1[[#This Row],[Regular Hourly Wage]]))</f>
        <v>14.75</v>
      </c>
      <c r="Z1145" s="41">
        <f>(1+IF(Table1[[#This Row],[Regular Hourly Wage]]=0,0.5,(Table1[[#This Row],[Overtime Hourly Wage]]-Table1[[#This Row],[Regular Hourly Wage]])/Table1[[#This Row],[Regular Hourly Wage]]))*Table1[[#This Row],[Regular Wage Cap]]</f>
        <v>22.125</v>
      </c>
      <c r="AA1145" s="41">
        <f>(1+IF(Table1[[#This Row],[Regular Hourly Wage]]=0,0,(Table1[[#This Row],[Holiday Hourly Wage]]-Table1[[#This Row],[Regular Hourly Wage]])/Table1[[#This Row],[Regular Hourly Wage]]))*Table1[[#This Row],[Regular Wage Cap]]</f>
        <v>14.75</v>
      </c>
      <c r="AB1145" s="41">
        <f>Table1[[#This Row],[Regular Hours3]]*Table1[[#This Row],[Regular Hourly Wage]]</f>
        <v>0</v>
      </c>
      <c r="AC1145" s="41">
        <f>Table1[[#This Row],[OvertimeHours5]]*Table1[[#This Row],[Overtime Hourly Wage]]</f>
        <v>0</v>
      </c>
      <c r="AD1145" s="41">
        <f>Table1[[#This Row],[Holiday Hours7]]*Table1[[#This Row],[Holiday Hourly Wage]]</f>
        <v>0</v>
      </c>
      <c r="AE1145" s="41">
        <f>SUM(Table1[[#This Row],[Regular10]:[Holiday12]])</f>
        <v>0</v>
      </c>
      <c r="AF1145" s="41">
        <f>Table1[[#This Row],[Regular Hours3]]*Table1[[#This Row],[Regular Wage Cap]]</f>
        <v>0</v>
      </c>
      <c r="AG1145" s="41">
        <f>Table1[[#This Row],[OvertimeHours5]]*Table1[[#This Row],[Overtime Wage Cap]]</f>
        <v>0</v>
      </c>
      <c r="AH1145" s="41">
        <f>Table1[[#This Row],[Holiday Hours7]]*Table1[[#This Row],[Holiday Wage Cap]]</f>
        <v>0</v>
      </c>
      <c r="AI1145" s="41">
        <f>SUM(Table1[[#This Row],[Regular]:[Holiday]])</f>
        <v>0</v>
      </c>
      <c r="AJ1145" s="41">
        <f>IF(Table1[[#This Row],[Total]]=0,0,Table1[[#This Row],[Total2]]-Table1[[#This Row],[Total]])</f>
        <v>0</v>
      </c>
      <c r="AK1145" s="41">
        <f>Table1[[#This Row],[Difference]]*Table1[[#This Row],[DDS Funding Percent]]</f>
        <v>0</v>
      </c>
      <c r="AL1145" s="41">
        <f>IF(Table1[[#This Row],[Regular Hourly Wage]]&lt;&gt;0,Table1[[#This Row],[Regular Wage Cap]]-Table1[[#This Row],[Regular Hourly Wage]],0)</f>
        <v>0</v>
      </c>
      <c r="AM1145" s="38"/>
      <c r="AN1145" s="41">
        <f>Table1[[#This Row],[Wage Difference]]*Table1[[#This Row],[Post Wage Increase Time Off Accruals (Hours)]]</f>
        <v>0</v>
      </c>
      <c r="AO1145" s="41">
        <f>Table1[[#This Row],[Min Wage Time Off Accrual Expense]]*Table1[[#This Row],[DDS Funding Percent]]</f>
        <v>0</v>
      </c>
      <c r="AP1145" s="1"/>
      <c r="AQ1145" s="18"/>
    </row>
    <row r="1146" spans="3:43" x14ac:dyDescent="0.25">
      <c r="C1146" s="58"/>
      <c r="D1146" s="57"/>
      <c r="K1146" s="41">
        <f>SUM(Table1[[#This Row],[Regular Wages]],Table1[[#This Row],[OvertimeWages]],Table1[[#This Row],[Holiday Wages]],Table1[[#This Row],[Incentive Payments]])</f>
        <v>0</v>
      </c>
      <c r="L1146" s="38"/>
      <c r="M1146" s="38"/>
      <c r="N1146" s="38"/>
      <c r="O1146" s="38"/>
      <c r="P1146" s="38"/>
      <c r="Q1146" s="38"/>
      <c r="R1146" s="38"/>
      <c r="S1146" s="41">
        <f>SUM(Table1[[#This Row],[Regular Wages2]],Table1[[#This Row],[OvertimeWages4]],Table1[[#This Row],[Holiday Wages6]],Table1[[#This Row],[Incentive Payments8]])</f>
        <v>0</v>
      </c>
      <c r="T1146" s="41">
        <f>SUM(Table1[[#This Row],[Total Pre Min Wage Wages]],Table1[[#This Row],[Total After Min Wage Wages]])</f>
        <v>0</v>
      </c>
      <c r="U1146" s="41">
        <f>IFERROR(IF(OR(Table1[[#This Row],[Regular Hours]]=0,Table1[[#This Row],[Regular Hours]]=""),VLOOKUP(Table1[[#This Row],[Position Title]],startingWages!$A$2:$D$200,2, FALSE),Table1[[#This Row],[Regular Wages]]/Table1[[#This Row],[Regular Hours]]),0)</f>
        <v>0</v>
      </c>
      <c r="V1146" s="41">
        <f>IF(OR(Table1[[#This Row],[OvertimeHours]]="",Table1[[#This Row],[OvertimeHours]]=0),Table1[[#This Row],[Regular Hourly Wage]]*1.5,Table1[[#This Row],[OvertimeWages]]/Table1[[#This Row],[OvertimeHours]])</f>
        <v>0</v>
      </c>
      <c r="W1146" s="41">
        <f>IF(OR(Table1[[#This Row],[Holiday Hours]]="",Table1[[#This Row],[Holiday Hours]]=0),Table1[[#This Row],[Regular Hourly Wage]],Table1[[#This Row],[Holiday Wages]]/Table1[[#This Row],[Holiday Hours]])</f>
        <v>0</v>
      </c>
      <c r="X1146" s="41" t="str">
        <f>IF(Table1[[#This Row],[Regular Hourly Wage]]&lt;14.05,"$14.75",IF(Table1[[#This Row],[Regular Hourly Wage]]&lt;30,"5%","None"))</f>
        <v>$14.75</v>
      </c>
      <c r="Y1146" s="41">
        <f>IF(Table1[[#This Row],[Wage Category]]="5%",Table1[[#This Row],[Regular Hourly Wage]]*1.05,IF(Table1[[#This Row],[Wage Category]]="$14.75",14.75,Table1[[#This Row],[Regular Hourly Wage]]))</f>
        <v>14.75</v>
      </c>
      <c r="Z1146" s="41">
        <f>(1+IF(Table1[[#This Row],[Regular Hourly Wage]]=0,0.5,(Table1[[#This Row],[Overtime Hourly Wage]]-Table1[[#This Row],[Regular Hourly Wage]])/Table1[[#This Row],[Regular Hourly Wage]]))*Table1[[#This Row],[Regular Wage Cap]]</f>
        <v>22.125</v>
      </c>
      <c r="AA1146" s="41">
        <f>(1+IF(Table1[[#This Row],[Regular Hourly Wage]]=0,0,(Table1[[#This Row],[Holiday Hourly Wage]]-Table1[[#This Row],[Regular Hourly Wage]])/Table1[[#This Row],[Regular Hourly Wage]]))*Table1[[#This Row],[Regular Wage Cap]]</f>
        <v>14.75</v>
      </c>
      <c r="AB1146" s="41">
        <f>Table1[[#This Row],[Regular Hours3]]*Table1[[#This Row],[Regular Hourly Wage]]</f>
        <v>0</v>
      </c>
      <c r="AC1146" s="41">
        <f>Table1[[#This Row],[OvertimeHours5]]*Table1[[#This Row],[Overtime Hourly Wage]]</f>
        <v>0</v>
      </c>
      <c r="AD1146" s="41">
        <f>Table1[[#This Row],[Holiday Hours7]]*Table1[[#This Row],[Holiday Hourly Wage]]</f>
        <v>0</v>
      </c>
      <c r="AE1146" s="41">
        <f>SUM(Table1[[#This Row],[Regular10]:[Holiday12]])</f>
        <v>0</v>
      </c>
      <c r="AF1146" s="41">
        <f>Table1[[#This Row],[Regular Hours3]]*Table1[[#This Row],[Regular Wage Cap]]</f>
        <v>0</v>
      </c>
      <c r="AG1146" s="41">
        <f>Table1[[#This Row],[OvertimeHours5]]*Table1[[#This Row],[Overtime Wage Cap]]</f>
        <v>0</v>
      </c>
      <c r="AH1146" s="41">
        <f>Table1[[#This Row],[Holiday Hours7]]*Table1[[#This Row],[Holiday Wage Cap]]</f>
        <v>0</v>
      </c>
      <c r="AI1146" s="41">
        <f>SUM(Table1[[#This Row],[Regular]:[Holiday]])</f>
        <v>0</v>
      </c>
      <c r="AJ1146" s="41">
        <f>IF(Table1[[#This Row],[Total]]=0,0,Table1[[#This Row],[Total2]]-Table1[[#This Row],[Total]])</f>
        <v>0</v>
      </c>
      <c r="AK1146" s="41">
        <f>Table1[[#This Row],[Difference]]*Table1[[#This Row],[DDS Funding Percent]]</f>
        <v>0</v>
      </c>
      <c r="AL1146" s="41">
        <f>IF(Table1[[#This Row],[Regular Hourly Wage]]&lt;&gt;0,Table1[[#This Row],[Regular Wage Cap]]-Table1[[#This Row],[Regular Hourly Wage]],0)</f>
        <v>0</v>
      </c>
      <c r="AM1146" s="38"/>
      <c r="AN1146" s="41">
        <f>Table1[[#This Row],[Wage Difference]]*Table1[[#This Row],[Post Wage Increase Time Off Accruals (Hours)]]</f>
        <v>0</v>
      </c>
      <c r="AO1146" s="41">
        <f>Table1[[#This Row],[Min Wage Time Off Accrual Expense]]*Table1[[#This Row],[DDS Funding Percent]]</f>
        <v>0</v>
      </c>
      <c r="AP1146" s="1"/>
      <c r="AQ1146" s="18"/>
    </row>
    <row r="1147" spans="3:43" x14ac:dyDescent="0.25">
      <c r="C1147" s="58"/>
      <c r="D1147" s="57"/>
      <c r="K1147" s="41">
        <f>SUM(Table1[[#This Row],[Regular Wages]],Table1[[#This Row],[OvertimeWages]],Table1[[#This Row],[Holiday Wages]],Table1[[#This Row],[Incentive Payments]])</f>
        <v>0</v>
      </c>
      <c r="L1147" s="38"/>
      <c r="M1147" s="38"/>
      <c r="N1147" s="38"/>
      <c r="O1147" s="38"/>
      <c r="P1147" s="38"/>
      <c r="Q1147" s="38"/>
      <c r="R1147" s="38"/>
      <c r="S1147" s="41">
        <f>SUM(Table1[[#This Row],[Regular Wages2]],Table1[[#This Row],[OvertimeWages4]],Table1[[#This Row],[Holiday Wages6]],Table1[[#This Row],[Incentive Payments8]])</f>
        <v>0</v>
      </c>
      <c r="T1147" s="41">
        <f>SUM(Table1[[#This Row],[Total Pre Min Wage Wages]],Table1[[#This Row],[Total After Min Wage Wages]])</f>
        <v>0</v>
      </c>
      <c r="U1147" s="41">
        <f>IFERROR(IF(OR(Table1[[#This Row],[Regular Hours]]=0,Table1[[#This Row],[Regular Hours]]=""),VLOOKUP(Table1[[#This Row],[Position Title]],startingWages!$A$2:$D$200,2, FALSE),Table1[[#This Row],[Regular Wages]]/Table1[[#This Row],[Regular Hours]]),0)</f>
        <v>0</v>
      </c>
      <c r="V1147" s="41">
        <f>IF(OR(Table1[[#This Row],[OvertimeHours]]="",Table1[[#This Row],[OvertimeHours]]=0),Table1[[#This Row],[Regular Hourly Wage]]*1.5,Table1[[#This Row],[OvertimeWages]]/Table1[[#This Row],[OvertimeHours]])</f>
        <v>0</v>
      </c>
      <c r="W1147" s="41">
        <f>IF(OR(Table1[[#This Row],[Holiday Hours]]="",Table1[[#This Row],[Holiday Hours]]=0),Table1[[#This Row],[Regular Hourly Wage]],Table1[[#This Row],[Holiday Wages]]/Table1[[#This Row],[Holiday Hours]])</f>
        <v>0</v>
      </c>
      <c r="X1147" s="41" t="str">
        <f>IF(Table1[[#This Row],[Regular Hourly Wage]]&lt;14.05,"$14.75",IF(Table1[[#This Row],[Regular Hourly Wage]]&lt;30,"5%","None"))</f>
        <v>$14.75</v>
      </c>
      <c r="Y1147" s="41">
        <f>IF(Table1[[#This Row],[Wage Category]]="5%",Table1[[#This Row],[Regular Hourly Wage]]*1.05,IF(Table1[[#This Row],[Wage Category]]="$14.75",14.75,Table1[[#This Row],[Regular Hourly Wage]]))</f>
        <v>14.75</v>
      </c>
      <c r="Z1147" s="41">
        <f>(1+IF(Table1[[#This Row],[Regular Hourly Wage]]=0,0.5,(Table1[[#This Row],[Overtime Hourly Wage]]-Table1[[#This Row],[Regular Hourly Wage]])/Table1[[#This Row],[Regular Hourly Wage]]))*Table1[[#This Row],[Regular Wage Cap]]</f>
        <v>22.125</v>
      </c>
      <c r="AA1147" s="41">
        <f>(1+IF(Table1[[#This Row],[Regular Hourly Wage]]=0,0,(Table1[[#This Row],[Holiday Hourly Wage]]-Table1[[#This Row],[Regular Hourly Wage]])/Table1[[#This Row],[Regular Hourly Wage]]))*Table1[[#This Row],[Regular Wage Cap]]</f>
        <v>14.75</v>
      </c>
      <c r="AB1147" s="41">
        <f>Table1[[#This Row],[Regular Hours3]]*Table1[[#This Row],[Regular Hourly Wage]]</f>
        <v>0</v>
      </c>
      <c r="AC1147" s="41">
        <f>Table1[[#This Row],[OvertimeHours5]]*Table1[[#This Row],[Overtime Hourly Wage]]</f>
        <v>0</v>
      </c>
      <c r="AD1147" s="41">
        <f>Table1[[#This Row],[Holiday Hours7]]*Table1[[#This Row],[Holiday Hourly Wage]]</f>
        <v>0</v>
      </c>
      <c r="AE1147" s="41">
        <f>SUM(Table1[[#This Row],[Regular10]:[Holiday12]])</f>
        <v>0</v>
      </c>
      <c r="AF1147" s="41">
        <f>Table1[[#This Row],[Regular Hours3]]*Table1[[#This Row],[Regular Wage Cap]]</f>
        <v>0</v>
      </c>
      <c r="AG1147" s="41">
        <f>Table1[[#This Row],[OvertimeHours5]]*Table1[[#This Row],[Overtime Wage Cap]]</f>
        <v>0</v>
      </c>
      <c r="AH1147" s="41">
        <f>Table1[[#This Row],[Holiday Hours7]]*Table1[[#This Row],[Holiday Wage Cap]]</f>
        <v>0</v>
      </c>
      <c r="AI1147" s="41">
        <f>SUM(Table1[[#This Row],[Regular]:[Holiday]])</f>
        <v>0</v>
      </c>
      <c r="AJ1147" s="41">
        <f>IF(Table1[[#This Row],[Total]]=0,0,Table1[[#This Row],[Total2]]-Table1[[#This Row],[Total]])</f>
        <v>0</v>
      </c>
      <c r="AK1147" s="41">
        <f>Table1[[#This Row],[Difference]]*Table1[[#This Row],[DDS Funding Percent]]</f>
        <v>0</v>
      </c>
      <c r="AL1147" s="41">
        <f>IF(Table1[[#This Row],[Regular Hourly Wage]]&lt;&gt;0,Table1[[#This Row],[Regular Wage Cap]]-Table1[[#This Row],[Regular Hourly Wage]],0)</f>
        <v>0</v>
      </c>
      <c r="AM1147" s="38"/>
      <c r="AN1147" s="41">
        <f>Table1[[#This Row],[Wage Difference]]*Table1[[#This Row],[Post Wage Increase Time Off Accruals (Hours)]]</f>
        <v>0</v>
      </c>
      <c r="AO1147" s="41">
        <f>Table1[[#This Row],[Min Wage Time Off Accrual Expense]]*Table1[[#This Row],[DDS Funding Percent]]</f>
        <v>0</v>
      </c>
      <c r="AP1147" s="1"/>
      <c r="AQ1147" s="18"/>
    </row>
    <row r="1148" spans="3:43" x14ac:dyDescent="0.25">
      <c r="C1148" s="58"/>
      <c r="D1148" s="57"/>
      <c r="K1148" s="41">
        <f>SUM(Table1[[#This Row],[Regular Wages]],Table1[[#This Row],[OvertimeWages]],Table1[[#This Row],[Holiday Wages]],Table1[[#This Row],[Incentive Payments]])</f>
        <v>0</v>
      </c>
      <c r="L1148" s="38"/>
      <c r="M1148" s="38"/>
      <c r="N1148" s="38"/>
      <c r="O1148" s="38"/>
      <c r="P1148" s="38"/>
      <c r="Q1148" s="38"/>
      <c r="R1148" s="38"/>
      <c r="S1148" s="41">
        <f>SUM(Table1[[#This Row],[Regular Wages2]],Table1[[#This Row],[OvertimeWages4]],Table1[[#This Row],[Holiday Wages6]],Table1[[#This Row],[Incentive Payments8]])</f>
        <v>0</v>
      </c>
      <c r="T1148" s="41">
        <f>SUM(Table1[[#This Row],[Total Pre Min Wage Wages]],Table1[[#This Row],[Total After Min Wage Wages]])</f>
        <v>0</v>
      </c>
      <c r="U1148" s="41">
        <f>IFERROR(IF(OR(Table1[[#This Row],[Regular Hours]]=0,Table1[[#This Row],[Regular Hours]]=""),VLOOKUP(Table1[[#This Row],[Position Title]],startingWages!$A$2:$D$200,2, FALSE),Table1[[#This Row],[Regular Wages]]/Table1[[#This Row],[Regular Hours]]),0)</f>
        <v>0</v>
      </c>
      <c r="V1148" s="41">
        <f>IF(OR(Table1[[#This Row],[OvertimeHours]]="",Table1[[#This Row],[OvertimeHours]]=0),Table1[[#This Row],[Regular Hourly Wage]]*1.5,Table1[[#This Row],[OvertimeWages]]/Table1[[#This Row],[OvertimeHours]])</f>
        <v>0</v>
      </c>
      <c r="W1148" s="41">
        <f>IF(OR(Table1[[#This Row],[Holiday Hours]]="",Table1[[#This Row],[Holiday Hours]]=0),Table1[[#This Row],[Regular Hourly Wage]],Table1[[#This Row],[Holiday Wages]]/Table1[[#This Row],[Holiday Hours]])</f>
        <v>0</v>
      </c>
      <c r="X1148" s="41" t="str">
        <f>IF(Table1[[#This Row],[Regular Hourly Wage]]&lt;14.05,"$14.75",IF(Table1[[#This Row],[Regular Hourly Wage]]&lt;30,"5%","None"))</f>
        <v>$14.75</v>
      </c>
      <c r="Y1148" s="41">
        <f>IF(Table1[[#This Row],[Wage Category]]="5%",Table1[[#This Row],[Regular Hourly Wage]]*1.05,IF(Table1[[#This Row],[Wage Category]]="$14.75",14.75,Table1[[#This Row],[Regular Hourly Wage]]))</f>
        <v>14.75</v>
      </c>
      <c r="Z1148" s="41">
        <f>(1+IF(Table1[[#This Row],[Regular Hourly Wage]]=0,0.5,(Table1[[#This Row],[Overtime Hourly Wage]]-Table1[[#This Row],[Regular Hourly Wage]])/Table1[[#This Row],[Regular Hourly Wage]]))*Table1[[#This Row],[Regular Wage Cap]]</f>
        <v>22.125</v>
      </c>
      <c r="AA1148" s="41">
        <f>(1+IF(Table1[[#This Row],[Regular Hourly Wage]]=0,0,(Table1[[#This Row],[Holiday Hourly Wage]]-Table1[[#This Row],[Regular Hourly Wage]])/Table1[[#This Row],[Regular Hourly Wage]]))*Table1[[#This Row],[Regular Wage Cap]]</f>
        <v>14.75</v>
      </c>
      <c r="AB1148" s="41">
        <f>Table1[[#This Row],[Regular Hours3]]*Table1[[#This Row],[Regular Hourly Wage]]</f>
        <v>0</v>
      </c>
      <c r="AC1148" s="41">
        <f>Table1[[#This Row],[OvertimeHours5]]*Table1[[#This Row],[Overtime Hourly Wage]]</f>
        <v>0</v>
      </c>
      <c r="AD1148" s="41">
        <f>Table1[[#This Row],[Holiday Hours7]]*Table1[[#This Row],[Holiday Hourly Wage]]</f>
        <v>0</v>
      </c>
      <c r="AE1148" s="41">
        <f>SUM(Table1[[#This Row],[Regular10]:[Holiday12]])</f>
        <v>0</v>
      </c>
      <c r="AF1148" s="41">
        <f>Table1[[#This Row],[Regular Hours3]]*Table1[[#This Row],[Regular Wage Cap]]</f>
        <v>0</v>
      </c>
      <c r="AG1148" s="41">
        <f>Table1[[#This Row],[OvertimeHours5]]*Table1[[#This Row],[Overtime Wage Cap]]</f>
        <v>0</v>
      </c>
      <c r="AH1148" s="41">
        <f>Table1[[#This Row],[Holiday Hours7]]*Table1[[#This Row],[Holiday Wage Cap]]</f>
        <v>0</v>
      </c>
      <c r="AI1148" s="41">
        <f>SUM(Table1[[#This Row],[Regular]:[Holiday]])</f>
        <v>0</v>
      </c>
      <c r="AJ1148" s="41">
        <f>IF(Table1[[#This Row],[Total]]=0,0,Table1[[#This Row],[Total2]]-Table1[[#This Row],[Total]])</f>
        <v>0</v>
      </c>
      <c r="AK1148" s="41">
        <f>Table1[[#This Row],[Difference]]*Table1[[#This Row],[DDS Funding Percent]]</f>
        <v>0</v>
      </c>
      <c r="AL1148" s="41">
        <f>IF(Table1[[#This Row],[Regular Hourly Wage]]&lt;&gt;0,Table1[[#This Row],[Regular Wage Cap]]-Table1[[#This Row],[Regular Hourly Wage]],0)</f>
        <v>0</v>
      </c>
      <c r="AM1148" s="38"/>
      <c r="AN1148" s="41">
        <f>Table1[[#This Row],[Wage Difference]]*Table1[[#This Row],[Post Wage Increase Time Off Accruals (Hours)]]</f>
        <v>0</v>
      </c>
      <c r="AO1148" s="41">
        <f>Table1[[#This Row],[Min Wage Time Off Accrual Expense]]*Table1[[#This Row],[DDS Funding Percent]]</f>
        <v>0</v>
      </c>
      <c r="AP1148" s="1"/>
      <c r="AQ1148" s="18"/>
    </row>
    <row r="1149" spans="3:43" x14ac:dyDescent="0.25">
      <c r="C1149" s="58"/>
      <c r="D1149" s="57"/>
      <c r="K1149" s="41">
        <f>SUM(Table1[[#This Row],[Regular Wages]],Table1[[#This Row],[OvertimeWages]],Table1[[#This Row],[Holiday Wages]],Table1[[#This Row],[Incentive Payments]])</f>
        <v>0</v>
      </c>
      <c r="L1149" s="38"/>
      <c r="M1149" s="38"/>
      <c r="N1149" s="38"/>
      <c r="O1149" s="38"/>
      <c r="P1149" s="38"/>
      <c r="Q1149" s="38"/>
      <c r="R1149" s="38"/>
      <c r="S1149" s="41">
        <f>SUM(Table1[[#This Row],[Regular Wages2]],Table1[[#This Row],[OvertimeWages4]],Table1[[#This Row],[Holiday Wages6]],Table1[[#This Row],[Incentive Payments8]])</f>
        <v>0</v>
      </c>
      <c r="T1149" s="41">
        <f>SUM(Table1[[#This Row],[Total Pre Min Wage Wages]],Table1[[#This Row],[Total After Min Wage Wages]])</f>
        <v>0</v>
      </c>
      <c r="U1149" s="41">
        <f>IFERROR(IF(OR(Table1[[#This Row],[Regular Hours]]=0,Table1[[#This Row],[Regular Hours]]=""),VLOOKUP(Table1[[#This Row],[Position Title]],startingWages!$A$2:$D$200,2, FALSE),Table1[[#This Row],[Regular Wages]]/Table1[[#This Row],[Regular Hours]]),0)</f>
        <v>0</v>
      </c>
      <c r="V1149" s="41">
        <f>IF(OR(Table1[[#This Row],[OvertimeHours]]="",Table1[[#This Row],[OvertimeHours]]=0),Table1[[#This Row],[Regular Hourly Wage]]*1.5,Table1[[#This Row],[OvertimeWages]]/Table1[[#This Row],[OvertimeHours]])</f>
        <v>0</v>
      </c>
      <c r="W1149" s="41">
        <f>IF(OR(Table1[[#This Row],[Holiday Hours]]="",Table1[[#This Row],[Holiday Hours]]=0),Table1[[#This Row],[Regular Hourly Wage]],Table1[[#This Row],[Holiday Wages]]/Table1[[#This Row],[Holiday Hours]])</f>
        <v>0</v>
      </c>
      <c r="X1149" s="41" t="str">
        <f>IF(Table1[[#This Row],[Regular Hourly Wage]]&lt;14.05,"$14.75",IF(Table1[[#This Row],[Regular Hourly Wage]]&lt;30,"5%","None"))</f>
        <v>$14.75</v>
      </c>
      <c r="Y1149" s="41">
        <f>IF(Table1[[#This Row],[Wage Category]]="5%",Table1[[#This Row],[Regular Hourly Wage]]*1.05,IF(Table1[[#This Row],[Wage Category]]="$14.75",14.75,Table1[[#This Row],[Regular Hourly Wage]]))</f>
        <v>14.75</v>
      </c>
      <c r="Z1149" s="41">
        <f>(1+IF(Table1[[#This Row],[Regular Hourly Wage]]=0,0.5,(Table1[[#This Row],[Overtime Hourly Wage]]-Table1[[#This Row],[Regular Hourly Wage]])/Table1[[#This Row],[Regular Hourly Wage]]))*Table1[[#This Row],[Regular Wage Cap]]</f>
        <v>22.125</v>
      </c>
      <c r="AA1149" s="41">
        <f>(1+IF(Table1[[#This Row],[Regular Hourly Wage]]=0,0,(Table1[[#This Row],[Holiday Hourly Wage]]-Table1[[#This Row],[Regular Hourly Wage]])/Table1[[#This Row],[Regular Hourly Wage]]))*Table1[[#This Row],[Regular Wage Cap]]</f>
        <v>14.75</v>
      </c>
      <c r="AB1149" s="41">
        <f>Table1[[#This Row],[Regular Hours3]]*Table1[[#This Row],[Regular Hourly Wage]]</f>
        <v>0</v>
      </c>
      <c r="AC1149" s="41">
        <f>Table1[[#This Row],[OvertimeHours5]]*Table1[[#This Row],[Overtime Hourly Wage]]</f>
        <v>0</v>
      </c>
      <c r="AD1149" s="41">
        <f>Table1[[#This Row],[Holiday Hours7]]*Table1[[#This Row],[Holiday Hourly Wage]]</f>
        <v>0</v>
      </c>
      <c r="AE1149" s="41">
        <f>SUM(Table1[[#This Row],[Regular10]:[Holiday12]])</f>
        <v>0</v>
      </c>
      <c r="AF1149" s="41">
        <f>Table1[[#This Row],[Regular Hours3]]*Table1[[#This Row],[Regular Wage Cap]]</f>
        <v>0</v>
      </c>
      <c r="AG1149" s="41">
        <f>Table1[[#This Row],[OvertimeHours5]]*Table1[[#This Row],[Overtime Wage Cap]]</f>
        <v>0</v>
      </c>
      <c r="AH1149" s="41">
        <f>Table1[[#This Row],[Holiday Hours7]]*Table1[[#This Row],[Holiday Wage Cap]]</f>
        <v>0</v>
      </c>
      <c r="AI1149" s="41">
        <f>SUM(Table1[[#This Row],[Regular]:[Holiday]])</f>
        <v>0</v>
      </c>
      <c r="AJ1149" s="41">
        <f>IF(Table1[[#This Row],[Total]]=0,0,Table1[[#This Row],[Total2]]-Table1[[#This Row],[Total]])</f>
        <v>0</v>
      </c>
      <c r="AK1149" s="41">
        <f>Table1[[#This Row],[Difference]]*Table1[[#This Row],[DDS Funding Percent]]</f>
        <v>0</v>
      </c>
      <c r="AL1149" s="41">
        <f>IF(Table1[[#This Row],[Regular Hourly Wage]]&lt;&gt;0,Table1[[#This Row],[Regular Wage Cap]]-Table1[[#This Row],[Regular Hourly Wage]],0)</f>
        <v>0</v>
      </c>
      <c r="AM1149" s="38"/>
      <c r="AN1149" s="41">
        <f>Table1[[#This Row],[Wage Difference]]*Table1[[#This Row],[Post Wage Increase Time Off Accruals (Hours)]]</f>
        <v>0</v>
      </c>
      <c r="AO1149" s="41">
        <f>Table1[[#This Row],[Min Wage Time Off Accrual Expense]]*Table1[[#This Row],[DDS Funding Percent]]</f>
        <v>0</v>
      </c>
      <c r="AP1149" s="1"/>
      <c r="AQ1149" s="18"/>
    </row>
    <row r="1150" spans="3:43" x14ac:dyDescent="0.25">
      <c r="C1150" s="58"/>
      <c r="D1150" s="57"/>
      <c r="K1150" s="41">
        <f>SUM(Table1[[#This Row],[Regular Wages]],Table1[[#This Row],[OvertimeWages]],Table1[[#This Row],[Holiday Wages]],Table1[[#This Row],[Incentive Payments]])</f>
        <v>0</v>
      </c>
      <c r="L1150" s="38"/>
      <c r="M1150" s="38"/>
      <c r="N1150" s="38"/>
      <c r="O1150" s="38"/>
      <c r="P1150" s="38"/>
      <c r="Q1150" s="38"/>
      <c r="R1150" s="38"/>
      <c r="S1150" s="41">
        <f>SUM(Table1[[#This Row],[Regular Wages2]],Table1[[#This Row],[OvertimeWages4]],Table1[[#This Row],[Holiday Wages6]],Table1[[#This Row],[Incentive Payments8]])</f>
        <v>0</v>
      </c>
      <c r="T1150" s="41">
        <f>SUM(Table1[[#This Row],[Total Pre Min Wage Wages]],Table1[[#This Row],[Total After Min Wage Wages]])</f>
        <v>0</v>
      </c>
      <c r="U1150" s="41">
        <f>IFERROR(IF(OR(Table1[[#This Row],[Regular Hours]]=0,Table1[[#This Row],[Regular Hours]]=""),VLOOKUP(Table1[[#This Row],[Position Title]],startingWages!$A$2:$D$200,2, FALSE),Table1[[#This Row],[Regular Wages]]/Table1[[#This Row],[Regular Hours]]),0)</f>
        <v>0</v>
      </c>
      <c r="V1150" s="41">
        <f>IF(OR(Table1[[#This Row],[OvertimeHours]]="",Table1[[#This Row],[OvertimeHours]]=0),Table1[[#This Row],[Regular Hourly Wage]]*1.5,Table1[[#This Row],[OvertimeWages]]/Table1[[#This Row],[OvertimeHours]])</f>
        <v>0</v>
      </c>
      <c r="W1150" s="41">
        <f>IF(OR(Table1[[#This Row],[Holiday Hours]]="",Table1[[#This Row],[Holiday Hours]]=0),Table1[[#This Row],[Regular Hourly Wage]],Table1[[#This Row],[Holiday Wages]]/Table1[[#This Row],[Holiday Hours]])</f>
        <v>0</v>
      </c>
      <c r="X1150" s="41" t="str">
        <f>IF(Table1[[#This Row],[Regular Hourly Wage]]&lt;14.05,"$14.75",IF(Table1[[#This Row],[Regular Hourly Wage]]&lt;30,"5%","None"))</f>
        <v>$14.75</v>
      </c>
      <c r="Y1150" s="41">
        <f>IF(Table1[[#This Row],[Wage Category]]="5%",Table1[[#This Row],[Regular Hourly Wage]]*1.05,IF(Table1[[#This Row],[Wage Category]]="$14.75",14.75,Table1[[#This Row],[Regular Hourly Wage]]))</f>
        <v>14.75</v>
      </c>
      <c r="Z1150" s="41">
        <f>(1+IF(Table1[[#This Row],[Regular Hourly Wage]]=0,0.5,(Table1[[#This Row],[Overtime Hourly Wage]]-Table1[[#This Row],[Regular Hourly Wage]])/Table1[[#This Row],[Regular Hourly Wage]]))*Table1[[#This Row],[Regular Wage Cap]]</f>
        <v>22.125</v>
      </c>
      <c r="AA1150" s="41">
        <f>(1+IF(Table1[[#This Row],[Regular Hourly Wage]]=0,0,(Table1[[#This Row],[Holiday Hourly Wage]]-Table1[[#This Row],[Regular Hourly Wage]])/Table1[[#This Row],[Regular Hourly Wage]]))*Table1[[#This Row],[Regular Wage Cap]]</f>
        <v>14.75</v>
      </c>
      <c r="AB1150" s="41">
        <f>Table1[[#This Row],[Regular Hours3]]*Table1[[#This Row],[Regular Hourly Wage]]</f>
        <v>0</v>
      </c>
      <c r="AC1150" s="41">
        <f>Table1[[#This Row],[OvertimeHours5]]*Table1[[#This Row],[Overtime Hourly Wage]]</f>
        <v>0</v>
      </c>
      <c r="AD1150" s="41">
        <f>Table1[[#This Row],[Holiday Hours7]]*Table1[[#This Row],[Holiday Hourly Wage]]</f>
        <v>0</v>
      </c>
      <c r="AE1150" s="41">
        <f>SUM(Table1[[#This Row],[Regular10]:[Holiday12]])</f>
        <v>0</v>
      </c>
      <c r="AF1150" s="41">
        <f>Table1[[#This Row],[Regular Hours3]]*Table1[[#This Row],[Regular Wage Cap]]</f>
        <v>0</v>
      </c>
      <c r="AG1150" s="41">
        <f>Table1[[#This Row],[OvertimeHours5]]*Table1[[#This Row],[Overtime Wage Cap]]</f>
        <v>0</v>
      </c>
      <c r="AH1150" s="41">
        <f>Table1[[#This Row],[Holiday Hours7]]*Table1[[#This Row],[Holiday Wage Cap]]</f>
        <v>0</v>
      </c>
      <c r="AI1150" s="41">
        <f>SUM(Table1[[#This Row],[Regular]:[Holiday]])</f>
        <v>0</v>
      </c>
      <c r="AJ1150" s="41">
        <f>IF(Table1[[#This Row],[Total]]=0,0,Table1[[#This Row],[Total2]]-Table1[[#This Row],[Total]])</f>
        <v>0</v>
      </c>
      <c r="AK1150" s="41">
        <f>Table1[[#This Row],[Difference]]*Table1[[#This Row],[DDS Funding Percent]]</f>
        <v>0</v>
      </c>
      <c r="AL1150" s="41">
        <f>IF(Table1[[#This Row],[Regular Hourly Wage]]&lt;&gt;0,Table1[[#This Row],[Regular Wage Cap]]-Table1[[#This Row],[Regular Hourly Wage]],0)</f>
        <v>0</v>
      </c>
      <c r="AM1150" s="38"/>
      <c r="AN1150" s="41">
        <f>Table1[[#This Row],[Wage Difference]]*Table1[[#This Row],[Post Wage Increase Time Off Accruals (Hours)]]</f>
        <v>0</v>
      </c>
      <c r="AO1150" s="41">
        <f>Table1[[#This Row],[Min Wage Time Off Accrual Expense]]*Table1[[#This Row],[DDS Funding Percent]]</f>
        <v>0</v>
      </c>
      <c r="AP1150" s="1"/>
      <c r="AQ1150" s="18"/>
    </row>
    <row r="1151" spans="3:43" x14ac:dyDescent="0.25">
      <c r="C1151" s="58"/>
      <c r="D1151" s="57"/>
      <c r="K1151" s="41">
        <f>SUM(Table1[[#This Row],[Regular Wages]],Table1[[#This Row],[OvertimeWages]],Table1[[#This Row],[Holiday Wages]],Table1[[#This Row],[Incentive Payments]])</f>
        <v>0</v>
      </c>
      <c r="L1151" s="38"/>
      <c r="M1151" s="38"/>
      <c r="N1151" s="38"/>
      <c r="O1151" s="38"/>
      <c r="P1151" s="38"/>
      <c r="Q1151" s="38"/>
      <c r="R1151" s="38"/>
      <c r="S1151" s="41">
        <f>SUM(Table1[[#This Row],[Regular Wages2]],Table1[[#This Row],[OvertimeWages4]],Table1[[#This Row],[Holiday Wages6]],Table1[[#This Row],[Incentive Payments8]])</f>
        <v>0</v>
      </c>
      <c r="T1151" s="41">
        <f>SUM(Table1[[#This Row],[Total Pre Min Wage Wages]],Table1[[#This Row],[Total After Min Wage Wages]])</f>
        <v>0</v>
      </c>
      <c r="U1151" s="41">
        <f>IFERROR(IF(OR(Table1[[#This Row],[Regular Hours]]=0,Table1[[#This Row],[Regular Hours]]=""),VLOOKUP(Table1[[#This Row],[Position Title]],startingWages!$A$2:$D$200,2, FALSE),Table1[[#This Row],[Regular Wages]]/Table1[[#This Row],[Regular Hours]]),0)</f>
        <v>0</v>
      </c>
      <c r="V1151" s="41">
        <f>IF(OR(Table1[[#This Row],[OvertimeHours]]="",Table1[[#This Row],[OvertimeHours]]=0),Table1[[#This Row],[Regular Hourly Wage]]*1.5,Table1[[#This Row],[OvertimeWages]]/Table1[[#This Row],[OvertimeHours]])</f>
        <v>0</v>
      </c>
      <c r="W1151" s="41">
        <f>IF(OR(Table1[[#This Row],[Holiday Hours]]="",Table1[[#This Row],[Holiday Hours]]=0),Table1[[#This Row],[Regular Hourly Wage]],Table1[[#This Row],[Holiday Wages]]/Table1[[#This Row],[Holiday Hours]])</f>
        <v>0</v>
      </c>
      <c r="X1151" s="41" t="str">
        <f>IF(Table1[[#This Row],[Regular Hourly Wage]]&lt;14.05,"$14.75",IF(Table1[[#This Row],[Regular Hourly Wage]]&lt;30,"5%","None"))</f>
        <v>$14.75</v>
      </c>
      <c r="Y1151" s="41">
        <f>IF(Table1[[#This Row],[Wage Category]]="5%",Table1[[#This Row],[Regular Hourly Wage]]*1.05,IF(Table1[[#This Row],[Wage Category]]="$14.75",14.75,Table1[[#This Row],[Regular Hourly Wage]]))</f>
        <v>14.75</v>
      </c>
      <c r="Z1151" s="41">
        <f>(1+IF(Table1[[#This Row],[Regular Hourly Wage]]=0,0.5,(Table1[[#This Row],[Overtime Hourly Wage]]-Table1[[#This Row],[Regular Hourly Wage]])/Table1[[#This Row],[Regular Hourly Wage]]))*Table1[[#This Row],[Regular Wage Cap]]</f>
        <v>22.125</v>
      </c>
      <c r="AA1151" s="41">
        <f>(1+IF(Table1[[#This Row],[Regular Hourly Wage]]=0,0,(Table1[[#This Row],[Holiday Hourly Wage]]-Table1[[#This Row],[Regular Hourly Wage]])/Table1[[#This Row],[Regular Hourly Wage]]))*Table1[[#This Row],[Regular Wage Cap]]</f>
        <v>14.75</v>
      </c>
      <c r="AB1151" s="41">
        <f>Table1[[#This Row],[Regular Hours3]]*Table1[[#This Row],[Regular Hourly Wage]]</f>
        <v>0</v>
      </c>
      <c r="AC1151" s="41">
        <f>Table1[[#This Row],[OvertimeHours5]]*Table1[[#This Row],[Overtime Hourly Wage]]</f>
        <v>0</v>
      </c>
      <c r="AD1151" s="41">
        <f>Table1[[#This Row],[Holiday Hours7]]*Table1[[#This Row],[Holiday Hourly Wage]]</f>
        <v>0</v>
      </c>
      <c r="AE1151" s="41">
        <f>SUM(Table1[[#This Row],[Regular10]:[Holiday12]])</f>
        <v>0</v>
      </c>
      <c r="AF1151" s="41">
        <f>Table1[[#This Row],[Regular Hours3]]*Table1[[#This Row],[Regular Wage Cap]]</f>
        <v>0</v>
      </c>
      <c r="AG1151" s="41">
        <f>Table1[[#This Row],[OvertimeHours5]]*Table1[[#This Row],[Overtime Wage Cap]]</f>
        <v>0</v>
      </c>
      <c r="AH1151" s="41">
        <f>Table1[[#This Row],[Holiday Hours7]]*Table1[[#This Row],[Holiday Wage Cap]]</f>
        <v>0</v>
      </c>
      <c r="AI1151" s="41">
        <f>SUM(Table1[[#This Row],[Regular]:[Holiday]])</f>
        <v>0</v>
      </c>
      <c r="AJ1151" s="41">
        <f>IF(Table1[[#This Row],[Total]]=0,0,Table1[[#This Row],[Total2]]-Table1[[#This Row],[Total]])</f>
        <v>0</v>
      </c>
      <c r="AK1151" s="41">
        <f>Table1[[#This Row],[Difference]]*Table1[[#This Row],[DDS Funding Percent]]</f>
        <v>0</v>
      </c>
      <c r="AL1151" s="41">
        <f>IF(Table1[[#This Row],[Regular Hourly Wage]]&lt;&gt;0,Table1[[#This Row],[Regular Wage Cap]]-Table1[[#This Row],[Regular Hourly Wage]],0)</f>
        <v>0</v>
      </c>
      <c r="AM1151" s="38"/>
      <c r="AN1151" s="41">
        <f>Table1[[#This Row],[Wage Difference]]*Table1[[#This Row],[Post Wage Increase Time Off Accruals (Hours)]]</f>
        <v>0</v>
      </c>
      <c r="AO1151" s="41">
        <f>Table1[[#This Row],[Min Wage Time Off Accrual Expense]]*Table1[[#This Row],[DDS Funding Percent]]</f>
        <v>0</v>
      </c>
      <c r="AP1151" s="1"/>
      <c r="AQ1151" s="18"/>
    </row>
    <row r="1152" spans="3:43" x14ac:dyDescent="0.25">
      <c r="C1152" s="58"/>
      <c r="D1152" s="57"/>
      <c r="K1152" s="41">
        <f>SUM(Table1[[#This Row],[Regular Wages]],Table1[[#This Row],[OvertimeWages]],Table1[[#This Row],[Holiday Wages]],Table1[[#This Row],[Incentive Payments]])</f>
        <v>0</v>
      </c>
      <c r="L1152" s="38"/>
      <c r="M1152" s="38"/>
      <c r="N1152" s="38"/>
      <c r="O1152" s="38"/>
      <c r="P1152" s="38"/>
      <c r="Q1152" s="38"/>
      <c r="R1152" s="38"/>
      <c r="S1152" s="41">
        <f>SUM(Table1[[#This Row],[Regular Wages2]],Table1[[#This Row],[OvertimeWages4]],Table1[[#This Row],[Holiday Wages6]],Table1[[#This Row],[Incentive Payments8]])</f>
        <v>0</v>
      </c>
      <c r="T1152" s="41">
        <f>SUM(Table1[[#This Row],[Total Pre Min Wage Wages]],Table1[[#This Row],[Total After Min Wage Wages]])</f>
        <v>0</v>
      </c>
      <c r="U1152" s="41">
        <f>IFERROR(IF(OR(Table1[[#This Row],[Regular Hours]]=0,Table1[[#This Row],[Regular Hours]]=""),VLOOKUP(Table1[[#This Row],[Position Title]],startingWages!$A$2:$D$200,2, FALSE),Table1[[#This Row],[Regular Wages]]/Table1[[#This Row],[Regular Hours]]),0)</f>
        <v>0</v>
      </c>
      <c r="V1152" s="41">
        <f>IF(OR(Table1[[#This Row],[OvertimeHours]]="",Table1[[#This Row],[OvertimeHours]]=0),Table1[[#This Row],[Regular Hourly Wage]]*1.5,Table1[[#This Row],[OvertimeWages]]/Table1[[#This Row],[OvertimeHours]])</f>
        <v>0</v>
      </c>
      <c r="W1152" s="41">
        <f>IF(OR(Table1[[#This Row],[Holiday Hours]]="",Table1[[#This Row],[Holiday Hours]]=0),Table1[[#This Row],[Regular Hourly Wage]],Table1[[#This Row],[Holiday Wages]]/Table1[[#This Row],[Holiday Hours]])</f>
        <v>0</v>
      </c>
      <c r="X1152" s="41" t="str">
        <f>IF(Table1[[#This Row],[Regular Hourly Wage]]&lt;14.05,"$14.75",IF(Table1[[#This Row],[Regular Hourly Wage]]&lt;30,"5%","None"))</f>
        <v>$14.75</v>
      </c>
      <c r="Y1152" s="41">
        <f>IF(Table1[[#This Row],[Wage Category]]="5%",Table1[[#This Row],[Regular Hourly Wage]]*1.05,IF(Table1[[#This Row],[Wage Category]]="$14.75",14.75,Table1[[#This Row],[Regular Hourly Wage]]))</f>
        <v>14.75</v>
      </c>
      <c r="Z1152" s="41">
        <f>(1+IF(Table1[[#This Row],[Regular Hourly Wage]]=0,0.5,(Table1[[#This Row],[Overtime Hourly Wage]]-Table1[[#This Row],[Regular Hourly Wage]])/Table1[[#This Row],[Regular Hourly Wage]]))*Table1[[#This Row],[Regular Wage Cap]]</f>
        <v>22.125</v>
      </c>
      <c r="AA1152" s="41">
        <f>(1+IF(Table1[[#This Row],[Regular Hourly Wage]]=0,0,(Table1[[#This Row],[Holiday Hourly Wage]]-Table1[[#This Row],[Regular Hourly Wage]])/Table1[[#This Row],[Regular Hourly Wage]]))*Table1[[#This Row],[Regular Wage Cap]]</f>
        <v>14.75</v>
      </c>
      <c r="AB1152" s="41">
        <f>Table1[[#This Row],[Regular Hours3]]*Table1[[#This Row],[Regular Hourly Wage]]</f>
        <v>0</v>
      </c>
      <c r="AC1152" s="41">
        <f>Table1[[#This Row],[OvertimeHours5]]*Table1[[#This Row],[Overtime Hourly Wage]]</f>
        <v>0</v>
      </c>
      <c r="AD1152" s="41">
        <f>Table1[[#This Row],[Holiday Hours7]]*Table1[[#This Row],[Holiday Hourly Wage]]</f>
        <v>0</v>
      </c>
      <c r="AE1152" s="41">
        <f>SUM(Table1[[#This Row],[Regular10]:[Holiday12]])</f>
        <v>0</v>
      </c>
      <c r="AF1152" s="41">
        <f>Table1[[#This Row],[Regular Hours3]]*Table1[[#This Row],[Regular Wage Cap]]</f>
        <v>0</v>
      </c>
      <c r="AG1152" s="41">
        <f>Table1[[#This Row],[OvertimeHours5]]*Table1[[#This Row],[Overtime Wage Cap]]</f>
        <v>0</v>
      </c>
      <c r="AH1152" s="41">
        <f>Table1[[#This Row],[Holiday Hours7]]*Table1[[#This Row],[Holiday Wage Cap]]</f>
        <v>0</v>
      </c>
      <c r="AI1152" s="41">
        <f>SUM(Table1[[#This Row],[Regular]:[Holiday]])</f>
        <v>0</v>
      </c>
      <c r="AJ1152" s="41">
        <f>IF(Table1[[#This Row],[Total]]=0,0,Table1[[#This Row],[Total2]]-Table1[[#This Row],[Total]])</f>
        <v>0</v>
      </c>
      <c r="AK1152" s="41">
        <f>Table1[[#This Row],[Difference]]*Table1[[#This Row],[DDS Funding Percent]]</f>
        <v>0</v>
      </c>
      <c r="AL1152" s="41">
        <f>IF(Table1[[#This Row],[Regular Hourly Wage]]&lt;&gt;0,Table1[[#This Row],[Regular Wage Cap]]-Table1[[#This Row],[Regular Hourly Wage]],0)</f>
        <v>0</v>
      </c>
      <c r="AM1152" s="38"/>
      <c r="AN1152" s="41">
        <f>Table1[[#This Row],[Wage Difference]]*Table1[[#This Row],[Post Wage Increase Time Off Accruals (Hours)]]</f>
        <v>0</v>
      </c>
      <c r="AO1152" s="41">
        <f>Table1[[#This Row],[Min Wage Time Off Accrual Expense]]*Table1[[#This Row],[DDS Funding Percent]]</f>
        <v>0</v>
      </c>
      <c r="AP1152" s="1"/>
      <c r="AQ1152" s="18"/>
    </row>
    <row r="1153" spans="3:43" x14ac:dyDescent="0.25">
      <c r="C1153" s="58"/>
      <c r="D1153" s="57"/>
      <c r="K1153" s="41">
        <f>SUM(Table1[[#This Row],[Regular Wages]],Table1[[#This Row],[OvertimeWages]],Table1[[#This Row],[Holiday Wages]],Table1[[#This Row],[Incentive Payments]])</f>
        <v>0</v>
      </c>
      <c r="L1153" s="38"/>
      <c r="M1153" s="38"/>
      <c r="N1153" s="38"/>
      <c r="O1153" s="38"/>
      <c r="P1153" s="38"/>
      <c r="Q1153" s="38"/>
      <c r="R1153" s="38"/>
      <c r="S1153" s="41">
        <f>SUM(Table1[[#This Row],[Regular Wages2]],Table1[[#This Row],[OvertimeWages4]],Table1[[#This Row],[Holiday Wages6]],Table1[[#This Row],[Incentive Payments8]])</f>
        <v>0</v>
      </c>
      <c r="T1153" s="41">
        <f>SUM(Table1[[#This Row],[Total Pre Min Wage Wages]],Table1[[#This Row],[Total After Min Wage Wages]])</f>
        <v>0</v>
      </c>
      <c r="U1153" s="41">
        <f>IFERROR(IF(OR(Table1[[#This Row],[Regular Hours]]=0,Table1[[#This Row],[Regular Hours]]=""),VLOOKUP(Table1[[#This Row],[Position Title]],startingWages!$A$2:$D$200,2, FALSE),Table1[[#This Row],[Regular Wages]]/Table1[[#This Row],[Regular Hours]]),0)</f>
        <v>0</v>
      </c>
      <c r="V1153" s="41">
        <f>IF(OR(Table1[[#This Row],[OvertimeHours]]="",Table1[[#This Row],[OvertimeHours]]=0),Table1[[#This Row],[Regular Hourly Wage]]*1.5,Table1[[#This Row],[OvertimeWages]]/Table1[[#This Row],[OvertimeHours]])</f>
        <v>0</v>
      </c>
      <c r="W1153" s="41">
        <f>IF(OR(Table1[[#This Row],[Holiday Hours]]="",Table1[[#This Row],[Holiday Hours]]=0),Table1[[#This Row],[Regular Hourly Wage]],Table1[[#This Row],[Holiday Wages]]/Table1[[#This Row],[Holiday Hours]])</f>
        <v>0</v>
      </c>
      <c r="X1153" s="41" t="str">
        <f>IF(Table1[[#This Row],[Regular Hourly Wage]]&lt;14.05,"$14.75",IF(Table1[[#This Row],[Regular Hourly Wage]]&lt;30,"5%","None"))</f>
        <v>$14.75</v>
      </c>
      <c r="Y1153" s="41">
        <f>IF(Table1[[#This Row],[Wage Category]]="5%",Table1[[#This Row],[Regular Hourly Wage]]*1.05,IF(Table1[[#This Row],[Wage Category]]="$14.75",14.75,Table1[[#This Row],[Regular Hourly Wage]]))</f>
        <v>14.75</v>
      </c>
      <c r="Z1153" s="41">
        <f>(1+IF(Table1[[#This Row],[Regular Hourly Wage]]=0,0.5,(Table1[[#This Row],[Overtime Hourly Wage]]-Table1[[#This Row],[Regular Hourly Wage]])/Table1[[#This Row],[Regular Hourly Wage]]))*Table1[[#This Row],[Regular Wage Cap]]</f>
        <v>22.125</v>
      </c>
      <c r="AA1153" s="41">
        <f>(1+IF(Table1[[#This Row],[Regular Hourly Wage]]=0,0,(Table1[[#This Row],[Holiday Hourly Wage]]-Table1[[#This Row],[Regular Hourly Wage]])/Table1[[#This Row],[Regular Hourly Wage]]))*Table1[[#This Row],[Regular Wage Cap]]</f>
        <v>14.75</v>
      </c>
      <c r="AB1153" s="41">
        <f>Table1[[#This Row],[Regular Hours3]]*Table1[[#This Row],[Regular Hourly Wage]]</f>
        <v>0</v>
      </c>
      <c r="AC1153" s="41">
        <f>Table1[[#This Row],[OvertimeHours5]]*Table1[[#This Row],[Overtime Hourly Wage]]</f>
        <v>0</v>
      </c>
      <c r="AD1153" s="41">
        <f>Table1[[#This Row],[Holiday Hours7]]*Table1[[#This Row],[Holiday Hourly Wage]]</f>
        <v>0</v>
      </c>
      <c r="AE1153" s="41">
        <f>SUM(Table1[[#This Row],[Regular10]:[Holiday12]])</f>
        <v>0</v>
      </c>
      <c r="AF1153" s="41">
        <f>Table1[[#This Row],[Regular Hours3]]*Table1[[#This Row],[Regular Wage Cap]]</f>
        <v>0</v>
      </c>
      <c r="AG1153" s="41">
        <f>Table1[[#This Row],[OvertimeHours5]]*Table1[[#This Row],[Overtime Wage Cap]]</f>
        <v>0</v>
      </c>
      <c r="AH1153" s="41">
        <f>Table1[[#This Row],[Holiday Hours7]]*Table1[[#This Row],[Holiday Wage Cap]]</f>
        <v>0</v>
      </c>
      <c r="AI1153" s="41">
        <f>SUM(Table1[[#This Row],[Regular]:[Holiday]])</f>
        <v>0</v>
      </c>
      <c r="AJ1153" s="41">
        <f>IF(Table1[[#This Row],[Total]]=0,0,Table1[[#This Row],[Total2]]-Table1[[#This Row],[Total]])</f>
        <v>0</v>
      </c>
      <c r="AK1153" s="41">
        <f>Table1[[#This Row],[Difference]]*Table1[[#This Row],[DDS Funding Percent]]</f>
        <v>0</v>
      </c>
      <c r="AL1153" s="41">
        <f>IF(Table1[[#This Row],[Regular Hourly Wage]]&lt;&gt;0,Table1[[#This Row],[Regular Wage Cap]]-Table1[[#This Row],[Regular Hourly Wage]],0)</f>
        <v>0</v>
      </c>
      <c r="AM1153" s="38"/>
      <c r="AN1153" s="41">
        <f>Table1[[#This Row],[Wage Difference]]*Table1[[#This Row],[Post Wage Increase Time Off Accruals (Hours)]]</f>
        <v>0</v>
      </c>
      <c r="AO1153" s="41">
        <f>Table1[[#This Row],[Min Wage Time Off Accrual Expense]]*Table1[[#This Row],[DDS Funding Percent]]</f>
        <v>0</v>
      </c>
      <c r="AP1153" s="1"/>
      <c r="AQ1153" s="18"/>
    </row>
    <row r="1154" spans="3:43" x14ac:dyDescent="0.25">
      <c r="C1154" s="58"/>
      <c r="D1154" s="57"/>
      <c r="K1154" s="41">
        <f>SUM(Table1[[#This Row],[Regular Wages]],Table1[[#This Row],[OvertimeWages]],Table1[[#This Row],[Holiday Wages]],Table1[[#This Row],[Incentive Payments]])</f>
        <v>0</v>
      </c>
      <c r="L1154" s="38"/>
      <c r="M1154" s="38"/>
      <c r="N1154" s="38"/>
      <c r="O1154" s="38"/>
      <c r="P1154" s="38"/>
      <c r="Q1154" s="38"/>
      <c r="R1154" s="38"/>
      <c r="S1154" s="41">
        <f>SUM(Table1[[#This Row],[Regular Wages2]],Table1[[#This Row],[OvertimeWages4]],Table1[[#This Row],[Holiday Wages6]],Table1[[#This Row],[Incentive Payments8]])</f>
        <v>0</v>
      </c>
      <c r="T1154" s="41">
        <f>SUM(Table1[[#This Row],[Total Pre Min Wage Wages]],Table1[[#This Row],[Total After Min Wage Wages]])</f>
        <v>0</v>
      </c>
      <c r="U1154" s="41">
        <f>IFERROR(IF(OR(Table1[[#This Row],[Regular Hours]]=0,Table1[[#This Row],[Regular Hours]]=""),VLOOKUP(Table1[[#This Row],[Position Title]],startingWages!$A$2:$D$200,2, FALSE),Table1[[#This Row],[Regular Wages]]/Table1[[#This Row],[Regular Hours]]),0)</f>
        <v>0</v>
      </c>
      <c r="V1154" s="41">
        <f>IF(OR(Table1[[#This Row],[OvertimeHours]]="",Table1[[#This Row],[OvertimeHours]]=0),Table1[[#This Row],[Regular Hourly Wage]]*1.5,Table1[[#This Row],[OvertimeWages]]/Table1[[#This Row],[OvertimeHours]])</f>
        <v>0</v>
      </c>
      <c r="W1154" s="41">
        <f>IF(OR(Table1[[#This Row],[Holiday Hours]]="",Table1[[#This Row],[Holiday Hours]]=0),Table1[[#This Row],[Regular Hourly Wage]],Table1[[#This Row],[Holiday Wages]]/Table1[[#This Row],[Holiday Hours]])</f>
        <v>0</v>
      </c>
      <c r="X1154" s="41" t="str">
        <f>IF(Table1[[#This Row],[Regular Hourly Wage]]&lt;14.05,"$14.75",IF(Table1[[#This Row],[Regular Hourly Wage]]&lt;30,"5%","None"))</f>
        <v>$14.75</v>
      </c>
      <c r="Y1154" s="41">
        <f>IF(Table1[[#This Row],[Wage Category]]="5%",Table1[[#This Row],[Regular Hourly Wage]]*1.05,IF(Table1[[#This Row],[Wage Category]]="$14.75",14.75,Table1[[#This Row],[Regular Hourly Wage]]))</f>
        <v>14.75</v>
      </c>
      <c r="Z1154" s="41">
        <f>(1+IF(Table1[[#This Row],[Regular Hourly Wage]]=0,0.5,(Table1[[#This Row],[Overtime Hourly Wage]]-Table1[[#This Row],[Regular Hourly Wage]])/Table1[[#This Row],[Regular Hourly Wage]]))*Table1[[#This Row],[Regular Wage Cap]]</f>
        <v>22.125</v>
      </c>
      <c r="AA1154" s="41">
        <f>(1+IF(Table1[[#This Row],[Regular Hourly Wage]]=0,0,(Table1[[#This Row],[Holiday Hourly Wage]]-Table1[[#This Row],[Regular Hourly Wage]])/Table1[[#This Row],[Regular Hourly Wage]]))*Table1[[#This Row],[Regular Wage Cap]]</f>
        <v>14.75</v>
      </c>
      <c r="AB1154" s="41">
        <f>Table1[[#This Row],[Regular Hours3]]*Table1[[#This Row],[Regular Hourly Wage]]</f>
        <v>0</v>
      </c>
      <c r="AC1154" s="41">
        <f>Table1[[#This Row],[OvertimeHours5]]*Table1[[#This Row],[Overtime Hourly Wage]]</f>
        <v>0</v>
      </c>
      <c r="AD1154" s="41">
        <f>Table1[[#This Row],[Holiday Hours7]]*Table1[[#This Row],[Holiday Hourly Wage]]</f>
        <v>0</v>
      </c>
      <c r="AE1154" s="41">
        <f>SUM(Table1[[#This Row],[Regular10]:[Holiday12]])</f>
        <v>0</v>
      </c>
      <c r="AF1154" s="41">
        <f>Table1[[#This Row],[Regular Hours3]]*Table1[[#This Row],[Regular Wage Cap]]</f>
        <v>0</v>
      </c>
      <c r="AG1154" s="41">
        <f>Table1[[#This Row],[OvertimeHours5]]*Table1[[#This Row],[Overtime Wage Cap]]</f>
        <v>0</v>
      </c>
      <c r="AH1154" s="41">
        <f>Table1[[#This Row],[Holiday Hours7]]*Table1[[#This Row],[Holiday Wage Cap]]</f>
        <v>0</v>
      </c>
      <c r="AI1154" s="41">
        <f>SUM(Table1[[#This Row],[Regular]:[Holiday]])</f>
        <v>0</v>
      </c>
      <c r="AJ1154" s="41">
        <f>IF(Table1[[#This Row],[Total]]=0,0,Table1[[#This Row],[Total2]]-Table1[[#This Row],[Total]])</f>
        <v>0</v>
      </c>
      <c r="AK1154" s="41">
        <f>Table1[[#This Row],[Difference]]*Table1[[#This Row],[DDS Funding Percent]]</f>
        <v>0</v>
      </c>
      <c r="AL1154" s="41">
        <f>IF(Table1[[#This Row],[Regular Hourly Wage]]&lt;&gt;0,Table1[[#This Row],[Regular Wage Cap]]-Table1[[#This Row],[Regular Hourly Wage]],0)</f>
        <v>0</v>
      </c>
      <c r="AM1154" s="38"/>
      <c r="AN1154" s="41">
        <f>Table1[[#This Row],[Wage Difference]]*Table1[[#This Row],[Post Wage Increase Time Off Accruals (Hours)]]</f>
        <v>0</v>
      </c>
      <c r="AO1154" s="41">
        <f>Table1[[#This Row],[Min Wage Time Off Accrual Expense]]*Table1[[#This Row],[DDS Funding Percent]]</f>
        <v>0</v>
      </c>
      <c r="AP1154" s="1"/>
      <c r="AQ1154" s="18"/>
    </row>
    <row r="1155" spans="3:43" x14ac:dyDescent="0.25">
      <c r="C1155" s="58"/>
      <c r="D1155" s="57"/>
      <c r="K1155" s="41">
        <f>SUM(Table1[[#This Row],[Regular Wages]],Table1[[#This Row],[OvertimeWages]],Table1[[#This Row],[Holiday Wages]],Table1[[#This Row],[Incentive Payments]])</f>
        <v>0</v>
      </c>
      <c r="L1155" s="38"/>
      <c r="M1155" s="38"/>
      <c r="N1155" s="38"/>
      <c r="O1155" s="38"/>
      <c r="P1155" s="38"/>
      <c r="Q1155" s="38"/>
      <c r="R1155" s="38"/>
      <c r="S1155" s="41">
        <f>SUM(Table1[[#This Row],[Regular Wages2]],Table1[[#This Row],[OvertimeWages4]],Table1[[#This Row],[Holiday Wages6]],Table1[[#This Row],[Incentive Payments8]])</f>
        <v>0</v>
      </c>
      <c r="T1155" s="41">
        <f>SUM(Table1[[#This Row],[Total Pre Min Wage Wages]],Table1[[#This Row],[Total After Min Wage Wages]])</f>
        <v>0</v>
      </c>
      <c r="U1155" s="41">
        <f>IFERROR(IF(OR(Table1[[#This Row],[Regular Hours]]=0,Table1[[#This Row],[Regular Hours]]=""),VLOOKUP(Table1[[#This Row],[Position Title]],startingWages!$A$2:$D$200,2, FALSE),Table1[[#This Row],[Regular Wages]]/Table1[[#This Row],[Regular Hours]]),0)</f>
        <v>0</v>
      </c>
      <c r="V1155" s="41">
        <f>IF(OR(Table1[[#This Row],[OvertimeHours]]="",Table1[[#This Row],[OvertimeHours]]=0),Table1[[#This Row],[Regular Hourly Wage]]*1.5,Table1[[#This Row],[OvertimeWages]]/Table1[[#This Row],[OvertimeHours]])</f>
        <v>0</v>
      </c>
      <c r="W1155" s="41">
        <f>IF(OR(Table1[[#This Row],[Holiday Hours]]="",Table1[[#This Row],[Holiday Hours]]=0),Table1[[#This Row],[Regular Hourly Wage]],Table1[[#This Row],[Holiday Wages]]/Table1[[#This Row],[Holiday Hours]])</f>
        <v>0</v>
      </c>
      <c r="X1155" s="41" t="str">
        <f>IF(Table1[[#This Row],[Regular Hourly Wage]]&lt;14.05,"$14.75",IF(Table1[[#This Row],[Regular Hourly Wage]]&lt;30,"5%","None"))</f>
        <v>$14.75</v>
      </c>
      <c r="Y1155" s="41">
        <f>IF(Table1[[#This Row],[Wage Category]]="5%",Table1[[#This Row],[Regular Hourly Wage]]*1.05,IF(Table1[[#This Row],[Wage Category]]="$14.75",14.75,Table1[[#This Row],[Regular Hourly Wage]]))</f>
        <v>14.75</v>
      </c>
      <c r="Z1155" s="41">
        <f>(1+IF(Table1[[#This Row],[Regular Hourly Wage]]=0,0.5,(Table1[[#This Row],[Overtime Hourly Wage]]-Table1[[#This Row],[Regular Hourly Wage]])/Table1[[#This Row],[Regular Hourly Wage]]))*Table1[[#This Row],[Regular Wage Cap]]</f>
        <v>22.125</v>
      </c>
      <c r="AA1155" s="41">
        <f>(1+IF(Table1[[#This Row],[Regular Hourly Wage]]=0,0,(Table1[[#This Row],[Holiday Hourly Wage]]-Table1[[#This Row],[Regular Hourly Wage]])/Table1[[#This Row],[Regular Hourly Wage]]))*Table1[[#This Row],[Regular Wage Cap]]</f>
        <v>14.75</v>
      </c>
      <c r="AB1155" s="41">
        <f>Table1[[#This Row],[Regular Hours3]]*Table1[[#This Row],[Regular Hourly Wage]]</f>
        <v>0</v>
      </c>
      <c r="AC1155" s="41">
        <f>Table1[[#This Row],[OvertimeHours5]]*Table1[[#This Row],[Overtime Hourly Wage]]</f>
        <v>0</v>
      </c>
      <c r="AD1155" s="41">
        <f>Table1[[#This Row],[Holiday Hours7]]*Table1[[#This Row],[Holiday Hourly Wage]]</f>
        <v>0</v>
      </c>
      <c r="AE1155" s="41">
        <f>SUM(Table1[[#This Row],[Regular10]:[Holiday12]])</f>
        <v>0</v>
      </c>
      <c r="AF1155" s="41">
        <f>Table1[[#This Row],[Regular Hours3]]*Table1[[#This Row],[Regular Wage Cap]]</f>
        <v>0</v>
      </c>
      <c r="AG1155" s="41">
        <f>Table1[[#This Row],[OvertimeHours5]]*Table1[[#This Row],[Overtime Wage Cap]]</f>
        <v>0</v>
      </c>
      <c r="AH1155" s="41">
        <f>Table1[[#This Row],[Holiday Hours7]]*Table1[[#This Row],[Holiday Wage Cap]]</f>
        <v>0</v>
      </c>
      <c r="AI1155" s="41">
        <f>SUM(Table1[[#This Row],[Regular]:[Holiday]])</f>
        <v>0</v>
      </c>
      <c r="AJ1155" s="41">
        <f>IF(Table1[[#This Row],[Total]]=0,0,Table1[[#This Row],[Total2]]-Table1[[#This Row],[Total]])</f>
        <v>0</v>
      </c>
      <c r="AK1155" s="41">
        <f>Table1[[#This Row],[Difference]]*Table1[[#This Row],[DDS Funding Percent]]</f>
        <v>0</v>
      </c>
      <c r="AL1155" s="41">
        <f>IF(Table1[[#This Row],[Regular Hourly Wage]]&lt;&gt;0,Table1[[#This Row],[Regular Wage Cap]]-Table1[[#This Row],[Regular Hourly Wage]],0)</f>
        <v>0</v>
      </c>
      <c r="AM1155" s="38"/>
      <c r="AN1155" s="41">
        <f>Table1[[#This Row],[Wage Difference]]*Table1[[#This Row],[Post Wage Increase Time Off Accruals (Hours)]]</f>
        <v>0</v>
      </c>
      <c r="AO1155" s="41">
        <f>Table1[[#This Row],[Min Wage Time Off Accrual Expense]]*Table1[[#This Row],[DDS Funding Percent]]</f>
        <v>0</v>
      </c>
      <c r="AP1155" s="1"/>
      <c r="AQ1155" s="18"/>
    </row>
    <row r="1156" spans="3:43" x14ac:dyDescent="0.25">
      <c r="C1156" s="58"/>
      <c r="D1156" s="57"/>
      <c r="K1156" s="41">
        <f>SUM(Table1[[#This Row],[Regular Wages]],Table1[[#This Row],[OvertimeWages]],Table1[[#This Row],[Holiday Wages]],Table1[[#This Row],[Incentive Payments]])</f>
        <v>0</v>
      </c>
      <c r="L1156" s="38"/>
      <c r="M1156" s="38"/>
      <c r="N1156" s="38"/>
      <c r="O1156" s="38"/>
      <c r="P1156" s="38"/>
      <c r="Q1156" s="38"/>
      <c r="R1156" s="38"/>
      <c r="S1156" s="41">
        <f>SUM(Table1[[#This Row],[Regular Wages2]],Table1[[#This Row],[OvertimeWages4]],Table1[[#This Row],[Holiday Wages6]],Table1[[#This Row],[Incentive Payments8]])</f>
        <v>0</v>
      </c>
      <c r="T1156" s="41">
        <f>SUM(Table1[[#This Row],[Total Pre Min Wage Wages]],Table1[[#This Row],[Total After Min Wage Wages]])</f>
        <v>0</v>
      </c>
      <c r="U1156" s="41">
        <f>IFERROR(IF(OR(Table1[[#This Row],[Regular Hours]]=0,Table1[[#This Row],[Regular Hours]]=""),VLOOKUP(Table1[[#This Row],[Position Title]],startingWages!$A$2:$D$200,2, FALSE),Table1[[#This Row],[Regular Wages]]/Table1[[#This Row],[Regular Hours]]),0)</f>
        <v>0</v>
      </c>
      <c r="V1156" s="41">
        <f>IF(OR(Table1[[#This Row],[OvertimeHours]]="",Table1[[#This Row],[OvertimeHours]]=0),Table1[[#This Row],[Regular Hourly Wage]]*1.5,Table1[[#This Row],[OvertimeWages]]/Table1[[#This Row],[OvertimeHours]])</f>
        <v>0</v>
      </c>
      <c r="W1156" s="41">
        <f>IF(OR(Table1[[#This Row],[Holiday Hours]]="",Table1[[#This Row],[Holiday Hours]]=0),Table1[[#This Row],[Regular Hourly Wage]],Table1[[#This Row],[Holiday Wages]]/Table1[[#This Row],[Holiday Hours]])</f>
        <v>0</v>
      </c>
      <c r="X1156" s="41" t="str">
        <f>IF(Table1[[#This Row],[Regular Hourly Wage]]&lt;14.05,"$14.75",IF(Table1[[#This Row],[Regular Hourly Wage]]&lt;30,"5%","None"))</f>
        <v>$14.75</v>
      </c>
      <c r="Y1156" s="41">
        <f>IF(Table1[[#This Row],[Wage Category]]="5%",Table1[[#This Row],[Regular Hourly Wage]]*1.05,IF(Table1[[#This Row],[Wage Category]]="$14.75",14.75,Table1[[#This Row],[Regular Hourly Wage]]))</f>
        <v>14.75</v>
      </c>
      <c r="Z1156" s="41">
        <f>(1+IF(Table1[[#This Row],[Regular Hourly Wage]]=0,0.5,(Table1[[#This Row],[Overtime Hourly Wage]]-Table1[[#This Row],[Regular Hourly Wage]])/Table1[[#This Row],[Regular Hourly Wage]]))*Table1[[#This Row],[Regular Wage Cap]]</f>
        <v>22.125</v>
      </c>
      <c r="AA1156" s="41">
        <f>(1+IF(Table1[[#This Row],[Regular Hourly Wage]]=0,0,(Table1[[#This Row],[Holiday Hourly Wage]]-Table1[[#This Row],[Regular Hourly Wage]])/Table1[[#This Row],[Regular Hourly Wage]]))*Table1[[#This Row],[Regular Wage Cap]]</f>
        <v>14.75</v>
      </c>
      <c r="AB1156" s="41">
        <f>Table1[[#This Row],[Regular Hours3]]*Table1[[#This Row],[Regular Hourly Wage]]</f>
        <v>0</v>
      </c>
      <c r="AC1156" s="41">
        <f>Table1[[#This Row],[OvertimeHours5]]*Table1[[#This Row],[Overtime Hourly Wage]]</f>
        <v>0</v>
      </c>
      <c r="AD1156" s="41">
        <f>Table1[[#This Row],[Holiday Hours7]]*Table1[[#This Row],[Holiday Hourly Wage]]</f>
        <v>0</v>
      </c>
      <c r="AE1156" s="41">
        <f>SUM(Table1[[#This Row],[Regular10]:[Holiday12]])</f>
        <v>0</v>
      </c>
      <c r="AF1156" s="41">
        <f>Table1[[#This Row],[Regular Hours3]]*Table1[[#This Row],[Regular Wage Cap]]</f>
        <v>0</v>
      </c>
      <c r="AG1156" s="41">
        <f>Table1[[#This Row],[OvertimeHours5]]*Table1[[#This Row],[Overtime Wage Cap]]</f>
        <v>0</v>
      </c>
      <c r="AH1156" s="41">
        <f>Table1[[#This Row],[Holiday Hours7]]*Table1[[#This Row],[Holiday Wage Cap]]</f>
        <v>0</v>
      </c>
      <c r="AI1156" s="41">
        <f>SUM(Table1[[#This Row],[Regular]:[Holiday]])</f>
        <v>0</v>
      </c>
      <c r="AJ1156" s="41">
        <f>IF(Table1[[#This Row],[Total]]=0,0,Table1[[#This Row],[Total2]]-Table1[[#This Row],[Total]])</f>
        <v>0</v>
      </c>
      <c r="AK1156" s="41">
        <f>Table1[[#This Row],[Difference]]*Table1[[#This Row],[DDS Funding Percent]]</f>
        <v>0</v>
      </c>
      <c r="AL1156" s="41">
        <f>IF(Table1[[#This Row],[Regular Hourly Wage]]&lt;&gt;0,Table1[[#This Row],[Regular Wage Cap]]-Table1[[#This Row],[Regular Hourly Wage]],0)</f>
        <v>0</v>
      </c>
      <c r="AM1156" s="38"/>
      <c r="AN1156" s="41">
        <f>Table1[[#This Row],[Wage Difference]]*Table1[[#This Row],[Post Wage Increase Time Off Accruals (Hours)]]</f>
        <v>0</v>
      </c>
      <c r="AO1156" s="41">
        <f>Table1[[#This Row],[Min Wage Time Off Accrual Expense]]*Table1[[#This Row],[DDS Funding Percent]]</f>
        <v>0</v>
      </c>
      <c r="AP1156" s="1"/>
      <c r="AQ1156" s="18"/>
    </row>
    <row r="1157" spans="3:43" x14ac:dyDescent="0.25">
      <c r="C1157" s="58"/>
      <c r="D1157" s="57"/>
      <c r="K1157" s="41">
        <f>SUM(Table1[[#This Row],[Regular Wages]],Table1[[#This Row],[OvertimeWages]],Table1[[#This Row],[Holiday Wages]],Table1[[#This Row],[Incentive Payments]])</f>
        <v>0</v>
      </c>
      <c r="L1157" s="38"/>
      <c r="M1157" s="38"/>
      <c r="N1157" s="38"/>
      <c r="O1157" s="38"/>
      <c r="P1157" s="38"/>
      <c r="Q1157" s="38"/>
      <c r="R1157" s="38"/>
      <c r="S1157" s="41">
        <f>SUM(Table1[[#This Row],[Regular Wages2]],Table1[[#This Row],[OvertimeWages4]],Table1[[#This Row],[Holiday Wages6]],Table1[[#This Row],[Incentive Payments8]])</f>
        <v>0</v>
      </c>
      <c r="T1157" s="41">
        <f>SUM(Table1[[#This Row],[Total Pre Min Wage Wages]],Table1[[#This Row],[Total After Min Wage Wages]])</f>
        <v>0</v>
      </c>
      <c r="U1157" s="41">
        <f>IFERROR(IF(OR(Table1[[#This Row],[Regular Hours]]=0,Table1[[#This Row],[Regular Hours]]=""),VLOOKUP(Table1[[#This Row],[Position Title]],startingWages!$A$2:$D$200,2, FALSE),Table1[[#This Row],[Regular Wages]]/Table1[[#This Row],[Regular Hours]]),0)</f>
        <v>0</v>
      </c>
      <c r="V1157" s="41">
        <f>IF(OR(Table1[[#This Row],[OvertimeHours]]="",Table1[[#This Row],[OvertimeHours]]=0),Table1[[#This Row],[Regular Hourly Wage]]*1.5,Table1[[#This Row],[OvertimeWages]]/Table1[[#This Row],[OvertimeHours]])</f>
        <v>0</v>
      </c>
      <c r="W1157" s="41">
        <f>IF(OR(Table1[[#This Row],[Holiday Hours]]="",Table1[[#This Row],[Holiday Hours]]=0),Table1[[#This Row],[Regular Hourly Wage]],Table1[[#This Row],[Holiday Wages]]/Table1[[#This Row],[Holiday Hours]])</f>
        <v>0</v>
      </c>
      <c r="X1157" s="41" t="str">
        <f>IF(Table1[[#This Row],[Regular Hourly Wage]]&lt;14.05,"$14.75",IF(Table1[[#This Row],[Regular Hourly Wage]]&lt;30,"5%","None"))</f>
        <v>$14.75</v>
      </c>
      <c r="Y1157" s="41">
        <f>IF(Table1[[#This Row],[Wage Category]]="5%",Table1[[#This Row],[Regular Hourly Wage]]*1.05,IF(Table1[[#This Row],[Wage Category]]="$14.75",14.75,Table1[[#This Row],[Regular Hourly Wage]]))</f>
        <v>14.75</v>
      </c>
      <c r="Z1157" s="41">
        <f>(1+IF(Table1[[#This Row],[Regular Hourly Wage]]=0,0.5,(Table1[[#This Row],[Overtime Hourly Wage]]-Table1[[#This Row],[Regular Hourly Wage]])/Table1[[#This Row],[Regular Hourly Wage]]))*Table1[[#This Row],[Regular Wage Cap]]</f>
        <v>22.125</v>
      </c>
      <c r="AA1157" s="41">
        <f>(1+IF(Table1[[#This Row],[Regular Hourly Wage]]=0,0,(Table1[[#This Row],[Holiday Hourly Wage]]-Table1[[#This Row],[Regular Hourly Wage]])/Table1[[#This Row],[Regular Hourly Wage]]))*Table1[[#This Row],[Regular Wage Cap]]</f>
        <v>14.75</v>
      </c>
      <c r="AB1157" s="41">
        <f>Table1[[#This Row],[Regular Hours3]]*Table1[[#This Row],[Regular Hourly Wage]]</f>
        <v>0</v>
      </c>
      <c r="AC1157" s="41">
        <f>Table1[[#This Row],[OvertimeHours5]]*Table1[[#This Row],[Overtime Hourly Wage]]</f>
        <v>0</v>
      </c>
      <c r="AD1157" s="41">
        <f>Table1[[#This Row],[Holiday Hours7]]*Table1[[#This Row],[Holiday Hourly Wage]]</f>
        <v>0</v>
      </c>
      <c r="AE1157" s="41">
        <f>SUM(Table1[[#This Row],[Regular10]:[Holiday12]])</f>
        <v>0</v>
      </c>
      <c r="AF1157" s="41">
        <f>Table1[[#This Row],[Regular Hours3]]*Table1[[#This Row],[Regular Wage Cap]]</f>
        <v>0</v>
      </c>
      <c r="AG1157" s="41">
        <f>Table1[[#This Row],[OvertimeHours5]]*Table1[[#This Row],[Overtime Wage Cap]]</f>
        <v>0</v>
      </c>
      <c r="AH1157" s="41">
        <f>Table1[[#This Row],[Holiday Hours7]]*Table1[[#This Row],[Holiday Wage Cap]]</f>
        <v>0</v>
      </c>
      <c r="AI1157" s="41">
        <f>SUM(Table1[[#This Row],[Regular]:[Holiday]])</f>
        <v>0</v>
      </c>
      <c r="AJ1157" s="41">
        <f>IF(Table1[[#This Row],[Total]]=0,0,Table1[[#This Row],[Total2]]-Table1[[#This Row],[Total]])</f>
        <v>0</v>
      </c>
      <c r="AK1157" s="41">
        <f>Table1[[#This Row],[Difference]]*Table1[[#This Row],[DDS Funding Percent]]</f>
        <v>0</v>
      </c>
      <c r="AL1157" s="41">
        <f>IF(Table1[[#This Row],[Regular Hourly Wage]]&lt;&gt;0,Table1[[#This Row],[Regular Wage Cap]]-Table1[[#This Row],[Regular Hourly Wage]],0)</f>
        <v>0</v>
      </c>
      <c r="AM1157" s="38"/>
      <c r="AN1157" s="41">
        <f>Table1[[#This Row],[Wage Difference]]*Table1[[#This Row],[Post Wage Increase Time Off Accruals (Hours)]]</f>
        <v>0</v>
      </c>
      <c r="AO1157" s="41">
        <f>Table1[[#This Row],[Min Wage Time Off Accrual Expense]]*Table1[[#This Row],[DDS Funding Percent]]</f>
        <v>0</v>
      </c>
      <c r="AP1157" s="1"/>
      <c r="AQ1157" s="18"/>
    </row>
    <row r="1158" spans="3:43" x14ac:dyDescent="0.25">
      <c r="C1158" s="58"/>
      <c r="D1158" s="57"/>
      <c r="K1158" s="41">
        <f>SUM(Table1[[#This Row],[Regular Wages]],Table1[[#This Row],[OvertimeWages]],Table1[[#This Row],[Holiday Wages]],Table1[[#This Row],[Incentive Payments]])</f>
        <v>0</v>
      </c>
      <c r="L1158" s="38"/>
      <c r="M1158" s="38"/>
      <c r="N1158" s="38"/>
      <c r="O1158" s="38"/>
      <c r="P1158" s="38"/>
      <c r="Q1158" s="38"/>
      <c r="R1158" s="38"/>
      <c r="S1158" s="41">
        <f>SUM(Table1[[#This Row],[Regular Wages2]],Table1[[#This Row],[OvertimeWages4]],Table1[[#This Row],[Holiday Wages6]],Table1[[#This Row],[Incentive Payments8]])</f>
        <v>0</v>
      </c>
      <c r="T1158" s="41">
        <f>SUM(Table1[[#This Row],[Total Pre Min Wage Wages]],Table1[[#This Row],[Total After Min Wage Wages]])</f>
        <v>0</v>
      </c>
      <c r="U1158" s="41">
        <f>IFERROR(IF(OR(Table1[[#This Row],[Regular Hours]]=0,Table1[[#This Row],[Regular Hours]]=""),VLOOKUP(Table1[[#This Row],[Position Title]],startingWages!$A$2:$D$200,2, FALSE),Table1[[#This Row],[Regular Wages]]/Table1[[#This Row],[Regular Hours]]),0)</f>
        <v>0</v>
      </c>
      <c r="V1158" s="41">
        <f>IF(OR(Table1[[#This Row],[OvertimeHours]]="",Table1[[#This Row],[OvertimeHours]]=0),Table1[[#This Row],[Regular Hourly Wage]]*1.5,Table1[[#This Row],[OvertimeWages]]/Table1[[#This Row],[OvertimeHours]])</f>
        <v>0</v>
      </c>
      <c r="W1158" s="41">
        <f>IF(OR(Table1[[#This Row],[Holiday Hours]]="",Table1[[#This Row],[Holiday Hours]]=0),Table1[[#This Row],[Regular Hourly Wage]],Table1[[#This Row],[Holiday Wages]]/Table1[[#This Row],[Holiday Hours]])</f>
        <v>0</v>
      </c>
      <c r="X1158" s="41" t="str">
        <f>IF(Table1[[#This Row],[Regular Hourly Wage]]&lt;14.05,"$14.75",IF(Table1[[#This Row],[Regular Hourly Wage]]&lt;30,"5%","None"))</f>
        <v>$14.75</v>
      </c>
      <c r="Y1158" s="41">
        <f>IF(Table1[[#This Row],[Wage Category]]="5%",Table1[[#This Row],[Regular Hourly Wage]]*1.05,IF(Table1[[#This Row],[Wage Category]]="$14.75",14.75,Table1[[#This Row],[Regular Hourly Wage]]))</f>
        <v>14.75</v>
      </c>
      <c r="Z1158" s="41">
        <f>(1+IF(Table1[[#This Row],[Regular Hourly Wage]]=0,0.5,(Table1[[#This Row],[Overtime Hourly Wage]]-Table1[[#This Row],[Regular Hourly Wage]])/Table1[[#This Row],[Regular Hourly Wage]]))*Table1[[#This Row],[Regular Wage Cap]]</f>
        <v>22.125</v>
      </c>
      <c r="AA1158" s="41">
        <f>(1+IF(Table1[[#This Row],[Regular Hourly Wage]]=0,0,(Table1[[#This Row],[Holiday Hourly Wage]]-Table1[[#This Row],[Regular Hourly Wage]])/Table1[[#This Row],[Regular Hourly Wage]]))*Table1[[#This Row],[Regular Wage Cap]]</f>
        <v>14.75</v>
      </c>
      <c r="AB1158" s="41">
        <f>Table1[[#This Row],[Regular Hours3]]*Table1[[#This Row],[Regular Hourly Wage]]</f>
        <v>0</v>
      </c>
      <c r="AC1158" s="41">
        <f>Table1[[#This Row],[OvertimeHours5]]*Table1[[#This Row],[Overtime Hourly Wage]]</f>
        <v>0</v>
      </c>
      <c r="AD1158" s="41">
        <f>Table1[[#This Row],[Holiday Hours7]]*Table1[[#This Row],[Holiday Hourly Wage]]</f>
        <v>0</v>
      </c>
      <c r="AE1158" s="41">
        <f>SUM(Table1[[#This Row],[Regular10]:[Holiday12]])</f>
        <v>0</v>
      </c>
      <c r="AF1158" s="41">
        <f>Table1[[#This Row],[Regular Hours3]]*Table1[[#This Row],[Regular Wage Cap]]</f>
        <v>0</v>
      </c>
      <c r="AG1158" s="41">
        <f>Table1[[#This Row],[OvertimeHours5]]*Table1[[#This Row],[Overtime Wage Cap]]</f>
        <v>0</v>
      </c>
      <c r="AH1158" s="41">
        <f>Table1[[#This Row],[Holiday Hours7]]*Table1[[#This Row],[Holiday Wage Cap]]</f>
        <v>0</v>
      </c>
      <c r="AI1158" s="41">
        <f>SUM(Table1[[#This Row],[Regular]:[Holiday]])</f>
        <v>0</v>
      </c>
      <c r="AJ1158" s="41">
        <f>IF(Table1[[#This Row],[Total]]=0,0,Table1[[#This Row],[Total2]]-Table1[[#This Row],[Total]])</f>
        <v>0</v>
      </c>
      <c r="AK1158" s="41">
        <f>Table1[[#This Row],[Difference]]*Table1[[#This Row],[DDS Funding Percent]]</f>
        <v>0</v>
      </c>
      <c r="AL1158" s="41">
        <f>IF(Table1[[#This Row],[Regular Hourly Wage]]&lt;&gt;0,Table1[[#This Row],[Regular Wage Cap]]-Table1[[#This Row],[Regular Hourly Wage]],0)</f>
        <v>0</v>
      </c>
      <c r="AM1158" s="38"/>
      <c r="AN1158" s="41">
        <f>Table1[[#This Row],[Wage Difference]]*Table1[[#This Row],[Post Wage Increase Time Off Accruals (Hours)]]</f>
        <v>0</v>
      </c>
      <c r="AO1158" s="41">
        <f>Table1[[#This Row],[Min Wage Time Off Accrual Expense]]*Table1[[#This Row],[DDS Funding Percent]]</f>
        <v>0</v>
      </c>
      <c r="AP1158" s="1"/>
      <c r="AQ1158" s="18"/>
    </row>
    <row r="1159" spans="3:43" x14ac:dyDescent="0.25">
      <c r="C1159" s="58"/>
      <c r="D1159" s="57"/>
      <c r="K1159" s="41">
        <f>SUM(Table1[[#This Row],[Regular Wages]],Table1[[#This Row],[OvertimeWages]],Table1[[#This Row],[Holiday Wages]],Table1[[#This Row],[Incentive Payments]])</f>
        <v>0</v>
      </c>
      <c r="L1159" s="38"/>
      <c r="M1159" s="38"/>
      <c r="N1159" s="38"/>
      <c r="O1159" s="38"/>
      <c r="P1159" s="38"/>
      <c r="Q1159" s="38"/>
      <c r="R1159" s="38"/>
      <c r="S1159" s="41">
        <f>SUM(Table1[[#This Row],[Regular Wages2]],Table1[[#This Row],[OvertimeWages4]],Table1[[#This Row],[Holiday Wages6]],Table1[[#This Row],[Incentive Payments8]])</f>
        <v>0</v>
      </c>
      <c r="T1159" s="41">
        <f>SUM(Table1[[#This Row],[Total Pre Min Wage Wages]],Table1[[#This Row],[Total After Min Wage Wages]])</f>
        <v>0</v>
      </c>
      <c r="U1159" s="41">
        <f>IFERROR(IF(OR(Table1[[#This Row],[Regular Hours]]=0,Table1[[#This Row],[Regular Hours]]=""),VLOOKUP(Table1[[#This Row],[Position Title]],startingWages!$A$2:$D$200,2, FALSE),Table1[[#This Row],[Regular Wages]]/Table1[[#This Row],[Regular Hours]]),0)</f>
        <v>0</v>
      </c>
      <c r="V1159" s="41">
        <f>IF(OR(Table1[[#This Row],[OvertimeHours]]="",Table1[[#This Row],[OvertimeHours]]=0),Table1[[#This Row],[Regular Hourly Wage]]*1.5,Table1[[#This Row],[OvertimeWages]]/Table1[[#This Row],[OvertimeHours]])</f>
        <v>0</v>
      </c>
      <c r="W1159" s="41">
        <f>IF(OR(Table1[[#This Row],[Holiday Hours]]="",Table1[[#This Row],[Holiday Hours]]=0),Table1[[#This Row],[Regular Hourly Wage]],Table1[[#This Row],[Holiday Wages]]/Table1[[#This Row],[Holiday Hours]])</f>
        <v>0</v>
      </c>
      <c r="X1159" s="41" t="str">
        <f>IF(Table1[[#This Row],[Regular Hourly Wage]]&lt;14.05,"$14.75",IF(Table1[[#This Row],[Regular Hourly Wage]]&lt;30,"5%","None"))</f>
        <v>$14.75</v>
      </c>
      <c r="Y1159" s="41">
        <f>IF(Table1[[#This Row],[Wage Category]]="5%",Table1[[#This Row],[Regular Hourly Wage]]*1.05,IF(Table1[[#This Row],[Wage Category]]="$14.75",14.75,Table1[[#This Row],[Regular Hourly Wage]]))</f>
        <v>14.75</v>
      </c>
      <c r="Z1159" s="41">
        <f>(1+IF(Table1[[#This Row],[Regular Hourly Wage]]=0,0.5,(Table1[[#This Row],[Overtime Hourly Wage]]-Table1[[#This Row],[Regular Hourly Wage]])/Table1[[#This Row],[Regular Hourly Wage]]))*Table1[[#This Row],[Regular Wage Cap]]</f>
        <v>22.125</v>
      </c>
      <c r="AA1159" s="41">
        <f>(1+IF(Table1[[#This Row],[Regular Hourly Wage]]=0,0,(Table1[[#This Row],[Holiday Hourly Wage]]-Table1[[#This Row],[Regular Hourly Wage]])/Table1[[#This Row],[Regular Hourly Wage]]))*Table1[[#This Row],[Regular Wage Cap]]</f>
        <v>14.75</v>
      </c>
      <c r="AB1159" s="41">
        <f>Table1[[#This Row],[Regular Hours3]]*Table1[[#This Row],[Regular Hourly Wage]]</f>
        <v>0</v>
      </c>
      <c r="AC1159" s="41">
        <f>Table1[[#This Row],[OvertimeHours5]]*Table1[[#This Row],[Overtime Hourly Wage]]</f>
        <v>0</v>
      </c>
      <c r="AD1159" s="41">
        <f>Table1[[#This Row],[Holiday Hours7]]*Table1[[#This Row],[Holiday Hourly Wage]]</f>
        <v>0</v>
      </c>
      <c r="AE1159" s="41">
        <f>SUM(Table1[[#This Row],[Regular10]:[Holiday12]])</f>
        <v>0</v>
      </c>
      <c r="AF1159" s="41">
        <f>Table1[[#This Row],[Regular Hours3]]*Table1[[#This Row],[Regular Wage Cap]]</f>
        <v>0</v>
      </c>
      <c r="AG1159" s="41">
        <f>Table1[[#This Row],[OvertimeHours5]]*Table1[[#This Row],[Overtime Wage Cap]]</f>
        <v>0</v>
      </c>
      <c r="AH1159" s="41">
        <f>Table1[[#This Row],[Holiday Hours7]]*Table1[[#This Row],[Holiday Wage Cap]]</f>
        <v>0</v>
      </c>
      <c r="AI1159" s="41">
        <f>SUM(Table1[[#This Row],[Regular]:[Holiday]])</f>
        <v>0</v>
      </c>
      <c r="AJ1159" s="41">
        <f>IF(Table1[[#This Row],[Total]]=0,0,Table1[[#This Row],[Total2]]-Table1[[#This Row],[Total]])</f>
        <v>0</v>
      </c>
      <c r="AK1159" s="41">
        <f>Table1[[#This Row],[Difference]]*Table1[[#This Row],[DDS Funding Percent]]</f>
        <v>0</v>
      </c>
      <c r="AL1159" s="41">
        <f>IF(Table1[[#This Row],[Regular Hourly Wage]]&lt;&gt;0,Table1[[#This Row],[Regular Wage Cap]]-Table1[[#This Row],[Regular Hourly Wage]],0)</f>
        <v>0</v>
      </c>
      <c r="AM1159" s="38"/>
      <c r="AN1159" s="41">
        <f>Table1[[#This Row],[Wage Difference]]*Table1[[#This Row],[Post Wage Increase Time Off Accruals (Hours)]]</f>
        <v>0</v>
      </c>
      <c r="AO1159" s="41">
        <f>Table1[[#This Row],[Min Wage Time Off Accrual Expense]]*Table1[[#This Row],[DDS Funding Percent]]</f>
        <v>0</v>
      </c>
      <c r="AP1159" s="1"/>
      <c r="AQ1159" s="18"/>
    </row>
    <row r="1160" spans="3:43" x14ac:dyDescent="0.25">
      <c r="C1160" s="58"/>
      <c r="D1160" s="57"/>
      <c r="K1160" s="41">
        <f>SUM(Table1[[#This Row],[Regular Wages]],Table1[[#This Row],[OvertimeWages]],Table1[[#This Row],[Holiday Wages]],Table1[[#This Row],[Incentive Payments]])</f>
        <v>0</v>
      </c>
      <c r="L1160" s="38"/>
      <c r="M1160" s="38"/>
      <c r="N1160" s="38"/>
      <c r="O1160" s="38"/>
      <c r="P1160" s="38"/>
      <c r="Q1160" s="38"/>
      <c r="R1160" s="38"/>
      <c r="S1160" s="41">
        <f>SUM(Table1[[#This Row],[Regular Wages2]],Table1[[#This Row],[OvertimeWages4]],Table1[[#This Row],[Holiday Wages6]],Table1[[#This Row],[Incentive Payments8]])</f>
        <v>0</v>
      </c>
      <c r="T1160" s="41">
        <f>SUM(Table1[[#This Row],[Total Pre Min Wage Wages]],Table1[[#This Row],[Total After Min Wage Wages]])</f>
        <v>0</v>
      </c>
      <c r="U1160" s="41">
        <f>IFERROR(IF(OR(Table1[[#This Row],[Regular Hours]]=0,Table1[[#This Row],[Regular Hours]]=""),VLOOKUP(Table1[[#This Row],[Position Title]],startingWages!$A$2:$D$200,2, FALSE),Table1[[#This Row],[Regular Wages]]/Table1[[#This Row],[Regular Hours]]),0)</f>
        <v>0</v>
      </c>
      <c r="V1160" s="41">
        <f>IF(OR(Table1[[#This Row],[OvertimeHours]]="",Table1[[#This Row],[OvertimeHours]]=0),Table1[[#This Row],[Regular Hourly Wage]]*1.5,Table1[[#This Row],[OvertimeWages]]/Table1[[#This Row],[OvertimeHours]])</f>
        <v>0</v>
      </c>
      <c r="W1160" s="41">
        <f>IF(OR(Table1[[#This Row],[Holiday Hours]]="",Table1[[#This Row],[Holiday Hours]]=0),Table1[[#This Row],[Regular Hourly Wage]],Table1[[#This Row],[Holiday Wages]]/Table1[[#This Row],[Holiday Hours]])</f>
        <v>0</v>
      </c>
      <c r="X1160" s="41" t="str">
        <f>IF(Table1[[#This Row],[Regular Hourly Wage]]&lt;14.05,"$14.75",IF(Table1[[#This Row],[Regular Hourly Wage]]&lt;30,"5%","None"))</f>
        <v>$14.75</v>
      </c>
      <c r="Y1160" s="41">
        <f>IF(Table1[[#This Row],[Wage Category]]="5%",Table1[[#This Row],[Regular Hourly Wage]]*1.05,IF(Table1[[#This Row],[Wage Category]]="$14.75",14.75,Table1[[#This Row],[Regular Hourly Wage]]))</f>
        <v>14.75</v>
      </c>
      <c r="Z1160" s="41">
        <f>(1+IF(Table1[[#This Row],[Regular Hourly Wage]]=0,0.5,(Table1[[#This Row],[Overtime Hourly Wage]]-Table1[[#This Row],[Regular Hourly Wage]])/Table1[[#This Row],[Regular Hourly Wage]]))*Table1[[#This Row],[Regular Wage Cap]]</f>
        <v>22.125</v>
      </c>
      <c r="AA1160" s="41">
        <f>(1+IF(Table1[[#This Row],[Regular Hourly Wage]]=0,0,(Table1[[#This Row],[Holiday Hourly Wage]]-Table1[[#This Row],[Regular Hourly Wage]])/Table1[[#This Row],[Regular Hourly Wage]]))*Table1[[#This Row],[Regular Wage Cap]]</f>
        <v>14.75</v>
      </c>
      <c r="AB1160" s="41">
        <f>Table1[[#This Row],[Regular Hours3]]*Table1[[#This Row],[Regular Hourly Wage]]</f>
        <v>0</v>
      </c>
      <c r="AC1160" s="41">
        <f>Table1[[#This Row],[OvertimeHours5]]*Table1[[#This Row],[Overtime Hourly Wage]]</f>
        <v>0</v>
      </c>
      <c r="AD1160" s="41">
        <f>Table1[[#This Row],[Holiday Hours7]]*Table1[[#This Row],[Holiday Hourly Wage]]</f>
        <v>0</v>
      </c>
      <c r="AE1160" s="41">
        <f>SUM(Table1[[#This Row],[Regular10]:[Holiday12]])</f>
        <v>0</v>
      </c>
      <c r="AF1160" s="41">
        <f>Table1[[#This Row],[Regular Hours3]]*Table1[[#This Row],[Regular Wage Cap]]</f>
        <v>0</v>
      </c>
      <c r="AG1160" s="41">
        <f>Table1[[#This Row],[OvertimeHours5]]*Table1[[#This Row],[Overtime Wage Cap]]</f>
        <v>0</v>
      </c>
      <c r="AH1160" s="41">
        <f>Table1[[#This Row],[Holiday Hours7]]*Table1[[#This Row],[Holiday Wage Cap]]</f>
        <v>0</v>
      </c>
      <c r="AI1160" s="41">
        <f>SUM(Table1[[#This Row],[Regular]:[Holiday]])</f>
        <v>0</v>
      </c>
      <c r="AJ1160" s="41">
        <f>IF(Table1[[#This Row],[Total]]=0,0,Table1[[#This Row],[Total2]]-Table1[[#This Row],[Total]])</f>
        <v>0</v>
      </c>
      <c r="AK1160" s="41">
        <f>Table1[[#This Row],[Difference]]*Table1[[#This Row],[DDS Funding Percent]]</f>
        <v>0</v>
      </c>
      <c r="AL1160" s="41">
        <f>IF(Table1[[#This Row],[Regular Hourly Wage]]&lt;&gt;0,Table1[[#This Row],[Regular Wage Cap]]-Table1[[#This Row],[Regular Hourly Wage]],0)</f>
        <v>0</v>
      </c>
      <c r="AM1160" s="38"/>
      <c r="AN1160" s="41">
        <f>Table1[[#This Row],[Wage Difference]]*Table1[[#This Row],[Post Wage Increase Time Off Accruals (Hours)]]</f>
        <v>0</v>
      </c>
      <c r="AO1160" s="41">
        <f>Table1[[#This Row],[Min Wage Time Off Accrual Expense]]*Table1[[#This Row],[DDS Funding Percent]]</f>
        <v>0</v>
      </c>
      <c r="AP1160" s="1"/>
      <c r="AQ1160" s="18"/>
    </row>
    <row r="1161" spans="3:43" x14ac:dyDescent="0.25">
      <c r="C1161" s="58"/>
      <c r="D1161" s="57"/>
      <c r="K1161" s="41">
        <f>SUM(Table1[[#This Row],[Regular Wages]],Table1[[#This Row],[OvertimeWages]],Table1[[#This Row],[Holiday Wages]],Table1[[#This Row],[Incentive Payments]])</f>
        <v>0</v>
      </c>
      <c r="L1161" s="38"/>
      <c r="M1161" s="38"/>
      <c r="N1161" s="38"/>
      <c r="O1161" s="38"/>
      <c r="P1161" s="38"/>
      <c r="Q1161" s="38"/>
      <c r="R1161" s="38"/>
      <c r="S1161" s="41">
        <f>SUM(Table1[[#This Row],[Regular Wages2]],Table1[[#This Row],[OvertimeWages4]],Table1[[#This Row],[Holiday Wages6]],Table1[[#This Row],[Incentive Payments8]])</f>
        <v>0</v>
      </c>
      <c r="T1161" s="41">
        <f>SUM(Table1[[#This Row],[Total Pre Min Wage Wages]],Table1[[#This Row],[Total After Min Wage Wages]])</f>
        <v>0</v>
      </c>
      <c r="U1161" s="41">
        <f>IFERROR(IF(OR(Table1[[#This Row],[Regular Hours]]=0,Table1[[#This Row],[Regular Hours]]=""),VLOOKUP(Table1[[#This Row],[Position Title]],startingWages!$A$2:$D$200,2, FALSE),Table1[[#This Row],[Regular Wages]]/Table1[[#This Row],[Regular Hours]]),0)</f>
        <v>0</v>
      </c>
      <c r="V1161" s="41">
        <f>IF(OR(Table1[[#This Row],[OvertimeHours]]="",Table1[[#This Row],[OvertimeHours]]=0),Table1[[#This Row],[Regular Hourly Wage]]*1.5,Table1[[#This Row],[OvertimeWages]]/Table1[[#This Row],[OvertimeHours]])</f>
        <v>0</v>
      </c>
      <c r="W1161" s="41">
        <f>IF(OR(Table1[[#This Row],[Holiday Hours]]="",Table1[[#This Row],[Holiday Hours]]=0),Table1[[#This Row],[Regular Hourly Wage]],Table1[[#This Row],[Holiday Wages]]/Table1[[#This Row],[Holiday Hours]])</f>
        <v>0</v>
      </c>
      <c r="X1161" s="41" t="str">
        <f>IF(Table1[[#This Row],[Regular Hourly Wage]]&lt;14.05,"$14.75",IF(Table1[[#This Row],[Regular Hourly Wage]]&lt;30,"5%","None"))</f>
        <v>$14.75</v>
      </c>
      <c r="Y1161" s="41">
        <f>IF(Table1[[#This Row],[Wage Category]]="5%",Table1[[#This Row],[Regular Hourly Wage]]*1.05,IF(Table1[[#This Row],[Wage Category]]="$14.75",14.75,Table1[[#This Row],[Regular Hourly Wage]]))</f>
        <v>14.75</v>
      </c>
      <c r="Z1161" s="41">
        <f>(1+IF(Table1[[#This Row],[Regular Hourly Wage]]=0,0.5,(Table1[[#This Row],[Overtime Hourly Wage]]-Table1[[#This Row],[Regular Hourly Wage]])/Table1[[#This Row],[Regular Hourly Wage]]))*Table1[[#This Row],[Regular Wage Cap]]</f>
        <v>22.125</v>
      </c>
      <c r="AA1161" s="41">
        <f>(1+IF(Table1[[#This Row],[Regular Hourly Wage]]=0,0,(Table1[[#This Row],[Holiday Hourly Wage]]-Table1[[#This Row],[Regular Hourly Wage]])/Table1[[#This Row],[Regular Hourly Wage]]))*Table1[[#This Row],[Regular Wage Cap]]</f>
        <v>14.75</v>
      </c>
      <c r="AB1161" s="41">
        <f>Table1[[#This Row],[Regular Hours3]]*Table1[[#This Row],[Regular Hourly Wage]]</f>
        <v>0</v>
      </c>
      <c r="AC1161" s="41">
        <f>Table1[[#This Row],[OvertimeHours5]]*Table1[[#This Row],[Overtime Hourly Wage]]</f>
        <v>0</v>
      </c>
      <c r="AD1161" s="41">
        <f>Table1[[#This Row],[Holiday Hours7]]*Table1[[#This Row],[Holiday Hourly Wage]]</f>
        <v>0</v>
      </c>
      <c r="AE1161" s="41">
        <f>SUM(Table1[[#This Row],[Regular10]:[Holiday12]])</f>
        <v>0</v>
      </c>
      <c r="AF1161" s="41">
        <f>Table1[[#This Row],[Regular Hours3]]*Table1[[#This Row],[Regular Wage Cap]]</f>
        <v>0</v>
      </c>
      <c r="AG1161" s="41">
        <f>Table1[[#This Row],[OvertimeHours5]]*Table1[[#This Row],[Overtime Wage Cap]]</f>
        <v>0</v>
      </c>
      <c r="AH1161" s="41">
        <f>Table1[[#This Row],[Holiday Hours7]]*Table1[[#This Row],[Holiday Wage Cap]]</f>
        <v>0</v>
      </c>
      <c r="AI1161" s="41">
        <f>SUM(Table1[[#This Row],[Regular]:[Holiday]])</f>
        <v>0</v>
      </c>
      <c r="AJ1161" s="41">
        <f>IF(Table1[[#This Row],[Total]]=0,0,Table1[[#This Row],[Total2]]-Table1[[#This Row],[Total]])</f>
        <v>0</v>
      </c>
      <c r="AK1161" s="41">
        <f>Table1[[#This Row],[Difference]]*Table1[[#This Row],[DDS Funding Percent]]</f>
        <v>0</v>
      </c>
      <c r="AL1161" s="41">
        <f>IF(Table1[[#This Row],[Regular Hourly Wage]]&lt;&gt;0,Table1[[#This Row],[Regular Wage Cap]]-Table1[[#This Row],[Regular Hourly Wage]],0)</f>
        <v>0</v>
      </c>
      <c r="AM1161" s="38"/>
      <c r="AN1161" s="41">
        <f>Table1[[#This Row],[Wage Difference]]*Table1[[#This Row],[Post Wage Increase Time Off Accruals (Hours)]]</f>
        <v>0</v>
      </c>
      <c r="AO1161" s="41">
        <f>Table1[[#This Row],[Min Wage Time Off Accrual Expense]]*Table1[[#This Row],[DDS Funding Percent]]</f>
        <v>0</v>
      </c>
      <c r="AP1161" s="1"/>
      <c r="AQ1161" s="18"/>
    </row>
    <row r="1162" spans="3:43" x14ac:dyDescent="0.25">
      <c r="C1162" s="58"/>
      <c r="D1162" s="57"/>
      <c r="K1162" s="41">
        <f>SUM(Table1[[#This Row],[Regular Wages]],Table1[[#This Row],[OvertimeWages]],Table1[[#This Row],[Holiday Wages]],Table1[[#This Row],[Incentive Payments]])</f>
        <v>0</v>
      </c>
      <c r="L1162" s="38"/>
      <c r="M1162" s="38"/>
      <c r="N1162" s="38"/>
      <c r="O1162" s="38"/>
      <c r="P1162" s="38"/>
      <c r="Q1162" s="38"/>
      <c r="R1162" s="38"/>
      <c r="S1162" s="41">
        <f>SUM(Table1[[#This Row],[Regular Wages2]],Table1[[#This Row],[OvertimeWages4]],Table1[[#This Row],[Holiday Wages6]],Table1[[#This Row],[Incentive Payments8]])</f>
        <v>0</v>
      </c>
      <c r="T1162" s="41">
        <f>SUM(Table1[[#This Row],[Total Pre Min Wage Wages]],Table1[[#This Row],[Total After Min Wage Wages]])</f>
        <v>0</v>
      </c>
      <c r="U1162" s="41">
        <f>IFERROR(IF(OR(Table1[[#This Row],[Regular Hours]]=0,Table1[[#This Row],[Regular Hours]]=""),VLOOKUP(Table1[[#This Row],[Position Title]],startingWages!$A$2:$D$200,2, FALSE),Table1[[#This Row],[Regular Wages]]/Table1[[#This Row],[Regular Hours]]),0)</f>
        <v>0</v>
      </c>
      <c r="V1162" s="41">
        <f>IF(OR(Table1[[#This Row],[OvertimeHours]]="",Table1[[#This Row],[OvertimeHours]]=0),Table1[[#This Row],[Regular Hourly Wage]]*1.5,Table1[[#This Row],[OvertimeWages]]/Table1[[#This Row],[OvertimeHours]])</f>
        <v>0</v>
      </c>
      <c r="W1162" s="41">
        <f>IF(OR(Table1[[#This Row],[Holiday Hours]]="",Table1[[#This Row],[Holiday Hours]]=0),Table1[[#This Row],[Regular Hourly Wage]],Table1[[#This Row],[Holiday Wages]]/Table1[[#This Row],[Holiday Hours]])</f>
        <v>0</v>
      </c>
      <c r="X1162" s="41" t="str">
        <f>IF(Table1[[#This Row],[Regular Hourly Wage]]&lt;14.05,"$14.75",IF(Table1[[#This Row],[Regular Hourly Wage]]&lt;30,"5%","None"))</f>
        <v>$14.75</v>
      </c>
      <c r="Y1162" s="41">
        <f>IF(Table1[[#This Row],[Wage Category]]="5%",Table1[[#This Row],[Regular Hourly Wage]]*1.05,IF(Table1[[#This Row],[Wage Category]]="$14.75",14.75,Table1[[#This Row],[Regular Hourly Wage]]))</f>
        <v>14.75</v>
      </c>
      <c r="Z1162" s="41">
        <f>(1+IF(Table1[[#This Row],[Regular Hourly Wage]]=0,0.5,(Table1[[#This Row],[Overtime Hourly Wage]]-Table1[[#This Row],[Regular Hourly Wage]])/Table1[[#This Row],[Regular Hourly Wage]]))*Table1[[#This Row],[Regular Wage Cap]]</f>
        <v>22.125</v>
      </c>
      <c r="AA1162" s="41">
        <f>(1+IF(Table1[[#This Row],[Regular Hourly Wage]]=0,0,(Table1[[#This Row],[Holiday Hourly Wage]]-Table1[[#This Row],[Regular Hourly Wage]])/Table1[[#This Row],[Regular Hourly Wage]]))*Table1[[#This Row],[Regular Wage Cap]]</f>
        <v>14.75</v>
      </c>
      <c r="AB1162" s="41">
        <f>Table1[[#This Row],[Regular Hours3]]*Table1[[#This Row],[Regular Hourly Wage]]</f>
        <v>0</v>
      </c>
      <c r="AC1162" s="41">
        <f>Table1[[#This Row],[OvertimeHours5]]*Table1[[#This Row],[Overtime Hourly Wage]]</f>
        <v>0</v>
      </c>
      <c r="AD1162" s="41">
        <f>Table1[[#This Row],[Holiday Hours7]]*Table1[[#This Row],[Holiday Hourly Wage]]</f>
        <v>0</v>
      </c>
      <c r="AE1162" s="41">
        <f>SUM(Table1[[#This Row],[Regular10]:[Holiday12]])</f>
        <v>0</v>
      </c>
      <c r="AF1162" s="41">
        <f>Table1[[#This Row],[Regular Hours3]]*Table1[[#This Row],[Regular Wage Cap]]</f>
        <v>0</v>
      </c>
      <c r="AG1162" s="41">
        <f>Table1[[#This Row],[OvertimeHours5]]*Table1[[#This Row],[Overtime Wage Cap]]</f>
        <v>0</v>
      </c>
      <c r="AH1162" s="41">
        <f>Table1[[#This Row],[Holiday Hours7]]*Table1[[#This Row],[Holiday Wage Cap]]</f>
        <v>0</v>
      </c>
      <c r="AI1162" s="41">
        <f>SUM(Table1[[#This Row],[Regular]:[Holiday]])</f>
        <v>0</v>
      </c>
      <c r="AJ1162" s="41">
        <f>IF(Table1[[#This Row],[Total]]=0,0,Table1[[#This Row],[Total2]]-Table1[[#This Row],[Total]])</f>
        <v>0</v>
      </c>
      <c r="AK1162" s="41">
        <f>Table1[[#This Row],[Difference]]*Table1[[#This Row],[DDS Funding Percent]]</f>
        <v>0</v>
      </c>
      <c r="AL1162" s="41">
        <f>IF(Table1[[#This Row],[Regular Hourly Wage]]&lt;&gt;0,Table1[[#This Row],[Regular Wage Cap]]-Table1[[#This Row],[Regular Hourly Wage]],0)</f>
        <v>0</v>
      </c>
      <c r="AM1162" s="38"/>
      <c r="AN1162" s="41">
        <f>Table1[[#This Row],[Wage Difference]]*Table1[[#This Row],[Post Wage Increase Time Off Accruals (Hours)]]</f>
        <v>0</v>
      </c>
      <c r="AO1162" s="41">
        <f>Table1[[#This Row],[Min Wage Time Off Accrual Expense]]*Table1[[#This Row],[DDS Funding Percent]]</f>
        <v>0</v>
      </c>
      <c r="AP1162" s="1"/>
      <c r="AQ1162" s="18"/>
    </row>
    <row r="1163" spans="3:43" x14ac:dyDescent="0.25">
      <c r="C1163" s="58"/>
      <c r="D1163" s="57"/>
      <c r="K1163" s="41">
        <f>SUM(Table1[[#This Row],[Regular Wages]],Table1[[#This Row],[OvertimeWages]],Table1[[#This Row],[Holiday Wages]],Table1[[#This Row],[Incentive Payments]])</f>
        <v>0</v>
      </c>
      <c r="L1163" s="38"/>
      <c r="M1163" s="38"/>
      <c r="N1163" s="38"/>
      <c r="O1163" s="38"/>
      <c r="P1163" s="38"/>
      <c r="Q1163" s="38"/>
      <c r="R1163" s="38"/>
      <c r="S1163" s="41">
        <f>SUM(Table1[[#This Row],[Regular Wages2]],Table1[[#This Row],[OvertimeWages4]],Table1[[#This Row],[Holiday Wages6]],Table1[[#This Row],[Incentive Payments8]])</f>
        <v>0</v>
      </c>
      <c r="T1163" s="41">
        <f>SUM(Table1[[#This Row],[Total Pre Min Wage Wages]],Table1[[#This Row],[Total After Min Wage Wages]])</f>
        <v>0</v>
      </c>
      <c r="U1163" s="41">
        <f>IFERROR(IF(OR(Table1[[#This Row],[Regular Hours]]=0,Table1[[#This Row],[Regular Hours]]=""),VLOOKUP(Table1[[#This Row],[Position Title]],startingWages!$A$2:$D$200,2, FALSE),Table1[[#This Row],[Regular Wages]]/Table1[[#This Row],[Regular Hours]]),0)</f>
        <v>0</v>
      </c>
      <c r="V1163" s="41">
        <f>IF(OR(Table1[[#This Row],[OvertimeHours]]="",Table1[[#This Row],[OvertimeHours]]=0),Table1[[#This Row],[Regular Hourly Wage]]*1.5,Table1[[#This Row],[OvertimeWages]]/Table1[[#This Row],[OvertimeHours]])</f>
        <v>0</v>
      </c>
      <c r="W1163" s="41">
        <f>IF(OR(Table1[[#This Row],[Holiday Hours]]="",Table1[[#This Row],[Holiday Hours]]=0),Table1[[#This Row],[Regular Hourly Wage]],Table1[[#This Row],[Holiday Wages]]/Table1[[#This Row],[Holiday Hours]])</f>
        <v>0</v>
      </c>
      <c r="X1163" s="41" t="str">
        <f>IF(Table1[[#This Row],[Regular Hourly Wage]]&lt;14.05,"$14.75",IF(Table1[[#This Row],[Regular Hourly Wage]]&lt;30,"5%","None"))</f>
        <v>$14.75</v>
      </c>
      <c r="Y1163" s="41">
        <f>IF(Table1[[#This Row],[Wage Category]]="5%",Table1[[#This Row],[Regular Hourly Wage]]*1.05,IF(Table1[[#This Row],[Wage Category]]="$14.75",14.75,Table1[[#This Row],[Regular Hourly Wage]]))</f>
        <v>14.75</v>
      </c>
      <c r="Z1163" s="41">
        <f>(1+IF(Table1[[#This Row],[Regular Hourly Wage]]=0,0.5,(Table1[[#This Row],[Overtime Hourly Wage]]-Table1[[#This Row],[Regular Hourly Wage]])/Table1[[#This Row],[Regular Hourly Wage]]))*Table1[[#This Row],[Regular Wage Cap]]</f>
        <v>22.125</v>
      </c>
      <c r="AA1163" s="41">
        <f>(1+IF(Table1[[#This Row],[Regular Hourly Wage]]=0,0,(Table1[[#This Row],[Holiday Hourly Wage]]-Table1[[#This Row],[Regular Hourly Wage]])/Table1[[#This Row],[Regular Hourly Wage]]))*Table1[[#This Row],[Regular Wage Cap]]</f>
        <v>14.75</v>
      </c>
      <c r="AB1163" s="41">
        <f>Table1[[#This Row],[Regular Hours3]]*Table1[[#This Row],[Regular Hourly Wage]]</f>
        <v>0</v>
      </c>
      <c r="AC1163" s="41">
        <f>Table1[[#This Row],[OvertimeHours5]]*Table1[[#This Row],[Overtime Hourly Wage]]</f>
        <v>0</v>
      </c>
      <c r="AD1163" s="41">
        <f>Table1[[#This Row],[Holiday Hours7]]*Table1[[#This Row],[Holiday Hourly Wage]]</f>
        <v>0</v>
      </c>
      <c r="AE1163" s="41">
        <f>SUM(Table1[[#This Row],[Regular10]:[Holiday12]])</f>
        <v>0</v>
      </c>
      <c r="AF1163" s="41">
        <f>Table1[[#This Row],[Regular Hours3]]*Table1[[#This Row],[Regular Wage Cap]]</f>
        <v>0</v>
      </c>
      <c r="AG1163" s="41">
        <f>Table1[[#This Row],[OvertimeHours5]]*Table1[[#This Row],[Overtime Wage Cap]]</f>
        <v>0</v>
      </c>
      <c r="AH1163" s="41">
        <f>Table1[[#This Row],[Holiday Hours7]]*Table1[[#This Row],[Holiday Wage Cap]]</f>
        <v>0</v>
      </c>
      <c r="AI1163" s="41">
        <f>SUM(Table1[[#This Row],[Regular]:[Holiday]])</f>
        <v>0</v>
      </c>
      <c r="AJ1163" s="41">
        <f>IF(Table1[[#This Row],[Total]]=0,0,Table1[[#This Row],[Total2]]-Table1[[#This Row],[Total]])</f>
        <v>0</v>
      </c>
      <c r="AK1163" s="41">
        <f>Table1[[#This Row],[Difference]]*Table1[[#This Row],[DDS Funding Percent]]</f>
        <v>0</v>
      </c>
      <c r="AL1163" s="41">
        <f>IF(Table1[[#This Row],[Regular Hourly Wage]]&lt;&gt;0,Table1[[#This Row],[Regular Wage Cap]]-Table1[[#This Row],[Regular Hourly Wage]],0)</f>
        <v>0</v>
      </c>
      <c r="AM1163" s="38"/>
      <c r="AN1163" s="41">
        <f>Table1[[#This Row],[Wage Difference]]*Table1[[#This Row],[Post Wage Increase Time Off Accruals (Hours)]]</f>
        <v>0</v>
      </c>
      <c r="AO1163" s="41">
        <f>Table1[[#This Row],[Min Wage Time Off Accrual Expense]]*Table1[[#This Row],[DDS Funding Percent]]</f>
        <v>0</v>
      </c>
      <c r="AP1163" s="1"/>
      <c r="AQ1163" s="18"/>
    </row>
    <row r="1164" spans="3:43" x14ac:dyDescent="0.25">
      <c r="C1164" s="58"/>
      <c r="D1164" s="57"/>
      <c r="K1164" s="41">
        <f>SUM(Table1[[#This Row],[Regular Wages]],Table1[[#This Row],[OvertimeWages]],Table1[[#This Row],[Holiday Wages]],Table1[[#This Row],[Incentive Payments]])</f>
        <v>0</v>
      </c>
      <c r="L1164" s="38"/>
      <c r="M1164" s="38"/>
      <c r="N1164" s="38"/>
      <c r="O1164" s="38"/>
      <c r="P1164" s="38"/>
      <c r="Q1164" s="38"/>
      <c r="R1164" s="38"/>
      <c r="S1164" s="41">
        <f>SUM(Table1[[#This Row],[Regular Wages2]],Table1[[#This Row],[OvertimeWages4]],Table1[[#This Row],[Holiday Wages6]],Table1[[#This Row],[Incentive Payments8]])</f>
        <v>0</v>
      </c>
      <c r="T1164" s="41">
        <f>SUM(Table1[[#This Row],[Total Pre Min Wage Wages]],Table1[[#This Row],[Total After Min Wage Wages]])</f>
        <v>0</v>
      </c>
      <c r="U1164" s="41">
        <f>IFERROR(IF(OR(Table1[[#This Row],[Regular Hours]]=0,Table1[[#This Row],[Regular Hours]]=""),VLOOKUP(Table1[[#This Row],[Position Title]],startingWages!$A$2:$D$200,2, FALSE),Table1[[#This Row],[Regular Wages]]/Table1[[#This Row],[Regular Hours]]),0)</f>
        <v>0</v>
      </c>
      <c r="V1164" s="41">
        <f>IF(OR(Table1[[#This Row],[OvertimeHours]]="",Table1[[#This Row],[OvertimeHours]]=0),Table1[[#This Row],[Regular Hourly Wage]]*1.5,Table1[[#This Row],[OvertimeWages]]/Table1[[#This Row],[OvertimeHours]])</f>
        <v>0</v>
      </c>
      <c r="W1164" s="41">
        <f>IF(OR(Table1[[#This Row],[Holiday Hours]]="",Table1[[#This Row],[Holiday Hours]]=0),Table1[[#This Row],[Regular Hourly Wage]],Table1[[#This Row],[Holiday Wages]]/Table1[[#This Row],[Holiday Hours]])</f>
        <v>0</v>
      </c>
      <c r="X1164" s="41" t="str">
        <f>IF(Table1[[#This Row],[Regular Hourly Wage]]&lt;14.05,"$14.75",IF(Table1[[#This Row],[Regular Hourly Wage]]&lt;30,"5%","None"))</f>
        <v>$14.75</v>
      </c>
      <c r="Y1164" s="41">
        <f>IF(Table1[[#This Row],[Wage Category]]="5%",Table1[[#This Row],[Regular Hourly Wage]]*1.05,IF(Table1[[#This Row],[Wage Category]]="$14.75",14.75,Table1[[#This Row],[Regular Hourly Wage]]))</f>
        <v>14.75</v>
      </c>
      <c r="Z1164" s="41">
        <f>(1+IF(Table1[[#This Row],[Regular Hourly Wage]]=0,0.5,(Table1[[#This Row],[Overtime Hourly Wage]]-Table1[[#This Row],[Regular Hourly Wage]])/Table1[[#This Row],[Regular Hourly Wage]]))*Table1[[#This Row],[Regular Wage Cap]]</f>
        <v>22.125</v>
      </c>
      <c r="AA1164" s="41">
        <f>(1+IF(Table1[[#This Row],[Regular Hourly Wage]]=0,0,(Table1[[#This Row],[Holiday Hourly Wage]]-Table1[[#This Row],[Regular Hourly Wage]])/Table1[[#This Row],[Regular Hourly Wage]]))*Table1[[#This Row],[Regular Wage Cap]]</f>
        <v>14.75</v>
      </c>
      <c r="AB1164" s="41">
        <f>Table1[[#This Row],[Regular Hours3]]*Table1[[#This Row],[Regular Hourly Wage]]</f>
        <v>0</v>
      </c>
      <c r="AC1164" s="41">
        <f>Table1[[#This Row],[OvertimeHours5]]*Table1[[#This Row],[Overtime Hourly Wage]]</f>
        <v>0</v>
      </c>
      <c r="AD1164" s="41">
        <f>Table1[[#This Row],[Holiday Hours7]]*Table1[[#This Row],[Holiday Hourly Wage]]</f>
        <v>0</v>
      </c>
      <c r="AE1164" s="41">
        <f>SUM(Table1[[#This Row],[Regular10]:[Holiday12]])</f>
        <v>0</v>
      </c>
      <c r="AF1164" s="41">
        <f>Table1[[#This Row],[Regular Hours3]]*Table1[[#This Row],[Regular Wage Cap]]</f>
        <v>0</v>
      </c>
      <c r="AG1164" s="41">
        <f>Table1[[#This Row],[OvertimeHours5]]*Table1[[#This Row],[Overtime Wage Cap]]</f>
        <v>0</v>
      </c>
      <c r="AH1164" s="41">
        <f>Table1[[#This Row],[Holiday Hours7]]*Table1[[#This Row],[Holiday Wage Cap]]</f>
        <v>0</v>
      </c>
      <c r="AI1164" s="41">
        <f>SUM(Table1[[#This Row],[Regular]:[Holiday]])</f>
        <v>0</v>
      </c>
      <c r="AJ1164" s="41">
        <f>IF(Table1[[#This Row],[Total]]=0,0,Table1[[#This Row],[Total2]]-Table1[[#This Row],[Total]])</f>
        <v>0</v>
      </c>
      <c r="AK1164" s="41">
        <f>Table1[[#This Row],[Difference]]*Table1[[#This Row],[DDS Funding Percent]]</f>
        <v>0</v>
      </c>
      <c r="AL1164" s="41">
        <f>IF(Table1[[#This Row],[Regular Hourly Wage]]&lt;&gt;0,Table1[[#This Row],[Regular Wage Cap]]-Table1[[#This Row],[Regular Hourly Wage]],0)</f>
        <v>0</v>
      </c>
      <c r="AM1164" s="38"/>
      <c r="AN1164" s="41">
        <f>Table1[[#This Row],[Wage Difference]]*Table1[[#This Row],[Post Wage Increase Time Off Accruals (Hours)]]</f>
        <v>0</v>
      </c>
      <c r="AO1164" s="41">
        <f>Table1[[#This Row],[Min Wage Time Off Accrual Expense]]*Table1[[#This Row],[DDS Funding Percent]]</f>
        <v>0</v>
      </c>
      <c r="AP1164" s="1"/>
      <c r="AQ1164" s="18"/>
    </row>
    <row r="1165" spans="3:43" x14ac:dyDescent="0.25">
      <c r="C1165" s="58"/>
      <c r="D1165" s="57"/>
      <c r="K1165" s="41">
        <f>SUM(Table1[[#This Row],[Regular Wages]],Table1[[#This Row],[OvertimeWages]],Table1[[#This Row],[Holiday Wages]],Table1[[#This Row],[Incentive Payments]])</f>
        <v>0</v>
      </c>
      <c r="L1165" s="38"/>
      <c r="M1165" s="38"/>
      <c r="N1165" s="38"/>
      <c r="O1165" s="38"/>
      <c r="P1165" s="38"/>
      <c r="Q1165" s="38"/>
      <c r="R1165" s="38"/>
      <c r="S1165" s="41">
        <f>SUM(Table1[[#This Row],[Regular Wages2]],Table1[[#This Row],[OvertimeWages4]],Table1[[#This Row],[Holiday Wages6]],Table1[[#This Row],[Incentive Payments8]])</f>
        <v>0</v>
      </c>
      <c r="T1165" s="41">
        <f>SUM(Table1[[#This Row],[Total Pre Min Wage Wages]],Table1[[#This Row],[Total After Min Wage Wages]])</f>
        <v>0</v>
      </c>
      <c r="U1165" s="41">
        <f>IFERROR(IF(OR(Table1[[#This Row],[Regular Hours]]=0,Table1[[#This Row],[Regular Hours]]=""),VLOOKUP(Table1[[#This Row],[Position Title]],startingWages!$A$2:$D$200,2, FALSE),Table1[[#This Row],[Regular Wages]]/Table1[[#This Row],[Regular Hours]]),0)</f>
        <v>0</v>
      </c>
      <c r="V1165" s="41">
        <f>IF(OR(Table1[[#This Row],[OvertimeHours]]="",Table1[[#This Row],[OvertimeHours]]=0),Table1[[#This Row],[Regular Hourly Wage]]*1.5,Table1[[#This Row],[OvertimeWages]]/Table1[[#This Row],[OvertimeHours]])</f>
        <v>0</v>
      </c>
      <c r="W1165" s="41">
        <f>IF(OR(Table1[[#This Row],[Holiday Hours]]="",Table1[[#This Row],[Holiday Hours]]=0),Table1[[#This Row],[Regular Hourly Wage]],Table1[[#This Row],[Holiday Wages]]/Table1[[#This Row],[Holiday Hours]])</f>
        <v>0</v>
      </c>
      <c r="X1165" s="41" t="str">
        <f>IF(Table1[[#This Row],[Regular Hourly Wage]]&lt;14.05,"$14.75",IF(Table1[[#This Row],[Regular Hourly Wage]]&lt;30,"5%","None"))</f>
        <v>$14.75</v>
      </c>
      <c r="Y1165" s="41">
        <f>IF(Table1[[#This Row],[Wage Category]]="5%",Table1[[#This Row],[Regular Hourly Wage]]*1.05,IF(Table1[[#This Row],[Wage Category]]="$14.75",14.75,Table1[[#This Row],[Regular Hourly Wage]]))</f>
        <v>14.75</v>
      </c>
      <c r="Z1165" s="41">
        <f>(1+IF(Table1[[#This Row],[Regular Hourly Wage]]=0,0.5,(Table1[[#This Row],[Overtime Hourly Wage]]-Table1[[#This Row],[Regular Hourly Wage]])/Table1[[#This Row],[Regular Hourly Wage]]))*Table1[[#This Row],[Regular Wage Cap]]</f>
        <v>22.125</v>
      </c>
      <c r="AA1165" s="41">
        <f>(1+IF(Table1[[#This Row],[Regular Hourly Wage]]=0,0,(Table1[[#This Row],[Holiday Hourly Wage]]-Table1[[#This Row],[Regular Hourly Wage]])/Table1[[#This Row],[Regular Hourly Wage]]))*Table1[[#This Row],[Regular Wage Cap]]</f>
        <v>14.75</v>
      </c>
      <c r="AB1165" s="41">
        <f>Table1[[#This Row],[Regular Hours3]]*Table1[[#This Row],[Regular Hourly Wage]]</f>
        <v>0</v>
      </c>
      <c r="AC1165" s="41">
        <f>Table1[[#This Row],[OvertimeHours5]]*Table1[[#This Row],[Overtime Hourly Wage]]</f>
        <v>0</v>
      </c>
      <c r="AD1165" s="41">
        <f>Table1[[#This Row],[Holiday Hours7]]*Table1[[#This Row],[Holiday Hourly Wage]]</f>
        <v>0</v>
      </c>
      <c r="AE1165" s="41">
        <f>SUM(Table1[[#This Row],[Regular10]:[Holiday12]])</f>
        <v>0</v>
      </c>
      <c r="AF1165" s="41">
        <f>Table1[[#This Row],[Regular Hours3]]*Table1[[#This Row],[Regular Wage Cap]]</f>
        <v>0</v>
      </c>
      <c r="AG1165" s="41">
        <f>Table1[[#This Row],[OvertimeHours5]]*Table1[[#This Row],[Overtime Wage Cap]]</f>
        <v>0</v>
      </c>
      <c r="AH1165" s="41">
        <f>Table1[[#This Row],[Holiday Hours7]]*Table1[[#This Row],[Holiday Wage Cap]]</f>
        <v>0</v>
      </c>
      <c r="AI1165" s="41">
        <f>SUM(Table1[[#This Row],[Regular]:[Holiday]])</f>
        <v>0</v>
      </c>
      <c r="AJ1165" s="41">
        <f>IF(Table1[[#This Row],[Total]]=0,0,Table1[[#This Row],[Total2]]-Table1[[#This Row],[Total]])</f>
        <v>0</v>
      </c>
      <c r="AK1165" s="41">
        <f>Table1[[#This Row],[Difference]]*Table1[[#This Row],[DDS Funding Percent]]</f>
        <v>0</v>
      </c>
      <c r="AL1165" s="41">
        <f>IF(Table1[[#This Row],[Regular Hourly Wage]]&lt;&gt;0,Table1[[#This Row],[Regular Wage Cap]]-Table1[[#This Row],[Regular Hourly Wage]],0)</f>
        <v>0</v>
      </c>
      <c r="AM1165" s="38"/>
      <c r="AN1165" s="41">
        <f>Table1[[#This Row],[Wage Difference]]*Table1[[#This Row],[Post Wage Increase Time Off Accruals (Hours)]]</f>
        <v>0</v>
      </c>
      <c r="AO1165" s="41">
        <f>Table1[[#This Row],[Min Wage Time Off Accrual Expense]]*Table1[[#This Row],[DDS Funding Percent]]</f>
        <v>0</v>
      </c>
      <c r="AP1165" s="1"/>
      <c r="AQ1165" s="18"/>
    </row>
    <row r="1166" spans="3:43" x14ac:dyDescent="0.25">
      <c r="C1166" s="58"/>
      <c r="D1166" s="57"/>
      <c r="K1166" s="41">
        <f>SUM(Table1[[#This Row],[Regular Wages]],Table1[[#This Row],[OvertimeWages]],Table1[[#This Row],[Holiday Wages]],Table1[[#This Row],[Incentive Payments]])</f>
        <v>0</v>
      </c>
      <c r="L1166" s="38"/>
      <c r="M1166" s="38"/>
      <c r="N1166" s="38"/>
      <c r="O1166" s="38"/>
      <c r="P1166" s="38"/>
      <c r="Q1166" s="38"/>
      <c r="R1166" s="38"/>
      <c r="S1166" s="41">
        <f>SUM(Table1[[#This Row],[Regular Wages2]],Table1[[#This Row],[OvertimeWages4]],Table1[[#This Row],[Holiday Wages6]],Table1[[#This Row],[Incentive Payments8]])</f>
        <v>0</v>
      </c>
      <c r="T1166" s="41">
        <f>SUM(Table1[[#This Row],[Total Pre Min Wage Wages]],Table1[[#This Row],[Total After Min Wage Wages]])</f>
        <v>0</v>
      </c>
      <c r="U1166" s="41">
        <f>IFERROR(IF(OR(Table1[[#This Row],[Regular Hours]]=0,Table1[[#This Row],[Regular Hours]]=""),VLOOKUP(Table1[[#This Row],[Position Title]],startingWages!$A$2:$D$200,2, FALSE),Table1[[#This Row],[Regular Wages]]/Table1[[#This Row],[Regular Hours]]),0)</f>
        <v>0</v>
      </c>
      <c r="V1166" s="41">
        <f>IF(OR(Table1[[#This Row],[OvertimeHours]]="",Table1[[#This Row],[OvertimeHours]]=0),Table1[[#This Row],[Regular Hourly Wage]]*1.5,Table1[[#This Row],[OvertimeWages]]/Table1[[#This Row],[OvertimeHours]])</f>
        <v>0</v>
      </c>
      <c r="W1166" s="41">
        <f>IF(OR(Table1[[#This Row],[Holiday Hours]]="",Table1[[#This Row],[Holiday Hours]]=0),Table1[[#This Row],[Regular Hourly Wage]],Table1[[#This Row],[Holiday Wages]]/Table1[[#This Row],[Holiday Hours]])</f>
        <v>0</v>
      </c>
      <c r="X1166" s="41" t="str">
        <f>IF(Table1[[#This Row],[Regular Hourly Wage]]&lt;14.05,"$14.75",IF(Table1[[#This Row],[Regular Hourly Wage]]&lt;30,"5%","None"))</f>
        <v>$14.75</v>
      </c>
      <c r="Y1166" s="41">
        <f>IF(Table1[[#This Row],[Wage Category]]="5%",Table1[[#This Row],[Regular Hourly Wage]]*1.05,IF(Table1[[#This Row],[Wage Category]]="$14.75",14.75,Table1[[#This Row],[Regular Hourly Wage]]))</f>
        <v>14.75</v>
      </c>
      <c r="Z1166" s="41">
        <f>(1+IF(Table1[[#This Row],[Regular Hourly Wage]]=0,0.5,(Table1[[#This Row],[Overtime Hourly Wage]]-Table1[[#This Row],[Regular Hourly Wage]])/Table1[[#This Row],[Regular Hourly Wage]]))*Table1[[#This Row],[Regular Wage Cap]]</f>
        <v>22.125</v>
      </c>
      <c r="AA1166" s="41">
        <f>(1+IF(Table1[[#This Row],[Regular Hourly Wage]]=0,0,(Table1[[#This Row],[Holiday Hourly Wage]]-Table1[[#This Row],[Regular Hourly Wage]])/Table1[[#This Row],[Regular Hourly Wage]]))*Table1[[#This Row],[Regular Wage Cap]]</f>
        <v>14.75</v>
      </c>
      <c r="AB1166" s="41">
        <f>Table1[[#This Row],[Regular Hours3]]*Table1[[#This Row],[Regular Hourly Wage]]</f>
        <v>0</v>
      </c>
      <c r="AC1166" s="41">
        <f>Table1[[#This Row],[OvertimeHours5]]*Table1[[#This Row],[Overtime Hourly Wage]]</f>
        <v>0</v>
      </c>
      <c r="AD1166" s="41">
        <f>Table1[[#This Row],[Holiday Hours7]]*Table1[[#This Row],[Holiday Hourly Wage]]</f>
        <v>0</v>
      </c>
      <c r="AE1166" s="41">
        <f>SUM(Table1[[#This Row],[Regular10]:[Holiday12]])</f>
        <v>0</v>
      </c>
      <c r="AF1166" s="41">
        <f>Table1[[#This Row],[Regular Hours3]]*Table1[[#This Row],[Regular Wage Cap]]</f>
        <v>0</v>
      </c>
      <c r="AG1166" s="41">
        <f>Table1[[#This Row],[OvertimeHours5]]*Table1[[#This Row],[Overtime Wage Cap]]</f>
        <v>0</v>
      </c>
      <c r="AH1166" s="41">
        <f>Table1[[#This Row],[Holiday Hours7]]*Table1[[#This Row],[Holiday Wage Cap]]</f>
        <v>0</v>
      </c>
      <c r="AI1166" s="41">
        <f>SUM(Table1[[#This Row],[Regular]:[Holiday]])</f>
        <v>0</v>
      </c>
      <c r="AJ1166" s="41">
        <f>IF(Table1[[#This Row],[Total]]=0,0,Table1[[#This Row],[Total2]]-Table1[[#This Row],[Total]])</f>
        <v>0</v>
      </c>
      <c r="AK1166" s="41">
        <f>Table1[[#This Row],[Difference]]*Table1[[#This Row],[DDS Funding Percent]]</f>
        <v>0</v>
      </c>
      <c r="AL1166" s="41">
        <f>IF(Table1[[#This Row],[Regular Hourly Wage]]&lt;&gt;0,Table1[[#This Row],[Regular Wage Cap]]-Table1[[#This Row],[Regular Hourly Wage]],0)</f>
        <v>0</v>
      </c>
      <c r="AM1166" s="38"/>
      <c r="AN1166" s="41">
        <f>Table1[[#This Row],[Wage Difference]]*Table1[[#This Row],[Post Wage Increase Time Off Accruals (Hours)]]</f>
        <v>0</v>
      </c>
      <c r="AO1166" s="41">
        <f>Table1[[#This Row],[Min Wage Time Off Accrual Expense]]*Table1[[#This Row],[DDS Funding Percent]]</f>
        <v>0</v>
      </c>
      <c r="AP1166" s="1"/>
      <c r="AQ1166" s="18"/>
    </row>
    <row r="1167" spans="3:43" x14ac:dyDescent="0.25">
      <c r="C1167" s="58"/>
      <c r="D1167" s="57"/>
      <c r="K1167" s="41">
        <f>SUM(Table1[[#This Row],[Regular Wages]],Table1[[#This Row],[OvertimeWages]],Table1[[#This Row],[Holiday Wages]],Table1[[#This Row],[Incentive Payments]])</f>
        <v>0</v>
      </c>
      <c r="L1167" s="38"/>
      <c r="M1167" s="38"/>
      <c r="N1167" s="38"/>
      <c r="O1167" s="38"/>
      <c r="P1167" s="38"/>
      <c r="Q1167" s="38"/>
      <c r="R1167" s="38"/>
      <c r="S1167" s="41">
        <f>SUM(Table1[[#This Row],[Regular Wages2]],Table1[[#This Row],[OvertimeWages4]],Table1[[#This Row],[Holiday Wages6]],Table1[[#This Row],[Incentive Payments8]])</f>
        <v>0</v>
      </c>
      <c r="T1167" s="41">
        <f>SUM(Table1[[#This Row],[Total Pre Min Wage Wages]],Table1[[#This Row],[Total After Min Wage Wages]])</f>
        <v>0</v>
      </c>
      <c r="U1167" s="41">
        <f>IFERROR(IF(OR(Table1[[#This Row],[Regular Hours]]=0,Table1[[#This Row],[Regular Hours]]=""),VLOOKUP(Table1[[#This Row],[Position Title]],startingWages!$A$2:$D$200,2, FALSE),Table1[[#This Row],[Regular Wages]]/Table1[[#This Row],[Regular Hours]]),0)</f>
        <v>0</v>
      </c>
      <c r="V1167" s="41">
        <f>IF(OR(Table1[[#This Row],[OvertimeHours]]="",Table1[[#This Row],[OvertimeHours]]=0),Table1[[#This Row],[Regular Hourly Wage]]*1.5,Table1[[#This Row],[OvertimeWages]]/Table1[[#This Row],[OvertimeHours]])</f>
        <v>0</v>
      </c>
      <c r="W1167" s="41">
        <f>IF(OR(Table1[[#This Row],[Holiday Hours]]="",Table1[[#This Row],[Holiday Hours]]=0),Table1[[#This Row],[Regular Hourly Wage]],Table1[[#This Row],[Holiday Wages]]/Table1[[#This Row],[Holiday Hours]])</f>
        <v>0</v>
      </c>
      <c r="X1167" s="41" t="str">
        <f>IF(Table1[[#This Row],[Regular Hourly Wage]]&lt;14.05,"$14.75",IF(Table1[[#This Row],[Regular Hourly Wage]]&lt;30,"5%","None"))</f>
        <v>$14.75</v>
      </c>
      <c r="Y1167" s="41">
        <f>IF(Table1[[#This Row],[Wage Category]]="5%",Table1[[#This Row],[Regular Hourly Wage]]*1.05,IF(Table1[[#This Row],[Wage Category]]="$14.75",14.75,Table1[[#This Row],[Regular Hourly Wage]]))</f>
        <v>14.75</v>
      </c>
      <c r="Z1167" s="41">
        <f>(1+IF(Table1[[#This Row],[Regular Hourly Wage]]=0,0.5,(Table1[[#This Row],[Overtime Hourly Wage]]-Table1[[#This Row],[Regular Hourly Wage]])/Table1[[#This Row],[Regular Hourly Wage]]))*Table1[[#This Row],[Regular Wage Cap]]</f>
        <v>22.125</v>
      </c>
      <c r="AA1167" s="41">
        <f>(1+IF(Table1[[#This Row],[Regular Hourly Wage]]=0,0,(Table1[[#This Row],[Holiday Hourly Wage]]-Table1[[#This Row],[Regular Hourly Wage]])/Table1[[#This Row],[Regular Hourly Wage]]))*Table1[[#This Row],[Regular Wage Cap]]</f>
        <v>14.75</v>
      </c>
      <c r="AB1167" s="41">
        <f>Table1[[#This Row],[Regular Hours3]]*Table1[[#This Row],[Regular Hourly Wage]]</f>
        <v>0</v>
      </c>
      <c r="AC1167" s="41">
        <f>Table1[[#This Row],[OvertimeHours5]]*Table1[[#This Row],[Overtime Hourly Wage]]</f>
        <v>0</v>
      </c>
      <c r="AD1167" s="41">
        <f>Table1[[#This Row],[Holiday Hours7]]*Table1[[#This Row],[Holiday Hourly Wage]]</f>
        <v>0</v>
      </c>
      <c r="AE1167" s="41">
        <f>SUM(Table1[[#This Row],[Regular10]:[Holiday12]])</f>
        <v>0</v>
      </c>
      <c r="AF1167" s="41">
        <f>Table1[[#This Row],[Regular Hours3]]*Table1[[#This Row],[Regular Wage Cap]]</f>
        <v>0</v>
      </c>
      <c r="AG1167" s="41">
        <f>Table1[[#This Row],[OvertimeHours5]]*Table1[[#This Row],[Overtime Wage Cap]]</f>
        <v>0</v>
      </c>
      <c r="AH1167" s="41">
        <f>Table1[[#This Row],[Holiday Hours7]]*Table1[[#This Row],[Holiday Wage Cap]]</f>
        <v>0</v>
      </c>
      <c r="AI1167" s="41">
        <f>SUM(Table1[[#This Row],[Regular]:[Holiday]])</f>
        <v>0</v>
      </c>
      <c r="AJ1167" s="41">
        <f>IF(Table1[[#This Row],[Total]]=0,0,Table1[[#This Row],[Total2]]-Table1[[#This Row],[Total]])</f>
        <v>0</v>
      </c>
      <c r="AK1167" s="41">
        <f>Table1[[#This Row],[Difference]]*Table1[[#This Row],[DDS Funding Percent]]</f>
        <v>0</v>
      </c>
      <c r="AL1167" s="41">
        <f>IF(Table1[[#This Row],[Regular Hourly Wage]]&lt;&gt;0,Table1[[#This Row],[Regular Wage Cap]]-Table1[[#This Row],[Regular Hourly Wage]],0)</f>
        <v>0</v>
      </c>
      <c r="AM1167" s="38"/>
      <c r="AN1167" s="41">
        <f>Table1[[#This Row],[Wage Difference]]*Table1[[#This Row],[Post Wage Increase Time Off Accruals (Hours)]]</f>
        <v>0</v>
      </c>
      <c r="AO1167" s="41">
        <f>Table1[[#This Row],[Min Wage Time Off Accrual Expense]]*Table1[[#This Row],[DDS Funding Percent]]</f>
        <v>0</v>
      </c>
      <c r="AP1167" s="1"/>
      <c r="AQ1167" s="18"/>
    </row>
    <row r="1168" spans="3:43" x14ac:dyDescent="0.25">
      <c r="C1168" s="58"/>
      <c r="D1168" s="57"/>
      <c r="K1168" s="41">
        <f>SUM(Table1[[#This Row],[Regular Wages]],Table1[[#This Row],[OvertimeWages]],Table1[[#This Row],[Holiday Wages]],Table1[[#This Row],[Incentive Payments]])</f>
        <v>0</v>
      </c>
      <c r="L1168" s="38"/>
      <c r="M1168" s="38"/>
      <c r="N1168" s="38"/>
      <c r="O1168" s="38"/>
      <c r="P1168" s="38"/>
      <c r="Q1168" s="38"/>
      <c r="R1168" s="38"/>
      <c r="S1168" s="41">
        <f>SUM(Table1[[#This Row],[Regular Wages2]],Table1[[#This Row],[OvertimeWages4]],Table1[[#This Row],[Holiday Wages6]],Table1[[#This Row],[Incentive Payments8]])</f>
        <v>0</v>
      </c>
      <c r="T1168" s="41">
        <f>SUM(Table1[[#This Row],[Total Pre Min Wage Wages]],Table1[[#This Row],[Total After Min Wage Wages]])</f>
        <v>0</v>
      </c>
      <c r="U1168" s="41">
        <f>IFERROR(IF(OR(Table1[[#This Row],[Regular Hours]]=0,Table1[[#This Row],[Regular Hours]]=""),VLOOKUP(Table1[[#This Row],[Position Title]],startingWages!$A$2:$D$200,2, FALSE),Table1[[#This Row],[Regular Wages]]/Table1[[#This Row],[Regular Hours]]),0)</f>
        <v>0</v>
      </c>
      <c r="V1168" s="41">
        <f>IF(OR(Table1[[#This Row],[OvertimeHours]]="",Table1[[#This Row],[OvertimeHours]]=0),Table1[[#This Row],[Regular Hourly Wage]]*1.5,Table1[[#This Row],[OvertimeWages]]/Table1[[#This Row],[OvertimeHours]])</f>
        <v>0</v>
      </c>
      <c r="W1168" s="41">
        <f>IF(OR(Table1[[#This Row],[Holiday Hours]]="",Table1[[#This Row],[Holiday Hours]]=0),Table1[[#This Row],[Regular Hourly Wage]],Table1[[#This Row],[Holiday Wages]]/Table1[[#This Row],[Holiday Hours]])</f>
        <v>0</v>
      </c>
      <c r="X1168" s="41" t="str">
        <f>IF(Table1[[#This Row],[Regular Hourly Wage]]&lt;14.05,"$14.75",IF(Table1[[#This Row],[Regular Hourly Wage]]&lt;30,"5%","None"))</f>
        <v>$14.75</v>
      </c>
      <c r="Y1168" s="41">
        <f>IF(Table1[[#This Row],[Wage Category]]="5%",Table1[[#This Row],[Regular Hourly Wage]]*1.05,IF(Table1[[#This Row],[Wage Category]]="$14.75",14.75,Table1[[#This Row],[Regular Hourly Wage]]))</f>
        <v>14.75</v>
      </c>
      <c r="Z1168" s="41">
        <f>(1+IF(Table1[[#This Row],[Regular Hourly Wage]]=0,0.5,(Table1[[#This Row],[Overtime Hourly Wage]]-Table1[[#This Row],[Regular Hourly Wage]])/Table1[[#This Row],[Regular Hourly Wage]]))*Table1[[#This Row],[Regular Wage Cap]]</f>
        <v>22.125</v>
      </c>
      <c r="AA1168" s="41">
        <f>(1+IF(Table1[[#This Row],[Regular Hourly Wage]]=0,0,(Table1[[#This Row],[Holiday Hourly Wage]]-Table1[[#This Row],[Regular Hourly Wage]])/Table1[[#This Row],[Regular Hourly Wage]]))*Table1[[#This Row],[Regular Wage Cap]]</f>
        <v>14.75</v>
      </c>
      <c r="AB1168" s="41">
        <f>Table1[[#This Row],[Regular Hours3]]*Table1[[#This Row],[Regular Hourly Wage]]</f>
        <v>0</v>
      </c>
      <c r="AC1168" s="41">
        <f>Table1[[#This Row],[OvertimeHours5]]*Table1[[#This Row],[Overtime Hourly Wage]]</f>
        <v>0</v>
      </c>
      <c r="AD1168" s="41">
        <f>Table1[[#This Row],[Holiday Hours7]]*Table1[[#This Row],[Holiday Hourly Wage]]</f>
        <v>0</v>
      </c>
      <c r="AE1168" s="41">
        <f>SUM(Table1[[#This Row],[Regular10]:[Holiday12]])</f>
        <v>0</v>
      </c>
      <c r="AF1168" s="41">
        <f>Table1[[#This Row],[Regular Hours3]]*Table1[[#This Row],[Regular Wage Cap]]</f>
        <v>0</v>
      </c>
      <c r="AG1168" s="41">
        <f>Table1[[#This Row],[OvertimeHours5]]*Table1[[#This Row],[Overtime Wage Cap]]</f>
        <v>0</v>
      </c>
      <c r="AH1168" s="41">
        <f>Table1[[#This Row],[Holiday Hours7]]*Table1[[#This Row],[Holiday Wage Cap]]</f>
        <v>0</v>
      </c>
      <c r="AI1168" s="41">
        <f>SUM(Table1[[#This Row],[Regular]:[Holiday]])</f>
        <v>0</v>
      </c>
      <c r="AJ1168" s="41">
        <f>IF(Table1[[#This Row],[Total]]=0,0,Table1[[#This Row],[Total2]]-Table1[[#This Row],[Total]])</f>
        <v>0</v>
      </c>
      <c r="AK1168" s="41">
        <f>Table1[[#This Row],[Difference]]*Table1[[#This Row],[DDS Funding Percent]]</f>
        <v>0</v>
      </c>
      <c r="AL1168" s="41">
        <f>IF(Table1[[#This Row],[Regular Hourly Wage]]&lt;&gt;0,Table1[[#This Row],[Regular Wage Cap]]-Table1[[#This Row],[Regular Hourly Wage]],0)</f>
        <v>0</v>
      </c>
      <c r="AM1168" s="38"/>
      <c r="AN1168" s="41">
        <f>Table1[[#This Row],[Wage Difference]]*Table1[[#This Row],[Post Wage Increase Time Off Accruals (Hours)]]</f>
        <v>0</v>
      </c>
      <c r="AO1168" s="41">
        <f>Table1[[#This Row],[Min Wage Time Off Accrual Expense]]*Table1[[#This Row],[DDS Funding Percent]]</f>
        <v>0</v>
      </c>
      <c r="AP1168" s="1"/>
      <c r="AQ1168" s="18"/>
    </row>
    <row r="1169" spans="3:43" x14ac:dyDescent="0.25">
      <c r="C1169" s="58"/>
      <c r="D1169" s="57"/>
      <c r="K1169" s="41">
        <f>SUM(Table1[[#This Row],[Regular Wages]],Table1[[#This Row],[OvertimeWages]],Table1[[#This Row],[Holiday Wages]],Table1[[#This Row],[Incentive Payments]])</f>
        <v>0</v>
      </c>
      <c r="L1169" s="38"/>
      <c r="M1169" s="38"/>
      <c r="N1169" s="38"/>
      <c r="O1169" s="38"/>
      <c r="P1169" s="38"/>
      <c r="Q1169" s="38"/>
      <c r="R1169" s="38"/>
      <c r="S1169" s="41">
        <f>SUM(Table1[[#This Row],[Regular Wages2]],Table1[[#This Row],[OvertimeWages4]],Table1[[#This Row],[Holiday Wages6]],Table1[[#This Row],[Incentive Payments8]])</f>
        <v>0</v>
      </c>
      <c r="T1169" s="41">
        <f>SUM(Table1[[#This Row],[Total Pre Min Wage Wages]],Table1[[#This Row],[Total After Min Wage Wages]])</f>
        <v>0</v>
      </c>
      <c r="U1169" s="41">
        <f>IFERROR(IF(OR(Table1[[#This Row],[Regular Hours]]=0,Table1[[#This Row],[Regular Hours]]=""),VLOOKUP(Table1[[#This Row],[Position Title]],startingWages!$A$2:$D$200,2, FALSE),Table1[[#This Row],[Regular Wages]]/Table1[[#This Row],[Regular Hours]]),0)</f>
        <v>0</v>
      </c>
      <c r="V1169" s="41">
        <f>IF(OR(Table1[[#This Row],[OvertimeHours]]="",Table1[[#This Row],[OvertimeHours]]=0),Table1[[#This Row],[Regular Hourly Wage]]*1.5,Table1[[#This Row],[OvertimeWages]]/Table1[[#This Row],[OvertimeHours]])</f>
        <v>0</v>
      </c>
      <c r="W1169" s="41">
        <f>IF(OR(Table1[[#This Row],[Holiday Hours]]="",Table1[[#This Row],[Holiday Hours]]=0),Table1[[#This Row],[Regular Hourly Wage]],Table1[[#This Row],[Holiday Wages]]/Table1[[#This Row],[Holiday Hours]])</f>
        <v>0</v>
      </c>
      <c r="X1169" s="41" t="str">
        <f>IF(Table1[[#This Row],[Regular Hourly Wage]]&lt;14.05,"$14.75",IF(Table1[[#This Row],[Regular Hourly Wage]]&lt;30,"5%","None"))</f>
        <v>$14.75</v>
      </c>
      <c r="Y1169" s="41">
        <f>IF(Table1[[#This Row],[Wage Category]]="5%",Table1[[#This Row],[Regular Hourly Wage]]*1.05,IF(Table1[[#This Row],[Wage Category]]="$14.75",14.75,Table1[[#This Row],[Regular Hourly Wage]]))</f>
        <v>14.75</v>
      </c>
      <c r="Z1169" s="41">
        <f>(1+IF(Table1[[#This Row],[Regular Hourly Wage]]=0,0.5,(Table1[[#This Row],[Overtime Hourly Wage]]-Table1[[#This Row],[Regular Hourly Wage]])/Table1[[#This Row],[Regular Hourly Wage]]))*Table1[[#This Row],[Regular Wage Cap]]</f>
        <v>22.125</v>
      </c>
      <c r="AA1169" s="41">
        <f>(1+IF(Table1[[#This Row],[Regular Hourly Wage]]=0,0,(Table1[[#This Row],[Holiday Hourly Wage]]-Table1[[#This Row],[Regular Hourly Wage]])/Table1[[#This Row],[Regular Hourly Wage]]))*Table1[[#This Row],[Regular Wage Cap]]</f>
        <v>14.75</v>
      </c>
      <c r="AB1169" s="41">
        <f>Table1[[#This Row],[Regular Hours3]]*Table1[[#This Row],[Regular Hourly Wage]]</f>
        <v>0</v>
      </c>
      <c r="AC1169" s="41">
        <f>Table1[[#This Row],[OvertimeHours5]]*Table1[[#This Row],[Overtime Hourly Wage]]</f>
        <v>0</v>
      </c>
      <c r="AD1169" s="41">
        <f>Table1[[#This Row],[Holiday Hours7]]*Table1[[#This Row],[Holiday Hourly Wage]]</f>
        <v>0</v>
      </c>
      <c r="AE1169" s="41">
        <f>SUM(Table1[[#This Row],[Regular10]:[Holiday12]])</f>
        <v>0</v>
      </c>
      <c r="AF1169" s="41">
        <f>Table1[[#This Row],[Regular Hours3]]*Table1[[#This Row],[Regular Wage Cap]]</f>
        <v>0</v>
      </c>
      <c r="AG1169" s="41">
        <f>Table1[[#This Row],[OvertimeHours5]]*Table1[[#This Row],[Overtime Wage Cap]]</f>
        <v>0</v>
      </c>
      <c r="AH1169" s="41">
        <f>Table1[[#This Row],[Holiday Hours7]]*Table1[[#This Row],[Holiday Wage Cap]]</f>
        <v>0</v>
      </c>
      <c r="AI1169" s="41">
        <f>SUM(Table1[[#This Row],[Regular]:[Holiday]])</f>
        <v>0</v>
      </c>
      <c r="AJ1169" s="41">
        <f>IF(Table1[[#This Row],[Total]]=0,0,Table1[[#This Row],[Total2]]-Table1[[#This Row],[Total]])</f>
        <v>0</v>
      </c>
      <c r="AK1169" s="41">
        <f>Table1[[#This Row],[Difference]]*Table1[[#This Row],[DDS Funding Percent]]</f>
        <v>0</v>
      </c>
      <c r="AL1169" s="41">
        <f>IF(Table1[[#This Row],[Regular Hourly Wage]]&lt;&gt;0,Table1[[#This Row],[Regular Wage Cap]]-Table1[[#This Row],[Regular Hourly Wage]],0)</f>
        <v>0</v>
      </c>
      <c r="AM1169" s="38"/>
      <c r="AN1169" s="41">
        <f>Table1[[#This Row],[Wage Difference]]*Table1[[#This Row],[Post Wage Increase Time Off Accruals (Hours)]]</f>
        <v>0</v>
      </c>
      <c r="AO1169" s="41">
        <f>Table1[[#This Row],[Min Wage Time Off Accrual Expense]]*Table1[[#This Row],[DDS Funding Percent]]</f>
        <v>0</v>
      </c>
      <c r="AP1169" s="1"/>
      <c r="AQ1169" s="18"/>
    </row>
    <row r="1170" spans="3:43" x14ac:dyDescent="0.25">
      <c r="C1170" s="58"/>
      <c r="D1170" s="57"/>
      <c r="K1170" s="41">
        <f>SUM(Table1[[#This Row],[Regular Wages]],Table1[[#This Row],[OvertimeWages]],Table1[[#This Row],[Holiday Wages]],Table1[[#This Row],[Incentive Payments]])</f>
        <v>0</v>
      </c>
      <c r="L1170" s="38"/>
      <c r="M1170" s="38"/>
      <c r="N1170" s="38"/>
      <c r="O1170" s="38"/>
      <c r="P1170" s="38"/>
      <c r="Q1170" s="38"/>
      <c r="R1170" s="38"/>
      <c r="S1170" s="41">
        <f>SUM(Table1[[#This Row],[Regular Wages2]],Table1[[#This Row],[OvertimeWages4]],Table1[[#This Row],[Holiday Wages6]],Table1[[#This Row],[Incentive Payments8]])</f>
        <v>0</v>
      </c>
      <c r="T1170" s="41">
        <f>SUM(Table1[[#This Row],[Total Pre Min Wage Wages]],Table1[[#This Row],[Total After Min Wage Wages]])</f>
        <v>0</v>
      </c>
      <c r="U1170" s="41">
        <f>IFERROR(IF(OR(Table1[[#This Row],[Regular Hours]]=0,Table1[[#This Row],[Regular Hours]]=""),VLOOKUP(Table1[[#This Row],[Position Title]],startingWages!$A$2:$D$200,2, FALSE),Table1[[#This Row],[Regular Wages]]/Table1[[#This Row],[Regular Hours]]),0)</f>
        <v>0</v>
      </c>
      <c r="V1170" s="41">
        <f>IF(OR(Table1[[#This Row],[OvertimeHours]]="",Table1[[#This Row],[OvertimeHours]]=0),Table1[[#This Row],[Regular Hourly Wage]]*1.5,Table1[[#This Row],[OvertimeWages]]/Table1[[#This Row],[OvertimeHours]])</f>
        <v>0</v>
      </c>
      <c r="W1170" s="41">
        <f>IF(OR(Table1[[#This Row],[Holiday Hours]]="",Table1[[#This Row],[Holiday Hours]]=0),Table1[[#This Row],[Regular Hourly Wage]],Table1[[#This Row],[Holiday Wages]]/Table1[[#This Row],[Holiday Hours]])</f>
        <v>0</v>
      </c>
      <c r="X1170" s="41" t="str">
        <f>IF(Table1[[#This Row],[Regular Hourly Wage]]&lt;14.05,"$14.75",IF(Table1[[#This Row],[Regular Hourly Wage]]&lt;30,"5%","None"))</f>
        <v>$14.75</v>
      </c>
      <c r="Y1170" s="41">
        <f>IF(Table1[[#This Row],[Wage Category]]="5%",Table1[[#This Row],[Regular Hourly Wage]]*1.05,IF(Table1[[#This Row],[Wage Category]]="$14.75",14.75,Table1[[#This Row],[Regular Hourly Wage]]))</f>
        <v>14.75</v>
      </c>
      <c r="Z1170" s="41">
        <f>(1+IF(Table1[[#This Row],[Regular Hourly Wage]]=0,0.5,(Table1[[#This Row],[Overtime Hourly Wage]]-Table1[[#This Row],[Regular Hourly Wage]])/Table1[[#This Row],[Regular Hourly Wage]]))*Table1[[#This Row],[Regular Wage Cap]]</f>
        <v>22.125</v>
      </c>
      <c r="AA1170" s="41">
        <f>(1+IF(Table1[[#This Row],[Regular Hourly Wage]]=0,0,(Table1[[#This Row],[Holiday Hourly Wage]]-Table1[[#This Row],[Regular Hourly Wage]])/Table1[[#This Row],[Regular Hourly Wage]]))*Table1[[#This Row],[Regular Wage Cap]]</f>
        <v>14.75</v>
      </c>
      <c r="AB1170" s="41">
        <f>Table1[[#This Row],[Regular Hours3]]*Table1[[#This Row],[Regular Hourly Wage]]</f>
        <v>0</v>
      </c>
      <c r="AC1170" s="41">
        <f>Table1[[#This Row],[OvertimeHours5]]*Table1[[#This Row],[Overtime Hourly Wage]]</f>
        <v>0</v>
      </c>
      <c r="AD1170" s="41">
        <f>Table1[[#This Row],[Holiday Hours7]]*Table1[[#This Row],[Holiday Hourly Wage]]</f>
        <v>0</v>
      </c>
      <c r="AE1170" s="41">
        <f>SUM(Table1[[#This Row],[Regular10]:[Holiday12]])</f>
        <v>0</v>
      </c>
      <c r="AF1170" s="41">
        <f>Table1[[#This Row],[Regular Hours3]]*Table1[[#This Row],[Regular Wage Cap]]</f>
        <v>0</v>
      </c>
      <c r="AG1170" s="41">
        <f>Table1[[#This Row],[OvertimeHours5]]*Table1[[#This Row],[Overtime Wage Cap]]</f>
        <v>0</v>
      </c>
      <c r="AH1170" s="41">
        <f>Table1[[#This Row],[Holiday Hours7]]*Table1[[#This Row],[Holiday Wage Cap]]</f>
        <v>0</v>
      </c>
      <c r="AI1170" s="41">
        <f>SUM(Table1[[#This Row],[Regular]:[Holiday]])</f>
        <v>0</v>
      </c>
      <c r="AJ1170" s="41">
        <f>IF(Table1[[#This Row],[Total]]=0,0,Table1[[#This Row],[Total2]]-Table1[[#This Row],[Total]])</f>
        <v>0</v>
      </c>
      <c r="AK1170" s="41">
        <f>Table1[[#This Row],[Difference]]*Table1[[#This Row],[DDS Funding Percent]]</f>
        <v>0</v>
      </c>
      <c r="AL1170" s="41">
        <f>IF(Table1[[#This Row],[Regular Hourly Wage]]&lt;&gt;0,Table1[[#This Row],[Regular Wage Cap]]-Table1[[#This Row],[Regular Hourly Wage]],0)</f>
        <v>0</v>
      </c>
      <c r="AM1170" s="38"/>
      <c r="AN1170" s="41">
        <f>Table1[[#This Row],[Wage Difference]]*Table1[[#This Row],[Post Wage Increase Time Off Accruals (Hours)]]</f>
        <v>0</v>
      </c>
      <c r="AO1170" s="41">
        <f>Table1[[#This Row],[Min Wage Time Off Accrual Expense]]*Table1[[#This Row],[DDS Funding Percent]]</f>
        <v>0</v>
      </c>
      <c r="AP1170" s="1"/>
      <c r="AQ1170" s="18"/>
    </row>
    <row r="1171" spans="3:43" x14ac:dyDescent="0.25">
      <c r="C1171" s="58"/>
      <c r="D1171" s="57"/>
      <c r="K1171" s="41">
        <f>SUM(Table1[[#This Row],[Regular Wages]],Table1[[#This Row],[OvertimeWages]],Table1[[#This Row],[Holiday Wages]],Table1[[#This Row],[Incentive Payments]])</f>
        <v>0</v>
      </c>
      <c r="L1171" s="38"/>
      <c r="M1171" s="38"/>
      <c r="N1171" s="38"/>
      <c r="O1171" s="38"/>
      <c r="P1171" s="38"/>
      <c r="Q1171" s="38"/>
      <c r="R1171" s="38"/>
      <c r="S1171" s="41">
        <f>SUM(Table1[[#This Row],[Regular Wages2]],Table1[[#This Row],[OvertimeWages4]],Table1[[#This Row],[Holiday Wages6]],Table1[[#This Row],[Incentive Payments8]])</f>
        <v>0</v>
      </c>
      <c r="T1171" s="41">
        <f>SUM(Table1[[#This Row],[Total Pre Min Wage Wages]],Table1[[#This Row],[Total After Min Wage Wages]])</f>
        <v>0</v>
      </c>
      <c r="U1171" s="41">
        <f>IFERROR(IF(OR(Table1[[#This Row],[Regular Hours]]=0,Table1[[#This Row],[Regular Hours]]=""),VLOOKUP(Table1[[#This Row],[Position Title]],startingWages!$A$2:$D$200,2, FALSE),Table1[[#This Row],[Regular Wages]]/Table1[[#This Row],[Regular Hours]]),0)</f>
        <v>0</v>
      </c>
      <c r="V1171" s="41">
        <f>IF(OR(Table1[[#This Row],[OvertimeHours]]="",Table1[[#This Row],[OvertimeHours]]=0),Table1[[#This Row],[Regular Hourly Wage]]*1.5,Table1[[#This Row],[OvertimeWages]]/Table1[[#This Row],[OvertimeHours]])</f>
        <v>0</v>
      </c>
      <c r="W1171" s="41">
        <f>IF(OR(Table1[[#This Row],[Holiday Hours]]="",Table1[[#This Row],[Holiday Hours]]=0),Table1[[#This Row],[Regular Hourly Wage]],Table1[[#This Row],[Holiday Wages]]/Table1[[#This Row],[Holiday Hours]])</f>
        <v>0</v>
      </c>
      <c r="X1171" s="41" t="str">
        <f>IF(Table1[[#This Row],[Regular Hourly Wage]]&lt;14.05,"$14.75",IF(Table1[[#This Row],[Regular Hourly Wage]]&lt;30,"5%","None"))</f>
        <v>$14.75</v>
      </c>
      <c r="Y1171" s="41">
        <f>IF(Table1[[#This Row],[Wage Category]]="5%",Table1[[#This Row],[Regular Hourly Wage]]*1.05,IF(Table1[[#This Row],[Wage Category]]="$14.75",14.75,Table1[[#This Row],[Regular Hourly Wage]]))</f>
        <v>14.75</v>
      </c>
      <c r="Z1171" s="41">
        <f>(1+IF(Table1[[#This Row],[Regular Hourly Wage]]=0,0.5,(Table1[[#This Row],[Overtime Hourly Wage]]-Table1[[#This Row],[Regular Hourly Wage]])/Table1[[#This Row],[Regular Hourly Wage]]))*Table1[[#This Row],[Regular Wage Cap]]</f>
        <v>22.125</v>
      </c>
      <c r="AA1171" s="41">
        <f>(1+IF(Table1[[#This Row],[Regular Hourly Wage]]=0,0,(Table1[[#This Row],[Holiday Hourly Wage]]-Table1[[#This Row],[Regular Hourly Wage]])/Table1[[#This Row],[Regular Hourly Wage]]))*Table1[[#This Row],[Regular Wage Cap]]</f>
        <v>14.75</v>
      </c>
      <c r="AB1171" s="41">
        <f>Table1[[#This Row],[Regular Hours3]]*Table1[[#This Row],[Regular Hourly Wage]]</f>
        <v>0</v>
      </c>
      <c r="AC1171" s="41">
        <f>Table1[[#This Row],[OvertimeHours5]]*Table1[[#This Row],[Overtime Hourly Wage]]</f>
        <v>0</v>
      </c>
      <c r="AD1171" s="41">
        <f>Table1[[#This Row],[Holiday Hours7]]*Table1[[#This Row],[Holiday Hourly Wage]]</f>
        <v>0</v>
      </c>
      <c r="AE1171" s="41">
        <f>SUM(Table1[[#This Row],[Regular10]:[Holiday12]])</f>
        <v>0</v>
      </c>
      <c r="AF1171" s="41">
        <f>Table1[[#This Row],[Regular Hours3]]*Table1[[#This Row],[Regular Wage Cap]]</f>
        <v>0</v>
      </c>
      <c r="AG1171" s="41">
        <f>Table1[[#This Row],[OvertimeHours5]]*Table1[[#This Row],[Overtime Wage Cap]]</f>
        <v>0</v>
      </c>
      <c r="AH1171" s="41">
        <f>Table1[[#This Row],[Holiday Hours7]]*Table1[[#This Row],[Holiday Wage Cap]]</f>
        <v>0</v>
      </c>
      <c r="AI1171" s="41">
        <f>SUM(Table1[[#This Row],[Regular]:[Holiday]])</f>
        <v>0</v>
      </c>
      <c r="AJ1171" s="41">
        <f>IF(Table1[[#This Row],[Total]]=0,0,Table1[[#This Row],[Total2]]-Table1[[#This Row],[Total]])</f>
        <v>0</v>
      </c>
      <c r="AK1171" s="41">
        <f>Table1[[#This Row],[Difference]]*Table1[[#This Row],[DDS Funding Percent]]</f>
        <v>0</v>
      </c>
      <c r="AL1171" s="41">
        <f>IF(Table1[[#This Row],[Regular Hourly Wage]]&lt;&gt;0,Table1[[#This Row],[Regular Wage Cap]]-Table1[[#This Row],[Regular Hourly Wage]],0)</f>
        <v>0</v>
      </c>
      <c r="AM1171" s="38"/>
      <c r="AN1171" s="41">
        <f>Table1[[#This Row],[Wage Difference]]*Table1[[#This Row],[Post Wage Increase Time Off Accruals (Hours)]]</f>
        <v>0</v>
      </c>
      <c r="AO1171" s="41">
        <f>Table1[[#This Row],[Min Wage Time Off Accrual Expense]]*Table1[[#This Row],[DDS Funding Percent]]</f>
        <v>0</v>
      </c>
      <c r="AP1171" s="1"/>
      <c r="AQ1171" s="18"/>
    </row>
    <row r="1172" spans="3:43" x14ac:dyDescent="0.25">
      <c r="C1172" s="58"/>
      <c r="D1172" s="57"/>
      <c r="K1172" s="41">
        <f>SUM(Table1[[#This Row],[Regular Wages]],Table1[[#This Row],[OvertimeWages]],Table1[[#This Row],[Holiday Wages]],Table1[[#This Row],[Incentive Payments]])</f>
        <v>0</v>
      </c>
      <c r="L1172" s="38"/>
      <c r="M1172" s="38"/>
      <c r="N1172" s="38"/>
      <c r="O1172" s="38"/>
      <c r="P1172" s="38"/>
      <c r="Q1172" s="38"/>
      <c r="R1172" s="38"/>
      <c r="S1172" s="41">
        <f>SUM(Table1[[#This Row],[Regular Wages2]],Table1[[#This Row],[OvertimeWages4]],Table1[[#This Row],[Holiday Wages6]],Table1[[#This Row],[Incentive Payments8]])</f>
        <v>0</v>
      </c>
      <c r="T1172" s="41">
        <f>SUM(Table1[[#This Row],[Total Pre Min Wage Wages]],Table1[[#This Row],[Total After Min Wage Wages]])</f>
        <v>0</v>
      </c>
      <c r="U1172" s="41">
        <f>IFERROR(IF(OR(Table1[[#This Row],[Regular Hours]]=0,Table1[[#This Row],[Regular Hours]]=""),VLOOKUP(Table1[[#This Row],[Position Title]],startingWages!$A$2:$D$200,2, FALSE),Table1[[#This Row],[Regular Wages]]/Table1[[#This Row],[Regular Hours]]),0)</f>
        <v>0</v>
      </c>
      <c r="V1172" s="41">
        <f>IF(OR(Table1[[#This Row],[OvertimeHours]]="",Table1[[#This Row],[OvertimeHours]]=0),Table1[[#This Row],[Regular Hourly Wage]]*1.5,Table1[[#This Row],[OvertimeWages]]/Table1[[#This Row],[OvertimeHours]])</f>
        <v>0</v>
      </c>
      <c r="W1172" s="41">
        <f>IF(OR(Table1[[#This Row],[Holiday Hours]]="",Table1[[#This Row],[Holiday Hours]]=0),Table1[[#This Row],[Regular Hourly Wage]],Table1[[#This Row],[Holiday Wages]]/Table1[[#This Row],[Holiday Hours]])</f>
        <v>0</v>
      </c>
      <c r="X1172" s="41" t="str">
        <f>IF(Table1[[#This Row],[Regular Hourly Wage]]&lt;14.05,"$14.75",IF(Table1[[#This Row],[Regular Hourly Wage]]&lt;30,"5%","None"))</f>
        <v>$14.75</v>
      </c>
      <c r="Y1172" s="41">
        <f>IF(Table1[[#This Row],[Wage Category]]="5%",Table1[[#This Row],[Regular Hourly Wage]]*1.05,IF(Table1[[#This Row],[Wage Category]]="$14.75",14.75,Table1[[#This Row],[Regular Hourly Wage]]))</f>
        <v>14.75</v>
      </c>
      <c r="Z1172" s="41">
        <f>(1+IF(Table1[[#This Row],[Regular Hourly Wage]]=0,0.5,(Table1[[#This Row],[Overtime Hourly Wage]]-Table1[[#This Row],[Regular Hourly Wage]])/Table1[[#This Row],[Regular Hourly Wage]]))*Table1[[#This Row],[Regular Wage Cap]]</f>
        <v>22.125</v>
      </c>
      <c r="AA1172" s="41">
        <f>(1+IF(Table1[[#This Row],[Regular Hourly Wage]]=0,0,(Table1[[#This Row],[Holiday Hourly Wage]]-Table1[[#This Row],[Regular Hourly Wage]])/Table1[[#This Row],[Regular Hourly Wage]]))*Table1[[#This Row],[Regular Wage Cap]]</f>
        <v>14.75</v>
      </c>
      <c r="AB1172" s="41">
        <f>Table1[[#This Row],[Regular Hours3]]*Table1[[#This Row],[Regular Hourly Wage]]</f>
        <v>0</v>
      </c>
      <c r="AC1172" s="41">
        <f>Table1[[#This Row],[OvertimeHours5]]*Table1[[#This Row],[Overtime Hourly Wage]]</f>
        <v>0</v>
      </c>
      <c r="AD1172" s="41">
        <f>Table1[[#This Row],[Holiday Hours7]]*Table1[[#This Row],[Holiday Hourly Wage]]</f>
        <v>0</v>
      </c>
      <c r="AE1172" s="41">
        <f>SUM(Table1[[#This Row],[Regular10]:[Holiday12]])</f>
        <v>0</v>
      </c>
      <c r="AF1172" s="41">
        <f>Table1[[#This Row],[Regular Hours3]]*Table1[[#This Row],[Regular Wage Cap]]</f>
        <v>0</v>
      </c>
      <c r="AG1172" s="41">
        <f>Table1[[#This Row],[OvertimeHours5]]*Table1[[#This Row],[Overtime Wage Cap]]</f>
        <v>0</v>
      </c>
      <c r="AH1172" s="41">
        <f>Table1[[#This Row],[Holiday Hours7]]*Table1[[#This Row],[Holiday Wage Cap]]</f>
        <v>0</v>
      </c>
      <c r="AI1172" s="41">
        <f>SUM(Table1[[#This Row],[Regular]:[Holiday]])</f>
        <v>0</v>
      </c>
      <c r="AJ1172" s="41">
        <f>IF(Table1[[#This Row],[Total]]=0,0,Table1[[#This Row],[Total2]]-Table1[[#This Row],[Total]])</f>
        <v>0</v>
      </c>
      <c r="AK1172" s="41">
        <f>Table1[[#This Row],[Difference]]*Table1[[#This Row],[DDS Funding Percent]]</f>
        <v>0</v>
      </c>
      <c r="AL1172" s="41">
        <f>IF(Table1[[#This Row],[Regular Hourly Wage]]&lt;&gt;0,Table1[[#This Row],[Regular Wage Cap]]-Table1[[#This Row],[Regular Hourly Wage]],0)</f>
        <v>0</v>
      </c>
      <c r="AM1172" s="38"/>
      <c r="AN1172" s="41">
        <f>Table1[[#This Row],[Wage Difference]]*Table1[[#This Row],[Post Wage Increase Time Off Accruals (Hours)]]</f>
        <v>0</v>
      </c>
      <c r="AO1172" s="41">
        <f>Table1[[#This Row],[Min Wage Time Off Accrual Expense]]*Table1[[#This Row],[DDS Funding Percent]]</f>
        <v>0</v>
      </c>
      <c r="AP1172" s="1"/>
      <c r="AQ1172" s="18"/>
    </row>
    <row r="1173" spans="3:43" x14ac:dyDescent="0.25">
      <c r="C1173" s="58"/>
      <c r="D1173" s="57"/>
      <c r="K1173" s="41">
        <f>SUM(Table1[[#This Row],[Regular Wages]],Table1[[#This Row],[OvertimeWages]],Table1[[#This Row],[Holiday Wages]],Table1[[#This Row],[Incentive Payments]])</f>
        <v>0</v>
      </c>
      <c r="L1173" s="38"/>
      <c r="M1173" s="38"/>
      <c r="N1173" s="38"/>
      <c r="O1173" s="38"/>
      <c r="P1173" s="38"/>
      <c r="Q1173" s="38"/>
      <c r="R1173" s="38"/>
      <c r="S1173" s="41">
        <f>SUM(Table1[[#This Row],[Regular Wages2]],Table1[[#This Row],[OvertimeWages4]],Table1[[#This Row],[Holiday Wages6]],Table1[[#This Row],[Incentive Payments8]])</f>
        <v>0</v>
      </c>
      <c r="T1173" s="41">
        <f>SUM(Table1[[#This Row],[Total Pre Min Wage Wages]],Table1[[#This Row],[Total After Min Wage Wages]])</f>
        <v>0</v>
      </c>
      <c r="U1173" s="41">
        <f>IFERROR(IF(OR(Table1[[#This Row],[Regular Hours]]=0,Table1[[#This Row],[Regular Hours]]=""),VLOOKUP(Table1[[#This Row],[Position Title]],startingWages!$A$2:$D$200,2, FALSE),Table1[[#This Row],[Regular Wages]]/Table1[[#This Row],[Regular Hours]]),0)</f>
        <v>0</v>
      </c>
      <c r="V1173" s="41">
        <f>IF(OR(Table1[[#This Row],[OvertimeHours]]="",Table1[[#This Row],[OvertimeHours]]=0),Table1[[#This Row],[Regular Hourly Wage]]*1.5,Table1[[#This Row],[OvertimeWages]]/Table1[[#This Row],[OvertimeHours]])</f>
        <v>0</v>
      </c>
      <c r="W1173" s="41">
        <f>IF(OR(Table1[[#This Row],[Holiday Hours]]="",Table1[[#This Row],[Holiday Hours]]=0),Table1[[#This Row],[Regular Hourly Wage]],Table1[[#This Row],[Holiday Wages]]/Table1[[#This Row],[Holiday Hours]])</f>
        <v>0</v>
      </c>
      <c r="X1173" s="41" t="str">
        <f>IF(Table1[[#This Row],[Regular Hourly Wage]]&lt;14.05,"$14.75",IF(Table1[[#This Row],[Regular Hourly Wage]]&lt;30,"5%","None"))</f>
        <v>$14.75</v>
      </c>
      <c r="Y1173" s="41">
        <f>IF(Table1[[#This Row],[Wage Category]]="5%",Table1[[#This Row],[Regular Hourly Wage]]*1.05,IF(Table1[[#This Row],[Wage Category]]="$14.75",14.75,Table1[[#This Row],[Regular Hourly Wage]]))</f>
        <v>14.75</v>
      </c>
      <c r="Z1173" s="41">
        <f>(1+IF(Table1[[#This Row],[Regular Hourly Wage]]=0,0.5,(Table1[[#This Row],[Overtime Hourly Wage]]-Table1[[#This Row],[Regular Hourly Wage]])/Table1[[#This Row],[Regular Hourly Wage]]))*Table1[[#This Row],[Regular Wage Cap]]</f>
        <v>22.125</v>
      </c>
      <c r="AA1173" s="41">
        <f>(1+IF(Table1[[#This Row],[Regular Hourly Wage]]=0,0,(Table1[[#This Row],[Holiday Hourly Wage]]-Table1[[#This Row],[Regular Hourly Wage]])/Table1[[#This Row],[Regular Hourly Wage]]))*Table1[[#This Row],[Regular Wage Cap]]</f>
        <v>14.75</v>
      </c>
      <c r="AB1173" s="41">
        <f>Table1[[#This Row],[Regular Hours3]]*Table1[[#This Row],[Regular Hourly Wage]]</f>
        <v>0</v>
      </c>
      <c r="AC1173" s="41">
        <f>Table1[[#This Row],[OvertimeHours5]]*Table1[[#This Row],[Overtime Hourly Wage]]</f>
        <v>0</v>
      </c>
      <c r="AD1173" s="41">
        <f>Table1[[#This Row],[Holiday Hours7]]*Table1[[#This Row],[Holiday Hourly Wage]]</f>
        <v>0</v>
      </c>
      <c r="AE1173" s="41">
        <f>SUM(Table1[[#This Row],[Regular10]:[Holiday12]])</f>
        <v>0</v>
      </c>
      <c r="AF1173" s="41">
        <f>Table1[[#This Row],[Regular Hours3]]*Table1[[#This Row],[Regular Wage Cap]]</f>
        <v>0</v>
      </c>
      <c r="AG1173" s="41">
        <f>Table1[[#This Row],[OvertimeHours5]]*Table1[[#This Row],[Overtime Wage Cap]]</f>
        <v>0</v>
      </c>
      <c r="AH1173" s="41">
        <f>Table1[[#This Row],[Holiday Hours7]]*Table1[[#This Row],[Holiday Wage Cap]]</f>
        <v>0</v>
      </c>
      <c r="AI1173" s="41">
        <f>SUM(Table1[[#This Row],[Regular]:[Holiday]])</f>
        <v>0</v>
      </c>
      <c r="AJ1173" s="41">
        <f>IF(Table1[[#This Row],[Total]]=0,0,Table1[[#This Row],[Total2]]-Table1[[#This Row],[Total]])</f>
        <v>0</v>
      </c>
      <c r="AK1173" s="41">
        <f>Table1[[#This Row],[Difference]]*Table1[[#This Row],[DDS Funding Percent]]</f>
        <v>0</v>
      </c>
      <c r="AL1173" s="41">
        <f>IF(Table1[[#This Row],[Regular Hourly Wage]]&lt;&gt;0,Table1[[#This Row],[Regular Wage Cap]]-Table1[[#This Row],[Regular Hourly Wage]],0)</f>
        <v>0</v>
      </c>
      <c r="AM1173" s="38"/>
      <c r="AN1173" s="41">
        <f>Table1[[#This Row],[Wage Difference]]*Table1[[#This Row],[Post Wage Increase Time Off Accruals (Hours)]]</f>
        <v>0</v>
      </c>
      <c r="AO1173" s="41">
        <f>Table1[[#This Row],[Min Wage Time Off Accrual Expense]]*Table1[[#This Row],[DDS Funding Percent]]</f>
        <v>0</v>
      </c>
      <c r="AP1173" s="1"/>
      <c r="AQ1173" s="18"/>
    </row>
    <row r="1174" spans="3:43" x14ac:dyDescent="0.25">
      <c r="C1174" s="58"/>
      <c r="D1174" s="57"/>
      <c r="K1174" s="41">
        <f>SUM(Table1[[#This Row],[Regular Wages]],Table1[[#This Row],[OvertimeWages]],Table1[[#This Row],[Holiday Wages]],Table1[[#This Row],[Incentive Payments]])</f>
        <v>0</v>
      </c>
      <c r="L1174" s="38"/>
      <c r="M1174" s="38"/>
      <c r="N1174" s="38"/>
      <c r="O1174" s="38"/>
      <c r="P1174" s="38"/>
      <c r="Q1174" s="38"/>
      <c r="R1174" s="38"/>
      <c r="S1174" s="41">
        <f>SUM(Table1[[#This Row],[Regular Wages2]],Table1[[#This Row],[OvertimeWages4]],Table1[[#This Row],[Holiday Wages6]],Table1[[#This Row],[Incentive Payments8]])</f>
        <v>0</v>
      </c>
      <c r="T1174" s="41">
        <f>SUM(Table1[[#This Row],[Total Pre Min Wage Wages]],Table1[[#This Row],[Total After Min Wage Wages]])</f>
        <v>0</v>
      </c>
      <c r="U1174" s="41">
        <f>IFERROR(IF(OR(Table1[[#This Row],[Regular Hours]]=0,Table1[[#This Row],[Regular Hours]]=""),VLOOKUP(Table1[[#This Row],[Position Title]],startingWages!$A$2:$D$200,2, FALSE),Table1[[#This Row],[Regular Wages]]/Table1[[#This Row],[Regular Hours]]),0)</f>
        <v>0</v>
      </c>
      <c r="V1174" s="41">
        <f>IF(OR(Table1[[#This Row],[OvertimeHours]]="",Table1[[#This Row],[OvertimeHours]]=0),Table1[[#This Row],[Regular Hourly Wage]]*1.5,Table1[[#This Row],[OvertimeWages]]/Table1[[#This Row],[OvertimeHours]])</f>
        <v>0</v>
      </c>
      <c r="W1174" s="41">
        <f>IF(OR(Table1[[#This Row],[Holiday Hours]]="",Table1[[#This Row],[Holiday Hours]]=0),Table1[[#This Row],[Regular Hourly Wage]],Table1[[#This Row],[Holiday Wages]]/Table1[[#This Row],[Holiday Hours]])</f>
        <v>0</v>
      </c>
      <c r="X1174" s="41" t="str">
        <f>IF(Table1[[#This Row],[Regular Hourly Wage]]&lt;14.05,"$14.75",IF(Table1[[#This Row],[Regular Hourly Wage]]&lt;30,"5%","None"))</f>
        <v>$14.75</v>
      </c>
      <c r="Y1174" s="41">
        <f>IF(Table1[[#This Row],[Wage Category]]="5%",Table1[[#This Row],[Regular Hourly Wage]]*1.05,IF(Table1[[#This Row],[Wage Category]]="$14.75",14.75,Table1[[#This Row],[Regular Hourly Wage]]))</f>
        <v>14.75</v>
      </c>
      <c r="Z1174" s="41">
        <f>(1+IF(Table1[[#This Row],[Regular Hourly Wage]]=0,0.5,(Table1[[#This Row],[Overtime Hourly Wage]]-Table1[[#This Row],[Regular Hourly Wage]])/Table1[[#This Row],[Regular Hourly Wage]]))*Table1[[#This Row],[Regular Wage Cap]]</f>
        <v>22.125</v>
      </c>
      <c r="AA1174" s="41">
        <f>(1+IF(Table1[[#This Row],[Regular Hourly Wage]]=0,0,(Table1[[#This Row],[Holiday Hourly Wage]]-Table1[[#This Row],[Regular Hourly Wage]])/Table1[[#This Row],[Regular Hourly Wage]]))*Table1[[#This Row],[Regular Wage Cap]]</f>
        <v>14.75</v>
      </c>
      <c r="AB1174" s="41">
        <f>Table1[[#This Row],[Regular Hours3]]*Table1[[#This Row],[Regular Hourly Wage]]</f>
        <v>0</v>
      </c>
      <c r="AC1174" s="41">
        <f>Table1[[#This Row],[OvertimeHours5]]*Table1[[#This Row],[Overtime Hourly Wage]]</f>
        <v>0</v>
      </c>
      <c r="AD1174" s="41">
        <f>Table1[[#This Row],[Holiday Hours7]]*Table1[[#This Row],[Holiday Hourly Wage]]</f>
        <v>0</v>
      </c>
      <c r="AE1174" s="41">
        <f>SUM(Table1[[#This Row],[Regular10]:[Holiday12]])</f>
        <v>0</v>
      </c>
      <c r="AF1174" s="41">
        <f>Table1[[#This Row],[Regular Hours3]]*Table1[[#This Row],[Regular Wage Cap]]</f>
        <v>0</v>
      </c>
      <c r="AG1174" s="41">
        <f>Table1[[#This Row],[OvertimeHours5]]*Table1[[#This Row],[Overtime Wage Cap]]</f>
        <v>0</v>
      </c>
      <c r="AH1174" s="41">
        <f>Table1[[#This Row],[Holiday Hours7]]*Table1[[#This Row],[Holiday Wage Cap]]</f>
        <v>0</v>
      </c>
      <c r="AI1174" s="41">
        <f>SUM(Table1[[#This Row],[Regular]:[Holiday]])</f>
        <v>0</v>
      </c>
      <c r="AJ1174" s="41">
        <f>IF(Table1[[#This Row],[Total]]=0,0,Table1[[#This Row],[Total2]]-Table1[[#This Row],[Total]])</f>
        <v>0</v>
      </c>
      <c r="AK1174" s="41">
        <f>Table1[[#This Row],[Difference]]*Table1[[#This Row],[DDS Funding Percent]]</f>
        <v>0</v>
      </c>
      <c r="AL1174" s="41">
        <f>IF(Table1[[#This Row],[Regular Hourly Wage]]&lt;&gt;0,Table1[[#This Row],[Regular Wage Cap]]-Table1[[#This Row],[Regular Hourly Wage]],0)</f>
        <v>0</v>
      </c>
      <c r="AM1174" s="38"/>
      <c r="AN1174" s="41">
        <f>Table1[[#This Row],[Wage Difference]]*Table1[[#This Row],[Post Wage Increase Time Off Accruals (Hours)]]</f>
        <v>0</v>
      </c>
      <c r="AO1174" s="41">
        <f>Table1[[#This Row],[Min Wage Time Off Accrual Expense]]*Table1[[#This Row],[DDS Funding Percent]]</f>
        <v>0</v>
      </c>
      <c r="AP1174" s="1"/>
      <c r="AQ1174" s="18"/>
    </row>
    <row r="1175" spans="3:43" x14ac:dyDescent="0.25">
      <c r="C1175" s="58"/>
      <c r="D1175" s="57"/>
      <c r="K1175" s="41">
        <f>SUM(Table1[[#This Row],[Regular Wages]],Table1[[#This Row],[OvertimeWages]],Table1[[#This Row],[Holiday Wages]],Table1[[#This Row],[Incentive Payments]])</f>
        <v>0</v>
      </c>
      <c r="L1175" s="38"/>
      <c r="M1175" s="38"/>
      <c r="N1175" s="38"/>
      <c r="O1175" s="38"/>
      <c r="P1175" s="38"/>
      <c r="Q1175" s="38"/>
      <c r="R1175" s="38"/>
      <c r="S1175" s="41">
        <f>SUM(Table1[[#This Row],[Regular Wages2]],Table1[[#This Row],[OvertimeWages4]],Table1[[#This Row],[Holiday Wages6]],Table1[[#This Row],[Incentive Payments8]])</f>
        <v>0</v>
      </c>
      <c r="T1175" s="41">
        <f>SUM(Table1[[#This Row],[Total Pre Min Wage Wages]],Table1[[#This Row],[Total After Min Wage Wages]])</f>
        <v>0</v>
      </c>
      <c r="U1175" s="41">
        <f>IFERROR(IF(OR(Table1[[#This Row],[Regular Hours]]=0,Table1[[#This Row],[Regular Hours]]=""),VLOOKUP(Table1[[#This Row],[Position Title]],startingWages!$A$2:$D$200,2, FALSE),Table1[[#This Row],[Regular Wages]]/Table1[[#This Row],[Regular Hours]]),0)</f>
        <v>0</v>
      </c>
      <c r="V1175" s="41">
        <f>IF(OR(Table1[[#This Row],[OvertimeHours]]="",Table1[[#This Row],[OvertimeHours]]=0),Table1[[#This Row],[Regular Hourly Wage]]*1.5,Table1[[#This Row],[OvertimeWages]]/Table1[[#This Row],[OvertimeHours]])</f>
        <v>0</v>
      </c>
      <c r="W1175" s="41">
        <f>IF(OR(Table1[[#This Row],[Holiday Hours]]="",Table1[[#This Row],[Holiday Hours]]=0),Table1[[#This Row],[Regular Hourly Wage]],Table1[[#This Row],[Holiday Wages]]/Table1[[#This Row],[Holiday Hours]])</f>
        <v>0</v>
      </c>
      <c r="X1175" s="41" t="str">
        <f>IF(Table1[[#This Row],[Regular Hourly Wage]]&lt;14.05,"$14.75",IF(Table1[[#This Row],[Regular Hourly Wage]]&lt;30,"5%","None"))</f>
        <v>$14.75</v>
      </c>
      <c r="Y1175" s="41">
        <f>IF(Table1[[#This Row],[Wage Category]]="5%",Table1[[#This Row],[Regular Hourly Wage]]*1.05,IF(Table1[[#This Row],[Wage Category]]="$14.75",14.75,Table1[[#This Row],[Regular Hourly Wage]]))</f>
        <v>14.75</v>
      </c>
      <c r="Z1175" s="41">
        <f>(1+IF(Table1[[#This Row],[Regular Hourly Wage]]=0,0.5,(Table1[[#This Row],[Overtime Hourly Wage]]-Table1[[#This Row],[Regular Hourly Wage]])/Table1[[#This Row],[Regular Hourly Wage]]))*Table1[[#This Row],[Regular Wage Cap]]</f>
        <v>22.125</v>
      </c>
      <c r="AA1175" s="41">
        <f>(1+IF(Table1[[#This Row],[Regular Hourly Wage]]=0,0,(Table1[[#This Row],[Holiday Hourly Wage]]-Table1[[#This Row],[Regular Hourly Wage]])/Table1[[#This Row],[Regular Hourly Wage]]))*Table1[[#This Row],[Regular Wage Cap]]</f>
        <v>14.75</v>
      </c>
      <c r="AB1175" s="41">
        <f>Table1[[#This Row],[Regular Hours3]]*Table1[[#This Row],[Regular Hourly Wage]]</f>
        <v>0</v>
      </c>
      <c r="AC1175" s="41">
        <f>Table1[[#This Row],[OvertimeHours5]]*Table1[[#This Row],[Overtime Hourly Wage]]</f>
        <v>0</v>
      </c>
      <c r="AD1175" s="41">
        <f>Table1[[#This Row],[Holiday Hours7]]*Table1[[#This Row],[Holiday Hourly Wage]]</f>
        <v>0</v>
      </c>
      <c r="AE1175" s="41">
        <f>SUM(Table1[[#This Row],[Regular10]:[Holiday12]])</f>
        <v>0</v>
      </c>
      <c r="AF1175" s="41">
        <f>Table1[[#This Row],[Regular Hours3]]*Table1[[#This Row],[Regular Wage Cap]]</f>
        <v>0</v>
      </c>
      <c r="AG1175" s="41">
        <f>Table1[[#This Row],[OvertimeHours5]]*Table1[[#This Row],[Overtime Wage Cap]]</f>
        <v>0</v>
      </c>
      <c r="AH1175" s="41">
        <f>Table1[[#This Row],[Holiday Hours7]]*Table1[[#This Row],[Holiday Wage Cap]]</f>
        <v>0</v>
      </c>
      <c r="AI1175" s="41">
        <f>SUM(Table1[[#This Row],[Regular]:[Holiday]])</f>
        <v>0</v>
      </c>
      <c r="AJ1175" s="41">
        <f>IF(Table1[[#This Row],[Total]]=0,0,Table1[[#This Row],[Total2]]-Table1[[#This Row],[Total]])</f>
        <v>0</v>
      </c>
      <c r="AK1175" s="41">
        <f>Table1[[#This Row],[Difference]]*Table1[[#This Row],[DDS Funding Percent]]</f>
        <v>0</v>
      </c>
      <c r="AL1175" s="41">
        <f>IF(Table1[[#This Row],[Regular Hourly Wage]]&lt;&gt;0,Table1[[#This Row],[Regular Wage Cap]]-Table1[[#This Row],[Regular Hourly Wage]],0)</f>
        <v>0</v>
      </c>
      <c r="AM1175" s="38"/>
      <c r="AN1175" s="41">
        <f>Table1[[#This Row],[Wage Difference]]*Table1[[#This Row],[Post Wage Increase Time Off Accruals (Hours)]]</f>
        <v>0</v>
      </c>
      <c r="AO1175" s="41">
        <f>Table1[[#This Row],[Min Wage Time Off Accrual Expense]]*Table1[[#This Row],[DDS Funding Percent]]</f>
        <v>0</v>
      </c>
      <c r="AP1175" s="1"/>
      <c r="AQ1175" s="18"/>
    </row>
    <row r="1176" spans="3:43" x14ac:dyDescent="0.25">
      <c r="C1176" s="58"/>
      <c r="D1176" s="57"/>
      <c r="K1176" s="41">
        <f>SUM(Table1[[#This Row],[Regular Wages]],Table1[[#This Row],[OvertimeWages]],Table1[[#This Row],[Holiday Wages]],Table1[[#This Row],[Incentive Payments]])</f>
        <v>0</v>
      </c>
      <c r="L1176" s="38"/>
      <c r="M1176" s="38"/>
      <c r="N1176" s="38"/>
      <c r="O1176" s="38"/>
      <c r="P1176" s="38"/>
      <c r="Q1176" s="38"/>
      <c r="R1176" s="38"/>
      <c r="S1176" s="41">
        <f>SUM(Table1[[#This Row],[Regular Wages2]],Table1[[#This Row],[OvertimeWages4]],Table1[[#This Row],[Holiday Wages6]],Table1[[#This Row],[Incentive Payments8]])</f>
        <v>0</v>
      </c>
      <c r="T1176" s="41">
        <f>SUM(Table1[[#This Row],[Total Pre Min Wage Wages]],Table1[[#This Row],[Total After Min Wage Wages]])</f>
        <v>0</v>
      </c>
      <c r="U1176" s="41">
        <f>IFERROR(IF(OR(Table1[[#This Row],[Regular Hours]]=0,Table1[[#This Row],[Regular Hours]]=""),VLOOKUP(Table1[[#This Row],[Position Title]],startingWages!$A$2:$D$200,2, FALSE),Table1[[#This Row],[Regular Wages]]/Table1[[#This Row],[Regular Hours]]),0)</f>
        <v>0</v>
      </c>
      <c r="V1176" s="41">
        <f>IF(OR(Table1[[#This Row],[OvertimeHours]]="",Table1[[#This Row],[OvertimeHours]]=0),Table1[[#This Row],[Regular Hourly Wage]]*1.5,Table1[[#This Row],[OvertimeWages]]/Table1[[#This Row],[OvertimeHours]])</f>
        <v>0</v>
      </c>
      <c r="W1176" s="41">
        <f>IF(OR(Table1[[#This Row],[Holiday Hours]]="",Table1[[#This Row],[Holiday Hours]]=0),Table1[[#This Row],[Regular Hourly Wage]],Table1[[#This Row],[Holiday Wages]]/Table1[[#This Row],[Holiday Hours]])</f>
        <v>0</v>
      </c>
      <c r="X1176" s="41" t="str">
        <f>IF(Table1[[#This Row],[Regular Hourly Wage]]&lt;14.05,"$14.75",IF(Table1[[#This Row],[Regular Hourly Wage]]&lt;30,"5%","None"))</f>
        <v>$14.75</v>
      </c>
      <c r="Y1176" s="41">
        <f>IF(Table1[[#This Row],[Wage Category]]="5%",Table1[[#This Row],[Regular Hourly Wage]]*1.05,IF(Table1[[#This Row],[Wage Category]]="$14.75",14.75,Table1[[#This Row],[Regular Hourly Wage]]))</f>
        <v>14.75</v>
      </c>
      <c r="Z1176" s="41">
        <f>(1+IF(Table1[[#This Row],[Regular Hourly Wage]]=0,0.5,(Table1[[#This Row],[Overtime Hourly Wage]]-Table1[[#This Row],[Regular Hourly Wage]])/Table1[[#This Row],[Regular Hourly Wage]]))*Table1[[#This Row],[Regular Wage Cap]]</f>
        <v>22.125</v>
      </c>
      <c r="AA1176" s="41">
        <f>(1+IF(Table1[[#This Row],[Regular Hourly Wage]]=0,0,(Table1[[#This Row],[Holiday Hourly Wage]]-Table1[[#This Row],[Regular Hourly Wage]])/Table1[[#This Row],[Regular Hourly Wage]]))*Table1[[#This Row],[Regular Wage Cap]]</f>
        <v>14.75</v>
      </c>
      <c r="AB1176" s="41">
        <f>Table1[[#This Row],[Regular Hours3]]*Table1[[#This Row],[Regular Hourly Wage]]</f>
        <v>0</v>
      </c>
      <c r="AC1176" s="41">
        <f>Table1[[#This Row],[OvertimeHours5]]*Table1[[#This Row],[Overtime Hourly Wage]]</f>
        <v>0</v>
      </c>
      <c r="AD1176" s="41">
        <f>Table1[[#This Row],[Holiday Hours7]]*Table1[[#This Row],[Holiday Hourly Wage]]</f>
        <v>0</v>
      </c>
      <c r="AE1176" s="41">
        <f>SUM(Table1[[#This Row],[Regular10]:[Holiday12]])</f>
        <v>0</v>
      </c>
      <c r="AF1176" s="41">
        <f>Table1[[#This Row],[Regular Hours3]]*Table1[[#This Row],[Regular Wage Cap]]</f>
        <v>0</v>
      </c>
      <c r="AG1176" s="41">
        <f>Table1[[#This Row],[OvertimeHours5]]*Table1[[#This Row],[Overtime Wage Cap]]</f>
        <v>0</v>
      </c>
      <c r="AH1176" s="41">
        <f>Table1[[#This Row],[Holiday Hours7]]*Table1[[#This Row],[Holiday Wage Cap]]</f>
        <v>0</v>
      </c>
      <c r="AI1176" s="41">
        <f>SUM(Table1[[#This Row],[Regular]:[Holiday]])</f>
        <v>0</v>
      </c>
      <c r="AJ1176" s="41">
        <f>IF(Table1[[#This Row],[Total]]=0,0,Table1[[#This Row],[Total2]]-Table1[[#This Row],[Total]])</f>
        <v>0</v>
      </c>
      <c r="AK1176" s="41">
        <f>Table1[[#This Row],[Difference]]*Table1[[#This Row],[DDS Funding Percent]]</f>
        <v>0</v>
      </c>
      <c r="AL1176" s="41">
        <f>IF(Table1[[#This Row],[Regular Hourly Wage]]&lt;&gt;0,Table1[[#This Row],[Regular Wage Cap]]-Table1[[#This Row],[Regular Hourly Wage]],0)</f>
        <v>0</v>
      </c>
      <c r="AM1176" s="38"/>
      <c r="AN1176" s="41">
        <f>Table1[[#This Row],[Wage Difference]]*Table1[[#This Row],[Post Wage Increase Time Off Accruals (Hours)]]</f>
        <v>0</v>
      </c>
      <c r="AO1176" s="41">
        <f>Table1[[#This Row],[Min Wage Time Off Accrual Expense]]*Table1[[#This Row],[DDS Funding Percent]]</f>
        <v>0</v>
      </c>
      <c r="AP1176" s="1"/>
      <c r="AQ1176" s="18"/>
    </row>
    <row r="1177" spans="3:43" x14ac:dyDescent="0.25">
      <c r="C1177" s="58"/>
      <c r="D1177" s="57"/>
      <c r="K1177" s="41">
        <f>SUM(Table1[[#This Row],[Regular Wages]],Table1[[#This Row],[OvertimeWages]],Table1[[#This Row],[Holiday Wages]],Table1[[#This Row],[Incentive Payments]])</f>
        <v>0</v>
      </c>
      <c r="L1177" s="38"/>
      <c r="M1177" s="38"/>
      <c r="N1177" s="38"/>
      <c r="O1177" s="38"/>
      <c r="P1177" s="38"/>
      <c r="Q1177" s="38"/>
      <c r="R1177" s="38"/>
      <c r="S1177" s="41">
        <f>SUM(Table1[[#This Row],[Regular Wages2]],Table1[[#This Row],[OvertimeWages4]],Table1[[#This Row],[Holiday Wages6]],Table1[[#This Row],[Incentive Payments8]])</f>
        <v>0</v>
      </c>
      <c r="T1177" s="41">
        <f>SUM(Table1[[#This Row],[Total Pre Min Wage Wages]],Table1[[#This Row],[Total After Min Wage Wages]])</f>
        <v>0</v>
      </c>
      <c r="U1177" s="41">
        <f>IFERROR(IF(OR(Table1[[#This Row],[Regular Hours]]=0,Table1[[#This Row],[Regular Hours]]=""),VLOOKUP(Table1[[#This Row],[Position Title]],startingWages!$A$2:$D$200,2, FALSE),Table1[[#This Row],[Regular Wages]]/Table1[[#This Row],[Regular Hours]]),0)</f>
        <v>0</v>
      </c>
      <c r="V1177" s="41">
        <f>IF(OR(Table1[[#This Row],[OvertimeHours]]="",Table1[[#This Row],[OvertimeHours]]=0),Table1[[#This Row],[Regular Hourly Wage]]*1.5,Table1[[#This Row],[OvertimeWages]]/Table1[[#This Row],[OvertimeHours]])</f>
        <v>0</v>
      </c>
      <c r="W1177" s="41">
        <f>IF(OR(Table1[[#This Row],[Holiday Hours]]="",Table1[[#This Row],[Holiday Hours]]=0),Table1[[#This Row],[Regular Hourly Wage]],Table1[[#This Row],[Holiday Wages]]/Table1[[#This Row],[Holiday Hours]])</f>
        <v>0</v>
      </c>
      <c r="X1177" s="41" t="str">
        <f>IF(Table1[[#This Row],[Regular Hourly Wage]]&lt;14.05,"$14.75",IF(Table1[[#This Row],[Regular Hourly Wage]]&lt;30,"5%","None"))</f>
        <v>$14.75</v>
      </c>
      <c r="Y1177" s="41">
        <f>IF(Table1[[#This Row],[Wage Category]]="5%",Table1[[#This Row],[Regular Hourly Wage]]*1.05,IF(Table1[[#This Row],[Wage Category]]="$14.75",14.75,Table1[[#This Row],[Regular Hourly Wage]]))</f>
        <v>14.75</v>
      </c>
      <c r="Z1177" s="41">
        <f>(1+IF(Table1[[#This Row],[Regular Hourly Wage]]=0,0.5,(Table1[[#This Row],[Overtime Hourly Wage]]-Table1[[#This Row],[Regular Hourly Wage]])/Table1[[#This Row],[Regular Hourly Wage]]))*Table1[[#This Row],[Regular Wage Cap]]</f>
        <v>22.125</v>
      </c>
      <c r="AA1177" s="41">
        <f>(1+IF(Table1[[#This Row],[Regular Hourly Wage]]=0,0,(Table1[[#This Row],[Holiday Hourly Wage]]-Table1[[#This Row],[Regular Hourly Wage]])/Table1[[#This Row],[Regular Hourly Wage]]))*Table1[[#This Row],[Regular Wage Cap]]</f>
        <v>14.75</v>
      </c>
      <c r="AB1177" s="41">
        <f>Table1[[#This Row],[Regular Hours3]]*Table1[[#This Row],[Regular Hourly Wage]]</f>
        <v>0</v>
      </c>
      <c r="AC1177" s="41">
        <f>Table1[[#This Row],[OvertimeHours5]]*Table1[[#This Row],[Overtime Hourly Wage]]</f>
        <v>0</v>
      </c>
      <c r="AD1177" s="41">
        <f>Table1[[#This Row],[Holiday Hours7]]*Table1[[#This Row],[Holiday Hourly Wage]]</f>
        <v>0</v>
      </c>
      <c r="AE1177" s="41">
        <f>SUM(Table1[[#This Row],[Regular10]:[Holiday12]])</f>
        <v>0</v>
      </c>
      <c r="AF1177" s="41">
        <f>Table1[[#This Row],[Regular Hours3]]*Table1[[#This Row],[Regular Wage Cap]]</f>
        <v>0</v>
      </c>
      <c r="AG1177" s="41">
        <f>Table1[[#This Row],[OvertimeHours5]]*Table1[[#This Row],[Overtime Wage Cap]]</f>
        <v>0</v>
      </c>
      <c r="AH1177" s="41">
        <f>Table1[[#This Row],[Holiday Hours7]]*Table1[[#This Row],[Holiday Wage Cap]]</f>
        <v>0</v>
      </c>
      <c r="AI1177" s="41">
        <f>SUM(Table1[[#This Row],[Regular]:[Holiday]])</f>
        <v>0</v>
      </c>
      <c r="AJ1177" s="41">
        <f>IF(Table1[[#This Row],[Total]]=0,0,Table1[[#This Row],[Total2]]-Table1[[#This Row],[Total]])</f>
        <v>0</v>
      </c>
      <c r="AK1177" s="41">
        <f>Table1[[#This Row],[Difference]]*Table1[[#This Row],[DDS Funding Percent]]</f>
        <v>0</v>
      </c>
      <c r="AL1177" s="41">
        <f>IF(Table1[[#This Row],[Regular Hourly Wage]]&lt;&gt;0,Table1[[#This Row],[Regular Wage Cap]]-Table1[[#This Row],[Regular Hourly Wage]],0)</f>
        <v>0</v>
      </c>
      <c r="AM1177" s="38"/>
      <c r="AN1177" s="41">
        <f>Table1[[#This Row],[Wage Difference]]*Table1[[#This Row],[Post Wage Increase Time Off Accruals (Hours)]]</f>
        <v>0</v>
      </c>
      <c r="AO1177" s="41">
        <f>Table1[[#This Row],[Min Wage Time Off Accrual Expense]]*Table1[[#This Row],[DDS Funding Percent]]</f>
        <v>0</v>
      </c>
      <c r="AP1177" s="1"/>
      <c r="AQ1177" s="18"/>
    </row>
    <row r="1178" spans="3:43" x14ac:dyDescent="0.25">
      <c r="C1178" s="58"/>
      <c r="D1178" s="57"/>
      <c r="K1178" s="41">
        <f>SUM(Table1[[#This Row],[Regular Wages]],Table1[[#This Row],[OvertimeWages]],Table1[[#This Row],[Holiday Wages]],Table1[[#This Row],[Incentive Payments]])</f>
        <v>0</v>
      </c>
      <c r="L1178" s="38"/>
      <c r="M1178" s="38"/>
      <c r="N1178" s="38"/>
      <c r="O1178" s="38"/>
      <c r="P1178" s="38"/>
      <c r="Q1178" s="38"/>
      <c r="R1178" s="38"/>
      <c r="S1178" s="41">
        <f>SUM(Table1[[#This Row],[Regular Wages2]],Table1[[#This Row],[OvertimeWages4]],Table1[[#This Row],[Holiday Wages6]],Table1[[#This Row],[Incentive Payments8]])</f>
        <v>0</v>
      </c>
      <c r="T1178" s="41">
        <f>SUM(Table1[[#This Row],[Total Pre Min Wage Wages]],Table1[[#This Row],[Total After Min Wage Wages]])</f>
        <v>0</v>
      </c>
      <c r="U1178" s="41">
        <f>IFERROR(IF(OR(Table1[[#This Row],[Regular Hours]]=0,Table1[[#This Row],[Regular Hours]]=""),VLOOKUP(Table1[[#This Row],[Position Title]],startingWages!$A$2:$D$200,2, FALSE),Table1[[#This Row],[Regular Wages]]/Table1[[#This Row],[Regular Hours]]),0)</f>
        <v>0</v>
      </c>
      <c r="V1178" s="41">
        <f>IF(OR(Table1[[#This Row],[OvertimeHours]]="",Table1[[#This Row],[OvertimeHours]]=0),Table1[[#This Row],[Regular Hourly Wage]]*1.5,Table1[[#This Row],[OvertimeWages]]/Table1[[#This Row],[OvertimeHours]])</f>
        <v>0</v>
      </c>
      <c r="W1178" s="41">
        <f>IF(OR(Table1[[#This Row],[Holiday Hours]]="",Table1[[#This Row],[Holiday Hours]]=0),Table1[[#This Row],[Regular Hourly Wage]],Table1[[#This Row],[Holiday Wages]]/Table1[[#This Row],[Holiday Hours]])</f>
        <v>0</v>
      </c>
      <c r="X1178" s="41" t="str">
        <f>IF(Table1[[#This Row],[Regular Hourly Wage]]&lt;14.05,"$14.75",IF(Table1[[#This Row],[Regular Hourly Wage]]&lt;30,"5%","None"))</f>
        <v>$14.75</v>
      </c>
      <c r="Y1178" s="41">
        <f>IF(Table1[[#This Row],[Wage Category]]="5%",Table1[[#This Row],[Regular Hourly Wage]]*1.05,IF(Table1[[#This Row],[Wage Category]]="$14.75",14.75,Table1[[#This Row],[Regular Hourly Wage]]))</f>
        <v>14.75</v>
      </c>
      <c r="Z1178" s="41">
        <f>(1+IF(Table1[[#This Row],[Regular Hourly Wage]]=0,0.5,(Table1[[#This Row],[Overtime Hourly Wage]]-Table1[[#This Row],[Regular Hourly Wage]])/Table1[[#This Row],[Regular Hourly Wage]]))*Table1[[#This Row],[Regular Wage Cap]]</f>
        <v>22.125</v>
      </c>
      <c r="AA1178" s="41">
        <f>(1+IF(Table1[[#This Row],[Regular Hourly Wage]]=0,0,(Table1[[#This Row],[Holiday Hourly Wage]]-Table1[[#This Row],[Regular Hourly Wage]])/Table1[[#This Row],[Regular Hourly Wage]]))*Table1[[#This Row],[Regular Wage Cap]]</f>
        <v>14.75</v>
      </c>
      <c r="AB1178" s="41">
        <f>Table1[[#This Row],[Regular Hours3]]*Table1[[#This Row],[Regular Hourly Wage]]</f>
        <v>0</v>
      </c>
      <c r="AC1178" s="41">
        <f>Table1[[#This Row],[OvertimeHours5]]*Table1[[#This Row],[Overtime Hourly Wage]]</f>
        <v>0</v>
      </c>
      <c r="AD1178" s="41">
        <f>Table1[[#This Row],[Holiday Hours7]]*Table1[[#This Row],[Holiday Hourly Wage]]</f>
        <v>0</v>
      </c>
      <c r="AE1178" s="41">
        <f>SUM(Table1[[#This Row],[Regular10]:[Holiday12]])</f>
        <v>0</v>
      </c>
      <c r="AF1178" s="41">
        <f>Table1[[#This Row],[Regular Hours3]]*Table1[[#This Row],[Regular Wage Cap]]</f>
        <v>0</v>
      </c>
      <c r="AG1178" s="41">
        <f>Table1[[#This Row],[OvertimeHours5]]*Table1[[#This Row],[Overtime Wage Cap]]</f>
        <v>0</v>
      </c>
      <c r="AH1178" s="41">
        <f>Table1[[#This Row],[Holiday Hours7]]*Table1[[#This Row],[Holiday Wage Cap]]</f>
        <v>0</v>
      </c>
      <c r="AI1178" s="41">
        <f>SUM(Table1[[#This Row],[Regular]:[Holiday]])</f>
        <v>0</v>
      </c>
      <c r="AJ1178" s="41">
        <f>IF(Table1[[#This Row],[Total]]=0,0,Table1[[#This Row],[Total2]]-Table1[[#This Row],[Total]])</f>
        <v>0</v>
      </c>
      <c r="AK1178" s="41">
        <f>Table1[[#This Row],[Difference]]*Table1[[#This Row],[DDS Funding Percent]]</f>
        <v>0</v>
      </c>
      <c r="AL1178" s="41">
        <f>IF(Table1[[#This Row],[Regular Hourly Wage]]&lt;&gt;0,Table1[[#This Row],[Regular Wage Cap]]-Table1[[#This Row],[Regular Hourly Wage]],0)</f>
        <v>0</v>
      </c>
      <c r="AM1178" s="38"/>
      <c r="AN1178" s="41">
        <f>Table1[[#This Row],[Wage Difference]]*Table1[[#This Row],[Post Wage Increase Time Off Accruals (Hours)]]</f>
        <v>0</v>
      </c>
      <c r="AO1178" s="41">
        <f>Table1[[#This Row],[Min Wage Time Off Accrual Expense]]*Table1[[#This Row],[DDS Funding Percent]]</f>
        <v>0</v>
      </c>
      <c r="AP1178" s="1"/>
      <c r="AQ1178" s="18"/>
    </row>
    <row r="1179" spans="3:43" x14ac:dyDescent="0.25">
      <c r="C1179" s="58"/>
      <c r="D1179" s="57"/>
      <c r="K1179" s="41">
        <f>SUM(Table1[[#This Row],[Regular Wages]],Table1[[#This Row],[OvertimeWages]],Table1[[#This Row],[Holiday Wages]],Table1[[#This Row],[Incentive Payments]])</f>
        <v>0</v>
      </c>
      <c r="L1179" s="38"/>
      <c r="M1179" s="38"/>
      <c r="N1179" s="38"/>
      <c r="O1179" s="38"/>
      <c r="P1179" s="38"/>
      <c r="Q1179" s="38"/>
      <c r="R1179" s="38"/>
      <c r="S1179" s="41">
        <f>SUM(Table1[[#This Row],[Regular Wages2]],Table1[[#This Row],[OvertimeWages4]],Table1[[#This Row],[Holiday Wages6]],Table1[[#This Row],[Incentive Payments8]])</f>
        <v>0</v>
      </c>
      <c r="T1179" s="41">
        <f>SUM(Table1[[#This Row],[Total Pre Min Wage Wages]],Table1[[#This Row],[Total After Min Wage Wages]])</f>
        <v>0</v>
      </c>
      <c r="U1179" s="41">
        <f>IFERROR(IF(OR(Table1[[#This Row],[Regular Hours]]=0,Table1[[#This Row],[Regular Hours]]=""),VLOOKUP(Table1[[#This Row],[Position Title]],startingWages!$A$2:$D$200,2, FALSE),Table1[[#This Row],[Regular Wages]]/Table1[[#This Row],[Regular Hours]]),0)</f>
        <v>0</v>
      </c>
      <c r="V1179" s="41">
        <f>IF(OR(Table1[[#This Row],[OvertimeHours]]="",Table1[[#This Row],[OvertimeHours]]=0),Table1[[#This Row],[Regular Hourly Wage]]*1.5,Table1[[#This Row],[OvertimeWages]]/Table1[[#This Row],[OvertimeHours]])</f>
        <v>0</v>
      </c>
      <c r="W1179" s="41">
        <f>IF(OR(Table1[[#This Row],[Holiday Hours]]="",Table1[[#This Row],[Holiday Hours]]=0),Table1[[#This Row],[Regular Hourly Wage]],Table1[[#This Row],[Holiday Wages]]/Table1[[#This Row],[Holiday Hours]])</f>
        <v>0</v>
      </c>
      <c r="X1179" s="41" t="str">
        <f>IF(Table1[[#This Row],[Regular Hourly Wage]]&lt;14.05,"$14.75",IF(Table1[[#This Row],[Regular Hourly Wage]]&lt;30,"5%","None"))</f>
        <v>$14.75</v>
      </c>
      <c r="Y1179" s="41">
        <f>IF(Table1[[#This Row],[Wage Category]]="5%",Table1[[#This Row],[Regular Hourly Wage]]*1.05,IF(Table1[[#This Row],[Wage Category]]="$14.75",14.75,Table1[[#This Row],[Regular Hourly Wage]]))</f>
        <v>14.75</v>
      </c>
      <c r="Z1179" s="41">
        <f>(1+IF(Table1[[#This Row],[Regular Hourly Wage]]=0,0.5,(Table1[[#This Row],[Overtime Hourly Wage]]-Table1[[#This Row],[Regular Hourly Wage]])/Table1[[#This Row],[Regular Hourly Wage]]))*Table1[[#This Row],[Regular Wage Cap]]</f>
        <v>22.125</v>
      </c>
      <c r="AA1179" s="41">
        <f>(1+IF(Table1[[#This Row],[Regular Hourly Wage]]=0,0,(Table1[[#This Row],[Holiday Hourly Wage]]-Table1[[#This Row],[Regular Hourly Wage]])/Table1[[#This Row],[Regular Hourly Wage]]))*Table1[[#This Row],[Regular Wage Cap]]</f>
        <v>14.75</v>
      </c>
      <c r="AB1179" s="41">
        <f>Table1[[#This Row],[Regular Hours3]]*Table1[[#This Row],[Regular Hourly Wage]]</f>
        <v>0</v>
      </c>
      <c r="AC1179" s="41">
        <f>Table1[[#This Row],[OvertimeHours5]]*Table1[[#This Row],[Overtime Hourly Wage]]</f>
        <v>0</v>
      </c>
      <c r="AD1179" s="41">
        <f>Table1[[#This Row],[Holiday Hours7]]*Table1[[#This Row],[Holiday Hourly Wage]]</f>
        <v>0</v>
      </c>
      <c r="AE1179" s="41">
        <f>SUM(Table1[[#This Row],[Regular10]:[Holiday12]])</f>
        <v>0</v>
      </c>
      <c r="AF1179" s="41">
        <f>Table1[[#This Row],[Regular Hours3]]*Table1[[#This Row],[Regular Wage Cap]]</f>
        <v>0</v>
      </c>
      <c r="AG1179" s="41">
        <f>Table1[[#This Row],[OvertimeHours5]]*Table1[[#This Row],[Overtime Wage Cap]]</f>
        <v>0</v>
      </c>
      <c r="AH1179" s="41">
        <f>Table1[[#This Row],[Holiday Hours7]]*Table1[[#This Row],[Holiday Wage Cap]]</f>
        <v>0</v>
      </c>
      <c r="AI1179" s="41">
        <f>SUM(Table1[[#This Row],[Regular]:[Holiday]])</f>
        <v>0</v>
      </c>
      <c r="AJ1179" s="41">
        <f>IF(Table1[[#This Row],[Total]]=0,0,Table1[[#This Row],[Total2]]-Table1[[#This Row],[Total]])</f>
        <v>0</v>
      </c>
      <c r="AK1179" s="41">
        <f>Table1[[#This Row],[Difference]]*Table1[[#This Row],[DDS Funding Percent]]</f>
        <v>0</v>
      </c>
      <c r="AL1179" s="41">
        <f>IF(Table1[[#This Row],[Regular Hourly Wage]]&lt;&gt;0,Table1[[#This Row],[Regular Wage Cap]]-Table1[[#This Row],[Regular Hourly Wage]],0)</f>
        <v>0</v>
      </c>
      <c r="AM1179" s="38"/>
      <c r="AN1179" s="41">
        <f>Table1[[#This Row],[Wage Difference]]*Table1[[#This Row],[Post Wage Increase Time Off Accruals (Hours)]]</f>
        <v>0</v>
      </c>
      <c r="AO1179" s="41">
        <f>Table1[[#This Row],[Min Wage Time Off Accrual Expense]]*Table1[[#This Row],[DDS Funding Percent]]</f>
        <v>0</v>
      </c>
      <c r="AP1179" s="1"/>
      <c r="AQ1179" s="18"/>
    </row>
    <row r="1180" spans="3:43" x14ac:dyDescent="0.25">
      <c r="C1180" s="58"/>
      <c r="D1180" s="57"/>
      <c r="K1180" s="41">
        <f>SUM(Table1[[#This Row],[Regular Wages]],Table1[[#This Row],[OvertimeWages]],Table1[[#This Row],[Holiday Wages]],Table1[[#This Row],[Incentive Payments]])</f>
        <v>0</v>
      </c>
      <c r="L1180" s="38"/>
      <c r="M1180" s="38"/>
      <c r="N1180" s="38"/>
      <c r="O1180" s="38"/>
      <c r="P1180" s="38"/>
      <c r="Q1180" s="38"/>
      <c r="R1180" s="38"/>
      <c r="S1180" s="41">
        <f>SUM(Table1[[#This Row],[Regular Wages2]],Table1[[#This Row],[OvertimeWages4]],Table1[[#This Row],[Holiday Wages6]],Table1[[#This Row],[Incentive Payments8]])</f>
        <v>0</v>
      </c>
      <c r="T1180" s="41">
        <f>SUM(Table1[[#This Row],[Total Pre Min Wage Wages]],Table1[[#This Row],[Total After Min Wage Wages]])</f>
        <v>0</v>
      </c>
      <c r="U1180" s="41">
        <f>IFERROR(IF(OR(Table1[[#This Row],[Regular Hours]]=0,Table1[[#This Row],[Regular Hours]]=""),VLOOKUP(Table1[[#This Row],[Position Title]],startingWages!$A$2:$D$200,2, FALSE),Table1[[#This Row],[Regular Wages]]/Table1[[#This Row],[Regular Hours]]),0)</f>
        <v>0</v>
      </c>
      <c r="V1180" s="41">
        <f>IF(OR(Table1[[#This Row],[OvertimeHours]]="",Table1[[#This Row],[OvertimeHours]]=0),Table1[[#This Row],[Regular Hourly Wage]]*1.5,Table1[[#This Row],[OvertimeWages]]/Table1[[#This Row],[OvertimeHours]])</f>
        <v>0</v>
      </c>
      <c r="W1180" s="41">
        <f>IF(OR(Table1[[#This Row],[Holiday Hours]]="",Table1[[#This Row],[Holiday Hours]]=0),Table1[[#This Row],[Regular Hourly Wage]],Table1[[#This Row],[Holiday Wages]]/Table1[[#This Row],[Holiday Hours]])</f>
        <v>0</v>
      </c>
      <c r="X1180" s="41" t="str">
        <f>IF(Table1[[#This Row],[Regular Hourly Wage]]&lt;14.05,"$14.75",IF(Table1[[#This Row],[Regular Hourly Wage]]&lt;30,"5%","None"))</f>
        <v>$14.75</v>
      </c>
      <c r="Y1180" s="41">
        <f>IF(Table1[[#This Row],[Wage Category]]="5%",Table1[[#This Row],[Regular Hourly Wage]]*1.05,IF(Table1[[#This Row],[Wage Category]]="$14.75",14.75,Table1[[#This Row],[Regular Hourly Wage]]))</f>
        <v>14.75</v>
      </c>
      <c r="Z1180" s="41">
        <f>(1+IF(Table1[[#This Row],[Regular Hourly Wage]]=0,0.5,(Table1[[#This Row],[Overtime Hourly Wage]]-Table1[[#This Row],[Regular Hourly Wage]])/Table1[[#This Row],[Regular Hourly Wage]]))*Table1[[#This Row],[Regular Wage Cap]]</f>
        <v>22.125</v>
      </c>
      <c r="AA1180" s="41">
        <f>(1+IF(Table1[[#This Row],[Regular Hourly Wage]]=0,0,(Table1[[#This Row],[Holiday Hourly Wage]]-Table1[[#This Row],[Regular Hourly Wage]])/Table1[[#This Row],[Regular Hourly Wage]]))*Table1[[#This Row],[Regular Wage Cap]]</f>
        <v>14.75</v>
      </c>
      <c r="AB1180" s="41">
        <f>Table1[[#This Row],[Regular Hours3]]*Table1[[#This Row],[Regular Hourly Wage]]</f>
        <v>0</v>
      </c>
      <c r="AC1180" s="41">
        <f>Table1[[#This Row],[OvertimeHours5]]*Table1[[#This Row],[Overtime Hourly Wage]]</f>
        <v>0</v>
      </c>
      <c r="AD1180" s="41">
        <f>Table1[[#This Row],[Holiday Hours7]]*Table1[[#This Row],[Holiday Hourly Wage]]</f>
        <v>0</v>
      </c>
      <c r="AE1180" s="41">
        <f>SUM(Table1[[#This Row],[Regular10]:[Holiday12]])</f>
        <v>0</v>
      </c>
      <c r="AF1180" s="41">
        <f>Table1[[#This Row],[Regular Hours3]]*Table1[[#This Row],[Regular Wage Cap]]</f>
        <v>0</v>
      </c>
      <c r="AG1180" s="41">
        <f>Table1[[#This Row],[OvertimeHours5]]*Table1[[#This Row],[Overtime Wage Cap]]</f>
        <v>0</v>
      </c>
      <c r="AH1180" s="41">
        <f>Table1[[#This Row],[Holiday Hours7]]*Table1[[#This Row],[Holiday Wage Cap]]</f>
        <v>0</v>
      </c>
      <c r="AI1180" s="41">
        <f>SUM(Table1[[#This Row],[Regular]:[Holiday]])</f>
        <v>0</v>
      </c>
      <c r="AJ1180" s="41">
        <f>IF(Table1[[#This Row],[Total]]=0,0,Table1[[#This Row],[Total2]]-Table1[[#This Row],[Total]])</f>
        <v>0</v>
      </c>
      <c r="AK1180" s="41">
        <f>Table1[[#This Row],[Difference]]*Table1[[#This Row],[DDS Funding Percent]]</f>
        <v>0</v>
      </c>
      <c r="AL1180" s="41">
        <f>IF(Table1[[#This Row],[Regular Hourly Wage]]&lt;&gt;0,Table1[[#This Row],[Regular Wage Cap]]-Table1[[#This Row],[Regular Hourly Wage]],0)</f>
        <v>0</v>
      </c>
      <c r="AM1180" s="38"/>
      <c r="AN1180" s="41">
        <f>Table1[[#This Row],[Wage Difference]]*Table1[[#This Row],[Post Wage Increase Time Off Accruals (Hours)]]</f>
        <v>0</v>
      </c>
      <c r="AO1180" s="41">
        <f>Table1[[#This Row],[Min Wage Time Off Accrual Expense]]*Table1[[#This Row],[DDS Funding Percent]]</f>
        <v>0</v>
      </c>
      <c r="AP1180" s="1"/>
      <c r="AQ1180" s="18"/>
    </row>
    <row r="1181" spans="3:43" x14ac:dyDescent="0.25">
      <c r="C1181" s="58"/>
      <c r="D1181" s="57"/>
      <c r="K1181" s="41">
        <f>SUM(Table1[[#This Row],[Regular Wages]],Table1[[#This Row],[OvertimeWages]],Table1[[#This Row],[Holiday Wages]],Table1[[#This Row],[Incentive Payments]])</f>
        <v>0</v>
      </c>
      <c r="L1181" s="38"/>
      <c r="M1181" s="38"/>
      <c r="N1181" s="38"/>
      <c r="O1181" s="38"/>
      <c r="P1181" s="38"/>
      <c r="Q1181" s="38"/>
      <c r="R1181" s="38"/>
      <c r="S1181" s="41">
        <f>SUM(Table1[[#This Row],[Regular Wages2]],Table1[[#This Row],[OvertimeWages4]],Table1[[#This Row],[Holiday Wages6]],Table1[[#This Row],[Incentive Payments8]])</f>
        <v>0</v>
      </c>
      <c r="T1181" s="41">
        <f>SUM(Table1[[#This Row],[Total Pre Min Wage Wages]],Table1[[#This Row],[Total After Min Wage Wages]])</f>
        <v>0</v>
      </c>
      <c r="U1181" s="41">
        <f>IFERROR(IF(OR(Table1[[#This Row],[Regular Hours]]=0,Table1[[#This Row],[Regular Hours]]=""),VLOOKUP(Table1[[#This Row],[Position Title]],startingWages!$A$2:$D$200,2, FALSE),Table1[[#This Row],[Regular Wages]]/Table1[[#This Row],[Regular Hours]]),0)</f>
        <v>0</v>
      </c>
      <c r="V1181" s="41">
        <f>IF(OR(Table1[[#This Row],[OvertimeHours]]="",Table1[[#This Row],[OvertimeHours]]=0),Table1[[#This Row],[Regular Hourly Wage]]*1.5,Table1[[#This Row],[OvertimeWages]]/Table1[[#This Row],[OvertimeHours]])</f>
        <v>0</v>
      </c>
      <c r="W1181" s="41">
        <f>IF(OR(Table1[[#This Row],[Holiday Hours]]="",Table1[[#This Row],[Holiday Hours]]=0),Table1[[#This Row],[Regular Hourly Wage]],Table1[[#This Row],[Holiday Wages]]/Table1[[#This Row],[Holiday Hours]])</f>
        <v>0</v>
      </c>
      <c r="X1181" s="41" t="str">
        <f>IF(Table1[[#This Row],[Regular Hourly Wage]]&lt;14.05,"$14.75",IF(Table1[[#This Row],[Regular Hourly Wage]]&lt;30,"5%","None"))</f>
        <v>$14.75</v>
      </c>
      <c r="Y1181" s="41">
        <f>IF(Table1[[#This Row],[Wage Category]]="5%",Table1[[#This Row],[Regular Hourly Wage]]*1.05,IF(Table1[[#This Row],[Wage Category]]="$14.75",14.75,Table1[[#This Row],[Regular Hourly Wage]]))</f>
        <v>14.75</v>
      </c>
      <c r="Z1181" s="41">
        <f>(1+IF(Table1[[#This Row],[Regular Hourly Wage]]=0,0.5,(Table1[[#This Row],[Overtime Hourly Wage]]-Table1[[#This Row],[Regular Hourly Wage]])/Table1[[#This Row],[Regular Hourly Wage]]))*Table1[[#This Row],[Regular Wage Cap]]</f>
        <v>22.125</v>
      </c>
      <c r="AA1181" s="41">
        <f>(1+IF(Table1[[#This Row],[Regular Hourly Wage]]=0,0,(Table1[[#This Row],[Holiday Hourly Wage]]-Table1[[#This Row],[Regular Hourly Wage]])/Table1[[#This Row],[Regular Hourly Wage]]))*Table1[[#This Row],[Regular Wage Cap]]</f>
        <v>14.75</v>
      </c>
      <c r="AB1181" s="41">
        <f>Table1[[#This Row],[Regular Hours3]]*Table1[[#This Row],[Regular Hourly Wage]]</f>
        <v>0</v>
      </c>
      <c r="AC1181" s="41">
        <f>Table1[[#This Row],[OvertimeHours5]]*Table1[[#This Row],[Overtime Hourly Wage]]</f>
        <v>0</v>
      </c>
      <c r="AD1181" s="41">
        <f>Table1[[#This Row],[Holiday Hours7]]*Table1[[#This Row],[Holiday Hourly Wage]]</f>
        <v>0</v>
      </c>
      <c r="AE1181" s="41">
        <f>SUM(Table1[[#This Row],[Regular10]:[Holiday12]])</f>
        <v>0</v>
      </c>
      <c r="AF1181" s="41">
        <f>Table1[[#This Row],[Regular Hours3]]*Table1[[#This Row],[Regular Wage Cap]]</f>
        <v>0</v>
      </c>
      <c r="AG1181" s="41">
        <f>Table1[[#This Row],[OvertimeHours5]]*Table1[[#This Row],[Overtime Wage Cap]]</f>
        <v>0</v>
      </c>
      <c r="AH1181" s="41">
        <f>Table1[[#This Row],[Holiday Hours7]]*Table1[[#This Row],[Holiday Wage Cap]]</f>
        <v>0</v>
      </c>
      <c r="AI1181" s="41">
        <f>SUM(Table1[[#This Row],[Regular]:[Holiday]])</f>
        <v>0</v>
      </c>
      <c r="AJ1181" s="41">
        <f>IF(Table1[[#This Row],[Total]]=0,0,Table1[[#This Row],[Total2]]-Table1[[#This Row],[Total]])</f>
        <v>0</v>
      </c>
      <c r="AK1181" s="41">
        <f>Table1[[#This Row],[Difference]]*Table1[[#This Row],[DDS Funding Percent]]</f>
        <v>0</v>
      </c>
      <c r="AL1181" s="41">
        <f>IF(Table1[[#This Row],[Regular Hourly Wage]]&lt;&gt;0,Table1[[#This Row],[Regular Wage Cap]]-Table1[[#This Row],[Regular Hourly Wage]],0)</f>
        <v>0</v>
      </c>
      <c r="AM1181" s="38"/>
      <c r="AN1181" s="41">
        <f>Table1[[#This Row],[Wage Difference]]*Table1[[#This Row],[Post Wage Increase Time Off Accruals (Hours)]]</f>
        <v>0</v>
      </c>
      <c r="AO1181" s="41">
        <f>Table1[[#This Row],[Min Wage Time Off Accrual Expense]]*Table1[[#This Row],[DDS Funding Percent]]</f>
        <v>0</v>
      </c>
      <c r="AP1181" s="1"/>
      <c r="AQ1181" s="18"/>
    </row>
    <row r="1182" spans="3:43" x14ac:dyDescent="0.25">
      <c r="C1182" s="58"/>
      <c r="D1182" s="57"/>
      <c r="K1182" s="41">
        <f>SUM(Table1[[#This Row],[Regular Wages]],Table1[[#This Row],[OvertimeWages]],Table1[[#This Row],[Holiday Wages]],Table1[[#This Row],[Incentive Payments]])</f>
        <v>0</v>
      </c>
      <c r="L1182" s="38"/>
      <c r="M1182" s="38"/>
      <c r="N1182" s="38"/>
      <c r="O1182" s="38"/>
      <c r="P1182" s="38"/>
      <c r="Q1182" s="38"/>
      <c r="R1182" s="38"/>
      <c r="S1182" s="41">
        <f>SUM(Table1[[#This Row],[Regular Wages2]],Table1[[#This Row],[OvertimeWages4]],Table1[[#This Row],[Holiday Wages6]],Table1[[#This Row],[Incentive Payments8]])</f>
        <v>0</v>
      </c>
      <c r="T1182" s="41">
        <f>SUM(Table1[[#This Row],[Total Pre Min Wage Wages]],Table1[[#This Row],[Total After Min Wage Wages]])</f>
        <v>0</v>
      </c>
      <c r="U1182" s="41">
        <f>IFERROR(IF(OR(Table1[[#This Row],[Regular Hours]]=0,Table1[[#This Row],[Regular Hours]]=""),VLOOKUP(Table1[[#This Row],[Position Title]],startingWages!$A$2:$D$200,2, FALSE),Table1[[#This Row],[Regular Wages]]/Table1[[#This Row],[Regular Hours]]),0)</f>
        <v>0</v>
      </c>
      <c r="V1182" s="41">
        <f>IF(OR(Table1[[#This Row],[OvertimeHours]]="",Table1[[#This Row],[OvertimeHours]]=0),Table1[[#This Row],[Regular Hourly Wage]]*1.5,Table1[[#This Row],[OvertimeWages]]/Table1[[#This Row],[OvertimeHours]])</f>
        <v>0</v>
      </c>
      <c r="W1182" s="41">
        <f>IF(OR(Table1[[#This Row],[Holiday Hours]]="",Table1[[#This Row],[Holiday Hours]]=0),Table1[[#This Row],[Regular Hourly Wage]],Table1[[#This Row],[Holiday Wages]]/Table1[[#This Row],[Holiday Hours]])</f>
        <v>0</v>
      </c>
      <c r="X1182" s="41" t="str">
        <f>IF(Table1[[#This Row],[Regular Hourly Wage]]&lt;14.05,"$14.75",IF(Table1[[#This Row],[Regular Hourly Wage]]&lt;30,"5%","None"))</f>
        <v>$14.75</v>
      </c>
      <c r="Y1182" s="41">
        <f>IF(Table1[[#This Row],[Wage Category]]="5%",Table1[[#This Row],[Regular Hourly Wage]]*1.05,IF(Table1[[#This Row],[Wage Category]]="$14.75",14.75,Table1[[#This Row],[Regular Hourly Wage]]))</f>
        <v>14.75</v>
      </c>
      <c r="Z1182" s="41">
        <f>(1+IF(Table1[[#This Row],[Regular Hourly Wage]]=0,0.5,(Table1[[#This Row],[Overtime Hourly Wage]]-Table1[[#This Row],[Regular Hourly Wage]])/Table1[[#This Row],[Regular Hourly Wage]]))*Table1[[#This Row],[Regular Wage Cap]]</f>
        <v>22.125</v>
      </c>
      <c r="AA1182" s="41">
        <f>(1+IF(Table1[[#This Row],[Regular Hourly Wage]]=0,0,(Table1[[#This Row],[Holiday Hourly Wage]]-Table1[[#This Row],[Regular Hourly Wage]])/Table1[[#This Row],[Regular Hourly Wage]]))*Table1[[#This Row],[Regular Wage Cap]]</f>
        <v>14.75</v>
      </c>
      <c r="AB1182" s="41">
        <f>Table1[[#This Row],[Regular Hours3]]*Table1[[#This Row],[Regular Hourly Wage]]</f>
        <v>0</v>
      </c>
      <c r="AC1182" s="41">
        <f>Table1[[#This Row],[OvertimeHours5]]*Table1[[#This Row],[Overtime Hourly Wage]]</f>
        <v>0</v>
      </c>
      <c r="AD1182" s="41">
        <f>Table1[[#This Row],[Holiday Hours7]]*Table1[[#This Row],[Holiday Hourly Wage]]</f>
        <v>0</v>
      </c>
      <c r="AE1182" s="41">
        <f>SUM(Table1[[#This Row],[Regular10]:[Holiday12]])</f>
        <v>0</v>
      </c>
      <c r="AF1182" s="41">
        <f>Table1[[#This Row],[Regular Hours3]]*Table1[[#This Row],[Regular Wage Cap]]</f>
        <v>0</v>
      </c>
      <c r="AG1182" s="41">
        <f>Table1[[#This Row],[OvertimeHours5]]*Table1[[#This Row],[Overtime Wage Cap]]</f>
        <v>0</v>
      </c>
      <c r="AH1182" s="41">
        <f>Table1[[#This Row],[Holiday Hours7]]*Table1[[#This Row],[Holiday Wage Cap]]</f>
        <v>0</v>
      </c>
      <c r="AI1182" s="41">
        <f>SUM(Table1[[#This Row],[Regular]:[Holiday]])</f>
        <v>0</v>
      </c>
      <c r="AJ1182" s="41">
        <f>IF(Table1[[#This Row],[Total]]=0,0,Table1[[#This Row],[Total2]]-Table1[[#This Row],[Total]])</f>
        <v>0</v>
      </c>
      <c r="AK1182" s="41">
        <f>Table1[[#This Row],[Difference]]*Table1[[#This Row],[DDS Funding Percent]]</f>
        <v>0</v>
      </c>
      <c r="AL1182" s="41">
        <f>IF(Table1[[#This Row],[Regular Hourly Wage]]&lt;&gt;0,Table1[[#This Row],[Regular Wage Cap]]-Table1[[#This Row],[Regular Hourly Wage]],0)</f>
        <v>0</v>
      </c>
      <c r="AM1182" s="38"/>
      <c r="AN1182" s="41">
        <f>Table1[[#This Row],[Wage Difference]]*Table1[[#This Row],[Post Wage Increase Time Off Accruals (Hours)]]</f>
        <v>0</v>
      </c>
      <c r="AO1182" s="41">
        <f>Table1[[#This Row],[Min Wage Time Off Accrual Expense]]*Table1[[#This Row],[DDS Funding Percent]]</f>
        <v>0</v>
      </c>
      <c r="AP1182" s="1"/>
      <c r="AQ1182" s="18"/>
    </row>
    <row r="1183" spans="3:43" x14ac:dyDescent="0.25">
      <c r="C1183" s="58"/>
      <c r="D1183" s="57"/>
      <c r="K1183" s="41">
        <f>SUM(Table1[[#This Row],[Regular Wages]],Table1[[#This Row],[OvertimeWages]],Table1[[#This Row],[Holiday Wages]],Table1[[#This Row],[Incentive Payments]])</f>
        <v>0</v>
      </c>
      <c r="L1183" s="38"/>
      <c r="M1183" s="38"/>
      <c r="N1183" s="38"/>
      <c r="O1183" s="38"/>
      <c r="P1183" s="38"/>
      <c r="Q1183" s="38"/>
      <c r="R1183" s="38"/>
      <c r="S1183" s="41">
        <f>SUM(Table1[[#This Row],[Regular Wages2]],Table1[[#This Row],[OvertimeWages4]],Table1[[#This Row],[Holiday Wages6]],Table1[[#This Row],[Incentive Payments8]])</f>
        <v>0</v>
      </c>
      <c r="T1183" s="41">
        <f>SUM(Table1[[#This Row],[Total Pre Min Wage Wages]],Table1[[#This Row],[Total After Min Wage Wages]])</f>
        <v>0</v>
      </c>
      <c r="U1183" s="41">
        <f>IFERROR(IF(OR(Table1[[#This Row],[Regular Hours]]=0,Table1[[#This Row],[Regular Hours]]=""),VLOOKUP(Table1[[#This Row],[Position Title]],startingWages!$A$2:$D$200,2, FALSE),Table1[[#This Row],[Regular Wages]]/Table1[[#This Row],[Regular Hours]]),0)</f>
        <v>0</v>
      </c>
      <c r="V1183" s="41">
        <f>IF(OR(Table1[[#This Row],[OvertimeHours]]="",Table1[[#This Row],[OvertimeHours]]=0),Table1[[#This Row],[Regular Hourly Wage]]*1.5,Table1[[#This Row],[OvertimeWages]]/Table1[[#This Row],[OvertimeHours]])</f>
        <v>0</v>
      </c>
      <c r="W1183" s="41">
        <f>IF(OR(Table1[[#This Row],[Holiday Hours]]="",Table1[[#This Row],[Holiday Hours]]=0),Table1[[#This Row],[Regular Hourly Wage]],Table1[[#This Row],[Holiday Wages]]/Table1[[#This Row],[Holiday Hours]])</f>
        <v>0</v>
      </c>
      <c r="X1183" s="41" t="str">
        <f>IF(Table1[[#This Row],[Regular Hourly Wage]]&lt;14.05,"$14.75",IF(Table1[[#This Row],[Regular Hourly Wage]]&lt;30,"5%","None"))</f>
        <v>$14.75</v>
      </c>
      <c r="Y1183" s="41">
        <f>IF(Table1[[#This Row],[Wage Category]]="5%",Table1[[#This Row],[Regular Hourly Wage]]*1.05,IF(Table1[[#This Row],[Wage Category]]="$14.75",14.75,Table1[[#This Row],[Regular Hourly Wage]]))</f>
        <v>14.75</v>
      </c>
      <c r="Z1183" s="41">
        <f>(1+IF(Table1[[#This Row],[Regular Hourly Wage]]=0,0.5,(Table1[[#This Row],[Overtime Hourly Wage]]-Table1[[#This Row],[Regular Hourly Wage]])/Table1[[#This Row],[Regular Hourly Wage]]))*Table1[[#This Row],[Regular Wage Cap]]</f>
        <v>22.125</v>
      </c>
      <c r="AA1183" s="41">
        <f>(1+IF(Table1[[#This Row],[Regular Hourly Wage]]=0,0,(Table1[[#This Row],[Holiday Hourly Wage]]-Table1[[#This Row],[Regular Hourly Wage]])/Table1[[#This Row],[Regular Hourly Wage]]))*Table1[[#This Row],[Regular Wage Cap]]</f>
        <v>14.75</v>
      </c>
      <c r="AB1183" s="41">
        <f>Table1[[#This Row],[Regular Hours3]]*Table1[[#This Row],[Regular Hourly Wage]]</f>
        <v>0</v>
      </c>
      <c r="AC1183" s="41">
        <f>Table1[[#This Row],[OvertimeHours5]]*Table1[[#This Row],[Overtime Hourly Wage]]</f>
        <v>0</v>
      </c>
      <c r="AD1183" s="41">
        <f>Table1[[#This Row],[Holiday Hours7]]*Table1[[#This Row],[Holiday Hourly Wage]]</f>
        <v>0</v>
      </c>
      <c r="AE1183" s="41">
        <f>SUM(Table1[[#This Row],[Regular10]:[Holiday12]])</f>
        <v>0</v>
      </c>
      <c r="AF1183" s="41">
        <f>Table1[[#This Row],[Regular Hours3]]*Table1[[#This Row],[Regular Wage Cap]]</f>
        <v>0</v>
      </c>
      <c r="AG1183" s="41">
        <f>Table1[[#This Row],[OvertimeHours5]]*Table1[[#This Row],[Overtime Wage Cap]]</f>
        <v>0</v>
      </c>
      <c r="AH1183" s="41">
        <f>Table1[[#This Row],[Holiday Hours7]]*Table1[[#This Row],[Holiday Wage Cap]]</f>
        <v>0</v>
      </c>
      <c r="AI1183" s="41">
        <f>SUM(Table1[[#This Row],[Regular]:[Holiday]])</f>
        <v>0</v>
      </c>
      <c r="AJ1183" s="41">
        <f>IF(Table1[[#This Row],[Total]]=0,0,Table1[[#This Row],[Total2]]-Table1[[#This Row],[Total]])</f>
        <v>0</v>
      </c>
      <c r="AK1183" s="41">
        <f>Table1[[#This Row],[Difference]]*Table1[[#This Row],[DDS Funding Percent]]</f>
        <v>0</v>
      </c>
      <c r="AL1183" s="41">
        <f>IF(Table1[[#This Row],[Regular Hourly Wage]]&lt;&gt;0,Table1[[#This Row],[Regular Wage Cap]]-Table1[[#This Row],[Regular Hourly Wage]],0)</f>
        <v>0</v>
      </c>
      <c r="AM1183" s="38"/>
      <c r="AN1183" s="41">
        <f>Table1[[#This Row],[Wage Difference]]*Table1[[#This Row],[Post Wage Increase Time Off Accruals (Hours)]]</f>
        <v>0</v>
      </c>
      <c r="AO1183" s="41">
        <f>Table1[[#This Row],[Min Wage Time Off Accrual Expense]]*Table1[[#This Row],[DDS Funding Percent]]</f>
        <v>0</v>
      </c>
      <c r="AP1183" s="1"/>
      <c r="AQ1183" s="18"/>
    </row>
    <row r="1184" spans="3:43" x14ac:dyDescent="0.25">
      <c r="C1184" s="58"/>
      <c r="D1184" s="57"/>
      <c r="K1184" s="41">
        <f>SUM(Table1[[#This Row],[Regular Wages]],Table1[[#This Row],[OvertimeWages]],Table1[[#This Row],[Holiday Wages]],Table1[[#This Row],[Incentive Payments]])</f>
        <v>0</v>
      </c>
      <c r="L1184" s="38"/>
      <c r="M1184" s="38"/>
      <c r="N1184" s="38"/>
      <c r="O1184" s="38"/>
      <c r="P1184" s="38"/>
      <c r="Q1184" s="38"/>
      <c r="R1184" s="38"/>
      <c r="S1184" s="41">
        <f>SUM(Table1[[#This Row],[Regular Wages2]],Table1[[#This Row],[OvertimeWages4]],Table1[[#This Row],[Holiday Wages6]],Table1[[#This Row],[Incentive Payments8]])</f>
        <v>0</v>
      </c>
      <c r="T1184" s="41">
        <f>SUM(Table1[[#This Row],[Total Pre Min Wage Wages]],Table1[[#This Row],[Total After Min Wage Wages]])</f>
        <v>0</v>
      </c>
      <c r="U1184" s="41">
        <f>IFERROR(IF(OR(Table1[[#This Row],[Regular Hours]]=0,Table1[[#This Row],[Regular Hours]]=""),VLOOKUP(Table1[[#This Row],[Position Title]],startingWages!$A$2:$D$200,2, FALSE),Table1[[#This Row],[Regular Wages]]/Table1[[#This Row],[Regular Hours]]),0)</f>
        <v>0</v>
      </c>
      <c r="V1184" s="41">
        <f>IF(OR(Table1[[#This Row],[OvertimeHours]]="",Table1[[#This Row],[OvertimeHours]]=0),Table1[[#This Row],[Regular Hourly Wage]]*1.5,Table1[[#This Row],[OvertimeWages]]/Table1[[#This Row],[OvertimeHours]])</f>
        <v>0</v>
      </c>
      <c r="W1184" s="41">
        <f>IF(OR(Table1[[#This Row],[Holiday Hours]]="",Table1[[#This Row],[Holiday Hours]]=0),Table1[[#This Row],[Regular Hourly Wage]],Table1[[#This Row],[Holiday Wages]]/Table1[[#This Row],[Holiday Hours]])</f>
        <v>0</v>
      </c>
      <c r="X1184" s="41" t="str">
        <f>IF(Table1[[#This Row],[Regular Hourly Wage]]&lt;14.05,"$14.75",IF(Table1[[#This Row],[Regular Hourly Wage]]&lt;30,"5%","None"))</f>
        <v>$14.75</v>
      </c>
      <c r="Y1184" s="41">
        <f>IF(Table1[[#This Row],[Wage Category]]="5%",Table1[[#This Row],[Regular Hourly Wage]]*1.05,IF(Table1[[#This Row],[Wage Category]]="$14.75",14.75,Table1[[#This Row],[Regular Hourly Wage]]))</f>
        <v>14.75</v>
      </c>
      <c r="Z1184" s="41">
        <f>(1+IF(Table1[[#This Row],[Regular Hourly Wage]]=0,0.5,(Table1[[#This Row],[Overtime Hourly Wage]]-Table1[[#This Row],[Regular Hourly Wage]])/Table1[[#This Row],[Regular Hourly Wage]]))*Table1[[#This Row],[Regular Wage Cap]]</f>
        <v>22.125</v>
      </c>
      <c r="AA1184" s="41">
        <f>(1+IF(Table1[[#This Row],[Regular Hourly Wage]]=0,0,(Table1[[#This Row],[Holiday Hourly Wage]]-Table1[[#This Row],[Regular Hourly Wage]])/Table1[[#This Row],[Regular Hourly Wage]]))*Table1[[#This Row],[Regular Wage Cap]]</f>
        <v>14.75</v>
      </c>
      <c r="AB1184" s="41">
        <f>Table1[[#This Row],[Regular Hours3]]*Table1[[#This Row],[Regular Hourly Wage]]</f>
        <v>0</v>
      </c>
      <c r="AC1184" s="41">
        <f>Table1[[#This Row],[OvertimeHours5]]*Table1[[#This Row],[Overtime Hourly Wage]]</f>
        <v>0</v>
      </c>
      <c r="AD1184" s="41">
        <f>Table1[[#This Row],[Holiday Hours7]]*Table1[[#This Row],[Holiday Hourly Wage]]</f>
        <v>0</v>
      </c>
      <c r="AE1184" s="41">
        <f>SUM(Table1[[#This Row],[Regular10]:[Holiday12]])</f>
        <v>0</v>
      </c>
      <c r="AF1184" s="41">
        <f>Table1[[#This Row],[Regular Hours3]]*Table1[[#This Row],[Regular Wage Cap]]</f>
        <v>0</v>
      </c>
      <c r="AG1184" s="41">
        <f>Table1[[#This Row],[OvertimeHours5]]*Table1[[#This Row],[Overtime Wage Cap]]</f>
        <v>0</v>
      </c>
      <c r="AH1184" s="41">
        <f>Table1[[#This Row],[Holiday Hours7]]*Table1[[#This Row],[Holiday Wage Cap]]</f>
        <v>0</v>
      </c>
      <c r="AI1184" s="41">
        <f>SUM(Table1[[#This Row],[Regular]:[Holiday]])</f>
        <v>0</v>
      </c>
      <c r="AJ1184" s="41">
        <f>IF(Table1[[#This Row],[Total]]=0,0,Table1[[#This Row],[Total2]]-Table1[[#This Row],[Total]])</f>
        <v>0</v>
      </c>
      <c r="AK1184" s="41">
        <f>Table1[[#This Row],[Difference]]*Table1[[#This Row],[DDS Funding Percent]]</f>
        <v>0</v>
      </c>
      <c r="AL1184" s="41">
        <f>IF(Table1[[#This Row],[Regular Hourly Wage]]&lt;&gt;0,Table1[[#This Row],[Regular Wage Cap]]-Table1[[#This Row],[Regular Hourly Wage]],0)</f>
        <v>0</v>
      </c>
      <c r="AM1184" s="38"/>
      <c r="AN1184" s="41">
        <f>Table1[[#This Row],[Wage Difference]]*Table1[[#This Row],[Post Wage Increase Time Off Accruals (Hours)]]</f>
        <v>0</v>
      </c>
      <c r="AO1184" s="41">
        <f>Table1[[#This Row],[Min Wage Time Off Accrual Expense]]*Table1[[#This Row],[DDS Funding Percent]]</f>
        <v>0</v>
      </c>
      <c r="AP1184" s="1"/>
      <c r="AQ1184" s="18"/>
    </row>
    <row r="1185" spans="3:43" x14ac:dyDescent="0.25">
      <c r="C1185" s="58"/>
      <c r="D1185" s="57"/>
      <c r="K1185" s="41">
        <f>SUM(Table1[[#This Row],[Regular Wages]],Table1[[#This Row],[OvertimeWages]],Table1[[#This Row],[Holiday Wages]],Table1[[#This Row],[Incentive Payments]])</f>
        <v>0</v>
      </c>
      <c r="L1185" s="38"/>
      <c r="M1185" s="38"/>
      <c r="N1185" s="38"/>
      <c r="O1185" s="38"/>
      <c r="P1185" s="38"/>
      <c r="Q1185" s="38"/>
      <c r="R1185" s="38"/>
      <c r="S1185" s="41">
        <f>SUM(Table1[[#This Row],[Regular Wages2]],Table1[[#This Row],[OvertimeWages4]],Table1[[#This Row],[Holiday Wages6]],Table1[[#This Row],[Incentive Payments8]])</f>
        <v>0</v>
      </c>
      <c r="T1185" s="41">
        <f>SUM(Table1[[#This Row],[Total Pre Min Wage Wages]],Table1[[#This Row],[Total After Min Wage Wages]])</f>
        <v>0</v>
      </c>
      <c r="U1185" s="41">
        <f>IFERROR(IF(OR(Table1[[#This Row],[Regular Hours]]=0,Table1[[#This Row],[Regular Hours]]=""),VLOOKUP(Table1[[#This Row],[Position Title]],startingWages!$A$2:$D$200,2, FALSE),Table1[[#This Row],[Regular Wages]]/Table1[[#This Row],[Regular Hours]]),0)</f>
        <v>0</v>
      </c>
      <c r="V1185" s="41">
        <f>IF(OR(Table1[[#This Row],[OvertimeHours]]="",Table1[[#This Row],[OvertimeHours]]=0),Table1[[#This Row],[Regular Hourly Wage]]*1.5,Table1[[#This Row],[OvertimeWages]]/Table1[[#This Row],[OvertimeHours]])</f>
        <v>0</v>
      </c>
      <c r="W1185" s="41">
        <f>IF(OR(Table1[[#This Row],[Holiday Hours]]="",Table1[[#This Row],[Holiday Hours]]=0),Table1[[#This Row],[Regular Hourly Wage]],Table1[[#This Row],[Holiday Wages]]/Table1[[#This Row],[Holiday Hours]])</f>
        <v>0</v>
      </c>
      <c r="X1185" s="41" t="str">
        <f>IF(Table1[[#This Row],[Regular Hourly Wage]]&lt;14.05,"$14.75",IF(Table1[[#This Row],[Regular Hourly Wage]]&lt;30,"5%","None"))</f>
        <v>$14.75</v>
      </c>
      <c r="Y1185" s="41">
        <f>IF(Table1[[#This Row],[Wage Category]]="5%",Table1[[#This Row],[Regular Hourly Wage]]*1.05,IF(Table1[[#This Row],[Wage Category]]="$14.75",14.75,Table1[[#This Row],[Regular Hourly Wage]]))</f>
        <v>14.75</v>
      </c>
      <c r="Z1185" s="41">
        <f>(1+IF(Table1[[#This Row],[Regular Hourly Wage]]=0,0.5,(Table1[[#This Row],[Overtime Hourly Wage]]-Table1[[#This Row],[Regular Hourly Wage]])/Table1[[#This Row],[Regular Hourly Wage]]))*Table1[[#This Row],[Regular Wage Cap]]</f>
        <v>22.125</v>
      </c>
      <c r="AA1185" s="41">
        <f>(1+IF(Table1[[#This Row],[Regular Hourly Wage]]=0,0,(Table1[[#This Row],[Holiday Hourly Wage]]-Table1[[#This Row],[Regular Hourly Wage]])/Table1[[#This Row],[Regular Hourly Wage]]))*Table1[[#This Row],[Regular Wage Cap]]</f>
        <v>14.75</v>
      </c>
      <c r="AB1185" s="41">
        <f>Table1[[#This Row],[Regular Hours3]]*Table1[[#This Row],[Regular Hourly Wage]]</f>
        <v>0</v>
      </c>
      <c r="AC1185" s="41">
        <f>Table1[[#This Row],[OvertimeHours5]]*Table1[[#This Row],[Overtime Hourly Wage]]</f>
        <v>0</v>
      </c>
      <c r="AD1185" s="41">
        <f>Table1[[#This Row],[Holiday Hours7]]*Table1[[#This Row],[Holiday Hourly Wage]]</f>
        <v>0</v>
      </c>
      <c r="AE1185" s="41">
        <f>SUM(Table1[[#This Row],[Regular10]:[Holiday12]])</f>
        <v>0</v>
      </c>
      <c r="AF1185" s="41">
        <f>Table1[[#This Row],[Regular Hours3]]*Table1[[#This Row],[Regular Wage Cap]]</f>
        <v>0</v>
      </c>
      <c r="AG1185" s="41">
        <f>Table1[[#This Row],[OvertimeHours5]]*Table1[[#This Row],[Overtime Wage Cap]]</f>
        <v>0</v>
      </c>
      <c r="AH1185" s="41">
        <f>Table1[[#This Row],[Holiday Hours7]]*Table1[[#This Row],[Holiday Wage Cap]]</f>
        <v>0</v>
      </c>
      <c r="AI1185" s="41">
        <f>SUM(Table1[[#This Row],[Regular]:[Holiday]])</f>
        <v>0</v>
      </c>
      <c r="AJ1185" s="41">
        <f>IF(Table1[[#This Row],[Total]]=0,0,Table1[[#This Row],[Total2]]-Table1[[#This Row],[Total]])</f>
        <v>0</v>
      </c>
      <c r="AK1185" s="41">
        <f>Table1[[#This Row],[Difference]]*Table1[[#This Row],[DDS Funding Percent]]</f>
        <v>0</v>
      </c>
      <c r="AL1185" s="41">
        <f>IF(Table1[[#This Row],[Regular Hourly Wage]]&lt;&gt;0,Table1[[#This Row],[Regular Wage Cap]]-Table1[[#This Row],[Regular Hourly Wage]],0)</f>
        <v>0</v>
      </c>
      <c r="AM1185" s="38"/>
      <c r="AN1185" s="41">
        <f>Table1[[#This Row],[Wage Difference]]*Table1[[#This Row],[Post Wage Increase Time Off Accruals (Hours)]]</f>
        <v>0</v>
      </c>
      <c r="AO1185" s="41">
        <f>Table1[[#This Row],[Min Wage Time Off Accrual Expense]]*Table1[[#This Row],[DDS Funding Percent]]</f>
        <v>0</v>
      </c>
      <c r="AP1185" s="1"/>
      <c r="AQ1185" s="18"/>
    </row>
    <row r="1186" spans="3:43" x14ac:dyDescent="0.25">
      <c r="C1186" s="58"/>
      <c r="D1186" s="57"/>
      <c r="K1186" s="41">
        <f>SUM(Table1[[#This Row],[Regular Wages]],Table1[[#This Row],[OvertimeWages]],Table1[[#This Row],[Holiday Wages]],Table1[[#This Row],[Incentive Payments]])</f>
        <v>0</v>
      </c>
      <c r="L1186" s="38"/>
      <c r="M1186" s="38"/>
      <c r="N1186" s="38"/>
      <c r="O1186" s="38"/>
      <c r="P1186" s="38"/>
      <c r="Q1186" s="38"/>
      <c r="R1186" s="38"/>
      <c r="S1186" s="41">
        <f>SUM(Table1[[#This Row],[Regular Wages2]],Table1[[#This Row],[OvertimeWages4]],Table1[[#This Row],[Holiday Wages6]],Table1[[#This Row],[Incentive Payments8]])</f>
        <v>0</v>
      </c>
      <c r="T1186" s="41">
        <f>SUM(Table1[[#This Row],[Total Pre Min Wage Wages]],Table1[[#This Row],[Total After Min Wage Wages]])</f>
        <v>0</v>
      </c>
      <c r="U1186" s="41">
        <f>IFERROR(IF(OR(Table1[[#This Row],[Regular Hours]]=0,Table1[[#This Row],[Regular Hours]]=""),VLOOKUP(Table1[[#This Row],[Position Title]],startingWages!$A$2:$D$200,2, FALSE),Table1[[#This Row],[Regular Wages]]/Table1[[#This Row],[Regular Hours]]),0)</f>
        <v>0</v>
      </c>
      <c r="V1186" s="41">
        <f>IF(OR(Table1[[#This Row],[OvertimeHours]]="",Table1[[#This Row],[OvertimeHours]]=0),Table1[[#This Row],[Regular Hourly Wage]]*1.5,Table1[[#This Row],[OvertimeWages]]/Table1[[#This Row],[OvertimeHours]])</f>
        <v>0</v>
      </c>
      <c r="W1186" s="41">
        <f>IF(OR(Table1[[#This Row],[Holiday Hours]]="",Table1[[#This Row],[Holiday Hours]]=0),Table1[[#This Row],[Regular Hourly Wage]],Table1[[#This Row],[Holiday Wages]]/Table1[[#This Row],[Holiday Hours]])</f>
        <v>0</v>
      </c>
      <c r="X1186" s="41" t="str">
        <f>IF(Table1[[#This Row],[Regular Hourly Wage]]&lt;14.05,"$14.75",IF(Table1[[#This Row],[Regular Hourly Wage]]&lt;30,"5%","None"))</f>
        <v>$14.75</v>
      </c>
      <c r="Y1186" s="41">
        <f>IF(Table1[[#This Row],[Wage Category]]="5%",Table1[[#This Row],[Regular Hourly Wage]]*1.05,IF(Table1[[#This Row],[Wage Category]]="$14.75",14.75,Table1[[#This Row],[Regular Hourly Wage]]))</f>
        <v>14.75</v>
      </c>
      <c r="Z1186" s="41">
        <f>(1+IF(Table1[[#This Row],[Regular Hourly Wage]]=0,0.5,(Table1[[#This Row],[Overtime Hourly Wage]]-Table1[[#This Row],[Regular Hourly Wage]])/Table1[[#This Row],[Regular Hourly Wage]]))*Table1[[#This Row],[Regular Wage Cap]]</f>
        <v>22.125</v>
      </c>
      <c r="AA1186" s="41">
        <f>(1+IF(Table1[[#This Row],[Regular Hourly Wage]]=0,0,(Table1[[#This Row],[Holiday Hourly Wage]]-Table1[[#This Row],[Regular Hourly Wage]])/Table1[[#This Row],[Regular Hourly Wage]]))*Table1[[#This Row],[Regular Wage Cap]]</f>
        <v>14.75</v>
      </c>
      <c r="AB1186" s="41">
        <f>Table1[[#This Row],[Regular Hours3]]*Table1[[#This Row],[Regular Hourly Wage]]</f>
        <v>0</v>
      </c>
      <c r="AC1186" s="41">
        <f>Table1[[#This Row],[OvertimeHours5]]*Table1[[#This Row],[Overtime Hourly Wage]]</f>
        <v>0</v>
      </c>
      <c r="AD1186" s="41">
        <f>Table1[[#This Row],[Holiday Hours7]]*Table1[[#This Row],[Holiday Hourly Wage]]</f>
        <v>0</v>
      </c>
      <c r="AE1186" s="41">
        <f>SUM(Table1[[#This Row],[Regular10]:[Holiday12]])</f>
        <v>0</v>
      </c>
      <c r="AF1186" s="41">
        <f>Table1[[#This Row],[Regular Hours3]]*Table1[[#This Row],[Regular Wage Cap]]</f>
        <v>0</v>
      </c>
      <c r="AG1186" s="41">
        <f>Table1[[#This Row],[OvertimeHours5]]*Table1[[#This Row],[Overtime Wage Cap]]</f>
        <v>0</v>
      </c>
      <c r="AH1186" s="41">
        <f>Table1[[#This Row],[Holiday Hours7]]*Table1[[#This Row],[Holiday Wage Cap]]</f>
        <v>0</v>
      </c>
      <c r="AI1186" s="41">
        <f>SUM(Table1[[#This Row],[Regular]:[Holiday]])</f>
        <v>0</v>
      </c>
      <c r="AJ1186" s="41">
        <f>IF(Table1[[#This Row],[Total]]=0,0,Table1[[#This Row],[Total2]]-Table1[[#This Row],[Total]])</f>
        <v>0</v>
      </c>
      <c r="AK1186" s="41">
        <f>Table1[[#This Row],[Difference]]*Table1[[#This Row],[DDS Funding Percent]]</f>
        <v>0</v>
      </c>
      <c r="AL1186" s="41">
        <f>IF(Table1[[#This Row],[Regular Hourly Wage]]&lt;&gt;0,Table1[[#This Row],[Regular Wage Cap]]-Table1[[#This Row],[Regular Hourly Wage]],0)</f>
        <v>0</v>
      </c>
      <c r="AM1186" s="38"/>
      <c r="AN1186" s="41">
        <f>Table1[[#This Row],[Wage Difference]]*Table1[[#This Row],[Post Wage Increase Time Off Accruals (Hours)]]</f>
        <v>0</v>
      </c>
      <c r="AO1186" s="41">
        <f>Table1[[#This Row],[Min Wage Time Off Accrual Expense]]*Table1[[#This Row],[DDS Funding Percent]]</f>
        <v>0</v>
      </c>
      <c r="AP1186" s="1"/>
      <c r="AQ1186" s="18"/>
    </row>
    <row r="1187" spans="3:43" x14ac:dyDescent="0.25">
      <c r="C1187" s="58"/>
      <c r="D1187" s="57"/>
      <c r="K1187" s="41">
        <f>SUM(Table1[[#This Row],[Regular Wages]],Table1[[#This Row],[OvertimeWages]],Table1[[#This Row],[Holiday Wages]],Table1[[#This Row],[Incentive Payments]])</f>
        <v>0</v>
      </c>
      <c r="L1187" s="38"/>
      <c r="M1187" s="38"/>
      <c r="N1187" s="38"/>
      <c r="O1187" s="38"/>
      <c r="P1187" s="38"/>
      <c r="Q1187" s="38"/>
      <c r="R1187" s="38"/>
      <c r="S1187" s="41">
        <f>SUM(Table1[[#This Row],[Regular Wages2]],Table1[[#This Row],[OvertimeWages4]],Table1[[#This Row],[Holiday Wages6]],Table1[[#This Row],[Incentive Payments8]])</f>
        <v>0</v>
      </c>
      <c r="T1187" s="41">
        <f>SUM(Table1[[#This Row],[Total Pre Min Wage Wages]],Table1[[#This Row],[Total After Min Wage Wages]])</f>
        <v>0</v>
      </c>
      <c r="U1187" s="41">
        <f>IFERROR(IF(OR(Table1[[#This Row],[Regular Hours]]=0,Table1[[#This Row],[Regular Hours]]=""),VLOOKUP(Table1[[#This Row],[Position Title]],startingWages!$A$2:$D$200,2, FALSE),Table1[[#This Row],[Regular Wages]]/Table1[[#This Row],[Regular Hours]]),0)</f>
        <v>0</v>
      </c>
      <c r="V1187" s="41">
        <f>IF(OR(Table1[[#This Row],[OvertimeHours]]="",Table1[[#This Row],[OvertimeHours]]=0),Table1[[#This Row],[Regular Hourly Wage]]*1.5,Table1[[#This Row],[OvertimeWages]]/Table1[[#This Row],[OvertimeHours]])</f>
        <v>0</v>
      </c>
      <c r="W1187" s="41">
        <f>IF(OR(Table1[[#This Row],[Holiday Hours]]="",Table1[[#This Row],[Holiday Hours]]=0),Table1[[#This Row],[Regular Hourly Wage]],Table1[[#This Row],[Holiday Wages]]/Table1[[#This Row],[Holiday Hours]])</f>
        <v>0</v>
      </c>
      <c r="X1187" s="41" t="str">
        <f>IF(Table1[[#This Row],[Regular Hourly Wage]]&lt;14.05,"$14.75",IF(Table1[[#This Row],[Regular Hourly Wage]]&lt;30,"5%","None"))</f>
        <v>$14.75</v>
      </c>
      <c r="Y1187" s="41">
        <f>IF(Table1[[#This Row],[Wage Category]]="5%",Table1[[#This Row],[Regular Hourly Wage]]*1.05,IF(Table1[[#This Row],[Wage Category]]="$14.75",14.75,Table1[[#This Row],[Regular Hourly Wage]]))</f>
        <v>14.75</v>
      </c>
      <c r="Z1187" s="41">
        <f>(1+IF(Table1[[#This Row],[Regular Hourly Wage]]=0,0.5,(Table1[[#This Row],[Overtime Hourly Wage]]-Table1[[#This Row],[Regular Hourly Wage]])/Table1[[#This Row],[Regular Hourly Wage]]))*Table1[[#This Row],[Regular Wage Cap]]</f>
        <v>22.125</v>
      </c>
      <c r="AA1187" s="41">
        <f>(1+IF(Table1[[#This Row],[Regular Hourly Wage]]=0,0,(Table1[[#This Row],[Holiday Hourly Wage]]-Table1[[#This Row],[Regular Hourly Wage]])/Table1[[#This Row],[Regular Hourly Wage]]))*Table1[[#This Row],[Regular Wage Cap]]</f>
        <v>14.75</v>
      </c>
      <c r="AB1187" s="41">
        <f>Table1[[#This Row],[Regular Hours3]]*Table1[[#This Row],[Regular Hourly Wage]]</f>
        <v>0</v>
      </c>
      <c r="AC1187" s="41">
        <f>Table1[[#This Row],[OvertimeHours5]]*Table1[[#This Row],[Overtime Hourly Wage]]</f>
        <v>0</v>
      </c>
      <c r="AD1187" s="41">
        <f>Table1[[#This Row],[Holiday Hours7]]*Table1[[#This Row],[Holiday Hourly Wage]]</f>
        <v>0</v>
      </c>
      <c r="AE1187" s="41">
        <f>SUM(Table1[[#This Row],[Regular10]:[Holiday12]])</f>
        <v>0</v>
      </c>
      <c r="AF1187" s="41">
        <f>Table1[[#This Row],[Regular Hours3]]*Table1[[#This Row],[Regular Wage Cap]]</f>
        <v>0</v>
      </c>
      <c r="AG1187" s="41">
        <f>Table1[[#This Row],[OvertimeHours5]]*Table1[[#This Row],[Overtime Wage Cap]]</f>
        <v>0</v>
      </c>
      <c r="AH1187" s="41">
        <f>Table1[[#This Row],[Holiday Hours7]]*Table1[[#This Row],[Holiday Wage Cap]]</f>
        <v>0</v>
      </c>
      <c r="AI1187" s="41">
        <f>SUM(Table1[[#This Row],[Regular]:[Holiday]])</f>
        <v>0</v>
      </c>
      <c r="AJ1187" s="41">
        <f>IF(Table1[[#This Row],[Total]]=0,0,Table1[[#This Row],[Total2]]-Table1[[#This Row],[Total]])</f>
        <v>0</v>
      </c>
      <c r="AK1187" s="41">
        <f>Table1[[#This Row],[Difference]]*Table1[[#This Row],[DDS Funding Percent]]</f>
        <v>0</v>
      </c>
      <c r="AL1187" s="41">
        <f>IF(Table1[[#This Row],[Regular Hourly Wage]]&lt;&gt;0,Table1[[#This Row],[Regular Wage Cap]]-Table1[[#This Row],[Regular Hourly Wage]],0)</f>
        <v>0</v>
      </c>
      <c r="AM1187" s="38"/>
      <c r="AN1187" s="41">
        <f>Table1[[#This Row],[Wage Difference]]*Table1[[#This Row],[Post Wage Increase Time Off Accruals (Hours)]]</f>
        <v>0</v>
      </c>
      <c r="AO1187" s="41">
        <f>Table1[[#This Row],[Min Wage Time Off Accrual Expense]]*Table1[[#This Row],[DDS Funding Percent]]</f>
        <v>0</v>
      </c>
      <c r="AP1187" s="1"/>
      <c r="AQ1187" s="18"/>
    </row>
    <row r="1188" spans="3:43" x14ac:dyDescent="0.25">
      <c r="C1188" s="58"/>
      <c r="D1188" s="57"/>
      <c r="K1188" s="41">
        <f>SUM(Table1[[#This Row],[Regular Wages]],Table1[[#This Row],[OvertimeWages]],Table1[[#This Row],[Holiday Wages]],Table1[[#This Row],[Incentive Payments]])</f>
        <v>0</v>
      </c>
      <c r="L1188" s="38"/>
      <c r="M1188" s="38"/>
      <c r="N1188" s="38"/>
      <c r="O1188" s="38"/>
      <c r="P1188" s="38"/>
      <c r="Q1188" s="38"/>
      <c r="R1188" s="38"/>
      <c r="S1188" s="41">
        <f>SUM(Table1[[#This Row],[Regular Wages2]],Table1[[#This Row],[OvertimeWages4]],Table1[[#This Row],[Holiday Wages6]],Table1[[#This Row],[Incentive Payments8]])</f>
        <v>0</v>
      </c>
      <c r="T1188" s="41">
        <f>SUM(Table1[[#This Row],[Total Pre Min Wage Wages]],Table1[[#This Row],[Total After Min Wage Wages]])</f>
        <v>0</v>
      </c>
      <c r="U1188" s="41">
        <f>IFERROR(IF(OR(Table1[[#This Row],[Regular Hours]]=0,Table1[[#This Row],[Regular Hours]]=""),VLOOKUP(Table1[[#This Row],[Position Title]],startingWages!$A$2:$D$200,2, FALSE),Table1[[#This Row],[Regular Wages]]/Table1[[#This Row],[Regular Hours]]),0)</f>
        <v>0</v>
      </c>
      <c r="V1188" s="41">
        <f>IF(OR(Table1[[#This Row],[OvertimeHours]]="",Table1[[#This Row],[OvertimeHours]]=0),Table1[[#This Row],[Regular Hourly Wage]]*1.5,Table1[[#This Row],[OvertimeWages]]/Table1[[#This Row],[OvertimeHours]])</f>
        <v>0</v>
      </c>
      <c r="W1188" s="41">
        <f>IF(OR(Table1[[#This Row],[Holiday Hours]]="",Table1[[#This Row],[Holiday Hours]]=0),Table1[[#This Row],[Regular Hourly Wage]],Table1[[#This Row],[Holiday Wages]]/Table1[[#This Row],[Holiday Hours]])</f>
        <v>0</v>
      </c>
      <c r="X1188" s="41" t="str">
        <f>IF(Table1[[#This Row],[Regular Hourly Wage]]&lt;14.05,"$14.75",IF(Table1[[#This Row],[Regular Hourly Wage]]&lt;30,"5%","None"))</f>
        <v>$14.75</v>
      </c>
      <c r="Y1188" s="41">
        <f>IF(Table1[[#This Row],[Wage Category]]="5%",Table1[[#This Row],[Regular Hourly Wage]]*1.05,IF(Table1[[#This Row],[Wage Category]]="$14.75",14.75,Table1[[#This Row],[Regular Hourly Wage]]))</f>
        <v>14.75</v>
      </c>
      <c r="Z1188" s="41">
        <f>(1+IF(Table1[[#This Row],[Regular Hourly Wage]]=0,0.5,(Table1[[#This Row],[Overtime Hourly Wage]]-Table1[[#This Row],[Regular Hourly Wage]])/Table1[[#This Row],[Regular Hourly Wage]]))*Table1[[#This Row],[Regular Wage Cap]]</f>
        <v>22.125</v>
      </c>
      <c r="AA1188" s="41">
        <f>(1+IF(Table1[[#This Row],[Regular Hourly Wage]]=0,0,(Table1[[#This Row],[Holiday Hourly Wage]]-Table1[[#This Row],[Regular Hourly Wage]])/Table1[[#This Row],[Regular Hourly Wage]]))*Table1[[#This Row],[Regular Wage Cap]]</f>
        <v>14.75</v>
      </c>
      <c r="AB1188" s="41">
        <f>Table1[[#This Row],[Regular Hours3]]*Table1[[#This Row],[Regular Hourly Wage]]</f>
        <v>0</v>
      </c>
      <c r="AC1188" s="41">
        <f>Table1[[#This Row],[OvertimeHours5]]*Table1[[#This Row],[Overtime Hourly Wage]]</f>
        <v>0</v>
      </c>
      <c r="AD1188" s="41">
        <f>Table1[[#This Row],[Holiday Hours7]]*Table1[[#This Row],[Holiday Hourly Wage]]</f>
        <v>0</v>
      </c>
      <c r="AE1188" s="41">
        <f>SUM(Table1[[#This Row],[Regular10]:[Holiday12]])</f>
        <v>0</v>
      </c>
      <c r="AF1188" s="41">
        <f>Table1[[#This Row],[Regular Hours3]]*Table1[[#This Row],[Regular Wage Cap]]</f>
        <v>0</v>
      </c>
      <c r="AG1188" s="41">
        <f>Table1[[#This Row],[OvertimeHours5]]*Table1[[#This Row],[Overtime Wage Cap]]</f>
        <v>0</v>
      </c>
      <c r="AH1188" s="41">
        <f>Table1[[#This Row],[Holiday Hours7]]*Table1[[#This Row],[Holiday Wage Cap]]</f>
        <v>0</v>
      </c>
      <c r="AI1188" s="41">
        <f>SUM(Table1[[#This Row],[Regular]:[Holiday]])</f>
        <v>0</v>
      </c>
      <c r="AJ1188" s="41">
        <f>IF(Table1[[#This Row],[Total]]=0,0,Table1[[#This Row],[Total2]]-Table1[[#This Row],[Total]])</f>
        <v>0</v>
      </c>
      <c r="AK1188" s="41">
        <f>Table1[[#This Row],[Difference]]*Table1[[#This Row],[DDS Funding Percent]]</f>
        <v>0</v>
      </c>
      <c r="AL1188" s="41">
        <f>IF(Table1[[#This Row],[Regular Hourly Wage]]&lt;&gt;0,Table1[[#This Row],[Regular Wage Cap]]-Table1[[#This Row],[Regular Hourly Wage]],0)</f>
        <v>0</v>
      </c>
      <c r="AM1188" s="38"/>
      <c r="AN1188" s="41">
        <f>Table1[[#This Row],[Wage Difference]]*Table1[[#This Row],[Post Wage Increase Time Off Accruals (Hours)]]</f>
        <v>0</v>
      </c>
      <c r="AO1188" s="41">
        <f>Table1[[#This Row],[Min Wage Time Off Accrual Expense]]*Table1[[#This Row],[DDS Funding Percent]]</f>
        <v>0</v>
      </c>
      <c r="AP1188" s="1"/>
      <c r="AQ1188" s="18"/>
    </row>
    <row r="1189" spans="3:43" x14ac:dyDescent="0.25">
      <c r="C1189" s="58"/>
      <c r="D1189" s="57"/>
      <c r="K1189" s="41">
        <f>SUM(Table1[[#This Row],[Regular Wages]],Table1[[#This Row],[OvertimeWages]],Table1[[#This Row],[Holiday Wages]],Table1[[#This Row],[Incentive Payments]])</f>
        <v>0</v>
      </c>
      <c r="L1189" s="38"/>
      <c r="M1189" s="38"/>
      <c r="N1189" s="38"/>
      <c r="O1189" s="38"/>
      <c r="P1189" s="38"/>
      <c r="Q1189" s="38"/>
      <c r="R1189" s="38"/>
      <c r="S1189" s="41">
        <f>SUM(Table1[[#This Row],[Regular Wages2]],Table1[[#This Row],[OvertimeWages4]],Table1[[#This Row],[Holiday Wages6]],Table1[[#This Row],[Incentive Payments8]])</f>
        <v>0</v>
      </c>
      <c r="T1189" s="41">
        <f>SUM(Table1[[#This Row],[Total Pre Min Wage Wages]],Table1[[#This Row],[Total After Min Wage Wages]])</f>
        <v>0</v>
      </c>
      <c r="U1189" s="41">
        <f>IFERROR(IF(OR(Table1[[#This Row],[Regular Hours]]=0,Table1[[#This Row],[Regular Hours]]=""),VLOOKUP(Table1[[#This Row],[Position Title]],startingWages!$A$2:$D$200,2, FALSE),Table1[[#This Row],[Regular Wages]]/Table1[[#This Row],[Regular Hours]]),0)</f>
        <v>0</v>
      </c>
      <c r="V1189" s="41">
        <f>IF(OR(Table1[[#This Row],[OvertimeHours]]="",Table1[[#This Row],[OvertimeHours]]=0),Table1[[#This Row],[Regular Hourly Wage]]*1.5,Table1[[#This Row],[OvertimeWages]]/Table1[[#This Row],[OvertimeHours]])</f>
        <v>0</v>
      </c>
      <c r="W1189" s="41">
        <f>IF(OR(Table1[[#This Row],[Holiday Hours]]="",Table1[[#This Row],[Holiday Hours]]=0),Table1[[#This Row],[Regular Hourly Wage]],Table1[[#This Row],[Holiday Wages]]/Table1[[#This Row],[Holiday Hours]])</f>
        <v>0</v>
      </c>
      <c r="X1189" s="41" t="str">
        <f>IF(Table1[[#This Row],[Regular Hourly Wage]]&lt;14.05,"$14.75",IF(Table1[[#This Row],[Regular Hourly Wage]]&lt;30,"5%","None"))</f>
        <v>$14.75</v>
      </c>
      <c r="Y1189" s="41">
        <f>IF(Table1[[#This Row],[Wage Category]]="5%",Table1[[#This Row],[Regular Hourly Wage]]*1.05,IF(Table1[[#This Row],[Wage Category]]="$14.75",14.75,Table1[[#This Row],[Regular Hourly Wage]]))</f>
        <v>14.75</v>
      </c>
      <c r="Z1189" s="41">
        <f>(1+IF(Table1[[#This Row],[Regular Hourly Wage]]=0,0.5,(Table1[[#This Row],[Overtime Hourly Wage]]-Table1[[#This Row],[Regular Hourly Wage]])/Table1[[#This Row],[Regular Hourly Wage]]))*Table1[[#This Row],[Regular Wage Cap]]</f>
        <v>22.125</v>
      </c>
      <c r="AA1189" s="41">
        <f>(1+IF(Table1[[#This Row],[Regular Hourly Wage]]=0,0,(Table1[[#This Row],[Holiday Hourly Wage]]-Table1[[#This Row],[Regular Hourly Wage]])/Table1[[#This Row],[Regular Hourly Wage]]))*Table1[[#This Row],[Regular Wage Cap]]</f>
        <v>14.75</v>
      </c>
      <c r="AB1189" s="41">
        <f>Table1[[#This Row],[Regular Hours3]]*Table1[[#This Row],[Regular Hourly Wage]]</f>
        <v>0</v>
      </c>
      <c r="AC1189" s="41">
        <f>Table1[[#This Row],[OvertimeHours5]]*Table1[[#This Row],[Overtime Hourly Wage]]</f>
        <v>0</v>
      </c>
      <c r="AD1189" s="41">
        <f>Table1[[#This Row],[Holiday Hours7]]*Table1[[#This Row],[Holiday Hourly Wage]]</f>
        <v>0</v>
      </c>
      <c r="AE1189" s="41">
        <f>SUM(Table1[[#This Row],[Regular10]:[Holiday12]])</f>
        <v>0</v>
      </c>
      <c r="AF1189" s="41">
        <f>Table1[[#This Row],[Regular Hours3]]*Table1[[#This Row],[Regular Wage Cap]]</f>
        <v>0</v>
      </c>
      <c r="AG1189" s="41">
        <f>Table1[[#This Row],[OvertimeHours5]]*Table1[[#This Row],[Overtime Wage Cap]]</f>
        <v>0</v>
      </c>
      <c r="AH1189" s="41">
        <f>Table1[[#This Row],[Holiday Hours7]]*Table1[[#This Row],[Holiday Wage Cap]]</f>
        <v>0</v>
      </c>
      <c r="AI1189" s="41">
        <f>SUM(Table1[[#This Row],[Regular]:[Holiday]])</f>
        <v>0</v>
      </c>
      <c r="AJ1189" s="41">
        <f>IF(Table1[[#This Row],[Total]]=0,0,Table1[[#This Row],[Total2]]-Table1[[#This Row],[Total]])</f>
        <v>0</v>
      </c>
      <c r="AK1189" s="41">
        <f>Table1[[#This Row],[Difference]]*Table1[[#This Row],[DDS Funding Percent]]</f>
        <v>0</v>
      </c>
      <c r="AL1189" s="41">
        <f>IF(Table1[[#This Row],[Regular Hourly Wage]]&lt;&gt;0,Table1[[#This Row],[Regular Wage Cap]]-Table1[[#This Row],[Regular Hourly Wage]],0)</f>
        <v>0</v>
      </c>
      <c r="AM1189" s="38"/>
      <c r="AN1189" s="41">
        <f>Table1[[#This Row],[Wage Difference]]*Table1[[#This Row],[Post Wage Increase Time Off Accruals (Hours)]]</f>
        <v>0</v>
      </c>
      <c r="AO1189" s="41">
        <f>Table1[[#This Row],[Min Wage Time Off Accrual Expense]]*Table1[[#This Row],[DDS Funding Percent]]</f>
        <v>0</v>
      </c>
      <c r="AP1189" s="1"/>
      <c r="AQ1189" s="18"/>
    </row>
    <row r="1190" spans="3:43" x14ac:dyDescent="0.25">
      <c r="C1190" s="58"/>
      <c r="D1190" s="57"/>
      <c r="K1190" s="41">
        <f>SUM(Table1[[#This Row],[Regular Wages]],Table1[[#This Row],[OvertimeWages]],Table1[[#This Row],[Holiday Wages]],Table1[[#This Row],[Incentive Payments]])</f>
        <v>0</v>
      </c>
      <c r="L1190" s="38"/>
      <c r="M1190" s="38"/>
      <c r="N1190" s="38"/>
      <c r="O1190" s="38"/>
      <c r="P1190" s="38"/>
      <c r="Q1190" s="38"/>
      <c r="R1190" s="38"/>
      <c r="S1190" s="41">
        <f>SUM(Table1[[#This Row],[Regular Wages2]],Table1[[#This Row],[OvertimeWages4]],Table1[[#This Row],[Holiday Wages6]],Table1[[#This Row],[Incentive Payments8]])</f>
        <v>0</v>
      </c>
      <c r="T1190" s="41">
        <f>SUM(Table1[[#This Row],[Total Pre Min Wage Wages]],Table1[[#This Row],[Total After Min Wage Wages]])</f>
        <v>0</v>
      </c>
      <c r="U1190" s="41">
        <f>IFERROR(IF(OR(Table1[[#This Row],[Regular Hours]]=0,Table1[[#This Row],[Regular Hours]]=""),VLOOKUP(Table1[[#This Row],[Position Title]],startingWages!$A$2:$D$200,2, FALSE),Table1[[#This Row],[Regular Wages]]/Table1[[#This Row],[Regular Hours]]),0)</f>
        <v>0</v>
      </c>
      <c r="V1190" s="41">
        <f>IF(OR(Table1[[#This Row],[OvertimeHours]]="",Table1[[#This Row],[OvertimeHours]]=0),Table1[[#This Row],[Regular Hourly Wage]]*1.5,Table1[[#This Row],[OvertimeWages]]/Table1[[#This Row],[OvertimeHours]])</f>
        <v>0</v>
      </c>
      <c r="W1190" s="41">
        <f>IF(OR(Table1[[#This Row],[Holiday Hours]]="",Table1[[#This Row],[Holiday Hours]]=0),Table1[[#This Row],[Regular Hourly Wage]],Table1[[#This Row],[Holiday Wages]]/Table1[[#This Row],[Holiday Hours]])</f>
        <v>0</v>
      </c>
      <c r="X1190" s="41" t="str">
        <f>IF(Table1[[#This Row],[Regular Hourly Wage]]&lt;14.05,"$14.75",IF(Table1[[#This Row],[Regular Hourly Wage]]&lt;30,"5%","None"))</f>
        <v>$14.75</v>
      </c>
      <c r="Y1190" s="41">
        <f>IF(Table1[[#This Row],[Wage Category]]="5%",Table1[[#This Row],[Regular Hourly Wage]]*1.05,IF(Table1[[#This Row],[Wage Category]]="$14.75",14.75,Table1[[#This Row],[Regular Hourly Wage]]))</f>
        <v>14.75</v>
      </c>
      <c r="Z1190" s="41">
        <f>(1+IF(Table1[[#This Row],[Regular Hourly Wage]]=0,0.5,(Table1[[#This Row],[Overtime Hourly Wage]]-Table1[[#This Row],[Regular Hourly Wage]])/Table1[[#This Row],[Regular Hourly Wage]]))*Table1[[#This Row],[Regular Wage Cap]]</f>
        <v>22.125</v>
      </c>
      <c r="AA1190" s="41">
        <f>(1+IF(Table1[[#This Row],[Regular Hourly Wage]]=0,0,(Table1[[#This Row],[Holiday Hourly Wage]]-Table1[[#This Row],[Regular Hourly Wage]])/Table1[[#This Row],[Regular Hourly Wage]]))*Table1[[#This Row],[Regular Wage Cap]]</f>
        <v>14.75</v>
      </c>
      <c r="AB1190" s="41">
        <f>Table1[[#This Row],[Regular Hours3]]*Table1[[#This Row],[Regular Hourly Wage]]</f>
        <v>0</v>
      </c>
      <c r="AC1190" s="41">
        <f>Table1[[#This Row],[OvertimeHours5]]*Table1[[#This Row],[Overtime Hourly Wage]]</f>
        <v>0</v>
      </c>
      <c r="AD1190" s="41">
        <f>Table1[[#This Row],[Holiday Hours7]]*Table1[[#This Row],[Holiday Hourly Wage]]</f>
        <v>0</v>
      </c>
      <c r="AE1190" s="41">
        <f>SUM(Table1[[#This Row],[Regular10]:[Holiday12]])</f>
        <v>0</v>
      </c>
      <c r="AF1190" s="41">
        <f>Table1[[#This Row],[Regular Hours3]]*Table1[[#This Row],[Regular Wage Cap]]</f>
        <v>0</v>
      </c>
      <c r="AG1190" s="41">
        <f>Table1[[#This Row],[OvertimeHours5]]*Table1[[#This Row],[Overtime Wage Cap]]</f>
        <v>0</v>
      </c>
      <c r="AH1190" s="41">
        <f>Table1[[#This Row],[Holiday Hours7]]*Table1[[#This Row],[Holiday Wage Cap]]</f>
        <v>0</v>
      </c>
      <c r="AI1190" s="41">
        <f>SUM(Table1[[#This Row],[Regular]:[Holiday]])</f>
        <v>0</v>
      </c>
      <c r="AJ1190" s="41">
        <f>IF(Table1[[#This Row],[Total]]=0,0,Table1[[#This Row],[Total2]]-Table1[[#This Row],[Total]])</f>
        <v>0</v>
      </c>
      <c r="AK1190" s="41">
        <f>Table1[[#This Row],[Difference]]*Table1[[#This Row],[DDS Funding Percent]]</f>
        <v>0</v>
      </c>
      <c r="AL1190" s="41">
        <f>IF(Table1[[#This Row],[Regular Hourly Wage]]&lt;&gt;0,Table1[[#This Row],[Regular Wage Cap]]-Table1[[#This Row],[Regular Hourly Wage]],0)</f>
        <v>0</v>
      </c>
      <c r="AM1190" s="38"/>
      <c r="AN1190" s="41">
        <f>Table1[[#This Row],[Wage Difference]]*Table1[[#This Row],[Post Wage Increase Time Off Accruals (Hours)]]</f>
        <v>0</v>
      </c>
      <c r="AO1190" s="41">
        <f>Table1[[#This Row],[Min Wage Time Off Accrual Expense]]*Table1[[#This Row],[DDS Funding Percent]]</f>
        <v>0</v>
      </c>
      <c r="AP1190" s="1"/>
      <c r="AQ1190" s="18"/>
    </row>
    <row r="1191" spans="3:43" x14ac:dyDescent="0.25">
      <c r="C1191" s="58"/>
      <c r="D1191" s="57"/>
      <c r="K1191" s="41">
        <f>SUM(Table1[[#This Row],[Regular Wages]],Table1[[#This Row],[OvertimeWages]],Table1[[#This Row],[Holiday Wages]],Table1[[#This Row],[Incentive Payments]])</f>
        <v>0</v>
      </c>
      <c r="L1191" s="38"/>
      <c r="M1191" s="38"/>
      <c r="N1191" s="38"/>
      <c r="O1191" s="38"/>
      <c r="P1191" s="38"/>
      <c r="Q1191" s="38"/>
      <c r="R1191" s="38"/>
      <c r="S1191" s="41">
        <f>SUM(Table1[[#This Row],[Regular Wages2]],Table1[[#This Row],[OvertimeWages4]],Table1[[#This Row],[Holiday Wages6]],Table1[[#This Row],[Incentive Payments8]])</f>
        <v>0</v>
      </c>
      <c r="T1191" s="41">
        <f>SUM(Table1[[#This Row],[Total Pre Min Wage Wages]],Table1[[#This Row],[Total After Min Wage Wages]])</f>
        <v>0</v>
      </c>
      <c r="U1191" s="41">
        <f>IFERROR(IF(OR(Table1[[#This Row],[Regular Hours]]=0,Table1[[#This Row],[Regular Hours]]=""),VLOOKUP(Table1[[#This Row],[Position Title]],startingWages!$A$2:$D$200,2, FALSE),Table1[[#This Row],[Regular Wages]]/Table1[[#This Row],[Regular Hours]]),0)</f>
        <v>0</v>
      </c>
      <c r="V1191" s="41">
        <f>IF(OR(Table1[[#This Row],[OvertimeHours]]="",Table1[[#This Row],[OvertimeHours]]=0),Table1[[#This Row],[Regular Hourly Wage]]*1.5,Table1[[#This Row],[OvertimeWages]]/Table1[[#This Row],[OvertimeHours]])</f>
        <v>0</v>
      </c>
      <c r="W1191" s="41">
        <f>IF(OR(Table1[[#This Row],[Holiday Hours]]="",Table1[[#This Row],[Holiday Hours]]=0),Table1[[#This Row],[Regular Hourly Wage]],Table1[[#This Row],[Holiday Wages]]/Table1[[#This Row],[Holiday Hours]])</f>
        <v>0</v>
      </c>
      <c r="X1191" s="41" t="str">
        <f>IF(Table1[[#This Row],[Regular Hourly Wage]]&lt;14.05,"$14.75",IF(Table1[[#This Row],[Regular Hourly Wage]]&lt;30,"5%","None"))</f>
        <v>$14.75</v>
      </c>
      <c r="Y1191" s="41">
        <f>IF(Table1[[#This Row],[Wage Category]]="5%",Table1[[#This Row],[Regular Hourly Wage]]*1.05,IF(Table1[[#This Row],[Wage Category]]="$14.75",14.75,Table1[[#This Row],[Regular Hourly Wage]]))</f>
        <v>14.75</v>
      </c>
      <c r="Z1191" s="41">
        <f>(1+IF(Table1[[#This Row],[Regular Hourly Wage]]=0,0.5,(Table1[[#This Row],[Overtime Hourly Wage]]-Table1[[#This Row],[Regular Hourly Wage]])/Table1[[#This Row],[Regular Hourly Wage]]))*Table1[[#This Row],[Regular Wage Cap]]</f>
        <v>22.125</v>
      </c>
      <c r="AA1191" s="41">
        <f>(1+IF(Table1[[#This Row],[Regular Hourly Wage]]=0,0,(Table1[[#This Row],[Holiday Hourly Wage]]-Table1[[#This Row],[Regular Hourly Wage]])/Table1[[#This Row],[Regular Hourly Wage]]))*Table1[[#This Row],[Regular Wage Cap]]</f>
        <v>14.75</v>
      </c>
      <c r="AB1191" s="41">
        <f>Table1[[#This Row],[Regular Hours3]]*Table1[[#This Row],[Regular Hourly Wage]]</f>
        <v>0</v>
      </c>
      <c r="AC1191" s="41">
        <f>Table1[[#This Row],[OvertimeHours5]]*Table1[[#This Row],[Overtime Hourly Wage]]</f>
        <v>0</v>
      </c>
      <c r="AD1191" s="41">
        <f>Table1[[#This Row],[Holiday Hours7]]*Table1[[#This Row],[Holiday Hourly Wage]]</f>
        <v>0</v>
      </c>
      <c r="AE1191" s="41">
        <f>SUM(Table1[[#This Row],[Regular10]:[Holiday12]])</f>
        <v>0</v>
      </c>
      <c r="AF1191" s="41">
        <f>Table1[[#This Row],[Regular Hours3]]*Table1[[#This Row],[Regular Wage Cap]]</f>
        <v>0</v>
      </c>
      <c r="AG1191" s="41">
        <f>Table1[[#This Row],[OvertimeHours5]]*Table1[[#This Row],[Overtime Wage Cap]]</f>
        <v>0</v>
      </c>
      <c r="AH1191" s="41">
        <f>Table1[[#This Row],[Holiday Hours7]]*Table1[[#This Row],[Holiday Wage Cap]]</f>
        <v>0</v>
      </c>
      <c r="AI1191" s="41">
        <f>SUM(Table1[[#This Row],[Regular]:[Holiday]])</f>
        <v>0</v>
      </c>
      <c r="AJ1191" s="41">
        <f>IF(Table1[[#This Row],[Total]]=0,0,Table1[[#This Row],[Total2]]-Table1[[#This Row],[Total]])</f>
        <v>0</v>
      </c>
      <c r="AK1191" s="41">
        <f>Table1[[#This Row],[Difference]]*Table1[[#This Row],[DDS Funding Percent]]</f>
        <v>0</v>
      </c>
      <c r="AL1191" s="41">
        <f>IF(Table1[[#This Row],[Regular Hourly Wage]]&lt;&gt;0,Table1[[#This Row],[Regular Wage Cap]]-Table1[[#This Row],[Regular Hourly Wage]],0)</f>
        <v>0</v>
      </c>
      <c r="AM1191" s="38"/>
      <c r="AN1191" s="41">
        <f>Table1[[#This Row],[Wage Difference]]*Table1[[#This Row],[Post Wage Increase Time Off Accruals (Hours)]]</f>
        <v>0</v>
      </c>
      <c r="AO1191" s="41">
        <f>Table1[[#This Row],[Min Wage Time Off Accrual Expense]]*Table1[[#This Row],[DDS Funding Percent]]</f>
        <v>0</v>
      </c>
      <c r="AP1191" s="1"/>
      <c r="AQ1191" s="18"/>
    </row>
    <row r="1192" spans="3:43" x14ac:dyDescent="0.25">
      <c r="C1192" s="58"/>
      <c r="D1192" s="57"/>
      <c r="K1192" s="41">
        <f>SUM(Table1[[#This Row],[Regular Wages]],Table1[[#This Row],[OvertimeWages]],Table1[[#This Row],[Holiday Wages]],Table1[[#This Row],[Incentive Payments]])</f>
        <v>0</v>
      </c>
      <c r="L1192" s="38"/>
      <c r="M1192" s="38"/>
      <c r="N1192" s="38"/>
      <c r="O1192" s="38"/>
      <c r="P1192" s="38"/>
      <c r="Q1192" s="38"/>
      <c r="R1192" s="38"/>
      <c r="S1192" s="41">
        <f>SUM(Table1[[#This Row],[Regular Wages2]],Table1[[#This Row],[OvertimeWages4]],Table1[[#This Row],[Holiday Wages6]],Table1[[#This Row],[Incentive Payments8]])</f>
        <v>0</v>
      </c>
      <c r="T1192" s="41">
        <f>SUM(Table1[[#This Row],[Total Pre Min Wage Wages]],Table1[[#This Row],[Total After Min Wage Wages]])</f>
        <v>0</v>
      </c>
      <c r="U1192" s="41">
        <f>IFERROR(IF(OR(Table1[[#This Row],[Regular Hours]]=0,Table1[[#This Row],[Regular Hours]]=""),VLOOKUP(Table1[[#This Row],[Position Title]],startingWages!$A$2:$D$200,2, FALSE),Table1[[#This Row],[Regular Wages]]/Table1[[#This Row],[Regular Hours]]),0)</f>
        <v>0</v>
      </c>
      <c r="V1192" s="41">
        <f>IF(OR(Table1[[#This Row],[OvertimeHours]]="",Table1[[#This Row],[OvertimeHours]]=0),Table1[[#This Row],[Regular Hourly Wage]]*1.5,Table1[[#This Row],[OvertimeWages]]/Table1[[#This Row],[OvertimeHours]])</f>
        <v>0</v>
      </c>
      <c r="W1192" s="41">
        <f>IF(OR(Table1[[#This Row],[Holiday Hours]]="",Table1[[#This Row],[Holiday Hours]]=0),Table1[[#This Row],[Regular Hourly Wage]],Table1[[#This Row],[Holiday Wages]]/Table1[[#This Row],[Holiday Hours]])</f>
        <v>0</v>
      </c>
      <c r="X1192" s="41" t="str">
        <f>IF(Table1[[#This Row],[Regular Hourly Wage]]&lt;14.05,"$14.75",IF(Table1[[#This Row],[Regular Hourly Wage]]&lt;30,"5%","None"))</f>
        <v>$14.75</v>
      </c>
      <c r="Y1192" s="41">
        <f>IF(Table1[[#This Row],[Wage Category]]="5%",Table1[[#This Row],[Regular Hourly Wage]]*1.05,IF(Table1[[#This Row],[Wage Category]]="$14.75",14.75,Table1[[#This Row],[Regular Hourly Wage]]))</f>
        <v>14.75</v>
      </c>
      <c r="Z1192" s="41">
        <f>(1+IF(Table1[[#This Row],[Regular Hourly Wage]]=0,0.5,(Table1[[#This Row],[Overtime Hourly Wage]]-Table1[[#This Row],[Regular Hourly Wage]])/Table1[[#This Row],[Regular Hourly Wage]]))*Table1[[#This Row],[Regular Wage Cap]]</f>
        <v>22.125</v>
      </c>
      <c r="AA1192" s="41">
        <f>(1+IF(Table1[[#This Row],[Regular Hourly Wage]]=0,0,(Table1[[#This Row],[Holiday Hourly Wage]]-Table1[[#This Row],[Regular Hourly Wage]])/Table1[[#This Row],[Regular Hourly Wage]]))*Table1[[#This Row],[Regular Wage Cap]]</f>
        <v>14.75</v>
      </c>
      <c r="AB1192" s="41">
        <f>Table1[[#This Row],[Regular Hours3]]*Table1[[#This Row],[Regular Hourly Wage]]</f>
        <v>0</v>
      </c>
      <c r="AC1192" s="41">
        <f>Table1[[#This Row],[OvertimeHours5]]*Table1[[#This Row],[Overtime Hourly Wage]]</f>
        <v>0</v>
      </c>
      <c r="AD1192" s="41">
        <f>Table1[[#This Row],[Holiday Hours7]]*Table1[[#This Row],[Holiday Hourly Wage]]</f>
        <v>0</v>
      </c>
      <c r="AE1192" s="41">
        <f>SUM(Table1[[#This Row],[Regular10]:[Holiday12]])</f>
        <v>0</v>
      </c>
      <c r="AF1192" s="41">
        <f>Table1[[#This Row],[Regular Hours3]]*Table1[[#This Row],[Regular Wage Cap]]</f>
        <v>0</v>
      </c>
      <c r="AG1192" s="41">
        <f>Table1[[#This Row],[OvertimeHours5]]*Table1[[#This Row],[Overtime Wage Cap]]</f>
        <v>0</v>
      </c>
      <c r="AH1192" s="41">
        <f>Table1[[#This Row],[Holiday Hours7]]*Table1[[#This Row],[Holiday Wage Cap]]</f>
        <v>0</v>
      </c>
      <c r="AI1192" s="41">
        <f>SUM(Table1[[#This Row],[Regular]:[Holiday]])</f>
        <v>0</v>
      </c>
      <c r="AJ1192" s="41">
        <f>IF(Table1[[#This Row],[Total]]=0,0,Table1[[#This Row],[Total2]]-Table1[[#This Row],[Total]])</f>
        <v>0</v>
      </c>
      <c r="AK1192" s="41">
        <f>Table1[[#This Row],[Difference]]*Table1[[#This Row],[DDS Funding Percent]]</f>
        <v>0</v>
      </c>
      <c r="AL1192" s="41">
        <f>IF(Table1[[#This Row],[Regular Hourly Wage]]&lt;&gt;0,Table1[[#This Row],[Regular Wage Cap]]-Table1[[#This Row],[Regular Hourly Wage]],0)</f>
        <v>0</v>
      </c>
      <c r="AM1192" s="38"/>
      <c r="AN1192" s="41">
        <f>Table1[[#This Row],[Wage Difference]]*Table1[[#This Row],[Post Wage Increase Time Off Accruals (Hours)]]</f>
        <v>0</v>
      </c>
      <c r="AO1192" s="41">
        <f>Table1[[#This Row],[Min Wage Time Off Accrual Expense]]*Table1[[#This Row],[DDS Funding Percent]]</f>
        <v>0</v>
      </c>
      <c r="AP1192" s="1"/>
      <c r="AQ1192" s="18"/>
    </row>
    <row r="1193" spans="3:43" x14ac:dyDescent="0.25">
      <c r="C1193" s="58"/>
      <c r="D1193" s="57"/>
      <c r="K1193" s="41">
        <f>SUM(Table1[[#This Row],[Regular Wages]],Table1[[#This Row],[OvertimeWages]],Table1[[#This Row],[Holiday Wages]],Table1[[#This Row],[Incentive Payments]])</f>
        <v>0</v>
      </c>
      <c r="L1193" s="38"/>
      <c r="M1193" s="38"/>
      <c r="N1193" s="38"/>
      <c r="O1193" s="38"/>
      <c r="P1193" s="38"/>
      <c r="Q1193" s="38"/>
      <c r="R1193" s="38"/>
      <c r="S1193" s="41">
        <f>SUM(Table1[[#This Row],[Regular Wages2]],Table1[[#This Row],[OvertimeWages4]],Table1[[#This Row],[Holiday Wages6]],Table1[[#This Row],[Incentive Payments8]])</f>
        <v>0</v>
      </c>
      <c r="T1193" s="41">
        <f>SUM(Table1[[#This Row],[Total Pre Min Wage Wages]],Table1[[#This Row],[Total After Min Wage Wages]])</f>
        <v>0</v>
      </c>
      <c r="U1193" s="41">
        <f>IFERROR(IF(OR(Table1[[#This Row],[Regular Hours]]=0,Table1[[#This Row],[Regular Hours]]=""),VLOOKUP(Table1[[#This Row],[Position Title]],startingWages!$A$2:$D$200,2, FALSE),Table1[[#This Row],[Regular Wages]]/Table1[[#This Row],[Regular Hours]]),0)</f>
        <v>0</v>
      </c>
      <c r="V1193" s="41">
        <f>IF(OR(Table1[[#This Row],[OvertimeHours]]="",Table1[[#This Row],[OvertimeHours]]=0),Table1[[#This Row],[Regular Hourly Wage]]*1.5,Table1[[#This Row],[OvertimeWages]]/Table1[[#This Row],[OvertimeHours]])</f>
        <v>0</v>
      </c>
      <c r="W1193" s="41">
        <f>IF(OR(Table1[[#This Row],[Holiday Hours]]="",Table1[[#This Row],[Holiday Hours]]=0),Table1[[#This Row],[Regular Hourly Wage]],Table1[[#This Row],[Holiday Wages]]/Table1[[#This Row],[Holiday Hours]])</f>
        <v>0</v>
      </c>
      <c r="X1193" s="41" t="str">
        <f>IF(Table1[[#This Row],[Regular Hourly Wage]]&lt;14.05,"$14.75",IF(Table1[[#This Row],[Regular Hourly Wage]]&lt;30,"5%","None"))</f>
        <v>$14.75</v>
      </c>
      <c r="Y1193" s="41">
        <f>IF(Table1[[#This Row],[Wage Category]]="5%",Table1[[#This Row],[Regular Hourly Wage]]*1.05,IF(Table1[[#This Row],[Wage Category]]="$14.75",14.75,Table1[[#This Row],[Regular Hourly Wage]]))</f>
        <v>14.75</v>
      </c>
      <c r="Z1193" s="41">
        <f>(1+IF(Table1[[#This Row],[Regular Hourly Wage]]=0,0.5,(Table1[[#This Row],[Overtime Hourly Wage]]-Table1[[#This Row],[Regular Hourly Wage]])/Table1[[#This Row],[Regular Hourly Wage]]))*Table1[[#This Row],[Regular Wage Cap]]</f>
        <v>22.125</v>
      </c>
      <c r="AA1193" s="41">
        <f>(1+IF(Table1[[#This Row],[Regular Hourly Wage]]=0,0,(Table1[[#This Row],[Holiday Hourly Wage]]-Table1[[#This Row],[Regular Hourly Wage]])/Table1[[#This Row],[Regular Hourly Wage]]))*Table1[[#This Row],[Regular Wage Cap]]</f>
        <v>14.75</v>
      </c>
      <c r="AB1193" s="41">
        <f>Table1[[#This Row],[Regular Hours3]]*Table1[[#This Row],[Regular Hourly Wage]]</f>
        <v>0</v>
      </c>
      <c r="AC1193" s="41">
        <f>Table1[[#This Row],[OvertimeHours5]]*Table1[[#This Row],[Overtime Hourly Wage]]</f>
        <v>0</v>
      </c>
      <c r="AD1193" s="41">
        <f>Table1[[#This Row],[Holiday Hours7]]*Table1[[#This Row],[Holiday Hourly Wage]]</f>
        <v>0</v>
      </c>
      <c r="AE1193" s="41">
        <f>SUM(Table1[[#This Row],[Regular10]:[Holiday12]])</f>
        <v>0</v>
      </c>
      <c r="AF1193" s="41">
        <f>Table1[[#This Row],[Regular Hours3]]*Table1[[#This Row],[Regular Wage Cap]]</f>
        <v>0</v>
      </c>
      <c r="AG1193" s="41">
        <f>Table1[[#This Row],[OvertimeHours5]]*Table1[[#This Row],[Overtime Wage Cap]]</f>
        <v>0</v>
      </c>
      <c r="AH1193" s="41">
        <f>Table1[[#This Row],[Holiday Hours7]]*Table1[[#This Row],[Holiday Wage Cap]]</f>
        <v>0</v>
      </c>
      <c r="AI1193" s="41">
        <f>SUM(Table1[[#This Row],[Regular]:[Holiday]])</f>
        <v>0</v>
      </c>
      <c r="AJ1193" s="41">
        <f>IF(Table1[[#This Row],[Total]]=0,0,Table1[[#This Row],[Total2]]-Table1[[#This Row],[Total]])</f>
        <v>0</v>
      </c>
      <c r="AK1193" s="41">
        <f>Table1[[#This Row],[Difference]]*Table1[[#This Row],[DDS Funding Percent]]</f>
        <v>0</v>
      </c>
      <c r="AL1193" s="41">
        <f>IF(Table1[[#This Row],[Regular Hourly Wage]]&lt;&gt;0,Table1[[#This Row],[Regular Wage Cap]]-Table1[[#This Row],[Regular Hourly Wage]],0)</f>
        <v>0</v>
      </c>
      <c r="AM1193" s="38"/>
      <c r="AN1193" s="41">
        <f>Table1[[#This Row],[Wage Difference]]*Table1[[#This Row],[Post Wage Increase Time Off Accruals (Hours)]]</f>
        <v>0</v>
      </c>
      <c r="AO1193" s="41">
        <f>Table1[[#This Row],[Min Wage Time Off Accrual Expense]]*Table1[[#This Row],[DDS Funding Percent]]</f>
        <v>0</v>
      </c>
      <c r="AP1193" s="1"/>
      <c r="AQ1193" s="18"/>
    </row>
    <row r="1194" spans="3:43" x14ac:dyDescent="0.25">
      <c r="C1194" s="58"/>
      <c r="D1194" s="57"/>
      <c r="K1194" s="41">
        <f>SUM(Table1[[#This Row],[Regular Wages]],Table1[[#This Row],[OvertimeWages]],Table1[[#This Row],[Holiday Wages]],Table1[[#This Row],[Incentive Payments]])</f>
        <v>0</v>
      </c>
      <c r="L1194" s="38"/>
      <c r="M1194" s="38"/>
      <c r="N1194" s="38"/>
      <c r="O1194" s="38"/>
      <c r="P1194" s="38"/>
      <c r="Q1194" s="38"/>
      <c r="R1194" s="38"/>
      <c r="S1194" s="41">
        <f>SUM(Table1[[#This Row],[Regular Wages2]],Table1[[#This Row],[OvertimeWages4]],Table1[[#This Row],[Holiday Wages6]],Table1[[#This Row],[Incentive Payments8]])</f>
        <v>0</v>
      </c>
      <c r="T1194" s="41">
        <f>SUM(Table1[[#This Row],[Total Pre Min Wage Wages]],Table1[[#This Row],[Total After Min Wage Wages]])</f>
        <v>0</v>
      </c>
      <c r="U1194" s="41">
        <f>IFERROR(IF(OR(Table1[[#This Row],[Regular Hours]]=0,Table1[[#This Row],[Regular Hours]]=""),VLOOKUP(Table1[[#This Row],[Position Title]],startingWages!$A$2:$D$200,2, FALSE),Table1[[#This Row],[Regular Wages]]/Table1[[#This Row],[Regular Hours]]),0)</f>
        <v>0</v>
      </c>
      <c r="V1194" s="41">
        <f>IF(OR(Table1[[#This Row],[OvertimeHours]]="",Table1[[#This Row],[OvertimeHours]]=0),Table1[[#This Row],[Regular Hourly Wage]]*1.5,Table1[[#This Row],[OvertimeWages]]/Table1[[#This Row],[OvertimeHours]])</f>
        <v>0</v>
      </c>
      <c r="W1194" s="41">
        <f>IF(OR(Table1[[#This Row],[Holiday Hours]]="",Table1[[#This Row],[Holiday Hours]]=0),Table1[[#This Row],[Regular Hourly Wage]],Table1[[#This Row],[Holiday Wages]]/Table1[[#This Row],[Holiday Hours]])</f>
        <v>0</v>
      </c>
      <c r="X1194" s="41" t="str">
        <f>IF(Table1[[#This Row],[Regular Hourly Wage]]&lt;14.05,"$14.75",IF(Table1[[#This Row],[Regular Hourly Wage]]&lt;30,"5%","None"))</f>
        <v>$14.75</v>
      </c>
      <c r="Y1194" s="41">
        <f>IF(Table1[[#This Row],[Wage Category]]="5%",Table1[[#This Row],[Regular Hourly Wage]]*1.05,IF(Table1[[#This Row],[Wage Category]]="$14.75",14.75,Table1[[#This Row],[Regular Hourly Wage]]))</f>
        <v>14.75</v>
      </c>
      <c r="Z1194" s="41">
        <f>(1+IF(Table1[[#This Row],[Regular Hourly Wage]]=0,0.5,(Table1[[#This Row],[Overtime Hourly Wage]]-Table1[[#This Row],[Regular Hourly Wage]])/Table1[[#This Row],[Regular Hourly Wage]]))*Table1[[#This Row],[Regular Wage Cap]]</f>
        <v>22.125</v>
      </c>
      <c r="AA1194" s="41">
        <f>(1+IF(Table1[[#This Row],[Regular Hourly Wage]]=0,0,(Table1[[#This Row],[Holiday Hourly Wage]]-Table1[[#This Row],[Regular Hourly Wage]])/Table1[[#This Row],[Regular Hourly Wage]]))*Table1[[#This Row],[Regular Wage Cap]]</f>
        <v>14.75</v>
      </c>
      <c r="AB1194" s="41">
        <f>Table1[[#This Row],[Regular Hours3]]*Table1[[#This Row],[Regular Hourly Wage]]</f>
        <v>0</v>
      </c>
      <c r="AC1194" s="41">
        <f>Table1[[#This Row],[OvertimeHours5]]*Table1[[#This Row],[Overtime Hourly Wage]]</f>
        <v>0</v>
      </c>
      <c r="AD1194" s="41">
        <f>Table1[[#This Row],[Holiday Hours7]]*Table1[[#This Row],[Holiday Hourly Wage]]</f>
        <v>0</v>
      </c>
      <c r="AE1194" s="41">
        <f>SUM(Table1[[#This Row],[Regular10]:[Holiday12]])</f>
        <v>0</v>
      </c>
      <c r="AF1194" s="41">
        <f>Table1[[#This Row],[Regular Hours3]]*Table1[[#This Row],[Regular Wage Cap]]</f>
        <v>0</v>
      </c>
      <c r="AG1194" s="41">
        <f>Table1[[#This Row],[OvertimeHours5]]*Table1[[#This Row],[Overtime Wage Cap]]</f>
        <v>0</v>
      </c>
      <c r="AH1194" s="41">
        <f>Table1[[#This Row],[Holiday Hours7]]*Table1[[#This Row],[Holiday Wage Cap]]</f>
        <v>0</v>
      </c>
      <c r="AI1194" s="41">
        <f>SUM(Table1[[#This Row],[Regular]:[Holiday]])</f>
        <v>0</v>
      </c>
      <c r="AJ1194" s="41">
        <f>IF(Table1[[#This Row],[Total]]=0,0,Table1[[#This Row],[Total2]]-Table1[[#This Row],[Total]])</f>
        <v>0</v>
      </c>
      <c r="AK1194" s="41">
        <f>Table1[[#This Row],[Difference]]*Table1[[#This Row],[DDS Funding Percent]]</f>
        <v>0</v>
      </c>
      <c r="AL1194" s="41">
        <f>IF(Table1[[#This Row],[Regular Hourly Wage]]&lt;&gt;0,Table1[[#This Row],[Regular Wage Cap]]-Table1[[#This Row],[Regular Hourly Wage]],0)</f>
        <v>0</v>
      </c>
      <c r="AM1194" s="38"/>
      <c r="AN1194" s="41">
        <f>Table1[[#This Row],[Wage Difference]]*Table1[[#This Row],[Post Wage Increase Time Off Accruals (Hours)]]</f>
        <v>0</v>
      </c>
      <c r="AO1194" s="41">
        <f>Table1[[#This Row],[Min Wage Time Off Accrual Expense]]*Table1[[#This Row],[DDS Funding Percent]]</f>
        <v>0</v>
      </c>
      <c r="AP1194" s="1"/>
      <c r="AQ1194" s="18"/>
    </row>
    <row r="1195" spans="3:43" x14ac:dyDescent="0.25">
      <c r="C1195" s="58"/>
      <c r="D1195" s="57"/>
      <c r="K1195" s="41">
        <f>SUM(Table1[[#This Row],[Regular Wages]],Table1[[#This Row],[OvertimeWages]],Table1[[#This Row],[Holiday Wages]],Table1[[#This Row],[Incentive Payments]])</f>
        <v>0</v>
      </c>
      <c r="L1195" s="38"/>
      <c r="M1195" s="38"/>
      <c r="N1195" s="38"/>
      <c r="O1195" s="38"/>
      <c r="P1195" s="38"/>
      <c r="Q1195" s="38"/>
      <c r="R1195" s="38"/>
      <c r="S1195" s="41">
        <f>SUM(Table1[[#This Row],[Regular Wages2]],Table1[[#This Row],[OvertimeWages4]],Table1[[#This Row],[Holiday Wages6]],Table1[[#This Row],[Incentive Payments8]])</f>
        <v>0</v>
      </c>
      <c r="T1195" s="41">
        <f>SUM(Table1[[#This Row],[Total Pre Min Wage Wages]],Table1[[#This Row],[Total After Min Wage Wages]])</f>
        <v>0</v>
      </c>
      <c r="U1195" s="41">
        <f>IFERROR(IF(OR(Table1[[#This Row],[Regular Hours]]=0,Table1[[#This Row],[Regular Hours]]=""),VLOOKUP(Table1[[#This Row],[Position Title]],startingWages!$A$2:$D$200,2, FALSE),Table1[[#This Row],[Regular Wages]]/Table1[[#This Row],[Regular Hours]]),0)</f>
        <v>0</v>
      </c>
      <c r="V1195" s="41">
        <f>IF(OR(Table1[[#This Row],[OvertimeHours]]="",Table1[[#This Row],[OvertimeHours]]=0),Table1[[#This Row],[Regular Hourly Wage]]*1.5,Table1[[#This Row],[OvertimeWages]]/Table1[[#This Row],[OvertimeHours]])</f>
        <v>0</v>
      </c>
      <c r="W1195" s="41">
        <f>IF(OR(Table1[[#This Row],[Holiday Hours]]="",Table1[[#This Row],[Holiday Hours]]=0),Table1[[#This Row],[Regular Hourly Wage]],Table1[[#This Row],[Holiday Wages]]/Table1[[#This Row],[Holiday Hours]])</f>
        <v>0</v>
      </c>
      <c r="X1195" s="41" t="str">
        <f>IF(Table1[[#This Row],[Regular Hourly Wage]]&lt;14.05,"$14.75",IF(Table1[[#This Row],[Regular Hourly Wage]]&lt;30,"5%","None"))</f>
        <v>$14.75</v>
      </c>
      <c r="Y1195" s="41">
        <f>IF(Table1[[#This Row],[Wage Category]]="5%",Table1[[#This Row],[Regular Hourly Wage]]*1.05,IF(Table1[[#This Row],[Wage Category]]="$14.75",14.75,Table1[[#This Row],[Regular Hourly Wage]]))</f>
        <v>14.75</v>
      </c>
      <c r="Z1195" s="41">
        <f>(1+IF(Table1[[#This Row],[Regular Hourly Wage]]=0,0.5,(Table1[[#This Row],[Overtime Hourly Wage]]-Table1[[#This Row],[Regular Hourly Wage]])/Table1[[#This Row],[Regular Hourly Wage]]))*Table1[[#This Row],[Regular Wage Cap]]</f>
        <v>22.125</v>
      </c>
      <c r="AA1195" s="41">
        <f>(1+IF(Table1[[#This Row],[Regular Hourly Wage]]=0,0,(Table1[[#This Row],[Holiday Hourly Wage]]-Table1[[#This Row],[Regular Hourly Wage]])/Table1[[#This Row],[Regular Hourly Wage]]))*Table1[[#This Row],[Regular Wage Cap]]</f>
        <v>14.75</v>
      </c>
      <c r="AB1195" s="41">
        <f>Table1[[#This Row],[Regular Hours3]]*Table1[[#This Row],[Regular Hourly Wage]]</f>
        <v>0</v>
      </c>
      <c r="AC1195" s="41">
        <f>Table1[[#This Row],[OvertimeHours5]]*Table1[[#This Row],[Overtime Hourly Wage]]</f>
        <v>0</v>
      </c>
      <c r="AD1195" s="41">
        <f>Table1[[#This Row],[Holiday Hours7]]*Table1[[#This Row],[Holiday Hourly Wage]]</f>
        <v>0</v>
      </c>
      <c r="AE1195" s="41">
        <f>SUM(Table1[[#This Row],[Regular10]:[Holiday12]])</f>
        <v>0</v>
      </c>
      <c r="AF1195" s="41">
        <f>Table1[[#This Row],[Regular Hours3]]*Table1[[#This Row],[Regular Wage Cap]]</f>
        <v>0</v>
      </c>
      <c r="AG1195" s="41">
        <f>Table1[[#This Row],[OvertimeHours5]]*Table1[[#This Row],[Overtime Wage Cap]]</f>
        <v>0</v>
      </c>
      <c r="AH1195" s="41">
        <f>Table1[[#This Row],[Holiday Hours7]]*Table1[[#This Row],[Holiday Wage Cap]]</f>
        <v>0</v>
      </c>
      <c r="AI1195" s="41">
        <f>SUM(Table1[[#This Row],[Regular]:[Holiday]])</f>
        <v>0</v>
      </c>
      <c r="AJ1195" s="41">
        <f>IF(Table1[[#This Row],[Total]]=0,0,Table1[[#This Row],[Total2]]-Table1[[#This Row],[Total]])</f>
        <v>0</v>
      </c>
      <c r="AK1195" s="41">
        <f>Table1[[#This Row],[Difference]]*Table1[[#This Row],[DDS Funding Percent]]</f>
        <v>0</v>
      </c>
      <c r="AL1195" s="41">
        <f>IF(Table1[[#This Row],[Regular Hourly Wage]]&lt;&gt;0,Table1[[#This Row],[Regular Wage Cap]]-Table1[[#This Row],[Regular Hourly Wage]],0)</f>
        <v>0</v>
      </c>
      <c r="AM1195" s="38"/>
      <c r="AN1195" s="41">
        <f>Table1[[#This Row],[Wage Difference]]*Table1[[#This Row],[Post Wage Increase Time Off Accruals (Hours)]]</f>
        <v>0</v>
      </c>
      <c r="AO1195" s="41">
        <f>Table1[[#This Row],[Min Wage Time Off Accrual Expense]]*Table1[[#This Row],[DDS Funding Percent]]</f>
        <v>0</v>
      </c>
      <c r="AP1195" s="1"/>
      <c r="AQ1195" s="18"/>
    </row>
    <row r="1196" spans="3:43" x14ac:dyDescent="0.25">
      <c r="C1196" s="58"/>
      <c r="D1196" s="57"/>
      <c r="K1196" s="41">
        <f>SUM(Table1[[#This Row],[Regular Wages]],Table1[[#This Row],[OvertimeWages]],Table1[[#This Row],[Holiday Wages]],Table1[[#This Row],[Incentive Payments]])</f>
        <v>0</v>
      </c>
      <c r="L1196" s="38"/>
      <c r="M1196" s="38"/>
      <c r="N1196" s="38"/>
      <c r="O1196" s="38"/>
      <c r="P1196" s="38"/>
      <c r="Q1196" s="38"/>
      <c r="R1196" s="38"/>
      <c r="S1196" s="41">
        <f>SUM(Table1[[#This Row],[Regular Wages2]],Table1[[#This Row],[OvertimeWages4]],Table1[[#This Row],[Holiday Wages6]],Table1[[#This Row],[Incentive Payments8]])</f>
        <v>0</v>
      </c>
      <c r="T1196" s="41">
        <f>SUM(Table1[[#This Row],[Total Pre Min Wage Wages]],Table1[[#This Row],[Total After Min Wage Wages]])</f>
        <v>0</v>
      </c>
      <c r="U1196" s="41">
        <f>IFERROR(IF(OR(Table1[[#This Row],[Regular Hours]]=0,Table1[[#This Row],[Regular Hours]]=""),VLOOKUP(Table1[[#This Row],[Position Title]],startingWages!$A$2:$D$200,2, FALSE),Table1[[#This Row],[Regular Wages]]/Table1[[#This Row],[Regular Hours]]),0)</f>
        <v>0</v>
      </c>
      <c r="V1196" s="41">
        <f>IF(OR(Table1[[#This Row],[OvertimeHours]]="",Table1[[#This Row],[OvertimeHours]]=0),Table1[[#This Row],[Regular Hourly Wage]]*1.5,Table1[[#This Row],[OvertimeWages]]/Table1[[#This Row],[OvertimeHours]])</f>
        <v>0</v>
      </c>
      <c r="W1196" s="41">
        <f>IF(OR(Table1[[#This Row],[Holiday Hours]]="",Table1[[#This Row],[Holiday Hours]]=0),Table1[[#This Row],[Regular Hourly Wage]],Table1[[#This Row],[Holiday Wages]]/Table1[[#This Row],[Holiday Hours]])</f>
        <v>0</v>
      </c>
      <c r="X1196" s="41" t="str">
        <f>IF(Table1[[#This Row],[Regular Hourly Wage]]&lt;14.05,"$14.75",IF(Table1[[#This Row],[Regular Hourly Wage]]&lt;30,"5%","None"))</f>
        <v>$14.75</v>
      </c>
      <c r="Y1196" s="41">
        <f>IF(Table1[[#This Row],[Wage Category]]="5%",Table1[[#This Row],[Regular Hourly Wage]]*1.05,IF(Table1[[#This Row],[Wage Category]]="$14.75",14.75,Table1[[#This Row],[Regular Hourly Wage]]))</f>
        <v>14.75</v>
      </c>
      <c r="Z1196" s="41">
        <f>(1+IF(Table1[[#This Row],[Regular Hourly Wage]]=0,0.5,(Table1[[#This Row],[Overtime Hourly Wage]]-Table1[[#This Row],[Regular Hourly Wage]])/Table1[[#This Row],[Regular Hourly Wage]]))*Table1[[#This Row],[Regular Wage Cap]]</f>
        <v>22.125</v>
      </c>
      <c r="AA1196" s="41">
        <f>(1+IF(Table1[[#This Row],[Regular Hourly Wage]]=0,0,(Table1[[#This Row],[Holiday Hourly Wage]]-Table1[[#This Row],[Regular Hourly Wage]])/Table1[[#This Row],[Regular Hourly Wage]]))*Table1[[#This Row],[Regular Wage Cap]]</f>
        <v>14.75</v>
      </c>
      <c r="AB1196" s="41">
        <f>Table1[[#This Row],[Regular Hours3]]*Table1[[#This Row],[Regular Hourly Wage]]</f>
        <v>0</v>
      </c>
      <c r="AC1196" s="41">
        <f>Table1[[#This Row],[OvertimeHours5]]*Table1[[#This Row],[Overtime Hourly Wage]]</f>
        <v>0</v>
      </c>
      <c r="AD1196" s="41">
        <f>Table1[[#This Row],[Holiday Hours7]]*Table1[[#This Row],[Holiday Hourly Wage]]</f>
        <v>0</v>
      </c>
      <c r="AE1196" s="41">
        <f>SUM(Table1[[#This Row],[Regular10]:[Holiday12]])</f>
        <v>0</v>
      </c>
      <c r="AF1196" s="41">
        <f>Table1[[#This Row],[Regular Hours3]]*Table1[[#This Row],[Regular Wage Cap]]</f>
        <v>0</v>
      </c>
      <c r="AG1196" s="41">
        <f>Table1[[#This Row],[OvertimeHours5]]*Table1[[#This Row],[Overtime Wage Cap]]</f>
        <v>0</v>
      </c>
      <c r="AH1196" s="41">
        <f>Table1[[#This Row],[Holiday Hours7]]*Table1[[#This Row],[Holiday Wage Cap]]</f>
        <v>0</v>
      </c>
      <c r="AI1196" s="41">
        <f>SUM(Table1[[#This Row],[Regular]:[Holiday]])</f>
        <v>0</v>
      </c>
      <c r="AJ1196" s="41">
        <f>IF(Table1[[#This Row],[Total]]=0,0,Table1[[#This Row],[Total2]]-Table1[[#This Row],[Total]])</f>
        <v>0</v>
      </c>
      <c r="AK1196" s="41">
        <f>Table1[[#This Row],[Difference]]*Table1[[#This Row],[DDS Funding Percent]]</f>
        <v>0</v>
      </c>
      <c r="AL1196" s="41">
        <f>IF(Table1[[#This Row],[Regular Hourly Wage]]&lt;&gt;0,Table1[[#This Row],[Regular Wage Cap]]-Table1[[#This Row],[Regular Hourly Wage]],0)</f>
        <v>0</v>
      </c>
      <c r="AM1196" s="38"/>
      <c r="AN1196" s="41">
        <f>Table1[[#This Row],[Wage Difference]]*Table1[[#This Row],[Post Wage Increase Time Off Accruals (Hours)]]</f>
        <v>0</v>
      </c>
      <c r="AO1196" s="41">
        <f>Table1[[#This Row],[Min Wage Time Off Accrual Expense]]*Table1[[#This Row],[DDS Funding Percent]]</f>
        <v>0</v>
      </c>
      <c r="AP1196" s="1"/>
      <c r="AQ1196" s="18"/>
    </row>
    <row r="1197" spans="3:43" x14ac:dyDescent="0.25">
      <c r="C1197" s="58"/>
      <c r="D1197" s="57"/>
      <c r="K1197" s="41">
        <f>SUM(Table1[[#This Row],[Regular Wages]],Table1[[#This Row],[OvertimeWages]],Table1[[#This Row],[Holiday Wages]],Table1[[#This Row],[Incentive Payments]])</f>
        <v>0</v>
      </c>
      <c r="L1197" s="38"/>
      <c r="M1197" s="38"/>
      <c r="N1197" s="38"/>
      <c r="O1197" s="38"/>
      <c r="P1197" s="38"/>
      <c r="Q1197" s="38"/>
      <c r="R1197" s="38"/>
      <c r="S1197" s="41">
        <f>SUM(Table1[[#This Row],[Regular Wages2]],Table1[[#This Row],[OvertimeWages4]],Table1[[#This Row],[Holiday Wages6]],Table1[[#This Row],[Incentive Payments8]])</f>
        <v>0</v>
      </c>
      <c r="T1197" s="41">
        <f>SUM(Table1[[#This Row],[Total Pre Min Wage Wages]],Table1[[#This Row],[Total After Min Wage Wages]])</f>
        <v>0</v>
      </c>
      <c r="U1197" s="41">
        <f>IFERROR(IF(OR(Table1[[#This Row],[Regular Hours]]=0,Table1[[#This Row],[Regular Hours]]=""),VLOOKUP(Table1[[#This Row],[Position Title]],startingWages!$A$2:$D$200,2, FALSE),Table1[[#This Row],[Regular Wages]]/Table1[[#This Row],[Regular Hours]]),0)</f>
        <v>0</v>
      </c>
      <c r="V1197" s="41">
        <f>IF(OR(Table1[[#This Row],[OvertimeHours]]="",Table1[[#This Row],[OvertimeHours]]=0),Table1[[#This Row],[Regular Hourly Wage]]*1.5,Table1[[#This Row],[OvertimeWages]]/Table1[[#This Row],[OvertimeHours]])</f>
        <v>0</v>
      </c>
      <c r="W1197" s="41">
        <f>IF(OR(Table1[[#This Row],[Holiday Hours]]="",Table1[[#This Row],[Holiday Hours]]=0),Table1[[#This Row],[Regular Hourly Wage]],Table1[[#This Row],[Holiday Wages]]/Table1[[#This Row],[Holiday Hours]])</f>
        <v>0</v>
      </c>
      <c r="X1197" s="41" t="str">
        <f>IF(Table1[[#This Row],[Regular Hourly Wage]]&lt;14.05,"$14.75",IF(Table1[[#This Row],[Regular Hourly Wage]]&lt;30,"5%","None"))</f>
        <v>$14.75</v>
      </c>
      <c r="Y1197" s="41">
        <f>IF(Table1[[#This Row],[Wage Category]]="5%",Table1[[#This Row],[Regular Hourly Wage]]*1.05,IF(Table1[[#This Row],[Wage Category]]="$14.75",14.75,Table1[[#This Row],[Regular Hourly Wage]]))</f>
        <v>14.75</v>
      </c>
      <c r="Z1197" s="41">
        <f>(1+IF(Table1[[#This Row],[Regular Hourly Wage]]=0,0.5,(Table1[[#This Row],[Overtime Hourly Wage]]-Table1[[#This Row],[Regular Hourly Wage]])/Table1[[#This Row],[Regular Hourly Wage]]))*Table1[[#This Row],[Regular Wage Cap]]</f>
        <v>22.125</v>
      </c>
      <c r="AA1197" s="41">
        <f>(1+IF(Table1[[#This Row],[Regular Hourly Wage]]=0,0,(Table1[[#This Row],[Holiday Hourly Wage]]-Table1[[#This Row],[Regular Hourly Wage]])/Table1[[#This Row],[Regular Hourly Wage]]))*Table1[[#This Row],[Regular Wage Cap]]</f>
        <v>14.75</v>
      </c>
      <c r="AB1197" s="41">
        <f>Table1[[#This Row],[Regular Hours3]]*Table1[[#This Row],[Regular Hourly Wage]]</f>
        <v>0</v>
      </c>
      <c r="AC1197" s="41">
        <f>Table1[[#This Row],[OvertimeHours5]]*Table1[[#This Row],[Overtime Hourly Wage]]</f>
        <v>0</v>
      </c>
      <c r="AD1197" s="41">
        <f>Table1[[#This Row],[Holiday Hours7]]*Table1[[#This Row],[Holiday Hourly Wage]]</f>
        <v>0</v>
      </c>
      <c r="AE1197" s="41">
        <f>SUM(Table1[[#This Row],[Regular10]:[Holiday12]])</f>
        <v>0</v>
      </c>
      <c r="AF1197" s="41">
        <f>Table1[[#This Row],[Regular Hours3]]*Table1[[#This Row],[Regular Wage Cap]]</f>
        <v>0</v>
      </c>
      <c r="AG1197" s="41">
        <f>Table1[[#This Row],[OvertimeHours5]]*Table1[[#This Row],[Overtime Wage Cap]]</f>
        <v>0</v>
      </c>
      <c r="AH1197" s="41">
        <f>Table1[[#This Row],[Holiday Hours7]]*Table1[[#This Row],[Holiday Wage Cap]]</f>
        <v>0</v>
      </c>
      <c r="AI1197" s="41">
        <f>SUM(Table1[[#This Row],[Regular]:[Holiday]])</f>
        <v>0</v>
      </c>
      <c r="AJ1197" s="41">
        <f>IF(Table1[[#This Row],[Total]]=0,0,Table1[[#This Row],[Total2]]-Table1[[#This Row],[Total]])</f>
        <v>0</v>
      </c>
      <c r="AK1197" s="41">
        <f>Table1[[#This Row],[Difference]]*Table1[[#This Row],[DDS Funding Percent]]</f>
        <v>0</v>
      </c>
      <c r="AL1197" s="41">
        <f>IF(Table1[[#This Row],[Regular Hourly Wage]]&lt;&gt;0,Table1[[#This Row],[Regular Wage Cap]]-Table1[[#This Row],[Regular Hourly Wage]],0)</f>
        <v>0</v>
      </c>
      <c r="AM1197" s="38"/>
      <c r="AN1197" s="41">
        <f>Table1[[#This Row],[Wage Difference]]*Table1[[#This Row],[Post Wage Increase Time Off Accruals (Hours)]]</f>
        <v>0</v>
      </c>
      <c r="AO1197" s="41">
        <f>Table1[[#This Row],[Min Wage Time Off Accrual Expense]]*Table1[[#This Row],[DDS Funding Percent]]</f>
        <v>0</v>
      </c>
      <c r="AP1197" s="1"/>
      <c r="AQ1197" s="18"/>
    </row>
    <row r="1198" spans="3:43" x14ac:dyDescent="0.25">
      <c r="C1198" s="58"/>
      <c r="D1198" s="57"/>
      <c r="K1198" s="41">
        <f>SUM(Table1[[#This Row],[Regular Wages]],Table1[[#This Row],[OvertimeWages]],Table1[[#This Row],[Holiday Wages]],Table1[[#This Row],[Incentive Payments]])</f>
        <v>0</v>
      </c>
      <c r="L1198" s="38"/>
      <c r="M1198" s="38"/>
      <c r="N1198" s="38"/>
      <c r="O1198" s="38"/>
      <c r="P1198" s="38"/>
      <c r="Q1198" s="38"/>
      <c r="R1198" s="38"/>
      <c r="S1198" s="41">
        <f>SUM(Table1[[#This Row],[Regular Wages2]],Table1[[#This Row],[OvertimeWages4]],Table1[[#This Row],[Holiday Wages6]],Table1[[#This Row],[Incentive Payments8]])</f>
        <v>0</v>
      </c>
      <c r="T1198" s="41">
        <f>SUM(Table1[[#This Row],[Total Pre Min Wage Wages]],Table1[[#This Row],[Total After Min Wage Wages]])</f>
        <v>0</v>
      </c>
      <c r="U1198" s="41">
        <f>IFERROR(IF(OR(Table1[[#This Row],[Regular Hours]]=0,Table1[[#This Row],[Regular Hours]]=""),VLOOKUP(Table1[[#This Row],[Position Title]],startingWages!$A$2:$D$200,2, FALSE),Table1[[#This Row],[Regular Wages]]/Table1[[#This Row],[Regular Hours]]),0)</f>
        <v>0</v>
      </c>
      <c r="V1198" s="41">
        <f>IF(OR(Table1[[#This Row],[OvertimeHours]]="",Table1[[#This Row],[OvertimeHours]]=0),Table1[[#This Row],[Regular Hourly Wage]]*1.5,Table1[[#This Row],[OvertimeWages]]/Table1[[#This Row],[OvertimeHours]])</f>
        <v>0</v>
      </c>
      <c r="W1198" s="41">
        <f>IF(OR(Table1[[#This Row],[Holiday Hours]]="",Table1[[#This Row],[Holiday Hours]]=0),Table1[[#This Row],[Regular Hourly Wage]],Table1[[#This Row],[Holiday Wages]]/Table1[[#This Row],[Holiday Hours]])</f>
        <v>0</v>
      </c>
      <c r="X1198" s="41" t="str">
        <f>IF(Table1[[#This Row],[Regular Hourly Wage]]&lt;14.05,"$14.75",IF(Table1[[#This Row],[Regular Hourly Wage]]&lt;30,"5%","None"))</f>
        <v>$14.75</v>
      </c>
      <c r="Y1198" s="41">
        <f>IF(Table1[[#This Row],[Wage Category]]="5%",Table1[[#This Row],[Regular Hourly Wage]]*1.05,IF(Table1[[#This Row],[Wage Category]]="$14.75",14.75,Table1[[#This Row],[Regular Hourly Wage]]))</f>
        <v>14.75</v>
      </c>
      <c r="Z1198" s="41">
        <f>(1+IF(Table1[[#This Row],[Regular Hourly Wage]]=0,0.5,(Table1[[#This Row],[Overtime Hourly Wage]]-Table1[[#This Row],[Regular Hourly Wage]])/Table1[[#This Row],[Regular Hourly Wage]]))*Table1[[#This Row],[Regular Wage Cap]]</f>
        <v>22.125</v>
      </c>
      <c r="AA1198" s="41">
        <f>(1+IF(Table1[[#This Row],[Regular Hourly Wage]]=0,0,(Table1[[#This Row],[Holiday Hourly Wage]]-Table1[[#This Row],[Regular Hourly Wage]])/Table1[[#This Row],[Regular Hourly Wage]]))*Table1[[#This Row],[Regular Wage Cap]]</f>
        <v>14.75</v>
      </c>
      <c r="AB1198" s="41">
        <f>Table1[[#This Row],[Regular Hours3]]*Table1[[#This Row],[Regular Hourly Wage]]</f>
        <v>0</v>
      </c>
      <c r="AC1198" s="41">
        <f>Table1[[#This Row],[OvertimeHours5]]*Table1[[#This Row],[Overtime Hourly Wage]]</f>
        <v>0</v>
      </c>
      <c r="AD1198" s="41">
        <f>Table1[[#This Row],[Holiday Hours7]]*Table1[[#This Row],[Holiday Hourly Wage]]</f>
        <v>0</v>
      </c>
      <c r="AE1198" s="41">
        <f>SUM(Table1[[#This Row],[Regular10]:[Holiday12]])</f>
        <v>0</v>
      </c>
      <c r="AF1198" s="41">
        <f>Table1[[#This Row],[Regular Hours3]]*Table1[[#This Row],[Regular Wage Cap]]</f>
        <v>0</v>
      </c>
      <c r="AG1198" s="41">
        <f>Table1[[#This Row],[OvertimeHours5]]*Table1[[#This Row],[Overtime Wage Cap]]</f>
        <v>0</v>
      </c>
      <c r="AH1198" s="41">
        <f>Table1[[#This Row],[Holiday Hours7]]*Table1[[#This Row],[Holiday Wage Cap]]</f>
        <v>0</v>
      </c>
      <c r="AI1198" s="41">
        <f>SUM(Table1[[#This Row],[Regular]:[Holiday]])</f>
        <v>0</v>
      </c>
      <c r="AJ1198" s="41">
        <f>IF(Table1[[#This Row],[Total]]=0,0,Table1[[#This Row],[Total2]]-Table1[[#This Row],[Total]])</f>
        <v>0</v>
      </c>
      <c r="AK1198" s="41">
        <f>Table1[[#This Row],[Difference]]*Table1[[#This Row],[DDS Funding Percent]]</f>
        <v>0</v>
      </c>
      <c r="AL1198" s="41">
        <f>IF(Table1[[#This Row],[Regular Hourly Wage]]&lt;&gt;0,Table1[[#This Row],[Regular Wage Cap]]-Table1[[#This Row],[Regular Hourly Wage]],0)</f>
        <v>0</v>
      </c>
      <c r="AM1198" s="38"/>
      <c r="AN1198" s="41">
        <f>Table1[[#This Row],[Wage Difference]]*Table1[[#This Row],[Post Wage Increase Time Off Accruals (Hours)]]</f>
        <v>0</v>
      </c>
      <c r="AO1198" s="41">
        <f>Table1[[#This Row],[Min Wage Time Off Accrual Expense]]*Table1[[#This Row],[DDS Funding Percent]]</f>
        <v>0</v>
      </c>
      <c r="AP1198" s="1"/>
      <c r="AQ1198" s="18"/>
    </row>
    <row r="1199" spans="3:43" x14ac:dyDescent="0.25">
      <c r="C1199" s="58"/>
      <c r="D1199" s="57"/>
      <c r="K1199" s="41">
        <f>SUM(Table1[[#This Row],[Regular Wages]],Table1[[#This Row],[OvertimeWages]],Table1[[#This Row],[Holiday Wages]],Table1[[#This Row],[Incentive Payments]])</f>
        <v>0</v>
      </c>
      <c r="L1199" s="38"/>
      <c r="M1199" s="38"/>
      <c r="N1199" s="38"/>
      <c r="O1199" s="38"/>
      <c r="P1199" s="38"/>
      <c r="Q1199" s="38"/>
      <c r="R1199" s="38"/>
      <c r="S1199" s="41">
        <f>SUM(Table1[[#This Row],[Regular Wages2]],Table1[[#This Row],[OvertimeWages4]],Table1[[#This Row],[Holiday Wages6]],Table1[[#This Row],[Incentive Payments8]])</f>
        <v>0</v>
      </c>
      <c r="T1199" s="41">
        <f>SUM(Table1[[#This Row],[Total Pre Min Wage Wages]],Table1[[#This Row],[Total After Min Wage Wages]])</f>
        <v>0</v>
      </c>
      <c r="U1199" s="41">
        <f>IFERROR(IF(OR(Table1[[#This Row],[Regular Hours]]=0,Table1[[#This Row],[Regular Hours]]=""),VLOOKUP(Table1[[#This Row],[Position Title]],startingWages!$A$2:$D$200,2, FALSE),Table1[[#This Row],[Regular Wages]]/Table1[[#This Row],[Regular Hours]]),0)</f>
        <v>0</v>
      </c>
      <c r="V1199" s="41">
        <f>IF(OR(Table1[[#This Row],[OvertimeHours]]="",Table1[[#This Row],[OvertimeHours]]=0),Table1[[#This Row],[Regular Hourly Wage]]*1.5,Table1[[#This Row],[OvertimeWages]]/Table1[[#This Row],[OvertimeHours]])</f>
        <v>0</v>
      </c>
      <c r="W1199" s="41">
        <f>IF(OR(Table1[[#This Row],[Holiday Hours]]="",Table1[[#This Row],[Holiday Hours]]=0),Table1[[#This Row],[Regular Hourly Wage]],Table1[[#This Row],[Holiday Wages]]/Table1[[#This Row],[Holiday Hours]])</f>
        <v>0</v>
      </c>
      <c r="X1199" s="41" t="str">
        <f>IF(Table1[[#This Row],[Regular Hourly Wage]]&lt;14.05,"$14.75",IF(Table1[[#This Row],[Regular Hourly Wage]]&lt;30,"5%","None"))</f>
        <v>$14.75</v>
      </c>
      <c r="Y1199" s="41">
        <f>IF(Table1[[#This Row],[Wage Category]]="5%",Table1[[#This Row],[Regular Hourly Wage]]*1.05,IF(Table1[[#This Row],[Wage Category]]="$14.75",14.75,Table1[[#This Row],[Regular Hourly Wage]]))</f>
        <v>14.75</v>
      </c>
      <c r="Z1199" s="41">
        <f>(1+IF(Table1[[#This Row],[Regular Hourly Wage]]=0,0.5,(Table1[[#This Row],[Overtime Hourly Wage]]-Table1[[#This Row],[Regular Hourly Wage]])/Table1[[#This Row],[Regular Hourly Wage]]))*Table1[[#This Row],[Regular Wage Cap]]</f>
        <v>22.125</v>
      </c>
      <c r="AA1199" s="41">
        <f>(1+IF(Table1[[#This Row],[Regular Hourly Wage]]=0,0,(Table1[[#This Row],[Holiday Hourly Wage]]-Table1[[#This Row],[Regular Hourly Wage]])/Table1[[#This Row],[Regular Hourly Wage]]))*Table1[[#This Row],[Regular Wage Cap]]</f>
        <v>14.75</v>
      </c>
      <c r="AB1199" s="41">
        <f>Table1[[#This Row],[Regular Hours3]]*Table1[[#This Row],[Regular Hourly Wage]]</f>
        <v>0</v>
      </c>
      <c r="AC1199" s="41">
        <f>Table1[[#This Row],[OvertimeHours5]]*Table1[[#This Row],[Overtime Hourly Wage]]</f>
        <v>0</v>
      </c>
      <c r="AD1199" s="41">
        <f>Table1[[#This Row],[Holiday Hours7]]*Table1[[#This Row],[Holiday Hourly Wage]]</f>
        <v>0</v>
      </c>
      <c r="AE1199" s="41">
        <f>SUM(Table1[[#This Row],[Regular10]:[Holiday12]])</f>
        <v>0</v>
      </c>
      <c r="AF1199" s="41">
        <f>Table1[[#This Row],[Regular Hours3]]*Table1[[#This Row],[Regular Wage Cap]]</f>
        <v>0</v>
      </c>
      <c r="AG1199" s="41">
        <f>Table1[[#This Row],[OvertimeHours5]]*Table1[[#This Row],[Overtime Wage Cap]]</f>
        <v>0</v>
      </c>
      <c r="AH1199" s="41">
        <f>Table1[[#This Row],[Holiday Hours7]]*Table1[[#This Row],[Holiday Wage Cap]]</f>
        <v>0</v>
      </c>
      <c r="AI1199" s="41">
        <f>SUM(Table1[[#This Row],[Regular]:[Holiday]])</f>
        <v>0</v>
      </c>
      <c r="AJ1199" s="41">
        <f>IF(Table1[[#This Row],[Total]]=0,0,Table1[[#This Row],[Total2]]-Table1[[#This Row],[Total]])</f>
        <v>0</v>
      </c>
      <c r="AK1199" s="41">
        <f>Table1[[#This Row],[Difference]]*Table1[[#This Row],[DDS Funding Percent]]</f>
        <v>0</v>
      </c>
      <c r="AL1199" s="41">
        <f>IF(Table1[[#This Row],[Regular Hourly Wage]]&lt;&gt;0,Table1[[#This Row],[Regular Wage Cap]]-Table1[[#This Row],[Regular Hourly Wage]],0)</f>
        <v>0</v>
      </c>
      <c r="AM1199" s="38"/>
      <c r="AN1199" s="41">
        <f>Table1[[#This Row],[Wage Difference]]*Table1[[#This Row],[Post Wage Increase Time Off Accruals (Hours)]]</f>
        <v>0</v>
      </c>
      <c r="AO1199" s="41">
        <f>Table1[[#This Row],[Min Wage Time Off Accrual Expense]]*Table1[[#This Row],[DDS Funding Percent]]</f>
        <v>0</v>
      </c>
      <c r="AP1199" s="1"/>
      <c r="AQ1199" s="18"/>
    </row>
    <row r="1200" spans="3:43" x14ac:dyDescent="0.25">
      <c r="C1200" s="58"/>
      <c r="D1200" s="57"/>
      <c r="K1200" s="41">
        <f>SUM(Table1[[#This Row],[Regular Wages]],Table1[[#This Row],[OvertimeWages]],Table1[[#This Row],[Holiday Wages]],Table1[[#This Row],[Incentive Payments]])</f>
        <v>0</v>
      </c>
      <c r="L1200" s="38"/>
      <c r="M1200" s="38"/>
      <c r="N1200" s="38"/>
      <c r="O1200" s="38"/>
      <c r="P1200" s="38"/>
      <c r="Q1200" s="38"/>
      <c r="R1200" s="38"/>
      <c r="S1200" s="41">
        <f>SUM(Table1[[#This Row],[Regular Wages2]],Table1[[#This Row],[OvertimeWages4]],Table1[[#This Row],[Holiday Wages6]],Table1[[#This Row],[Incentive Payments8]])</f>
        <v>0</v>
      </c>
      <c r="T1200" s="41">
        <f>SUM(Table1[[#This Row],[Total Pre Min Wage Wages]],Table1[[#This Row],[Total After Min Wage Wages]])</f>
        <v>0</v>
      </c>
      <c r="U1200" s="41">
        <f>IFERROR(IF(OR(Table1[[#This Row],[Regular Hours]]=0,Table1[[#This Row],[Regular Hours]]=""),VLOOKUP(Table1[[#This Row],[Position Title]],startingWages!$A$2:$D$200,2, FALSE),Table1[[#This Row],[Regular Wages]]/Table1[[#This Row],[Regular Hours]]),0)</f>
        <v>0</v>
      </c>
      <c r="V1200" s="41">
        <f>IF(OR(Table1[[#This Row],[OvertimeHours]]="",Table1[[#This Row],[OvertimeHours]]=0),Table1[[#This Row],[Regular Hourly Wage]]*1.5,Table1[[#This Row],[OvertimeWages]]/Table1[[#This Row],[OvertimeHours]])</f>
        <v>0</v>
      </c>
      <c r="W1200" s="41">
        <f>IF(OR(Table1[[#This Row],[Holiday Hours]]="",Table1[[#This Row],[Holiday Hours]]=0),Table1[[#This Row],[Regular Hourly Wage]],Table1[[#This Row],[Holiday Wages]]/Table1[[#This Row],[Holiday Hours]])</f>
        <v>0</v>
      </c>
      <c r="X1200" s="41" t="str">
        <f>IF(Table1[[#This Row],[Regular Hourly Wage]]&lt;14.05,"$14.75",IF(Table1[[#This Row],[Regular Hourly Wage]]&lt;30,"5%","None"))</f>
        <v>$14.75</v>
      </c>
      <c r="Y1200" s="41">
        <f>IF(Table1[[#This Row],[Wage Category]]="5%",Table1[[#This Row],[Regular Hourly Wage]]*1.05,IF(Table1[[#This Row],[Wage Category]]="$14.75",14.75,Table1[[#This Row],[Regular Hourly Wage]]))</f>
        <v>14.75</v>
      </c>
      <c r="Z1200" s="41">
        <f>(1+IF(Table1[[#This Row],[Regular Hourly Wage]]=0,0.5,(Table1[[#This Row],[Overtime Hourly Wage]]-Table1[[#This Row],[Regular Hourly Wage]])/Table1[[#This Row],[Regular Hourly Wage]]))*Table1[[#This Row],[Regular Wage Cap]]</f>
        <v>22.125</v>
      </c>
      <c r="AA1200" s="41">
        <f>(1+IF(Table1[[#This Row],[Regular Hourly Wage]]=0,0,(Table1[[#This Row],[Holiday Hourly Wage]]-Table1[[#This Row],[Regular Hourly Wage]])/Table1[[#This Row],[Regular Hourly Wage]]))*Table1[[#This Row],[Regular Wage Cap]]</f>
        <v>14.75</v>
      </c>
      <c r="AB1200" s="41">
        <f>Table1[[#This Row],[Regular Hours3]]*Table1[[#This Row],[Regular Hourly Wage]]</f>
        <v>0</v>
      </c>
      <c r="AC1200" s="41">
        <f>Table1[[#This Row],[OvertimeHours5]]*Table1[[#This Row],[Overtime Hourly Wage]]</f>
        <v>0</v>
      </c>
      <c r="AD1200" s="41">
        <f>Table1[[#This Row],[Holiday Hours7]]*Table1[[#This Row],[Holiday Hourly Wage]]</f>
        <v>0</v>
      </c>
      <c r="AE1200" s="41">
        <f>SUM(Table1[[#This Row],[Regular10]:[Holiday12]])</f>
        <v>0</v>
      </c>
      <c r="AF1200" s="41">
        <f>Table1[[#This Row],[Regular Hours3]]*Table1[[#This Row],[Regular Wage Cap]]</f>
        <v>0</v>
      </c>
      <c r="AG1200" s="41">
        <f>Table1[[#This Row],[OvertimeHours5]]*Table1[[#This Row],[Overtime Wage Cap]]</f>
        <v>0</v>
      </c>
      <c r="AH1200" s="41">
        <f>Table1[[#This Row],[Holiday Hours7]]*Table1[[#This Row],[Holiday Wage Cap]]</f>
        <v>0</v>
      </c>
      <c r="AI1200" s="41">
        <f>SUM(Table1[[#This Row],[Regular]:[Holiday]])</f>
        <v>0</v>
      </c>
      <c r="AJ1200" s="41">
        <f>IF(Table1[[#This Row],[Total]]=0,0,Table1[[#This Row],[Total2]]-Table1[[#This Row],[Total]])</f>
        <v>0</v>
      </c>
      <c r="AK1200" s="41">
        <f>Table1[[#This Row],[Difference]]*Table1[[#This Row],[DDS Funding Percent]]</f>
        <v>0</v>
      </c>
      <c r="AL1200" s="41">
        <f>IF(Table1[[#This Row],[Regular Hourly Wage]]&lt;&gt;0,Table1[[#This Row],[Regular Wage Cap]]-Table1[[#This Row],[Regular Hourly Wage]],0)</f>
        <v>0</v>
      </c>
      <c r="AM1200" s="38"/>
      <c r="AN1200" s="41">
        <f>Table1[[#This Row],[Wage Difference]]*Table1[[#This Row],[Post Wage Increase Time Off Accruals (Hours)]]</f>
        <v>0</v>
      </c>
      <c r="AO1200" s="41">
        <f>Table1[[#This Row],[Min Wage Time Off Accrual Expense]]*Table1[[#This Row],[DDS Funding Percent]]</f>
        <v>0</v>
      </c>
      <c r="AP1200" s="1"/>
      <c r="AQ1200" s="18"/>
    </row>
    <row r="1201" spans="3:43" x14ac:dyDescent="0.25">
      <c r="C1201" s="58"/>
      <c r="D1201" s="57"/>
      <c r="K1201" s="41">
        <f>SUM(Table1[[#This Row],[Regular Wages]],Table1[[#This Row],[OvertimeWages]],Table1[[#This Row],[Holiday Wages]],Table1[[#This Row],[Incentive Payments]])</f>
        <v>0</v>
      </c>
      <c r="L1201" s="38"/>
      <c r="M1201" s="38"/>
      <c r="N1201" s="38"/>
      <c r="O1201" s="38"/>
      <c r="P1201" s="38"/>
      <c r="Q1201" s="38"/>
      <c r="R1201" s="38"/>
      <c r="S1201" s="41">
        <f>SUM(Table1[[#This Row],[Regular Wages2]],Table1[[#This Row],[OvertimeWages4]],Table1[[#This Row],[Holiday Wages6]],Table1[[#This Row],[Incentive Payments8]])</f>
        <v>0</v>
      </c>
      <c r="T1201" s="41">
        <f>SUM(Table1[[#This Row],[Total Pre Min Wage Wages]],Table1[[#This Row],[Total After Min Wage Wages]])</f>
        <v>0</v>
      </c>
      <c r="U1201" s="41">
        <f>IFERROR(IF(OR(Table1[[#This Row],[Regular Hours]]=0,Table1[[#This Row],[Regular Hours]]=""),VLOOKUP(Table1[[#This Row],[Position Title]],startingWages!$A$2:$D$200,2, FALSE),Table1[[#This Row],[Regular Wages]]/Table1[[#This Row],[Regular Hours]]),0)</f>
        <v>0</v>
      </c>
      <c r="V1201" s="41">
        <f>IF(OR(Table1[[#This Row],[OvertimeHours]]="",Table1[[#This Row],[OvertimeHours]]=0),Table1[[#This Row],[Regular Hourly Wage]]*1.5,Table1[[#This Row],[OvertimeWages]]/Table1[[#This Row],[OvertimeHours]])</f>
        <v>0</v>
      </c>
      <c r="W1201" s="41">
        <f>IF(OR(Table1[[#This Row],[Holiday Hours]]="",Table1[[#This Row],[Holiday Hours]]=0),Table1[[#This Row],[Regular Hourly Wage]],Table1[[#This Row],[Holiday Wages]]/Table1[[#This Row],[Holiday Hours]])</f>
        <v>0</v>
      </c>
      <c r="X1201" s="41" t="str">
        <f>IF(Table1[[#This Row],[Regular Hourly Wage]]&lt;14.05,"$14.75",IF(Table1[[#This Row],[Regular Hourly Wage]]&lt;30,"5%","None"))</f>
        <v>$14.75</v>
      </c>
      <c r="Y1201" s="41">
        <f>IF(Table1[[#This Row],[Wage Category]]="5%",Table1[[#This Row],[Regular Hourly Wage]]*1.05,IF(Table1[[#This Row],[Wage Category]]="$14.75",14.75,Table1[[#This Row],[Regular Hourly Wage]]))</f>
        <v>14.75</v>
      </c>
      <c r="Z1201" s="41">
        <f>(1+IF(Table1[[#This Row],[Regular Hourly Wage]]=0,0.5,(Table1[[#This Row],[Overtime Hourly Wage]]-Table1[[#This Row],[Regular Hourly Wage]])/Table1[[#This Row],[Regular Hourly Wage]]))*Table1[[#This Row],[Regular Wage Cap]]</f>
        <v>22.125</v>
      </c>
      <c r="AA1201" s="41">
        <f>(1+IF(Table1[[#This Row],[Regular Hourly Wage]]=0,0,(Table1[[#This Row],[Holiday Hourly Wage]]-Table1[[#This Row],[Regular Hourly Wage]])/Table1[[#This Row],[Regular Hourly Wage]]))*Table1[[#This Row],[Regular Wage Cap]]</f>
        <v>14.75</v>
      </c>
      <c r="AB1201" s="41">
        <f>Table1[[#This Row],[Regular Hours3]]*Table1[[#This Row],[Regular Hourly Wage]]</f>
        <v>0</v>
      </c>
      <c r="AC1201" s="41">
        <f>Table1[[#This Row],[OvertimeHours5]]*Table1[[#This Row],[Overtime Hourly Wage]]</f>
        <v>0</v>
      </c>
      <c r="AD1201" s="41">
        <f>Table1[[#This Row],[Holiday Hours7]]*Table1[[#This Row],[Holiday Hourly Wage]]</f>
        <v>0</v>
      </c>
      <c r="AE1201" s="41">
        <f>SUM(Table1[[#This Row],[Regular10]:[Holiday12]])</f>
        <v>0</v>
      </c>
      <c r="AF1201" s="41">
        <f>Table1[[#This Row],[Regular Hours3]]*Table1[[#This Row],[Regular Wage Cap]]</f>
        <v>0</v>
      </c>
      <c r="AG1201" s="41">
        <f>Table1[[#This Row],[OvertimeHours5]]*Table1[[#This Row],[Overtime Wage Cap]]</f>
        <v>0</v>
      </c>
      <c r="AH1201" s="41">
        <f>Table1[[#This Row],[Holiday Hours7]]*Table1[[#This Row],[Holiday Wage Cap]]</f>
        <v>0</v>
      </c>
      <c r="AI1201" s="41">
        <f>SUM(Table1[[#This Row],[Regular]:[Holiday]])</f>
        <v>0</v>
      </c>
      <c r="AJ1201" s="41">
        <f>IF(Table1[[#This Row],[Total]]=0,0,Table1[[#This Row],[Total2]]-Table1[[#This Row],[Total]])</f>
        <v>0</v>
      </c>
      <c r="AK1201" s="41">
        <f>Table1[[#This Row],[Difference]]*Table1[[#This Row],[DDS Funding Percent]]</f>
        <v>0</v>
      </c>
      <c r="AL1201" s="41">
        <f>IF(Table1[[#This Row],[Regular Hourly Wage]]&lt;&gt;0,Table1[[#This Row],[Regular Wage Cap]]-Table1[[#This Row],[Regular Hourly Wage]],0)</f>
        <v>0</v>
      </c>
      <c r="AM1201" s="38"/>
      <c r="AN1201" s="41">
        <f>Table1[[#This Row],[Wage Difference]]*Table1[[#This Row],[Post Wage Increase Time Off Accruals (Hours)]]</f>
        <v>0</v>
      </c>
      <c r="AO1201" s="41">
        <f>Table1[[#This Row],[Min Wage Time Off Accrual Expense]]*Table1[[#This Row],[DDS Funding Percent]]</f>
        <v>0</v>
      </c>
      <c r="AP1201" s="1"/>
      <c r="AQ1201" s="18"/>
    </row>
    <row r="1202" spans="3:43" x14ac:dyDescent="0.25">
      <c r="C1202" s="58"/>
      <c r="D1202" s="57"/>
      <c r="K1202" s="41">
        <f>SUM(Table1[[#This Row],[Regular Wages]],Table1[[#This Row],[OvertimeWages]],Table1[[#This Row],[Holiday Wages]],Table1[[#This Row],[Incentive Payments]])</f>
        <v>0</v>
      </c>
      <c r="L1202" s="38"/>
      <c r="M1202" s="38"/>
      <c r="N1202" s="38"/>
      <c r="O1202" s="38"/>
      <c r="P1202" s="38"/>
      <c r="Q1202" s="38"/>
      <c r="R1202" s="38"/>
      <c r="S1202" s="41">
        <f>SUM(Table1[[#This Row],[Regular Wages2]],Table1[[#This Row],[OvertimeWages4]],Table1[[#This Row],[Holiday Wages6]],Table1[[#This Row],[Incentive Payments8]])</f>
        <v>0</v>
      </c>
      <c r="T1202" s="41">
        <f>SUM(Table1[[#This Row],[Total Pre Min Wage Wages]],Table1[[#This Row],[Total After Min Wage Wages]])</f>
        <v>0</v>
      </c>
      <c r="U1202" s="41">
        <f>IFERROR(IF(OR(Table1[[#This Row],[Regular Hours]]=0,Table1[[#This Row],[Regular Hours]]=""),VLOOKUP(Table1[[#This Row],[Position Title]],startingWages!$A$2:$D$200,2, FALSE),Table1[[#This Row],[Regular Wages]]/Table1[[#This Row],[Regular Hours]]),0)</f>
        <v>0</v>
      </c>
      <c r="V1202" s="41">
        <f>IF(OR(Table1[[#This Row],[OvertimeHours]]="",Table1[[#This Row],[OvertimeHours]]=0),Table1[[#This Row],[Regular Hourly Wage]]*1.5,Table1[[#This Row],[OvertimeWages]]/Table1[[#This Row],[OvertimeHours]])</f>
        <v>0</v>
      </c>
      <c r="W1202" s="41">
        <f>IF(OR(Table1[[#This Row],[Holiday Hours]]="",Table1[[#This Row],[Holiday Hours]]=0),Table1[[#This Row],[Regular Hourly Wage]],Table1[[#This Row],[Holiday Wages]]/Table1[[#This Row],[Holiday Hours]])</f>
        <v>0</v>
      </c>
      <c r="X1202" s="41" t="str">
        <f>IF(Table1[[#This Row],[Regular Hourly Wage]]&lt;14.05,"$14.75",IF(Table1[[#This Row],[Regular Hourly Wage]]&lt;30,"5%","None"))</f>
        <v>$14.75</v>
      </c>
      <c r="Y1202" s="41">
        <f>IF(Table1[[#This Row],[Wage Category]]="5%",Table1[[#This Row],[Regular Hourly Wage]]*1.05,IF(Table1[[#This Row],[Wage Category]]="$14.75",14.75,Table1[[#This Row],[Regular Hourly Wage]]))</f>
        <v>14.75</v>
      </c>
      <c r="Z1202" s="41">
        <f>(1+IF(Table1[[#This Row],[Regular Hourly Wage]]=0,0.5,(Table1[[#This Row],[Overtime Hourly Wage]]-Table1[[#This Row],[Regular Hourly Wage]])/Table1[[#This Row],[Regular Hourly Wage]]))*Table1[[#This Row],[Regular Wage Cap]]</f>
        <v>22.125</v>
      </c>
      <c r="AA1202" s="41">
        <f>(1+IF(Table1[[#This Row],[Regular Hourly Wage]]=0,0,(Table1[[#This Row],[Holiday Hourly Wage]]-Table1[[#This Row],[Regular Hourly Wage]])/Table1[[#This Row],[Regular Hourly Wage]]))*Table1[[#This Row],[Regular Wage Cap]]</f>
        <v>14.75</v>
      </c>
      <c r="AB1202" s="41">
        <f>Table1[[#This Row],[Regular Hours3]]*Table1[[#This Row],[Regular Hourly Wage]]</f>
        <v>0</v>
      </c>
      <c r="AC1202" s="41">
        <f>Table1[[#This Row],[OvertimeHours5]]*Table1[[#This Row],[Overtime Hourly Wage]]</f>
        <v>0</v>
      </c>
      <c r="AD1202" s="41">
        <f>Table1[[#This Row],[Holiday Hours7]]*Table1[[#This Row],[Holiday Hourly Wage]]</f>
        <v>0</v>
      </c>
      <c r="AE1202" s="41">
        <f>SUM(Table1[[#This Row],[Regular10]:[Holiday12]])</f>
        <v>0</v>
      </c>
      <c r="AF1202" s="41">
        <f>Table1[[#This Row],[Regular Hours3]]*Table1[[#This Row],[Regular Wage Cap]]</f>
        <v>0</v>
      </c>
      <c r="AG1202" s="41">
        <f>Table1[[#This Row],[OvertimeHours5]]*Table1[[#This Row],[Overtime Wage Cap]]</f>
        <v>0</v>
      </c>
      <c r="AH1202" s="41">
        <f>Table1[[#This Row],[Holiday Hours7]]*Table1[[#This Row],[Holiday Wage Cap]]</f>
        <v>0</v>
      </c>
      <c r="AI1202" s="41">
        <f>SUM(Table1[[#This Row],[Regular]:[Holiday]])</f>
        <v>0</v>
      </c>
      <c r="AJ1202" s="41">
        <f>IF(Table1[[#This Row],[Total]]=0,0,Table1[[#This Row],[Total2]]-Table1[[#This Row],[Total]])</f>
        <v>0</v>
      </c>
      <c r="AK1202" s="41">
        <f>Table1[[#This Row],[Difference]]*Table1[[#This Row],[DDS Funding Percent]]</f>
        <v>0</v>
      </c>
      <c r="AL1202" s="41">
        <f>IF(Table1[[#This Row],[Regular Hourly Wage]]&lt;&gt;0,Table1[[#This Row],[Regular Wage Cap]]-Table1[[#This Row],[Regular Hourly Wage]],0)</f>
        <v>0</v>
      </c>
      <c r="AM1202" s="38"/>
      <c r="AN1202" s="41">
        <f>Table1[[#This Row],[Wage Difference]]*Table1[[#This Row],[Post Wage Increase Time Off Accruals (Hours)]]</f>
        <v>0</v>
      </c>
      <c r="AO1202" s="41">
        <f>Table1[[#This Row],[Min Wage Time Off Accrual Expense]]*Table1[[#This Row],[DDS Funding Percent]]</f>
        <v>0</v>
      </c>
      <c r="AP1202" s="1"/>
      <c r="AQ1202" s="18"/>
    </row>
    <row r="1203" spans="3:43" x14ac:dyDescent="0.25">
      <c r="C1203" s="58"/>
      <c r="D1203" s="57"/>
      <c r="K1203" s="41">
        <f>SUM(Table1[[#This Row],[Regular Wages]],Table1[[#This Row],[OvertimeWages]],Table1[[#This Row],[Holiday Wages]],Table1[[#This Row],[Incentive Payments]])</f>
        <v>0</v>
      </c>
      <c r="L1203" s="38"/>
      <c r="M1203" s="38"/>
      <c r="N1203" s="38"/>
      <c r="O1203" s="38"/>
      <c r="P1203" s="38"/>
      <c r="Q1203" s="38"/>
      <c r="R1203" s="38"/>
      <c r="S1203" s="41">
        <f>SUM(Table1[[#This Row],[Regular Wages2]],Table1[[#This Row],[OvertimeWages4]],Table1[[#This Row],[Holiday Wages6]],Table1[[#This Row],[Incentive Payments8]])</f>
        <v>0</v>
      </c>
      <c r="T1203" s="41">
        <f>SUM(Table1[[#This Row],[Total Pre Min Wage Wages]],Table1[[#This Row],[Total After Min Wage Wages]])</f>
        <v>0</v>
      </c>
      <c r="U1203" s="41">
        <f>IFERROR(IF(OR(Table1[[#This Row],[Regular Hours]]=0,Table1[[#This Row],[Regular Hours]]=""),VLOOKUP(Table1[[#This Row],[Position Title]],startingWages!$A$2:$D$200,2, FALSE),Table1[[#This Row],[Regular Wages]]/Table1[[#This Row],[Regular Hours]]),0)</f>
        <v>0</v>
      </c>
      <c r="V1203" s="41">
        <f>IF(OR(Table1[[#This Row],[OvertimeHours]]="",Table1[[#This Row],[OvertimeHours]]=0),Table1[[#This Row],[Regular Hourly Wage]]*1.5,Table1[[#This Row],[OvertimeWages]]/Table1[[#This Row],[OvertimeHours]])</f>
        <v>0</v>
      </c>
      <c r="W1203" s="41">
        <f>IF(OR(Table1[[#This Row],[Holiday Hours]]="",Table1[[#This Row],[Holiday Hours]]=0),Table1[[#This Row],[Regular Hourly Wage]],Table1[[#This Row],[Holiday Wages]]/Table1[[#This Row],[Holiday Hours]])</f>
        <v>0</v>
      </c>
      <c r="X1203" s="41" t="str">
        <f>IF(Table1[[#This Row],[Regular Hourly Wage]]&lt;14.05,"$14.75",IF(Table1[[#This Row],[Regular Hourly Wage]]&lt;30,"5%","None"))</f>
        <v>$14.75</v>
      </c>
      <c r="Y1203" s="41">
        <f>IF(Table1[[#This Row],[Wage Category]]="5%",Table1[[#This Row],[Regular Hourly Wage]]*1.05,IF(Table1[[#This Row],[Wage Category]]="$14.75",14.75,Table1[[#This Row],[Regular Hourly Wage]]))</f>
        <v>14.75</v>
      </c>
      <c r="Z1203" s="41">
        <f>(1+IF(Table1[[#This Row],[Regular Hourly Wage]]=0,0.5,(Table1[[#This Row],[Overtime Hourly Wage]]-Table1[[#This Row],[Regular Hourly Wage]])/Table1[[#This Row],[Regular Hourly Wage]]))*Table1[[#This Row],[Regular Wage Cap]]</f>
        <v>22.125</v>
      </c>
      <c r="AA1203" s="41">
        <f>(1+IF(Table1[[#This Row],[Regular Hourly Wage]]=0,0,(Table1[[#This Row],[Holiday Hourly Wage]]-Table1[[#This Row],[Regular Hourly Wage]])/Table1[[#This Row],[Regular Hourly Wage]]))*Table1[[#This Row],[Regular Wage Cap]]</f>
        <v>14.75</v>
      </c>
      <c r="AB1203" s="41">
        <f>Table1[[#This Row],[Regular Hours3]]*Table1[[#This Row],[Regular Hourly Wage]]</f>
        <v>0</v>
      </c>
      <c r="AC1203" s="41">
        <f>Table1[[#This Row],[OvertimeHours5]]*Table1[[#This Row],[Overtime Hourly Wage]]</f>
        <v>0</v>
      </c>
      <c r="AD1203" s="41">
        <f>Table1[[#This Row],[Holiday Hours7]]*Table1[[#This Row],[Holiday Hourly Wage]]</f>
        <v>0</v>
      </c>
      <c r="AE1203" s="41">
        <f>SUM(Table1[[#This Row],[Regular10]:[Holiday12]])</f>
        <v>0</v>
      </c>
      <c r="AF1203" s="41">
        <f>Table1[[#This Row],[Regular Hours3]]*Table1[[#This Row],[Regular Wage Cap]]</f>
        <v>0</v>
      </c>
      <c r="AG1203" s="41">
        <f>Table1[[#This Row],[OvertimeHours5]]*Table1[[#This Row],[Overtime Wage Cap]]</f>
        <v>0</v>
      </c>
      <c r="AH1203" s="41">
        <f>Table1[[#This Row],[Holiday Hours7]]*Table1[[#This Row],[Holiday Wage Cap]]</f>
        <v>0</v>
      </c>
      <c r="AI1203" s="41">
        <f>SUM(Table1[[#This Row],[Regular]:[Holiday]])</f>
        <v>0</v>
      </c>
      <c r="AJ1203" s="41">
        <f>IF(Table1[[#This Row],[Total]]=0,0,Table1[[#This Row],[Total2]]-Table1[[#This Row],[Total]])</f>
        <v>0</v>
      </c>
      <c r="AK1203" s="41">
        <f>Table1[[#This Row],[Difference]]*Table1[[#This Row],[DDS Funding Percent]]</f>
        <v>0</v>
      </c>
      <c r="AL1203" s="41">
        <f>IF(Table1[[#This Row],[Regular Hourly Wage]]&lt;&gt;0,Table1[[#This Row],[Regular Wage Cap]]-Table1[[#This Row],[Regular Hourly Wage]],0)</f>
        <v>0</v>
      </c>
      <c r="AM1203" s="38"/>
      <c r="AN1203" s="41">
        <f>Table1[[#This Row],[Wage Difference]]*Table1[[#This Row],[Post Wage Increase Time Off Accruals (Hours)]]</f>
        <v>0</v>
      </c>
      <c r="AO1203" s="41">
        <f>Table1[[#This Row],[Min Wage Time Off Accrual Expense]]*Table1[[#This Row],[DDS Funding Percent]]</f>
        <v>0</v>
      </c>
      <c r="AP1203" s="1"/>
      <c r="AQ1203" s="18"/>
    </row>
    <row r="1204" spans="3:43" x14ac:dyDescent="0.25">
      <c r="C1204" s="58"/>
      <c r="D1204" s="57"/>
      <c r="K1204" s="41">
        <f>SUM(Table1[[#This Row],[Regular Wages]],Table1[[#This Row],[OvertimeWages]],Table1[[#This Row],[Holiday Wages]],Table1[[#This Row],[Incentive Payments]])</f>
        <v>0</v>
      </c>
      <c r="L1204" s="38"/>
      <c r="M1204" s="38"/>
      <c r="N1204" s="38"/>
      <c r="O1204" s="38"/>
      <c r="P1204" s="38"/>
      <c r="Q1204" s="38"/>
      <c r="R1204" s="38"/>
      <c r="S1204" s="41">
        <f>SUM(Table1[[#This Row],[Regular Wages2]],Table1[[#This Row],[OvertimeWages4]],Table1[[#This Row],[Holiday Wages6]],Table1[[#This Row],[Incentive Payments8]])</f>
        <v>0</v>
      </c>
      <c r="T1204" s="41">
        <f>SUM(Table1[[#This Row],[Total Pre Min Wage Wages]],Table1[[#This Row],[Total After Min Wage Wages]])</f>
        <v>0</v>
      </c>
      <c r="U1204" s="41">
        <f>IFERROR(IF(OR(Table1[[#This Row],[Regular Hours]]=0,Table1[[#This Row],[Regular Hours]]=""),VLOOKUP(Table1[[#This Row],[Position Title]],startingWages!$A$2:$D$200,2, FALSE),Table1[[#This Row],[Regular Wages]]/Table1[[#This Row],[Regular Hours]]),0)</f>
        <v>0</v>
      </c>
      <c r="V1204" s="41">
        <f>IF(OR(Table1[[#This Row],[OvertimeHours]]="",Table1[[#This Row],[OvertimeHours]]=0),Table1[[#This Row],[Regular Hourly Wage]]*1.5,Table1[[#This Row],[OvertimeWages]]/Table1[[#This Row],[OvertimeHours]])</f>
        <v>0</v>
      </c>
      <c r="W1204" s="41">
        <f>IF(OR(Table1[[#This Row],[Holiday Hours]]="",Table1[[#This Row],[Holiday Hours]]=0),Table1[[#This Row],[Regular Hourly Wage]],Table1[[#This Row],[Holiday Wages]]/Table1[[#This Row],[Holiday Hours]])</f>
        <v>0</v>
      </c>
      <c r="X1204" s="41" t="str">
        <f>IF(Table1[[#This Row],[Regular Hourly Wage]]&lt;14.05,"$14.75",IF(Table1[[#This Row],[Regular Hourly Wage]]&lt;30,"5%","None"))</f>
        <v>$14.75</v>
      </c>
      <c r="Y1204" s="41">
        <f>IF(Table1[[#This Row],[Wage Category]]="5%",Table1[[#This Row],[Regular Hourly Wage]]*1.05,IF(Table1[[#This Row],[Wage Category]]="$14.75",14.75,Table1[[#This Row],[Regular Hourly Wage]]))</f>
        <v>14.75</v>
      </c>
      <c r="Z1204" s="41">
        <f>(1+IF(Table1[[#This Row],[Regular Hourly Wage]]=0,0.5,(Table1[[#This Row],[Overtime Hourly Wage]]-Table1[[#This Row],[Regular Hourly Wage]])/Table1[[#This Row],[Regular Hourly Wage]]))*Table1[[#This Row],[Regular Wage Cap]]</f>
        <v>22.125</v>
      </c>
      <c r="AA1204" s="41">
        <f>(1+IF(Table1[[#This Row],[Regular Hourly Wage]]=0,0,(Table1[[#This Row],[Holiday Hourly Wage]]-Table1[[#This Row],[Regular Hourly Wage]])/Table1[[#This Row],[Regular Hourly Wage]]))*Table1[[#This Row],[Regular Wage Cap]]</f>
        <v>14.75</v>
      </c>
      <c r="AB1204" s="41">
        <f>Table1[[#This Row],[Regular Hours3]]*Table1[[#This Row],[Regular Hourly Wage]]</f>
        <v>0</v>
      </c>
      <c r="AC1204" s="41">
        <f>Table1[[#This Row],[OvertimeHours5]]*Table1[[#This Row],[Overtime Hourly Wage]]</f>
        <v>0</v>
      </c>
      <c r="AD1204" s="41">
        <f>Table1[[#This Row],[Holiday Hours7]]*Table1[[#This Row],[Holiday Hourly Wage]]</f>
        <v>0</v>
      </c>
      <c r="AE1204" s="41">
        <f>SUM(Table1[[#This Row],[Regular10]:[Holiday12]])</f>
        <v>0</v>
      </c>
      <c r="AF1204" s="41">
        <f>Table1[[#This Row],[Regular Hours3]]*Table1[[#This Row],[Regular Wage Cap]]</f>
        <v>0</v>
      </c>
      <c r="AG1204" s="41">
        <f>Table1[[#This Row],[OvertimeHours5]]*Table1[[#This Row],[Overtime Wage Cap]]</f>
        <v>0</v>
      </c>
      <c r="AH1204" s="41">
        <f>Table1[[#This Row],[Holiday Hours7]]*Table1[[#This Row],[Holiday Wage Cap]]</f>
        <v>0</v>
      </c>
      <c r="AI1204" s="41">
        <f>SUM(Table1[[#This Row],[Regular]:[Holiday]])</f>
        <v>0</v>
      </c>
      <c r="AJ1204" s="41">
        <f>IF(Table1[[#This Row],[Total]]=0,0,Table1[[#This Row],[Total2]]-Table1[[#This Row],[Total]])</f>
        <v>0</v>
      </c>
      <c r="AK1204" s="41">
        <f>Table1[[#This Row],[Difference]]*Table1[[#This Row],[DDS Funding Percent]]</f>
        <v>0</v>
      </c>
      <c r="AL1204" s="41">
        <f>IF(Table1[[#This Row],[Regular Hourly Wage]]&lt;&gt;0,Table1[[#This Row],[Regular Wage Cap]]-Table1[[#This Row],[Regular Hourly Wage]],0)</f>
        <v>0</v>
      </c>
      <c r="AM1204" s="38"/>
      <c r="AN1204" s="41">
        <f>Table1[[#This Row],[Wage Difference]]*Table1[[#This Row],[Post Wage Increase Time Off Accruals (Hours)]]</f>
        <v>0</v>
      </c>
      <c r="AO1204" s="41">
        <f>Table1[[#This Row],[Min Wage Time Off Accrual Expense]]*Table1[[#This Row],[DDS Funding Percent]]</f>
        <v>0</v>
      </c>
      <c r="AP1204" s="1"/>
      <c r="AQ1204" s="18"/>
    </row>
    <row r="1205" spans="3:43" x14ac:dyDescent="0.25">
      <c r="C1205" s="58"/>
      <c r="D1205" s="57"/>
      <c r="K1205" s="41">
        <f>SUM(Table1[[#This Row],[Regular Wages]],Table1[[#This Row],[OvertimeWages]],Table1[[#This Row],[Holiday Wages]],Table1[[#This Row],[Incentive Payments]])</f>
        <v>0</v>
      </c>
      <c r="L1205" s="38"/>
      <c r="M1205" s="38"/>
      <c r="N1205" s="38"/>
      <c r="O1205" s="38"/>
      <c r="P1205" s="38"/>
      <c r="Q1205" s="38"/>
      <c r="R1205" s="38"/>
      <c r="S1205" s="41">
        <f>SUM(Table1[[#This Row],[Regular Wages2]],Table1[[#This Row],[OvertimeWages4]],Table1[[#This Row],[Holiday Wages6]],Table1[[#This Row],[Incentive Payments8]])</f>
        <v>0</v>
      </c>
      <c r="T1205" s="41">
        <f>SUM(Table1[[#This Row],[Total Pre Min Wage Wages]],Table1[[#This Row],[Total After Min Wage Wages]])</f>
        <v>0</v>
      </c>
      <c r="U1205" s="41">
        <f>IFERROR(IF(OR(Table1[[#This Row],[Regular Hours]]=0,Table1[[#This Row],[Regular Hours]]=""),VLOOKUP(Table1[[#This Row],[Position Title]],startingWages!$A$2:$D$200,2, FALSE),Table1[[#This Row],[Regular Wages]]/Table1[[#This Row],[Regular Hours]]),0)</f>
        <v>0</v>
      </c>
      <c r="V1205" s="41">
        <f>IF(OR(Table1[[#This Row],[OvertimeHours]]="",Table1[[#This Row],[OvertimeHours]]=0),Table1[[#This Row],[Regular Hourly Wage]]*1.5,Table1[[#This Row],[OvertimeWages]]/Table1[[#This Row],[OvertimeHours]])</f>
        <v>0</v>
      </c>
      <c r="W1205" s="41">
        <f>IF(OR(Table1[[#This Row],[Holiday Hours]]="",Table1[[#This Row],[Holiday Hours]]=0),Table1[[#This Row],[Regular Hourly Wage]],Table1[[#This Row],[Holiday Wages]]/Table1[[#This Row],[Holiday Hours]])</f>
        <v>0</v>
      </c>
      <c r="X1205" s="41" t="str">
        <f>IF(Table1[[#This Row],[Regular Hourly Wage]]&lt;14.05,"$14.75",IF(Table1[[#This Row],[Regular Hourly Wage]]&lt;30,"5%","None"))</f>
        <v>$14.75</v>
      </c>
      <c r="Y1205" s="41">
        <f>IF(Table1[[#This Row],[Wage Category]]="5%",Table1[[#This Row],[Regular Hourly Wage]]*1.05,IF(Table1[[#This Row],[Wage Category]]="$14.75",14.75,Table1[[#This Row],[Regular Hourly Wage]]))</f>
        <v>14.75</v>
      </c>
      <c r="Z1205" s="41">
        <f>(1+IF(Table1[[#This Row],[Regular Hourly Wage]]=0,0.5,(Table1[[#This Row],[Overtime Hourly Wage]]-Table1[[#This Row],[Regular Hourly Wage]])/Table1[[#This Row],[Regular Hourly Wage]]))*Table1[[#This Row],[Regular Wage Cap]]</f>
        <v>22.125</v>
      </c>
      <c r="AA1205" s="41">
        <f>(1+IF(Table1[[#This Row],[Regular Hourly Wage]]=0,0,(Table1[[#This Row],[Holiday Hourly Wage]]-Table1[[#This Row],[Regular Hourly Wage]])/Table1[[#This Row],[Regular Hourly Wage]]))*Table1[[#This Row],[Regular Wage Cap]]</f>
        <v>14.75</v>
      </c>
      <c r="AB1205" s="41">
        <f>Table1[[#This Row],[Regular Hours3]]*Table1[[#This Row],[Regular Hourly Wage]]</f>
        <v>0</v>
      </c>
      <c r="AC1205" s="41">
        <f>Table1[[#This Row],[OvertimeHours5]]*Table1[[#This Row],[Overtime Hourly Wage]]</f>
        <v>0</v>
      </c>
      <c r="AD1205" s="41">
        <f>Table1[[#This Row],[Holiday Hours7]]*Table1[[#This Row],[Holiday Hourly Wage]]</f>
        <v>0</v>
      </c>
      <c r="AE1205" s="41">
        <f>SUM(Table1[[#This Row],[Regular10]:[Holiday12]])</f>
        <v>0</v>
      </c>
      <c r="AF1205" s="41">
        <f>Table1[[#This Row],[Regular Hours3]]*Table1[[#This Row],[Regular Wage Cap]]</f>
        <v>0</v>
      </c>
      <c r="AG1205" s="41">
        <f>Table1[[#This Row],[OvertimeHours5]]*Table1[[#This Row],[Overtime Wage Cap]]</f>
        <v>0</v>
      </c>
      <c r="AH1205" s="41">
        <f>Table1[[#This Row],[Holiday Hours7]]*Table1[[#This Row],[Holiday Wage Cap]]</f>
        <v>0</v>
      </c>
      <c r="AI1205" s="41">
        <f>SUM(Table1[[#This Row],[Regular]:[Holiday]])</f>
        <v>0</v>
      </c>
      <c r="AJ1205" s="41">
        <f>IF(Table1[[#This Row],[Total]]=0,0,Table1[[#This Row],[Total2]]-Table1[[#This Row],[Total]])</f>
        <v>0</v>
      </c>
      <c r="AK1205" s="41">
        <f>Table1[[#This Row],[Difference]]*Table1[[#This Row],[DDS Funding Percent]]</f>
        <v>0</v>
      </c>
      <c r="AL1205" s="41">
        <f>IF(Table1[[#This Row],[Regular Hourly Wage]]&lt;&gt;0,Table1[[#This Row],[Regular Wage Cap]]-Table1[[#This Row],[Regular Hourly Wage]],0)</f>
        <v>0</v>
      </c>
      <c r="AM1205" s="38"/>
      <c r="AN1205" s="41">
        <f>Table1[[#This Row],[Wage Difference]]*Table1[[#This Row],[Post Wage Increase Time Off Accruals (Hours)]]</f>
        <v>0</v>
      </c>
      <c r="AO1205" s="41">
        <f>Table1[[#This Row],[Min Wage Time Off Accrual Expense]]*Table1[[#This Row],[DDS Funding Percent]]</f>
        <v>0</v>
      </c>
      <c r="AP1205" s="1"/>
      <c r="AQ1205" s="18"/>
    </row>
    <row r="1206" spans="3:43" x14ac:dyDescent="0.25">
      <c r="C1206" s="58"/>
      <c r="D1206" s="57"/>
      <c r="K1206" s="41">
        <f>SUM(Table1[[#This Row],[Regular Wages]],Table1[[#This Row],[OvertimeWages]],Table1[[#This Row],[Holiday Wages]],Table1[[#This Row],[Incentive Payments]])</f>
        <v>0</v>
      </c>
      <c r="L1206" s="38"/>
      <c r="M1206" s="38"/>
      <c r="N1206" s="38"/>
      <c r="O1206" s="38"/>
      <c r="P1206" s="38"/>
      <c r="Q1206" s="38"/>
      <c r="R1206" s="38"/>
      <c r="S1206" s="41">
        <f>SUM(Table1[[#This Row],[Regular Wages2]],Table1[[#This Row],[OvertimeWages4]],Table1[[#This Row],[Holiday Wages6]],Table1[[#This Row],[Incentive Payments8]])</f>
        <v>0</v>
      </c>
      <c r="T1206" s="41">
        <f>SUM(Table1[[#This Row],[Total Pre Min Wage Wages]],Table1[[#This Row],[Total After Min Wage Wages]])</f>
        <v>0</v>
      </c>
      <c r="U1206" s="41">
        <f>IFERROR(IF(OR(Table1[[#This Row],[Regular Hours]]=0,Table1[[#This Row],[Regular Hours]]=""),VLOOKUP(Table1[[#This Row],[Position Title]],startingWages!$A$2:$D$200,2, FALSE),Table1[[#This Row],[Regular Wages]]/Table1[[#This Row],[Regular Hours]]),0)</f>
        <v>0</v>
      </c>
      <c r="V1206" s="41">
        <f>IF(OR(Table1[[#This Row],[OvertimeHours]]="",Table1[[#This Row],[OvertimeHours]]=0),Table1[[#This Row],[Regular Hourly Wage]]*1.5,Table1[[#This Row],[OvertimeWages]]/Table1[[#This Row],[OvertimeHours]])</f>
        <v>0</v>
      </c>
      <c r="W1206" s="41">
        <f>IF(OR(Table1[[#This Row],[Holiday Hours]]="",Table1[[#This Row],[Holiday Hours]]=0),Table1[[#This Row],[Regular Hourly Wage]],Table1[[#This Row],[Holiday Wages]]/Table1[[#This Row],[Holiday Hours]])</f>
        <v>0</v>
      </c>
      <c r="X1206" s="41" t="str">
        <f>IF(Table1[[#This Row],[Regular Hourly Wage]]&lt;14.05,"$14.75",IF(Table1[[#This Row],[Regular Hourly Wage]]&lt;30,"5%","None"))</f>
        <v>$14.75</v>
      </c>
      <c r="Y1206" s="41">
        <f>IF(Table1[[#This Row],[Wage Category]]="5%",Table1[[#This Row],[Regular Hourly Wage]]*1.05,IF(Table1[[#This Row],[Wage Category]]="$14.75",14.75,Table1[[#This Row],[Regular Hourly Wage]]))</f>
        <v>14.75</v>
      </c>
      <c r="Z1206" s="41">
        <f>(1+IF(Table1[[#This Row],[Regular Hourly Wage]]=0,0.5,(Table1[[#This Row],[Overtime Hourly Wage]]-Table1[[#This Row],[Regular Hourly Wage]])/Table1[[#This Row],[Regular Hourly Wage]]))*Table1[[#This Row],[Regular Wage Cap]]</f>
        <v>22.125</v>
      </c>
      <c r="AA1206" s="41">
        <f>(1+IF(Table1[[#This Row],[Regular Hourly Wage]]=0,0,(Table1[[#This Row],[Holiday Hourly Wage]]-Table1[[#This Row],[Regular Hourly Wage]])/Table1[[#This Row],[Regular Hourly Wage]]))*Table1[[#This Row],[Regular Wage Cap]]</f>
        <v>14.75</v>
      </c>
      <c r="AB1206" s="41">
        <f>Table1[[#This Row],[Regular Hours3]]*Table1[[#This Row],[Regular Hourly Wage]]</f>
        <v>0</v>
      </c>
      <c r="AC1206" s="41">
        <f>Table1[[#This Row],[OvertimeHours5]]*Table1[[#This Row],[Overtime Hourly Wage]]</f>
        <v>0</v>
      </c>
      <c r="AD1206" s="41">
        <f>Table1[[#This Row],[Holiday Hours7]]*Table1[[#This Row],[Holiday Hourly Wage]]</f>
        <v>0</v>
      </c>
      <c r="AE1206" s="41">
        <f>SUM(Table1[[#This Row],[Regular10]:[Holiday12]])</f>
        <v>0</v>
      </c>
      <c r="AF1206" s="41">
        <f>Table1[[#This Row],[Regular Hours3]]*Table1[[#This Row],[Regular Wage Cap]]</f>
        <v>0</v>
      </c>
      <c r="AG1206" s="41">
        <f>Table1[[#This Row],[OvertimeHours5]]*Table1[[#This Row],[Overtime Wage Cap]]</f>
        <v>0</v>
      </c>
      <c r="AH1206" s="41">
        <f>Table1[[#This Row],[Holiday Hours7]]*Table1[[#This Row],[Holiday Wage Cap]]</f>
        <v>0</v>
      </c>
      <c r="AI1206" s="41">
        <f>SUM(Table1[[#This Row],[Regular]:[Holiday]])</f>
        <v>0</v>
      </c>
      <c r="AJ1206" s="41">
        <f>IF(Table1[[#This Row],[Total]]=0,0,Table1[[#This Row],[Total2]]-Table1[[#This Row],[Total]])</f>
        <v>0</v>
      </c>
      <c r="AK1206" s="41">
        <f>Table1[[#This Row],[Difference]]*Table1[[#This Row],[DDS Funding Percent]]</f>
        <v>0</v>
      </c>
      <c r="AL1206" s="41">
        <f>IF(Table1[[#This Row],[Regular Hourly Wage]]&lt;&gt;0,Table1[[#This Row],[Regular Wage Cap]]-Table1[[#This Row],[Regular Hourly Wage]],0)</f>
        <v>0</v>
      </c>
      <c r="AM1206" s="38"/>
      <c r="AN1206" s="41">
        <f>Table1[[#This Row],[Wage Difference]]*Table1[[#This Row],[Post Wage Increase Time Off Accruals (Hours)]]</f>
        <v>0</v>
      </c>
      <c r="AO1206" s="41">
        <f>Table1[[#This Row],[Min Wage Time Off Accrual Expense]]*Table1[[#This Row],[DDS Funding Percent]]</f>
        <v>0</v>
      </c>
      <c r="AP1206" s="1"/>
      <c r="AQ1206" s="18"/>
    </row>
    <row r="1207" spans="3:43" x14ac:dyDescent="0.25">
      <c r="C1207" s="58"/>
      <c r="D1207" s="57"/>
      <c r="K1207" s="41">
        <f>SUM(Table1[[#This Row],[Regular Wages]],Table1[[#This Row],[OvertimeWages]],Table1[[#This Row],[Holiday Wages]],Table1[[#This Row],[Incentive Payments]])</f>
        <v>0</v>
      </c>
      <c r="L1207" s="38"/>
      <c r="M1207" s="38"/>
      <c r="N1207" s="38"/>
      <c r="O1207" s="38"/>
      <c r="P1207" s="38"/>
      <c r="Q1207" s="38"/>
      <c r="R1207" s="38"/>
      <c r="S1207" s="41">
        <f>SUM(Table1[[#This Row],[Regular Wages2]],Table1[[#This Row],[OvertimeWages4]],Table1[[#This Row],[Holiday Wages6]],Table1[[#This Row],[Incentive Payments8]])</f>
        <v>0</v>
      </c>
      <c r="T1207" s="41">
        <f>SUM(Table1[[#This Row],[Total Pre Min Wage Wages]],Table1[[#This Row],[Total After Min Wage Wages]])</f>
        <v>0</v>
      </c>
      <c r="U1207" s="41">
        <f>IFERROR(IF(OR(Table1[[#This Row],[Regular Hours]]=0,Table1[[#This Row],[Regular Hours]]=""),VLOOKUP(Table1[[#This Row],[Position Title]],startingWages!$A$2:$D$200,2, FALSE),Table1[[#This Row],[Regular Wages]]/Table1[[#This Row],[Regular Hours]]),0)</f>
        <v>0</v>
      </c>
      <c r="V1207" s="41">
        <f>IF(OR(Table1[[#This Row],[OvertimeHours]]="",Table1[[#This Row],[OvertimeHours]]=0),Table1[[#This Row],[Regular Hourly Wage]]*1.5,Table1[[#This Row],[OvertimeWages]]/Table1[[#This Row],[OvertimeHours]])</f>
        <v>0</v>
      </c>
      <c r="W1207" s="41">
        <f>IF(OR(Table1[[#This Row],[Holiday Hours]]="",Table1[[#This Row],[Holiday Hours]]=0),Table1[[#This Row],[Regular Hourly Wage]],Table1[[#This Row],[Holiday Wages]]/Table1[[#This Row],[Holiday Hours]])</f>
        <v>0</v>
      </c>
      <c r="X1207" s="41" t="str">
        <f>IF(Table1[[#This Row],[Regular Hourly Wage]]&lt;14.05,"$14.75",IF(Table1[[#This Row],[Regular Hourly Wage]]&lt;30,"5%","None"))</f>
        <v>$14.75</v>
      </c>
      <c r="Y1207" s="41">
        <f>IF(Table1[[#This Row],[Wage Category]]="5%",Table1[[#This Row],[Regular Hourly Wage]]*1.05,IF(Table1[[#This Row],[Wage Category]]="$14.75",14.75,Table1[[#This Row],[Regular Hourly Wage]]))</f>
        <v>14.75</v>
      </c>
      <c r="Z1207" s="41">
        <f>(1+IF(Table1[[#This Row],[Regular Hourly Wage]]=0,0.5,(Table1[[#This Row],[Overtime Hourly Wage]]-Table1[[#This Row],[Regular Hourly Wage]])/Table1[[#This Row],[Regular Hourly Wage]]))*Table1[[#This Row],[Regular Wage Cap]]</f>
        <v>22.125</v>
      </c>
      <c r="AA1207" s="41">
        <f>(1+IF(Table1[[#This Row],[Regular Hourly Wage]]=0,0,(Table1[[#This Row],[Holiday Hourly Wage]]-Table1[[#This Row],[Regular Hourly Wage]])/Table1[[#This Row],[Regular Hourly Wage]]))*Table1[[#This Row],[Regular Wage Cap]]</f>
        <v>14.75</v>
      </c>
      <c r="AB1207" s="41">
        <f>Table1[[#This Row],[Regular Hours3]]*Table1[[#This Row],[Regular Hourly Wage]]</f>
        <v>0</v>
      </c>
      <c r="AC1207" s="41">
        <f>Table1[[#This Row],[OvertimeHours5]]*Table1[[#This Row],[Overtime Hourly Wage]]</f>
        <v>0</v>
      </c>
      <c r="AD1207" s="41">
        <f>Table1[[#This Row],[Holiday Hours7]]*Table1[[#This Row],[Holiday Hourly Wage]]</f>
        <v>0</v>
      </c>
      <c r="AE1207" s="41">
        <f>SUM(Table1[[#This Row],[Regular10]:[Holiday12]])</f>
        <v>0</v>
      </c>
      <c r="AF1207" s="41">
        <f>Table1[[#This Row],[Regular Hours3]]*Table1[[#This Row],[Regular Wage Cap]]</f>
        <v>0</v>
      </c>
      <c r="AG1207" s="41">
        <f>Table1[[#This Row],[OvertimeHours5]]*Table1[[#This Row],[Overtime Wage Cap]]</f>
        <v>0</v>
      </c>
      <c r="AH1207" s="41">
        <f>Table1[[#This Row],[Holiday Hours7]]*Table1[[#This Row],[Holiday Wage Cap]]</f>
        <v>0</v>
      </c>
      <c r="AI1207" s="41">
        <f>SUM(Table1[[#This Row],[Regular]:[Holiday]])</f>
        <v>0</v>
      </c>
      <c r="AJ1207" s="41">
        <f>IF(Table1[[#This Row],[Total]]=0,0,Table1[[#This Row],[Total2]]-Table1[[#This Row],[Total]])</f>
        <v>0</v>
      </c>
      <c r="AK1207" s="41">
        <f>Table1[[#This Row],[Difference]]*Table1[[#This Row],[DDS Funding Percent]]</f>
        <v>0</v>
      </c>
      <c r="AL1207" s="41">
        <f>IF(Table1[[#This Row],[Regular Hourly Wage]]&lt;&gt;0,Table1[[#This Row],[Regular Wage Cap]]-Table1[[#This Row],[Regular Hourly Wage]],0)</f>
        <v>0</v>
      </c>
      <c r="AM1207" s="38"/>
      <c r="AN1207" s="41">
        <f>Table1[[#This Row],[Wage Difference]]*Table1[[#This Row],[Post Wage Increase Time Off Accruals (Hours)]]</f>
        <v>0</v>
      </c>
      <c r="AO1207" s="41">
        <f>Table1[[#This Row],[Min Wage Time Off Accrual Expense]]*Table1[[#This Row],[DDS Funding Percent]]</f>
        <v>0</v>
      </c>
      <c r="AP1207" s="1"/>
      <c r="AQ1207" s="18"/>
    </row>
    <row r="1208" spans="3:43" x14ac:dyDescent="0.25">
      <c r="C1208" s="58"/>
      <c r="D1208" s="57"/>
      <c r="K1208" s="41">
        <f>SUM(Table1[[#This Row],[Regular Wages]],Table1[[#This Row],[OvertimeWages]],Table1[[#This Row],[Holiday Wages]],Table1[[#This Row],[Incentive Payments]])</f>
        <v>0</v>
      </c>
      <c r="L1208" s="38"/>
      <c r="M1208" s="38"/>
      <c r="N1208" s="38"/>
      <c r="O1208" s="38"/>
      <c r="P1208" s="38"/>
      <c r="Q1208" s="38"/>
      <c r="R1208" s="38"/>
      <c r="S1208" s="41">
        <f>SUM(Table1[[#This Row],[Regular Wages2]],Table1[[#This Row],[OvertimeWages4]],Table1[[#This Row],[Holiday Wages6]],Table1[[#This Row],[Incentive Payments8]])</f>
        <v>0</v>
      </c>
      <c r="T1208" s="41">
        <f>SUM(Table1[[#This Row],[Total Pre Min Wage Wages]],Table1[[#This Row],[Total After Min Wage Wages]])</f>
        <v>0</v>
      </c>
      <c r="U1208" s="41">
        <f>IFERROR(IF(OR(Table1[[#This Row],[Regular Hours]]=0,Table1[[#This Row],[Regular Hours]]=""),VLOOKUP(Table1[[#This Row],[Position Title]],startingWages!$A$2:$D$200,2, FALSE),Table1[[#This Row],[Regular Wages]]/Table1[[#This Row],[Regular Hours]]),0)</f>
        <v>0</v>
      </c>
      <c r="V1208" s="41">
        <f>IF(OR(Table1[[#This Row],[OvertimeHours]]="",Table1[[#This Row],[OvertimeHours]]=0),Table1[[#This Row],[Regular Hourly Wage]]*1.5,Table1[[#This Row],[OvertimeWages]]/Table1[[#This Row],[OvertimeHours]])</f>
        <v>0</v>
      </c>
      <c r="W1208" s="41">
        <f>IF(OR(Table1[[#This Row],[Holiday Hours]]="",Table1[[#This Row],[Holiday Hours]]=0),Table1[[#This Row],[Regular Hourly Wage]],Table1[[#This Row],[Holiday Wages]]/Table1[[#This Row],[Holiday Hours]])</f>
        <v>0</v>
      </c>
      <c r="X1208" s="41" t="str">
        <f>IF(Table1[[#This Row],[Regular Hourly Wage]]&lt;14.05,"$14.75",IF(Table1[[#This Row],[Regular Hourly Wage]]&lt;30,"5%","None"))</f>
        <v>$14.75</v>
      </c>
      <c r="Y1208" s="41">
        <f>IF(Table1[[#This Row],[Wage Category]]="5%",Table1[[#This Row],[Regular Hourly Wage]]*1.05,IF(Table1[[#This Row],[Wage Category]]="$14.75",14.75,Table1[[#This Row],[Regular Hourly Wage]]))</f>
        <v>14.75</v>
      </c>
      <c r="Z1208" s="41">
        <f>(1+IF(Table1[[#This Row],[Regular Hourly Wage]]=0,0.5,(Table1[[#This Row],[Overtime Hourly Wage]]-Table1[[#This Row],[Regular Hourly Wage]])/Table1[[#This Row],[Regular Hourly Wage]]))*Table1[[#This Row],[Regular Wage Cap]]</f>
        <v>22.125</v>
      </c>
      <c r="AA1208" s="41">
        <f>(1+IF(Table1[[#This Row],[Regular Hourly Wage]]=0,0,(Table1[[#This Row],[Holiday Hourly Wage]]-Table1[[#This Row],[Regular Hourly Wage]])/Table1[[#This Row],[Regular Hourly Wage]]))*Table1[[#This Row],[Regular Wage Cap]]</f>
        <v>14.75</v>
      </c>
      <c r="AB1208" s="41">
        <f>Table1[[#This Row],[Regular Hours3]]*Table1[[#This Row],[Regular Hourly Wage]]</f>
        <v>0</v>
      </c>
      <c r="AC1208" s="41">
        <f>Table1[[#This Row],[OvertimeHours5]]*Table1[[#This Row],[Overtime Hourly Wage]]</f>
        <v>0</v>
      </c>
      <c r="AD1208" s="41">
        <f>Table1[[#This Row],[Holiday Hours7]]*Table1[[#This Row],[Holiday Hourly Wage]]</f>
        <v>0</v>
      </c>
      <c r="AE1208" s="41">
        <f>SUM(Table1[[#This Row],[Regular10]:[Holiday12]])</f>
        <v>0</v>
      </c>
      <c r="AF1208" s="41">
        <f>Table1[[#This Row],[Regular Hours3]]*Table1[[#This Row],[Regular Wage Cap]]</f>
        <v>0</v>
      </c>
      <c r="AG1208" s="41">
        <f>Table1[[#This Row],[OvertimeHours5]]*Table1[[#This Row],[Overtime Wage Cap]]</f>
        <v>0</v>
      </c>
      <c r="AH1208" s="41">
        <f>Table1[[#This Row],[Holiday Hours7]]*Table1[[#This Row],[Holiday Wage Cap]]</f>
        <v>0</v>
      </c>
      <c r="AI1208" s="41">
        <f>SUM(Table1[[#This Row],[Regular]:[Holiday]])</f>
        <v>0</v>
      </c>
      <c r="AJ1208" s="41">
        <f>IF(Table1[[#This Row],[Total]]=0,0,Table1[[#This Row],[Total2]]-Table1[[#This Row],[Total]])</f>
        <v>0</v>
      </c>
      <c r="AK1208" s="41">
        <f>Table1[[#This Row],[Difference]]*Table1[[#This Row],[DDS Funding Percent]]</f>
        <v>0</v>
      </c>
      <c r="AL1208" s="41">
        <f>IF(Table1[[#This Row],[Regular Hourly Wage]]&lt;&gt;0,Table1[[#This Row],[Regular Wage Cap]]-Table1[[#This Row],[Regular Hourly Wage]],0)</f>
        <v>0</v>
      </c>
      <c r="AM1208" s="38"/>
      <c r="AN1208" s="41">
        <f>Table1[[#This Row],[Wage Difference]]*Table1[[#This Row],[Post Wage Increase Time Off Accruals (Hours)]]</f>
        <v>0</v>
      </c>
      <c r="AO1208" s="41">
        <f>Table1[[#This Row],[Min Wage Time Off Accrual Expense]]*Table1[[#This Row],[DDS Funding Percent]]</f>
        <v>0</v>
      </c>
      <c r="AP1208" s="1"/>
      <c r="AQ1208" s="18"/>
    </row>
    <row r="1209" spans="3:43" x14ac:dyDescent="0.25">
      <c r="C1209" s="58"/>
      <c r="D1209" s="57"/>
      <c r="K1209" s="41">
        <f>SUM(Table1[[#This Row],[Regular Wages]],Table1[[#This Row],[OvertimeWages]],Table1[[#This Row],[Holiday Wages]],Table1[[#This Row],[Incentive Payments]])</f>
        <v>0</v>
      </c>
      <c r="L1209" s="38"/>
      <c r="M1209" s="38"/>
      <c r="N1209" s="38"/>
      <c r="O1209" s="38"/>
      <c r="P1209" s="38"/>
      <c r="Q1209" s="38"/>
      <c r="R1209" s="38"/>
      <c r="S1209" s="41">
        <f>SUM(Table1[[#This Row],[Regular Wages2]],Table1[[#This Row],[OvertimeWages4]],Table1[[#This Row],[Holiday Wages6]],Table1[[#This Row],[Incentive Payments8]])</f>
        <v>0</v>
      </c>
      <c r="T1209" s="41">
        <f>SUM(Table1[[#This Row],[Total Pre Min Wage Wages]],Table1[[#This Row],[Total After Min Wage Wages]])</f>
        <v>0</v>
      </c>
      <c r="U1209" s="41">
        <f>IFERROR(IF(OR(Table1[[#This Row],[Regular Hours]]=0,Table1[[#This Row],[Regular Hours]]=""),VLOOKUP(Table1[[#This Row],[Position Title]],startingWages!$A$2:$D$200,2, FALSE),Table1[[#This Row],[Regular Wages]]/Table1[[#This Row],[Regular Hours]]),0)</f>
        <v>0</v>
      </c>
      <c r="V1209" s="41">
        <f>IF(OR(Table1[[#This Row],[OvertimeHours]]="",Table1[[#This Row],[OvertimeHours]]=0),Table1[[#This Row],[Regular Hourly Wage]]*1.5,Table1[[#This Row],[OvertimeWages]]/Table1[[#This Row],[OvertimeHours]])</f>
        <v>0</v>
      </c>
      <c r="W1209" s="41">
        <f>IF(OR(Table1[[#This Row],[Holiday Hours]]="",Table1[[#This Row],[Holiday Hours]]=0),Table1[[#This Row],[Regular Hourly Wage]],Table1[[#This Row],[Holiday Wages]]/Table1[[#This Row],[Holiday Hours]])</f>
        <v>0</v>
      </c>
      <c r="X1209" s="41" t="str">
        <f>IF(Table1[[#This Row],[Regular Hourly Wage]]&lt;14.05,"$14.75",IF(Table1[[#This Row],[Regular Hourly Wage]]&lt;30,"5%","None"))</f>
        <v>$14.75</v>
      </c>
      <c r="Y1209" s="41">
        <f>IF(Table1[[#This Row],[Wage Category]]="5%",Table1[[#This Row],[Regular Hourly Wage]]*1.05,IF(Table1[[#This Row],[Wage Category]]="$14.75",14.75,Table1[[#This Row],[Regular Hourly Wage]]))</f>
        <v>14.75</v>
      </c>
      <c r="Z1209" s="41">
        <f>(1+IF(Table1[[#This Row],[Regular Hourly Wage]]=0,0.5,(Table1[[#This Row],[Overtime Hourly Wage]]-Table1[[#This Row],[Regular Hourly Wage]])/Table1[[#This Row],[Regular Hourly Wage]]))*Table1[[#This Row],[Regular Wage Cap]]</f>
        <v>22.125</v>
      </c>
      <c r="AA1209" s="41">
        <f>(1+IF(Table1[[#This Row],[Regular Hourly Wage]]=0,0,(Table1[[#This Row],[Holiday Hourly Wage]]-Table1[[#This Row],[Regular Hourly Wage]])/Table1[[#This Row],[Regular Hourly Wage]]))*Table1[[#This Row],[Regular Wage Cap]]</f>
        <v>14.75</v>
      </c>
      <c r="AB1209" s="41">
        <f>Table1[[#This Row],[Regular Hours3]]*Table1[[#This Row],[Regular Hourly Wage]]</f>
        <v>0</v>
      </c>
      <c r="AC1209" s="41">
        <f>Table1[[#This Row],[OvertimeHours5]]*Table1[[#This Row],[Overtime Hourly Wage]]</f>
        <v>0</v>
      </c>
      <c r="AD1209" s="41">
        <f>Table1[[#This Row],[Holiday Hours7]]*Table1[[#This Row],[Holiday Hourly Wage]]</f>
        <v>0</v>
      </c>
      <c r="AE1209" s="41">
        <f>SUM(Table1[[#This Row],[Regular10]:[Holiday12]])</f>
        <v>0</v>
      </c>
      <c r="AF1209" s="41">
        <f>Table1[[#This Row],[Regular Hours3]]*Table1[[#This Row],[Regular Wage Cap]]</f>
        <v>0</v>
      </c>
      <c r="AG1209" s="41">
        <f>Table1[[#This Row],[OvertimeHours5]]*Table1[[#This Row],[Overtime Wage Cap]]</f>
        <v>0</v>
      </c>
      <c r="AH1209" s="41">
        <f>Table1[[#This Row],[Holiday Hours7]]*Table1[[#This Row],[Holiday Wage Cap]]</f>
        <v>0</v>
      </c>
      <c r="AI1209" s="41">
        <f>SUM(Table1[[#This Row],[Regular]:[Holiday]])</f>
        <v>0</v>
      </c>
      <c r="AJ1209" s="41">
        <f>IF(Table1[[#This Row],[Total]]=0,0,Table1[[#This Row],[Total2]]-Table1[[#This Row],[Total]])</f>
        <v>0</v>
      </c>
      <c r="AK1209" s="41">
        <f>Table1[[#This Row],[Difference]]*Table1[[#This Row],[DDS Funding Percent]]</f>
        <v>0</v>
      </c>
      <c r="AL1209" s="41">
        <f>IF(Table1[[#This Row],[Regular Hourly Wage]]&lt;&gt;0,Table1[[#This Row],[Regular Wage Cap]]-Table1[[#This Row],[Regular Hourly Wage]],0)</f>
        <v>0</v>
      </c>
      <c r="AM1209" s="38"/>
      <c r="AN1209" s="41">
        <f>Table1[[#This Row],[Wage Difference]]*Table1[[#This Row],[Post Wage Increase Time Off Accruals (Hours)]]</f>
        <v>0</v>
      </c>
      <c r="AO1209" s="41">
        <f>Table1[[#This Row],[Min Wage Time Off Accrual Expense]]*Table1[[#This Row],[DDS Funding Percent]]</f>
        <v>0</v>
      </c>
      <c r="AP1209" s="1"/>
      <c r="AQ1209" s="18"/>
    </row>
    <row r="1210" spans="3:43" x14ac:dyDescent="0.25">
      <c r="C1210" s="58"/>
      <c r="D1210" s="57"/>
      <c r="K1210" s="41">
        <f>SUM(Table1[[#This Row],[Regular Wages]],Table1[[#This Row],[OvertimeWages]],Table1[[#This Row],[Holiday Wages]],Table1[[#This Row],[Incentive Payments]])</f>
        <v>0</v>
      </c>
      <c r="L1210" s="38"/>
      <c r="M1210" s="38"/>
      <c r="N1210" s="38"/>
      <c r="O1210" s="38"/>
      <c r="P1210" s="38"/>
      <c r="Q1210" s="38"/>
      <c r="R1210" s="38"/>
      <c r="S1210" s="41">
        <f>SUM(Table1[[#This Row],[Regular Wages2]],Table1[[#This Row],[OvertimeWages4]],Table1[[#This Row],[Holiday Wages6]],Table1[[#This Row],[Incentive Payments8]])</f>
        <v>0</v>
      </c>
      <c r="T1210" s="41">
        <f>SUM(Table1[[#This Row],[Total Pre Min Wage Wages]],Table1[[#This Row],[Total After Min Wage Wages]])</f>
        <v>0</v>
      </c>
      <c r="U1210" s="41">
        <f>IFERROR(IF(OR(Table1[[#This Row],[Regular Hours]]=0,Table1[[#This Row],[Regular Hours]]=""),VLOOKUP(Table1[[#This Row],[Position Title]],startingWages!$A$2:$D$200,2, FALSE),Table1[[#This Row],[Regular Wages]]/Table1[[#This Row],[Regular Hours]]),0)</f>
        <v>0</v>
      </c>
      <c r="V1210" s="41">
        <f>IF(OR(Table1[[#This Row],[OvertimeHours]]="",Table1[[#This Row],[OvertimeHours]]=0),Table1[[#This Row],[Regular Hourly Wage]]*1.5,Table1[[#This Row],[OvertimeWages]]/Table1[[#This Row],[OvertimeHours]])</f>
        <v>0</v>
      </c>
      <c r="W1210" s="41">
        <f>IF(OR(Table1[[#This Row],[Holiday Hours]]="",Table1[[#This Row],[Holiday Hours]]=0),Table1[[#This Row],[Regular Hourly Wage]],Table1[[#This Row],[Holiday Wages]]/Table1[[#This Row],[Holiday Hours]])</f>
        <v>0</v>
      </c>
      <c r="X1210" s="41" t="str">
        <f>IF(Table1[[#This Row],[Regular Hourly Wage]]&lt;14.05,"$14.75",IF(Table1[[#This Row],[Regular Hourly Wage]]&lt;30,"5%","None"))</f>
        <v>$14.75</v>
      </c>
      <c r="Y1210" s="41">
        <f>IF(Table1[[#This Row],[Wage Category]]="5%",Table1[[#This Row],[Regular Hourly Wage]]*1.05,IF(Table1[[#This Row],[Wage Category]]="$14.75",14.75,Table1[[#This Row],[Regular Hourly Wage]]))</f>
        <v>14.75</v>
      </c>
      <c r="Z1210" s="41">
        <f>(1+IF(Table1[[#This Row],[Regular Hourly Wage]]=0,0.5,(Table1[[#This Row],[Overtime Hourly Wage]]-Table1[[#This Row],[Regular Hourly Wage]])/Table1[[#This Row],[Regular Hourly Wage]]))*Table1[[#This Row],[Regular Wage Cap]]</f>
        <v>22.125</v>
      </c>
      <c r="AA1210" s="41">
        <f>(1+IF(Table1[[#This Row],[Regular Hourly Wage]]=0,0,(Table1[[#This Row],[Holiday Hourly Wage]]-Table1[[#This Row],[Regular Hourly Wage]])/Table1[[#This Row],[Regular Hourly Wage]]))*Table1[[#This Row],[Regular Wage Cap]]</f>
        <v>14.75</v>
      </c>
      <c r="AB1210" s="41">
        <f>Table1[[#This Row],[Regular Hours3]]*Table1[[#This Row],[Regular Hourly Wage]]</f>
        <v>0</v>
      </c>
      <c r="AC1210" s="41">
        <f>Table1[[#This Row],[OvertimeHours5]]*Table1[[#This Row],[Overtime Hourly Wage]]</f>
        <v>0</v>
      </c>
      <c r="AD1210" s="41">
        <f>Table1[[#This Row],[Holiday Hours7]]*Table1[[#This Row],[Holiday Hourly Wage]]</f>
        <v>0</v>
      </c>
      <c r="AE1210" s="41">
        <f>SUM(Table1[[#This Row],[Regular10]:[Holiday12]])</f>
        <v>0</v>
      </c>
      <c r="AF1210" s="41">
        <f>Table1[[#This Row],[Regular Hours3]]*Table1[[#This Row],[Regular Wage Cap]]</f>
        <v>0</v>
      </c>
      <c r="AG1210" s="41">
        <f>Table1[[#This Row],[OvertimeHours5]]*Table1[[#This Row],[Overtime Wage Cap]]</f>
        <v>0</v>
      </c>
      <c r="AH1210" s="41">
        <f>Table1[[#This Row],[Holiday Hours7]]*Table1[[#This Row],[Holiday Wage Cap]]</f>
        <v>0</v>
      </c>
      <c r="AI1210" s="41">
        <f>SUM(Table1[[#This Row],[Regular]:[Holiday]])</f>
        <v>0</v>
      </c>
      <c r="AJ1210" s="41">
        <f>IF(Table1[[#This Row],[Total]]=0,0,Table1[[#This Row],[Total2]]-Table1[[#This Row],[Total]])</f>
        <v>0</v>
      </c>
      <c r="AK1210" s="41">
        <f>Table1[[#This Row],[Difference]]*Table1[[#This Row],[DDS Funding Percent]]</f>
        <v>0</v>
      </c>
      <c r="AL1210" s="41">
        <f>IF(Table1[[#This Row],[Regular Hourly Wage]]&lt;&gt;0,Table1[[#This Row],[Regular Wage Cap]]-Table1[[#This Row],[Regular Hourly Wage]],0)</f>
        <v>0</v>
      </c>
      <c r="AM1210" s="38"/>
      <c r="AN1210" s="41">
        <f>Table1[[#This Row],[Wage Difference]]*Table1[[#This Row],[Post Wage Increase Time Off Accruals (Hours)]]</f>
        <v>0</v>
      </c>
      <c r="AO1210" s="41">
        <f>Table1[[#This Row],[Min Wage Time Off Accrual Expense]]*Table1[[#This Row],[DDS Funding Percent]]</f>
        <v>0</v>
      </c>
      <c r="AP1210" s="1"/>
      <c r="AQ1210" s="18"/>
    </row>
    <row r="1211" spans="3:43" x14ac:dyDescent="0.25">
      <c r="C1211" s="58"/>
      <c r="D1211" s="57"/>
      <c r="K1211" s="41">
        <f>SUM(Table1[[#This Row],[Regular Wages]],Table1[[#This Row],[OvertimeWages]],Table1[[#This Row],[Holiday Wages]],Table1[[#This Row],[Incentive Payments]])</f>
        <v>0</v>
      </c>
      <c r="L1211" s="38"/>
      <c r="M1211" s="38"/>
      <c r="N1211" s="38"/>
      <c r="O1211" s="38"/>
      <c r="P1211" s="38"/>
      <c r="Q1211" s="38"/>
      <c r="R1211" s="38"/>
      <c r="S1211" s="41">
        <f>SUM(Table1[[#This Row],[Regular Wages2]],Table1[[#This Row],[OvertimeWages4]],Table1[[#This Row],[Holiday Wages6]],Table1[[#This Row],[Incentive Payments8]])</f>
        <v>0</v>
      </c>
      <c r="T1211" s="41">
        <f>SUM(Table1[[#This Row],[Total Pre Min Wage Wages]],Table1[[#This Row],[Total After Min Wage Wages]])</f>
        <v>0</v>
      </c>
      <c r="U1211" s="41">
        <f>IFERROR(IF(OR(Table1[[#This Row],[Regular Hours]]=0,Table1[[#This Row],[Regular Hours]]=""),VLOOKUP(Table1[[#This Row],[Position Title]],startingWages!$A$2:$D$200,2, FALSE),Table1[[#This Row],[Regular Wages]]/Table1[[#This Row],[Regular Hours]]),0)</f>
        <v>0</v>
      </c>
      <c r="V1211" s="41">
        <f>IF(OR(Table1[[#This Row],[OvertimeHours]]="",Table1[[#This Row],[OvertimeHours]]=0),Table1[[#This Row],[Regular Hourly Wage]]*1.5,Table1[[#This Row],[OvertimeWages]]/Table1[[#This Row],[OvertimeHours]])</f>
        <v>0</v>
      </c>
      <c r="W1211" s="41">
        <f>IF(OR(Table1[[#This Row],[Holiday Hours]]="",Table1[[#This Row],[Holiday Hours]]=0),Table1[[#This Row],[Regular Hourly Wage]],Table1[[#This Row],[Holiday Wages]]/Table1[[#This Row],[Holiday Hours]])</f>
        <v>0</v>
      </c>
      <c r="X1211" s="41" t="str">
        <f>IF(Table1[[#This Row],[Regular Hourly Wage]]&lt;14.05,"$14.75",IF(Table1[[#This Row],[Regular Hourly Wage]]&lt;30,"5%","None"))</f>
        <v>$14.75</v>
      </c>
      <c r="Y1211" s="41">
        <f>IF(Table1[[#This Row],[Wage Category]]="5%",Table1[[#This Row],[Regular Hourly Wage]]*1.05,IF(Table1[[#This Row],[Wage Category]]="$14.75",14.75,Table1[[#This Row],[Regular Hourly Wage]]))</f>
        <v>14.75</v>
      </c>
      <c r="Z1211" s="41">
        <f>(1+IF(Table1[[#This Row],[Regular Hourly Wage]]=0,0.5,(Table1[[#This Row],[Overtime Hourly Wage]]-Table1[[#This Row],[Regular Hourly Wage]])/Table1[[#This Row],[Regular Hourly Wage]]))*Table1[[#This Row],[Regular Wage Cap]]</f>
        <v>22.125</v>
      </c>
      <c r="AA1211" s="41">
        <f>(1+IF(Table1[[#This Row],[Regular Hourly Wage]]=0,0,(Table1[[#This Row],[Holiday Hourly Wage]]-Table1[[#This Row],[Regular Hourly Wage]])/Table1[[#This Row],[Regular Hourly Wage]]))*Table1[[#This Row],[Regular Wage Cap]]</f>
        <v>14.75</v>
      </c>
      <c r="AB1211" s="41">
        <f>Table1[[#This Row],[Regular Hours3]]*Table1[[#This Row],[Regular Hourly Wage]]</f>
        <v>0</v>
      </c>
      <c r="AC1211" s="41">
        <f>Table1[[#This Row],[OvertimeHours5]]*Table1[[#This Row],[Overtime Hourly Wage]]</f>
        <v>0</v>
      </c>
      <c r="AD1211" s="41">
        <f>Table1[[#This Row],[Holiday Hours7]]*Table1[[#This Row],[Holiday Hourly Wage]]</f>
        <v>0</v>
      </c>
      <c r="AE1211" s="41">
        <f>SUM(Table1[[#This Row],[Regular10]:[Holiday12]])</f>
        <v>0</v>
      </c>
      <c r="AF1211" s="41">
        <f>Table1[[#This Row],[Regular Hours3]]*Table1[[#This Row],[Regular Wage Cap]]</f>
        <v>0</v>
      </c>
      <c r="AG1211" s="41">
        <f>Table1[[#This Row],[OvertimeHours5]]*Table1[[#This Row],[Overtime Wage Cap]]</f>
        <v>0</v>
      </c>
      <c r="AH1211" s="41">
        <f>Table1[[#This Row],[Holiday Hours7]]*Table1[[#This Row],[Holiday Wage Cap]]</f>
        <v>0</v>
      </c>
      <c r="AI1211" s="41">
        <f>SUM(Table1[[#This Row],[Regular]:[Holiday]])</f>
        <v>0</v>
      </c>
      <c r="AJ1211" s="41">
        <f>IF(Table1[[#This Row],[Total]]=0,0,Table1[[#This Row],[Total2]]-Table1[[#This Row],[Total]])</f>
        <v>0</v>
      </c>
      <c r="AK1211" s="41">
        <f>Table1[[#This Row],[Difference]]*Table1[[#This Row],[DDS Funding Percent]]</f>
        <v>0</v>
      </c>
      <c r="AL1211" s="41">
        <f>IF(Table1[[#This Row],[Regular Hourly Wage]]&lt;&gt;0,Table1[[#This Row],[Regular Wage Cap]]-Table1[[#This Row],[Regular Hourly Wage]],0)</f>
        <v>0</v>
      </c>
      <c r="AM1211" s="38"/>
      <c r="AN1211" s="41">
        <f>Table1[[#This Row],[Wage Difference]]*Table1[[#This Row],[Post Wage Increase Time Off Accruals (Hours)]]</f>
        <v>0</v>
      </c>
      <c r="AO1211" s="41">
        <f>Table1[[#This Row],[Min Wage Time Off Accrual Expense]]*Table1[[#This Row],[DDS Funding Percent]]</f>
        <v>0</v>
      </c>
      <c r="AP1211" s="1"/>
      <c r="AQ1211" s="18"/>
    </row>
    <row r="1212" spans="3:43" x14ac:dyDescent="0.25">
      <c r="C1212" s="58"/>
      <c r="D1212" s="57"/>
      <c r="K1212" s="41">
        <f>SUM(Table1[[#This Row],[Regular Wages]],Table1[[#This Row],[OvertimeWages]],Table1[[#This Row],[Holiday Wages]],Table1[[#This Row],[Incentive Payments]])</f>
        <v>0</v>
      </c>
      <c r="L1212" s="38"/>
      <c r="M1212" s="38"/>
      <c r="N1212" s="38"/>
      <c r="O1212" s="38"/>
      <c r="P1212" s="38"/>
      <c r="Q1212" s="38"/>
      <c r="R1212" s="38"/>
      <c r="S1212" s="41">
        <f>SUM(Table1[[#This Row],[Regular Wages2]],Table1[[#This Row],[OvertimeWages4]],Table1[[#This Row],[Holiday Wages6]],Table1[[#This Row],[Incentive Payments8]])</f>
        <v>0</v>
      </c>
      <c r="T1212" s="41">
        <f>SUM(Table1[[#This Row],[Total Pre Min Wage Wages]],Table1[[#This Row],[Total After Min Wage Wages]])</f>
        <v>0</v>
      </c>
      <c r="U1212" s="41">
        <f>IFERROR(IF(OR(Table1[[#This Row],[Regular Hours]]=0,Table1[[#This Row],[Regular Hours]]=""),VLOOKUP(Table1[[#This Row],[Position Title]],startingWages!$A$2:$D$200,2, FALSE),Table1[[#This Row],[Regular Wages]]/Table1[[#This Row],[Regular Hours]]),0)</f>
        <v>0</v>
      </c>
      <c r="V1212" s="41">
        <f>IF(OR(Table1[[#This Row],[OvertimeHours]]="",Table1[[#This Row],[OvertimeHours]]=0),Table1[[#This Row],[Regular Hourly Wage]]*1.5,Table1[[#This Row],[OvertimeWages]]/Table1[[#This Row],[OvertimeHours]])</f>
        <v>0</v>
      </c>
      <c r="W1212" s="41">
        <f>IF(OR(Table1[[#This Row],[Holiday Hours]]="",Table1[[#This Row],[Holiday Hours]]=0),Table1[[#This Row],[Regular Hourly Wage]],Table1[[#This Row],[Holiday Wages]]/Table1[[#This Row],[Holiday Hours]])</f>
        <v>0</v>
      </c>
      <c r="X1212" s="41" t="str">
        <f>IF(Table1[[#This Row],[Regular Hourly Wage]]&lt;14.05,"$14.75",IF(Table1[[#This Row],[Regular Hourly Wage]]&lt;30,"5%","None"))</f>
        <v>$14.75</v>
      </c>
      <c r="Y1212" s="41">
        <f>IF(Table1[[#This Row],[Wage Category]]="5%",Table1[[#This Row],[Regular Hourly Wage]]*1.05,IF(Table1[[#This Row],[Wage Category]]="$14.75",14.75,Table1[[#This Row],[Regular Hourly Wage]]))</f>
        <v>14.75</v>
      </c>
      <c r="Z1212" s="41">
        <f>(1+IF(Table1[[#This Row],[Regular Hourly Wage]]=0,0.5,(Table1[[#This Row],[Overtime Hourly Wage]]-Table1[[#This Row],[Regular Hourly Wage]])/Table1[[#This Row],[Regular Hourly Wage]]))*Table1[[#This Row],[Regular Wage Cap]]</f>
        <v>22.125</v>
      </c>
      <c r="AA1212" s="41">
        <f>(1+IF(Table1[[#This Row],[Regular Hourly Wage]]=0,0,(Table1[[#This Row],[Holiday Hourly Wage]]-Table1[[#This Row],[Regular Hourly Wage]])/Table1[[#This Row],[Regular Hourly Wage]]))*Table1[[#This Row],[Regular Wage Cap]]</f>
        <v>14.75</v>
      </c>
      <c r="AB1212" s="41">
        <f>Table1[[#This Row],[Regular Hours3]]*Table1[[#This Row],[Regular Hourly Wage]]</f>
        <v>0</v>
      </c>
      <c r="AC1212" s="41">
        <f>Table1[[#This Row],[OvertimeHours5]]*Table1[[#This Row],[Overtime Hourly Wage]]</f>
        <v>0</v>
      </c>
      <c r="AD1212" s="41">
        <f>Table1[[#This Row],[Holiday Hours7]]*Table1[[#This Row],[Holiday Hourly Wage]]</f>
        <v>0</v>
      </c>
      <c r="AE1212" s="41">
        <f>SUM(Table1[[#This Row],[Regular10]:[Holiday12]])</f>
        <v>0</v>
      </c>
      <c r="AF1212" s="41">
        <f>Table1[[#This Row],[Regular Hours3]]*Table1[[#This Row],[Regular Wage Cap]]</f>
        <v>0</v>
      </c>
      <c r="AG1212" s="41">
        <f>Table1[[#This Row],[OvertimeHours5]]*Table1[[#This Row],[Overtime Wage Cap]]</f>
        <v>0</v>
      </c>
      <c r="AH1212" s="41">
        <f>Table1[[#This Row],[Holiday Hours7]]*Table1[[#This Row],[Holiday Wage Cap]]</f>
        <v>0</v>
      </c>
      <c r="AI1212" s="41">
        <f>SUM(Table1[[#This Row],[Regular]:[Holiday]])</f>
        <v>0</v>
      </c>
      <c r="AJ1212" s="41">
        <f>IF(Table1[[#This Row],[Total]]=0,0,Table1[[#This Row],[Total2]]-Table1[[#This Row],[Total]])</f>
        <v>0</v>
      </c>
      <c r="AK1212" s="41">
        <f>Table1[[#This Row],[Difference]]*Table1[[#This Row],[DDS Funding Percent]]</f>
        <v>0</v>
      </c>
      <c r="AL1212" s="41">
        <f>IF(Table1[[#This Row],[Regular Hourly Wage]]&lt;&gt;0,Table1[[#This Row],[Regular Wage Cap]]-Table1[[#This Row],[Regular Hourly Wage]],0)</f>
        <v>0</v>
      </c>
      <c r="AM1212" s="38"/>
      <c r="AN1212" s="41">
        <f>Table1[[#This Row],[Wage Difference]]*Table1[[#This Row],[Post Wage Increase Time Off Accruals (Hours)]]</f>
        <v>0</v>
      </c>
      <c r="AO1212" s="41">
        <f>Table1[[#This Row],[Min Wage Time Off Accrual Expense]]*Table1[[#This Row],[DDS Funding Percent]]</f>
        <v>0</v>
      </c>
      <c r="AP1212" s="1"/>
      <c r="AQ1212" s="18"/>
    </row>
    <row r="1213" spans="3:43" x14ac:dyDescent="0.25">
      <c r="C1213" s="58"/>
      <c r="D1213" s="57"/>
      <c r="K1213" s="41">
        <f>SUM(Table1[[#This Row],[Regular Wages]],Table1[[#This Row],[OvertimeWages]],Table1[[#This Row],[Holiday Wages]],Table1[[#This Row],[Incentive Payments]])</f>
        <v>0</v>
      </c>
      <c r="L1213" s="38"/>
      <c r="M1213" s="38"/>
      <c r="N1213" s="38"/>
      <c r="O1213" s="38"/>
      <c r="P1213" s="38"/>
      <c r="Q1213" s="38"/>
      <c r="R1213" s="38"/>
      <c r="S1213" s="41">
        <f>SUM(Table1[[#This Row],[Regular Wages2]],Table1[[#This Row],[OvertimeWages4]],Table1[[#This Row],[Holiday Wages6]],Table1[[#This Row],[Incentive Payments8]])</f>
        <v>0</v>
      </c>
      <c r="T1213" s="41">
        <f>SUM(Table1[[#This Row],[Total Pre Min Wage Wages]],Table1[[#This Row],[Total After Min Wage Wages]])</f>
        <v>0</v>
      </c>
      <c r="U1213" s="41">
        <f>IFERROR(IF(OR(Table1[[#This Row],[Regular Hours]]=0,Table1[[#This Row],[Regular Hours]]=""),VLOOKUP(Table1[[#This Row],[Position Title]],startingWages!$A$2:$D$200,2, FALSE),Table1[[#This Row],[Regular Wages]]/Table1[[#This Row],[Regular Hours]]),0)</f>
        <v>0</v>
      </c>
      <c r="V1213" s="41">
        <f>IF(OR(Table1[[#This Row],[OvertimeHours]]="",Table1[[#This Row],[OvertimeHours]]=0),Table1[[#This Row],[Regular Hourly Wage]]*1.5,Table1[[#This Row],[OvertimeWages]]/Table1[[#This Row],[OvertimeHours]])</f>
        <v>0</v>
      </c>
      <c r="W1213" s="41">
        <f>IF(OR(Table1[[#This Row],[Holiday Hours]]="",Table1[[#This Row],[Holiday Hours]]=0),Table1[[#This Row],[Regular Hourly Wage]],Table1[[#This Row],[Holiday Wages]]/Table1[[#This Row],[Holiday Hours]])</f>
        <v>0</v>
      </c>
      <c r="X1213" s="41" t="str">
        <f>IF(Table1[[#This Row],[Regular Hourly Wage]]&lt;14.05,"$14.75",IF(Table1[[#This Row],[Regular Hourly Wage]]&lt;30,"5%","None"))</f>
        <v>$14.75</v>
      </c>
      <c r="Y1213" s="41">
        <f>IF(Table1[[#This Row],[Wage Category]]="5%",Table1[[#This Row],[Regular Hourly Wage]]*1.05,IF(Table1[[#This Row],[Wage Category]]="$14.75",14.75,Table1[[#This Row],[Regular Hourly Wage]]))</f>
        <v>14.75</v>
      </c>
      <c r="Z1213" s="41">
        <f>(1+IF(Table1[[#This Row],[Regular Hourly Wage]]=0,0.5,(Table1[[#This Row],[Overtime Hourly Wage]]-Table1[[#This Row],[Regular Hourly Wage]])/Table1[[#This Row],[Regular Hourly Wage]]))*Table1[[#This Row],[Regular Wage Cap]]</f>
        <v>22.125</v>
      </c>
      <c r="AA1213" s="41">
        <f>(1+IF(Table1[[#This Row],[Regular Hourly Wage]]=0,0,(Table1[[#This Row],[Holiday Hourly Wage]]-Table1[[#This Row],[Regular Hourly Wage]])/Table1[[#This Row],[Regular Hourly Wage]]))*Table1[[#This Row],[Regular Wage Cap]]</f>
        <v>14.75</v>
      </c>
      <c r="AB1213" s="41">
        <f>Table1[[#This Row],[Regular Hours3]]*Table1[[#This Row],[Regular Hourly Wage]]</f>
        <v>0</v>
      </c>
      <c r="AC1213" s="41">
        <f>Table1[[#This Row],[OvertimeHours5]]*Table1[[#This Row],[Overtime Hourly Wage]]</f>
        <v>0</v>
      </c>
      <c r="AD1213" s="41">
        <f>Table1[[#This Row],[Holiday Hours7]]*Table1[[#This Row],[Holiday Hourly Wage]]</f>
        <v>0</v>
      </c>
      <c r="AE1213" s="41">
        <f>SUM(Table1[[#This Row],[Regular10]:[Holiday12]])</f>
        <v>0</v>
      </c>
      <c r="AF1213" s="41">
        <f>Table1[[#This Row],[Regular Hours3]]*Table1[[#This Row],[Regular Wage Cap]]</f>
        <v>0</v>
      </c>
      <c r="AG1213" s="41">
        <f>Table1[[#This Row],[OvertimeHours5]]*Table1[[#This Row],[Overtime Wage Cap]]</f>
        <v>0</v>
      </c>
      <c r="AH1213" s="41">
        <f>Table1[[#This Row],[Holiday Hours7]]*Table1[[#This Row],[Holiday Wage Cap]]</f>
        <v>0</v>
      </c>
      <c r="AI1213" s="41">
        <f>SUM(Table1[[#This Row],[Regular]:[Holiday]])</f>
        <v>0</v>
      </c>
      <c r="AJ1213" s="41">
        <f>IF(Table1[[#This Row],[Total]]=0,0,Table1[[#This Row],[Total2]]-Table1[[#This Row],[Total]])</f>
        <v>0</v>
      </c>
      <c r="AK1213" s="41">
        <f>Table1[[#This Row],[Difference]]*Table1[[#This Row],[DDS Funding Percent]]</f>
        <v>0</v>
      </c>
      <c r="AL1213" s="41">
        <f>IF(Table1[[#This Row],[Regular Hourly Wage]]&lt;&gt;0,Table1[[#This Row],[Regular Wage Cap]]-Table1[[#This Row],[Regular Hourly Wage]],0)</f>
        <v>0</v>
      </c>
      <c r="AM1213" s="38"/>
      <c r="AN1213" s="41">
        <f>Table1[[#This Row],[Wage Difference]]*Table1[[#This Row],[Post Wage Increase Time Off Accruals (Hours)]]</f>
        <v>0</v>
      </c>
      <c r="AO1213" s="41">
        <f>Table1[[#This Row],[Min Wage Time Off Accrual Expense]]*Table1[[#This Row],[DDS Funding Percent]]</f>
        <v>0</v>
      </c>
      <c r="AP1213" s="1"/>
      <c r="AQ1213" s="18"/>
    </row>
    <row r="1214" spans="3:43" x14ac:dyDescent="0.25">
      <c r="C1214" s="58"/>
      <c r="D1214" s="57"/>
      <c r="K1214" s="41">
        <f>SUM(Table1[[#This Row],[Regular Wages]],Table1[[#This Row],[OvertimeWages]],Table1[[#This Row],[Holiday Wages]],Table1[[#This Row],[Incentive Payments]])</f>
        <v>0</v>
      </c>
      <c r="L1214" s="38"/>
      <c r="M1214" s="38"/>
      <c r="N1214" s="38"/>
      <c r="O1214" s="38"/>
      <c r="P1214" s="38"/>
      <c r="Q1214" s="38"/>
      <c r="R1214" s="38"/>
      <c r="S1214" s="41">
        <f>SUM(Table1[[#This Row],[Regular Wages2]],Table1[[#This Row],[OvertimeWages4]],Table1[[#This Row],[Holiday Wages6]],Table1[[#This Row],[Incentive Payments8]])</f>
        <v>0</v>
      </c>
      <c r="T1214" s="41">
        <f>SUM(Table1[[#This Row],[Total Pre Min Wage Wages]],Table1[[#This Row],[Total After Min Wage Wages]])</f>
        <v>0</v>
      </c>
      <c r="U1214" s="41">
        <f>IFERROR(IF(OR(Table1[[#This Row],[Regular Hours]]=0,Table1[[#This Row],[Regular Hours]]=""),VLOOKUP(Table1[[#This Row],[Position Title]],startingWages!$A$2:$D$200,2, FALSE),Table1[[#This Row],[Regular Wages]]/Table1[[#This Row],[Regular Hours]]),0)</f>
        <v>0</v>
      </c>
      <c r="V1214" s="41">
        <f>IF(OR(Table1[[#This Row],[OvertimeHours]]="",Table1[[#This Row],[OvertimeHours]]=0),Table1[[#This Row],[Regular Hourly Wage]]*1.5,Table1[[#This Row],[OvertimeWages]]/Table1[[#This Row],[OvertimeHours]])</f>
        <v>0</v>
      </c>
      <c r="W1214" s="41">
        <f>IF(OR(Table1[[#This Row],[Holiday Hours]]="",Table1[[#This Row],[Holiday Hours]]=0),Table1[[#This Row],[Regular Hourly Wage]],Table1[[#This Row],[Holiday Wages]]/Table1[[#This Row],[Holiday Hours]])</f>
        <v>0</v>
      </c>
      <c r="X1214" s="41" t="str">
        <f>IF(Table1[[#This Row],[Regular Hourly Wage]]&lt;14.05,"$14.75",IF(Table1[[#This Row],[Regular Hourly Wage]]&lt;30,"5%","None"))</f>
        <v>$14.75</v>
      </c>
      <c r="Y1214" s="41">
        <f>IF(Table1[[#This Row],[Wage Category]]="5%",Table1[[#This Row],[Regular Hourly Wage]]*1.05,IF(Table1[[#This Row],[Wage Category]]="$14.75",14.75,Table1[[#This Row],[Regular Hourly Wage]]))</f>
        <v>14.75</v>
      </c>
      <c r="Z1214" s="41">
        <f>(1+IF(Table1[[#This Row],[Regular Hourly Wage]]=0,0.5,(Table1[[#This Row],[Overtime Hourly Wage]]-Table1[[#This Row],[Regular Hourly Wage]])/Table1[[#This Row],[Regular Hourly Wage]]))*Table1[[#This Row],[Regular Wage Cap]]</f>
        <v>22.125</v>
      </c>
      <c r="AA1214" s="41">
        <f>(1+IF(Table1[[#This Row],[Regular Hourly Wage]]=0,0,(Table1[[#This Row],[Holiday Hourly Wage]]-Table1[[#This Row],[Regular Hourly Wage]])/Table1[[#This Row],[Regular Hourly Wage]]))*Table1[[#This Row],[Regular Wage Cap]]</f>
        <v>14.75</v>
      </c>
      <c r="AB1214" s="41">
        <f>Table1[[#This Row],[Regular Hours3]]*Table1[[#This Row],[Regular Hourly Wage]]</f>
        <v>0</v>
      </c>
      <c r="AC1214" s="41">
        <f>Table1[[#This Row],[OvertimeHours5]]*Table1[[#This Row],[Overtime Hourly Wage]]</f>
        <v>0</v>
      </c>
      <c r="AD1214" s="41">
        <f>Table1[[#This Row],[Holiday Hours7]]*Table1[[#This Row],[Holiday Hourly Wage]]</f>
        <v>0</v>
      </c>
      <c r="AE1214" s="41">
        <f>SUM(Table1[[#This Row],[Regular10]:[Holiday12]])</f>
        <v>0</v>
      </c>
      <c r="AF1214" s="41">
        <f>Table1[[#This Row],[Regular Hours3]]*Table1[[#This Row],[Regular Wage Cap]]</f>
        <v>0</v>
      </c>
      <c r="AG1214" s="41">
        <f>Table1[[#This Row],[OvertimeHours5]]*Table1[[#This Row],[Overtime Wage Cap]]</f>
        <v>0</v>
      </c>
      <c r="AH1214" s="41">
        <f>Table1[[#This Row],[Holiday Hours7]]*Table1[[#This Row],[Holiday Wage Cap]]</f>
        <v>0</v>
      </c>
      <c r="AI1214" s="41">
        <f>SUM(Table1[[#This Row],[Regular]:[Holiday]])</f>
        <v>0</v>
      </c>
      <c r="AJ1214" s="41">
        <f>IF(Table1[[#This Row],[Total]]=0,0,Table1[[#This Row],[Total2]]-Table1[[#This Row],[Total]])</f>
        <v>0</v>
      </c>
      <c r="AK1214" s="41">
        <f>Table1[[#This Row],[Difference]]*Table1[[#This Row],[DDS Funding Percent]]</f>
        <v>0</v>
      </c>
      <c r="AL1214" s="41">
        <f>IF(Table1[[#This Row],[Regular Hourly Wage]]&lt;&gt;0,Table1[[#This Row],[Regular Wage Cap]]-Table1[[#This Row],[Regular Hourly Wage]],0)</f>
        <v>0</v>
      </c>
      <c r="AM1214" s="38"/>
      <c r="AN1214" s="41">
        <f>Table1[[#This Row],[Wage Difference]]*Table1[[#This Row],[Post Wage Increase Time Off Accruals (Hours)]]</f>
        <v>0</v>
      </c>
      <c r="AO1214" s="41">
        <f>Table1[[#This Row],[Min Wage Time Off Accrual Expense]]*Table1[[#This Row],[DDS Funding Percent]]</f>
        <v>0</v>
      </c>
      <c r="AP1214" s="1"/>
      <c r="AQ1214" s="18"/>
    </row>
    <row r="1215" spans="3:43" x14ac:dyDescent="0.25">
      <c r="C1215" s="58"/>
      <c r="D1215" s="57"/>
      <c r="K1215" s="41">
        <f>SUM(Table1[[#This Row],[Regular Wages]],Table1[[#This Row],[OvertimeWages]],Table1[[#This Row],[Holiday Wages]],Table1[[#This Row],[Incentive Payments]])</f>
        <v>0</v>
      </c>
      <c r="L1215" s="38"/>
      <c r="M1215" s="38"/>
      <c r="N1215" s="38"/>
      <c r="O1215" s="38"/>
      <c r="P1215" s="38"/>
      <c r="Q1215" s="38"/>
      <c r="R1215" s="38"/>
      <c r="S1215" s="41">
        <f>SUM(Table1[[#This Row],[Regular Wages2]],Table1[[#This Row],[OvertimeWages4]],Table1[[#This Row],[Holiday Wages6]],Table1[[#This Row],[Incentive Payments8]])</f>
        <v>0</v>
      </c>
      <c r="T1215" s="41">
        <f>SUM(Table1[[#This Row],[Total Pre Min Wage Wages]],Table1[[#This Row],[Total After Min Wage Wages]])</f>
        <v>0</v>
      </c>
      <c r="U1215" s="41">
        <f>IFERROR(IF(OR(Table1[[#This Row],[Regular Hours]]=0,Table1[[#This Row],[Regular Hours]]=""),VLOOKUP(Table1[[#This Row],[Position Title]],startingWages!$A$2:$D$200,2, FALSE),Table1[[#This Row],[Regular Wages]]/Table1[[#This Row],[Regular Hours]]),0)</f>
        <v>0</v>
      </c>
      <c r="V1215" s="41">
        <f>IF(OR(Table1[[#This Row],[OvertimeHours]]="",Table1[[#This Row],[OvertimeHours]]=0),Table1[[#This Row],[Regular Hourly Wage]]*1.5,Table1[[#This Row],[OvertimeWages]]/Table1[[#This Row],[OvertimeHours]])</f>
        <v>0</v>
      </c>
      <c r="W1215" s="41">
        <f>IF(OR(Table1[[#This Row],[Holiday Hours]]="",Table1[[#This Row],[Holiday Hours]]=0),Table1[[#This Row],[Regular Hourly Wage]],Table1[[#This Row],[Holiday Wages]]/Table1[[#This Row],[Holiday Hours]])</f>
        <v>0</v>
      </c>
      <c r="X1215" s="41" t="str">
        <f>IF(Table1[[#This Row],[Regular Hourly Wage]]&lt;14.05,"$14.75",IF(Table1[[#This Row],[Regular Hourly Wage]]&lt;30,"5%","None"))</f>
        <v>$14.75</v>
      </c>
      <c r="Y1215" s="41">
        <f>IF(Table1[[#This Row],[Wage Category]]="5%",Table1[[#This Row],[Regular Hourly Wage]]*1.05,IF(Table1[[#This Row],[Wage Category]]="$14.75",14.75,Table1[[#This Row],[Regular Hourly Wage]]))</f>
        <v>14.75</v>
      </c>
      <c r="Z1215" s="41">
        <f>(1+IF(Table1[[#This Row],[Regular Hourly Wage]]=0,0.5,(Table1[[#This Row],[Overtime Hourly Wage]]-Table1[[#This Row],[Regular Hourly Wage]])/Table1[[#This Row],[Regular Hourly Wage]]))*Table1[[#This Row],[Regular Wage Cap]]</f>
        <v>22.125</v>
      </c>
      <c r="AA1215" s="41">
        <f>(1+IF(Table1[[#This Row],[Regular Hourly Wage]]=0,0,(Table1[[#This Row],[Holiday Hourly Wage]]-Table1[[#This Row],[Regular Hourly Wage]])/Table1[[#This Row],[Regular Hourly Wage]]))*Table1[[#This Row],[Regular Wage Cap]]</f>
        <v>14.75</v>
      </c>
      <c r="AB1215" s="41">
        <f>Table1[[#This Row],[Regular Hours3]]*Table1[[#This Row],[Regular Hourly Wage]]</f>
        <v>0</v>
      </c>
      <c r="AC1215" s="41">
        <f>Table1[[#This Row],[OvertimeHours5]]*Table1[[#This Row],[Overtime Hourly Wage]]</f>
        <v>0</v>
      </c>
      <c r="AD1215" s="41">
        <f>Table1[[#This Row],[Holiday Hours7]]*Table1[[#This Row],[Holiday Hourly Wage]]</f>
        <v>0</v>
      </c>
      <c r="AE1215" s="41">
        <f>SUM(Table1[[#This Row],[Regular10]:[Holiday12]])</f>
        <v>0</v>
      </c>
      <c r="AF1215" s="41">
        <f>Table1[[#This Row],[Regular Hours3]]*Table1[[#This Row],[Regular Wage Cap]]</f>
        <v>0</v>
      </c>
      <c r="AG1215" s="41">
        <f>Table1[[#This Row],[OvertimeHours5]]*Table1[[#This Row],[Overtime Wage Cap]]</f>
        <v>0</v>
      </c>
      <c r="AH1215" s="41">
        <f>Table1[[#This Row],[Holiday Hours7]]*Table1[[#This Row],[Holiday Wage Cap]]</f>
        <v>0</v>
      </c>
      <c r="AI1215" s="41">
        <f>SUM(Table1[[#This Row],[Regular]:[Holiday]])</f>
        <v>0</v>
      </c>
      <c r="AJ1215" s="41">
        <f>IF(Table1[[#This Row],[Total]]=0,0,Table1[[#This Row],[Total2]]-Table1[[#This Row],[Total]])</f>
        <v>0</v>
      </c>
      <c r="AK1215" s="41">
        <f>Table1[[#This Row],[Difference]]*Table1[[#This Row],[DDS Funding Percent]]</f>
        <v>0</v>
      </c>
      <c r="AL1215" s="41">
        <f>IF(Table1[[#This Row],[Regular Hourly Wage]]&lt;&gt;0,Table1[[#This Row],[Regular Wage Cap]]-Table1[[#This Row],[Regular Hourly Wage]],0)</f>
        <v>0</v>
      </c>
      <c r="AM1215" s="38"/>
      <c r="AN1215" s="41">
        <f>Table1[[#This Row],[Wage Difference]]*Table1[[#This Row],[Post Wage Increase Time Off Accruals (Hours)]]</f>
        <v>0</v>
      </c>
      <c r="AO1215" s="41">
        <f>Table1[[#This Row],[Min Wage Time Off Accrual Expense]]*Table1[[#This Row],[DDS Funding Percent]]</f>
        <v>0</v>
      </c>
      <c r="AP1215" s="1"/>
      <c r="AQ1215" s="18"/>
    </row>
    <row r="1216" spans="3:43" x14ac:dyDescent="0.25">
      <c r="C1216" s="58"/>
      <c r="D1216" s="57"/>
      <c r="K1216" s="41">
        <f>SUM(Table1[[#This Row],[Regular Wages]],Table1[[#This Row],[OvertimeWages]],Table1[[#This Row],[Holiday Wages]],Table1[[#This Row],[Incentive Payments]])</f>
        <v>0</v>
      </c>
      <c r="L1216" s="38"/>
      <c r="M1216" s="38"/>
      <c r="N1216" s="38"/>
      <c r="O1216" s="38"/>
      <c r="P1216" s="38"/>
      <c r="Q1216" s="38"/>
      <c r="R1216" s="38"/>
      <c r="S1216" s="41">
        <f>SUM(Table1[[#This Row],[Regular Wages2]],Table1[[#This Row],[OvertimeWages4]],Table1[[#This Row],[Holiday Wages6]],Table1[[#This Row],[Incentive Payments8]])</f>
        <v>0</v>
      </c>
      <c r="T1216" s="41">
        <f>SUM(Table1[[#This Row],[Total Pre Min Wage Wages]],Table1[[#This Row],[Total After Min Wage Wages]])</f>
        <v>0</v>
      </c>
      <c r="U1216" s="41">
        <f>IFERROR(IF(OR(Table1[[#This Row],[Regular Hours]]=0,Table1[[#This Row],[Regular Hours]]=""),VLOOKUP(Table1[[#This Row],[Position Title]],startingWages!$A$2:$D$200,2, FALSE),Table1[[#This Row],[Regular Wages]]/Table1[[#This Row],[Regular Hours]]),0)</f>
        <v>0</v>
      </c>
      <c r="V1216" s="41">
        <f>IF(OR(Table1[[#This Row],[OvertimeHours]]="",Table1[[#This Row],[OvertimeHours]]=0),Table1[[#This Row],[Regular Hourly Wage]]*1.5,Table1[[#This Row],[OvertimeWages]]/Table1[[#This Row],[OvertimeHours]])</f>
        <v>0</v>
      </c>
      <c r="W1216" s="41">
        <f>IF(OR(Table1[[#This Row],[Holiday Hours]]="",Table1[[#This Row],[Holiday Hours]]=0),Table1[[#This Row],[Regular Hourly Wage]],Table1[[#This Row],[Holiday Wages]]/Table1[[#This Row],[Holiday Hours]])</f>
        <v>0</v>
      </c>
      <c r="X1216" s="41" t="str">
        <f>IF(Table1[[#This Row],[Regular Hourly Wage]]&lt;14.05,"$14.75",IF(Table1[[#This Row],[Regular Hourly Wage]]&lt;30,"5%","None"))</f>
        <v>$14.75</v>
      </c>
      <c r="Y1216" s="41">
        <f>IF(Table1[[#This Row],[Wage Category]]="5%",Table1[[#This Row],[Regular Hourly Wage]]*1.05,IF(Table1[[#This Row],[Wage Category]]="$14.75",14.75,Table1[[#This Row],[Regular Hourly Wage]]))</f>
        <v>14.75</v>
      </c>
      <c r="Z1216" s="41">
        <f>(1+IF(Table1[[#This Row],[Regular Hourly Wage]]=0,0.5,(Table1[[#This Row],[Overtime Hourly Wage]]-Table1[[#This Row],[Regular Hourly Wage]])/Table1[[#This Row],[Regular Hourly Wage]]))*Table1[[#This Row],[Regular Wage Cap]]</f>
        <v>22.125</v>
      </c>
      <c r="AA1216" s="41">
        <f>(1+IF(Table1[[#This Row],[Regular Hourly Wage]]=0,0,(Table1[[#This Row],[Holiday Hourly Wage]]-Table1[[#This Row],[Regular Hourly Wage]])/Table1[[#This Row],[Regular Hourly Wage]]))*Table1[[#This Row],[Regular Wage Cap]]</f>
        <v>14.75</v>
      </c>
      <c r="AB1216" s="41">
        <f>Table1[[#This Row],[Regular Hours3]]*Table1[[#This Row],[Regular Hourly Wage]]</f>
        <v>0</v>
      </c>
      <c r="AC1216" s="41">
        <f>Table1[[#This Row],[OvertimeHours5]]*Table1[[#This Row],[Overtime Hourly Wage]]</f>
        <v>0</v>
      </c>
      <c r="AD1216" s="41">
        <f>Table1[[#This Row],[Holiday Hours7]]*Table1[[#This Row],[Holiday Hourly Wage]]</f>
        <v>0</v>
      </c>
      <c r="AE1216" s="41">
        <f>SUM(Table1[[#This Row],[Regular10]:[Holiday12]])</f>
        <v>0</v>
      </c>
      <c r="AF1216" s="41">
        <f>Table1[[#This Row],[Regular Hours3]]*Table1[[#This Row],[Regular Wage Cap]]</f>
        <v>0</v>
      </c>
      <c r="AG1216" s="41">
        <f>Table1[[#This Row],[OvertimeHours5]]*Table1[[#This Row],[Overtime Wage Cap]]</f>
        <v>0</v>
      </c>
      <c r="AH1216" s="41">
        <f>Table1[[#This Row],[Holiday Hours7]]*Table1[[#This Row],[Holiday Wage Cap]]</f>
        <v>0</v>
      </c>
      <c r="AI1216" s="41">
        <f>SUM(Table1[[#This Row],[Regular]:[Holiday]])</f>
        <v>0</v>
      </c>
      <c r="AJ1216" s="41">
        <f>IF(Table1[[#This Row],[Total]]=0,0,Table1[[#This Row],[Total2]]-Table1[[#This Row],[Total]])</f>
        <v>0</v>
      </c>
      <c r="AK1216" s="41">
        <f>Table1[[#This Row],[Difference]]*Table1[[#This Row],[DDS Funding Percent]]</f>
        <v>0</v>
      </c>
      <c r="AL1216" s="41">
        <f>IF(Table1[[#This Row],[Regular Hourly Wage]]&lt;&gt;0,Table1[[#This Row],[Regular Wage Cap]]-Table1[[#This Row],[Regular Hourly Wage]],0)</f>
        <v>0</v>
      </c>
      <c r="AM1216" s="38"/>
      <c r="AN1216" s="41">
        <f>Table1[[#This Row],[Wage Difference]]*Table1[[#This Row],[Post Wage Increase Time Off Accruals (Hours)]]</f>
        <v>0</v>
      </c>
      <c r="AO1216" s="41">
        <f>Table1[[#This Row],[Min Wage Time Off Accrual Expense]]*Table1[[#This Row],[DDS Funding Percent]]</f>
        <v>0</v>
      </c>
      <c r="AP1216" s="1"/>
      <c r="AQ1216" s="18"/>
    </row>
    <row r="1217" spans="3:43" x14ac:dyDescent="0.25">
      <c r="C1217" s="58"/>
      <c r="D1217" s="57"/>
      <c r="K1217" s="41">
        <f>SUM(Table1[[#This Row],[Regular Wages]],Table1[[#This Row],[OvertimeWages]],Table1[[#This Row],[Holiday Wages]],Table1[[#This Row],[Incentive Payments]])</f>
        <v>0</v>
      </c>
      <c r="L1217" s="38"/>
      <c r="M1217" s="38"/>
      <c r="N1217" s="38"/>
      <c r="O1217" s="38"/>
      <c r="P1217" s="38"/>
      <c r="Q1217" s="38"/>
      <c r="R1217" s="38"/>
      <c r="S1217" s="41">
        <f>SUM(Table1[[#This Row],[Regular Wages2]],Table1[[#This Row],[OvertimeWages4]],Table1[[#This Row],[Holiday Wages6]],Table1[[#This Row],[Incentive Payments8]])</f>
        <v>0</v>
      </c>
      <c r="T1217" s="41">
        <f>SUM(Table1[[#This Row],[Total Pre Min Wage Wages]],Table1[[#This Row],[Total After Min Wage Wages]])</f>
        <v>0</v>
      </c>
      <c r="U1217" s="41">
        <f>IFERROR(IF(OR(Table1[[#This Row],[Regular Hours]]=0,Table1[[#This Row],[Regular Hours]]=""),VLOOKUP(Table1[[#This Row],[Position Title]],startingWages!$A$2:$D$200,2, FALSE),Table1[[#This Row],[Regular Wages]]/Table1[[#This Row],[Regular Hours]]),0)</f>
        <v>0</v>
      </c>
      <c r="V1217" s="41">
        <f>IF(OR(Table1[[#This Row],[OvertimeHours]]="",Table1[[#This Row],[OvertimeHours]]=0),Table1[[#This Row],[Regular Hourly Wage]]*1.5,Table1[[#This Row],[OvertimeWages]]/Table1[[#This Row],[OvertimeHours]])</f>
        <v>0</v>
      </c>
      <c r="W1217" s="41">
        <f>IF(OR(Table1[[#This Row],[Holiday Hours]]="",Table1[[#This Row],[Holiday Hours]]=0),Table1[[#This Row],[Regular Hourly Wage]],Table1[[#This Row],[Holiday Wages]]/Table1[[#This Row],[Holiday Hours]])</f>
        <v>0</v>
      </c>
      <c r="X1217" s="41" t="str">
        <f>IF(Table1[[#This Row],[Regular Hourly Wage]]&lt;14.05,"$14.75",IF(Table1[[#This Row],[Regular Hourly Wage]]&lt;30,"5%","None"))</f>
        <v>$14.75</v>
      </c>
      <c r="Y1217" s="41">
        <f>IF(Table1[[#This Row],[Wage Category]]="5%",Table1[[#This Row],[Regular Hourly Wage]]*1.05,IF(Table1[[#This Row],[Wage Category]]="$14.75",14.75,Table1[[#This Row],[Regular Hourly Wage]]))</f>
        <v>14.75</v>
      </c>
      <c r="Z1217" s="41">
        <f>(1+IF(Table1[[#This Row],[Regular Hourly Wage]]=0,0.5,(Table1[[#This Row],[Overtime Hourly Wage]]-Table1[[#This Row],[Regular Hourly Wage]])/Table1[[#This Row],[Regular Hourly Wage]]))*Table1[[#This Row],[Regular Wage Cap]]</f>
        <v>22.125</v>
      </c>
      <c r="AA1217" s="41">
        <f>(1+IF(Table1[[#This Row],[Regular Hourly Wage]]=0,0,(Table1[[#This Row],[Holiday Hourly Wage]]-Table1[[#This Row],[Regular Hourly Wage]])/Table1[[#This Row],[Regular Hourly Wage]]))*Table1[[#This Row],[Regular Wage Cap]]</f>
        <v>14.75</v>
      </c>
      <c r="AB1217" s="41">
        <f>Table1[[#This Row],[Regular Hours3]]*Table1[[#This Row],[Regular Hourly Wage]]</f>
        <v>0</v>
      </c>
      <c r="AC1217" s="41">
        <f>Table1[[#This Row],[OvertimeHours5]]*Table1[[#This Row],[Overtime Hourly Wage]]</f>
        <v>0</v>
      </c>
      <c r="AD1217" s="41">
        <f>Table1[[#This Row],[Holiday Hours7]]*Table1[[#This Row],[Holiday Hourly Wage]]</f>
        <v>0</v>
      </c>
      <c r="AE1217" s="41">
        <f>SUM(Table1[[#This Row],[Regular10]:[Holiday12]])</f>
        <v>0</v>
      </c>
      <c r="AF1217" s="41">
        <f>Table1[[#This Row],[Regular Hours3]]*Table1[[#This Row],[Regular Wage Cap]]</f>
        <v>0</v>
      </c>
      <c r="AG1217" s="41">
        <f>Table1[[#This Row],[OvertimeHours5]]*Table1[[#This Row],[Overtime Wage Cap]]</f>
        <v>0</v>
      </c>
      <c r="AH1217" s="41">
        <f>Table1[[#This Row],[Holiday Hours7]]*Table1[[#This Row],[Holiday Wage Cap]]</f>
        <v>0</v>
      </c>
      <c r="AI1217" s="41">
        <f>SUM(Table1[[#This Row],[Regular]:[Holiday]])</f>
        <v>0</v>
      </c>
      <c r="AJ1217" s="41">
        <f>IF(Table1[[#This Row],[Total]]=0,0,Table1[[#This Row],[Total2]]-Table1[[#This Row],[Total]])</f>
        <v>0</v>
      </c>
      <c r="AK1217" s="41">
        <f>Table1[[#This Row],[Difference]]*Table1[[#This Row],[DDS Funding Percent]]</f>
        <v>0</v>
      </c>
      <c r="AL1217" s="41">
        <f>IF(Table1[[#This Row],[Regular Hourly Wage]]&lt;&gt;0,Table1[[#This Row],[Regular Wage Cap]]-Table1[[#This Row],[Regular Hourly Wage]],0)</f>
        <v>0</v>
      </c>
      <c r="AM1217" s="38"/>
      <c r="AN1217" s="41">
        <f>Table1[[#This Row],[Wage Difference]]*Table1[[#This Row],[Post Wage Increase Time Off Accruals (Hours)]]</f>
        <v>0</v>
      </c>
      <c r="AO1217" s="41">
        <f>Table1[[#This Row],[Min Wage Time Off Accrual Expense]]*Table1[[#This Row],[DDS Funding Percent]]</f>
        <v>0</v>
      </c>
      <c r="AP1217" s="1"/>
      <c r="AQ1217" s="18"/>
    </row>
    <row r="1218" spans="3:43" x14ac:dyDescent="0.25">
      <c r="C1218" s="58"/>
      <c r="D1218" s="57"/>
      <c r="K1218" s="41">
        <f>SUM(Table1[[#This Row],[Regular Wages]],Table1[[#This Row],[OvertimeWages]],Table1[[#This Row],[Holiday Wages]],Table1[[#This Row],[Incentive Payments]])</f>
        <v>0</v>
      </c>
      <c r="L1218" s="38"/>
      <c r="M1218" s="38"/>
      <c r="N1218" s="38"/>
      <c r="O1218" s="38"/>
      <c r="P1218" s="38"/>
      <c r="Q1218" s="38"/>
      <c r="R1218" s="38"/>
      <c r="S1218" s="41">
        <f>SUM(Table1[[#This Row],[Regular Wages2]],Table1[[#This Row],[OvertimeWages4]],Table1[[#This Row],[Holiday Wages6]],Table1[[#This Row],[Incentive Payments8]])</f>
        <v>0</v>
      </c>
      <c r="T1218" s="41">
        <f>SUM(Table1[[#This Row],[Total Pre Min Wage Wages]],Table1[[#This Row],[Total After Min Wage Wages]])</f>
        <v>0</v>
      </c>
      <c r="U1218" s="41">
        <f>IFERROR(IF(OR(Table1[[#This Row],[Regular Hours]]=0,Table1[[#This Row],[Regular Hours]]=""),VLOOKUP(Table1[[#This Row],[Position Title]],startingWages!$A$2:$D$200,2, FALSE),Table1[[#This Row],[Regular Wages]]/Table1[[#This Row],[Regular Hours]]),0)</f>
        <v>0</v>
      </c>
      <c r="V1218" s="41">
        <f>IF(OR(Table1[[#This Row],[OvertimeHours]]="",Table1[[#This Row],[OvertimeHours]]=0),Table1[[#This Row],[Regular Hourly Wage]]*1.5,Table1[[#This Row],[OvertimeWages]]/Table1[[#This Row],[OvertimeHours]])</f>
        <v>0</v>
      </c>
      <c r="W1218" s="41">
        <f>IF(OR(Table1[[#This Row],[Holiday Hours]]="",Table1[[#This Row],[Holiday Hours]]=0),Table1[[#This Row],[Regular Hourly Wage]],Table1[[#This Row],[Holiday Wages]]/Table1[[#This Row],[Holiday Hours]])</f>
        <v>0</v>
      </c>
      <c r="X1218" s="41" t="str">
        <f>IF(Table1[[#This Row],[Regular Hourly Wage]]&lt;14.05,"$14.75",IF(Table1[[#This Row],[Regular Hourly Wage]]&lt;30,"5%","None"))</f>
        <v>$14.75</v>
      </c>
      <c r="Y1218" s="41">
        <f>IF(Table1[[#This Row],[Wage Category]]="5%",Table1[[#This Row],[Regular Hourly Wage]]*1.05,IF(Table1[[#This Row],[Wage Category]]="$14.75",14.75,Table1[[#This Row],[Regular Hourly Wage]]))</f>
        <v>14.75</v>
      </c>
      <c r="Z1218" s="41">
        <f>(1+IF(Table1[[#This Row],[Regular Hourly Wage]]=0,0.5,(Table1[[#This Row],[Overtime Hourly Wage]]-Table1[[#This Row],[Regular Hourly Wage]])/Table1[[#This Row],[Regular Hourly Wage]]))*Table1[[#This Row],[Regular Wage Cap]]</f>
        <v>22.125</v>
      </c>
      <c r="AA1218" s="41">
        <f>(1+IF(Table1[[#This Row],[Regular Hourly Wage]]=0,0,(Table1[[#This Row],[Holiday Hourly Wage]]-Table1[[#This Row],[Regular Hourly Wage]])/Table1[[#This Row],[Regular Hourly Wage]]))*Table1[[#This Row],[Regular Wage Cap]]</f>
        <v>14.75</v>
      </c>
      <c r="AB1218" s="41">
        <f>Table1[[#This Row],[Regular Hours3]]*Table1[[#This Row],[Regular Hourly Wage]]</f>
        <v>0</v>
      </c>
      <c r="AC1218" s="41">
        <f>Table1[[#This Row],[OvertimeHours5]]*Table1[[#This Row],[Overtime Hourly Wage]]</f>
        <v>0</v>
      </c>
      <c r="AD1218" s="41">
        <f>Table1[[#This Row],[Holiday Hours7]]*Table1[[#This Row],[Holiday Hourly Wage]]</f>
        <v>0</v>
      </c>
      <c r="AE1218" s="41">
        <f>SUM(Table1[[#This Row],[Regular10]:[Holiday12]])</f>
        <v>0</v>
      </c>
      <c r="AF1218" s="41">
        <f>Table1[[#This Row],[Regular Hours3]]*Table1[[#This Row],[Regular Wage Cap]]</f>
        <v>0</v>
      </c>
      <c r="AG1218" s="41">
        <f>Table1[[#This Row],[OvertimeHours5]]*Table1[[#This Row],[Overtime Wage Cap]]</f>
        <v>0</v>
      </c>
      <c r="AH1218" s="41">
        <f>Table1[[#This Row],[Holiday Hours7]]*Table1[[#This Row],[Holiday Wage Cap]]</f>
        <v>0</v>
      </c>
      <c r="AI1218" s="41">
        <f>SUM(Table1[[#This Row],[Regular]:[Holiday]])</f>
        <v>0</v>
      </c>
      <c r="AJ1218" s="41">
        <f>IF(Table1[[#This Row],[Total]]=0,0,Table1[[#This Row],[Total2]]-Table1[[#This Row],[Total]])</f>
        <v>0</v>
      </c>
      <c r="AK1218" s="41">
        <f>Table1[[#This Row],[Difference]]*Table1[[#This Row],[DDS Funding Percent]]</f>
        <v>0</v>
      </c>
      <c r="AL1218" s="41">
        <f>IF(Table1[[#This Row],[Regular Hourly Wage]]&lt;&gt;0,Table1[[#This Row],[Regular Wage Cap]]-Table1[[#This Row],[Regular Hourly Wage]],0)</f>
        <v>0</v>
      </c>
      <c r="AM1218" s="38"/>
      <c r="AN1218" s="41">
        <f>Table1[[#This Row],[Wage Difference]]*Table1[[#This Row],[Post Wage Increase Time Off Accruals (Hours)]]</f>
        <v>0</v>
      </c>
      <c r="AO1218" s="41">
        <f>Table1[[#This Row],[Min Wage Time Off Accrual Expense]]*Table1[[#This Row],[DDS Funding Percent]]</f>
        <v>0</v>
      </c>
      <c r="AP1218" s="1"/>
      <c r="AQ1218" s="18"/>
    </row>
    <row r="1219" spans="3:43" x14ac:dyDescent="0.25">
      <c r="C1219" s="58"/>
      <c r="D1219" s="57"/>
      <c r="K1219" s="41">
        <f>SUM(Table1[[#This Row],[Regular Wages]],Table1[[#This Row],[OvertimeWages]],Table1[[#This Row],[Holiday Wages]],Table1[[#This Row],[Incentive Payments]])</f>
        <v>0</v>
      </c>
      <c r="L1219" s="38"/>
      <c r="M1219" s="38"/>
      <c r="N1219" s="38"/>
      <c r="O1219" s="38"/>
      <c r="P1219" s="38"/>
      <c r="Q1219" s="38"/>
      <c r="R1219" s="38"/>
      <c r="S1219" s="41">
        <f>SUM(Table1[[#This Row],[Regular Wages2]],Table1[[#This Row],[OvertimeWages4]],Table1[[#This Row],[Holiday Wages6]],Table1[[#This Row],[Incentive Payments8]])</f>
        <v>0</v>
      </c>
      <c r="T1219" s="41">
        <f>SUM(Table1[[#This Row],[Total Pre Min Wage Wages]],Table1[[#This Row],[Total After Min Wage Wages]])</f>
        <v>0</v>
      </c>
      <c r="U1219" s="41">
        <f>IFERROR(IF(OR(Table1[[#This Row],[Regular Hours]]=0,Table1[[#This Row],[Regular Hours]]=""),VLOOKUP(Table1[[#This Row],[Position Title]],startingWages!$A$2:$D$200,2, FALSE),Table1[[#This Row],[Regular Wages]]/Table1[[#This Row],[Regular Hours]]),0)</f>
        <v>0</v>
      </c>
      <c r="V1219" s="41">
        <f>IF(OR(Table1[[#This Row],[OvertimeHours]]="",Table1[[#This Row],[OvertimeHours]]=0),Table1[[#This Row],[Regular Hourly Wage]]*1.5,Table1[[#This Row],[OvertimeWages]]/Table1[[#This Row],[OvertimeHours]])</f>
        <v>0</v>
      </c>
      <c r="W1219" s="41">
        <f>IF(OR(Table1[[#This Row],[Holiday Hours]]="",Table1[[#This Row],[Holiday Hours]]=0),Table1[[#This Row],[Regular Hourly Wage]],Table1[[#This Row],[Holiday Wages]]/Table1[[#This Row],[Holiday Hours]])</f>
        <v>0</v>
      </c>
      <c r="X1219" s="41" t="str">
        <f>IF(Table1[[#This Row],[Regular Hourly Wage]]&lt;14.05,"$14.75",IF(Table1[[#This Row],[Regular Hourly Wage]]&lt;30,"5%","None"))</f>
        <v>$14.75</v>
      </c>
      <c r="Y1219" s="41">
        <f>IF(Table1[[#This Row],[Wage Category]]="5%",Table1[[#This Row],[Regular Hourly Wage]]*1.05,IF(Table1[[#This Row],[Wage Category]]="$14.75",14.75,Table1[[#This Row],[Regular Hourly Wage]]))</f>
        <v>14.75</v>
      </c>
      <c r="Z1219" s="41">
        <f>(1+IF(Table1[[#This Row],[Regular Hourly Wage]]=0,0.5,(Table1[[#This Row],[Overtime Hourly Wage]]-Table1[[#This Row],[Regular Hourly Wage]])/Table1[[#This Row],[Regular Hourly Wage]]))*Table1[[#This Row],[Regular Wage Cap]]</f>
        <v>22.125</v>
      </c>
      <c r="AA1219" s="41">
        <f>(1+IF(Table1[[#This Row],[Regular Hourly Wage]]=0,0,(Table1[[#This Row],[Holiday Hourly Wage]]-Table1[[#This Row],[Regular Hourly Wage]])/Table1[[#This Row],[Regular Hourly Wage]]))*Table1[[#This Row],[Regular Wage Cap]]</f>
        <v>14.75</v>
      </c>
      <c r="AB1219" s="41">
        <f>Table1[[#This Row],[Regular Hours3]]*Table1[[#This Row],[Regular Hourly Wage]]</f>
        <v>0</v>
      </c>
      <c r="AC1219" s="41">
        <f>Table1[[#This Row],[OvertimeHours5]]*Table1[[#This Row],[Overtime Hourly Wage]]</f>
        <v>0</v>
      </c>
      <c r="AD1219" s="41">
        <f>Table1[[#This Row],[Holiday Hours7]]*Table1[[#This Row],[Holiday Hourly Wage]]</f>
        <v>0</v>
      </c>
      <c r="AE1219" s="41">
        <f>SUM(Table1[[#This Row],[Regular10]:[Holiday12]])</f>
        <v>0</v>
      </c>
      <c r="AF1219" s="41">
        <f>Table1[[#This Row],[Regular Hours3]]*Table1[[#This Row],[Regular Wage Cap]]</f>
        <v>0</v>
      </c>
      <c r="AG1219" s="41">
        <f>Table1[[#This Row],[OvertimeHours5]]*Table1[[#This Row],[Overtime Wage Cap]]</f>
        <v>0</v>
      </c>
      <c r="AH1219" s="41">
        <f>Table1[[#This Row],[Holiday Hours7]]*Table1[[#This Row],[Holiday Wage Cap]]</f>
        <v>0</v>
      </c>
      <c r="AI1219" s="41">
        <f>SUM(Table1[[#This Row],[Regular]:[Holiday]])</f>
        <v>0</v>
      </c>
      <c r="AJ1219" s="41">
        <f>IF(Table1[[#This Row],[Total]]=0,0,Table1[[#This Row],[Total2]]-Table1[[#This Row],[Total]])</f>
        <v>0</v>
      </c>
      <c r="AK1219" s="41">
        <f>Table1[[#This Row],[Difference]]*Table1[[#This Row],[DDS Funding Percent]]</f>
        <v>0</v>
      </c>
      <c r="AL1219" s="41">
        <f>IF(Table1[[#This Row],[Regular Hourly Wage]]&lt;&gt;0,Table1[[#This Row],[Regular Wage Cap]]-Table1[[#This Row],[Regular Hourly Wage]],0)</f>
        <v>0</v>
      </c>
      <c r="AM1219" s="38"/>
      <c r="AN1219" s="41">
        <f>Table1[[#This Row],[Wage Difference]]*Table1[[#This Row],[Post Wage Increase Time Off Accruals (Hours)]]</f>
        <v>0</v>
      </c>
      <c r="AO1219" s="41">
        <f>Table1[[#This Row],[Min Wage Time Off Accrual Expense]]*Table1[[#This Row],[DDS Funding Percent]]</f>
        <v>0</v>
      </c>
      <c r="AP1219" s="1"/>
      <c r="AQ1219" s="18"/>
    </row>
    <row r="1220" spans="3:43" x14ac:dyDescent="0.25">
      <c r="C1220" s="58"/>
      <c r="D1220" s="57"/>
      <c r="K1220" s="41">
        <f>SUM(Table1[[#This Row],[Regular Wages]],Table1[[#This Row],[OvertimeWages]],Table1[[#This Row],[Holiday Wages]],Table1[[#This Row],[Incentive Payments]])</f>
        <v>0</v>
      </c>
      <c r="L1220" s="38"/>
      <c r="M1220" s="38"/>
      <c r="N1220" s="38"/>
      <c r="O1220" s="38"/>
      <c r="P1220" s="38"/>
      <c r="Q1220" s="38"/>
      <c r="R1220" s="38"/>
      <c r="S1220" s="41">
        <f>SUM(Table1[[#This Row],[Regular Wages2]],Table1[[#This Row],[OvertimeWages4]],Table1[[#This Row],[Holiday Wages6]],Table1[[#This Row],[Incentive Payments8]])</f>
        <v>0</v>
      </c>
      <c r="T1220" s="41">
        <f>SUM(Table1[[#This Row],[Total Pre Min Wage Wages]],Table1[[#This Row],[Total After Min Wage Wages]])</f>
        <v>0</v>
      </c>
      <c r="U1220" s="41">
        <f>IFERROR(IF(OR(Table1[[#This Row],[Regular Hours]]=0,Table1[[#This Row],[Regular Hours]]=""),VLOOKUP(Table1[[#This Row],[Position Title]],startingWages!$A$2:$D$200,2, FALSE),Table1[[#This Row],[Regular Wages]]/Table1[[#This Row],[Regular Hours]]),0)</f>
        <v>0</v>
      </c>
      <c r="V1220" s="41">
        <f>IF(OR(Table1[[#This Row],[OvertimeHours]]="",Table1[[#This Row],[OvertimeHours]]=0),Table1[[#This Row],[Regular Hourly Wage]]*1.5,Table1[[#This Row],[OvertimeWages]]/Table1[[#This Row],[OvertimeHours]])</f>
        <v>0</v>
      </c>
      <c r="W1220" s="41">
        <f>IF(OR(Table1[[#This Row],[Holiday Hours]]="",Table1[[#This Row],[Holiday Hours]]=0),Table1[[#This Row],[Regular Hourly Wage]],Table1[[#This Row],[Holiday Wages]]/Table1[[#This Row],[Holiday Hours]])</f>
        <v>0</v>
      </c>
      <c r="X1220" s="41" t="str">
        <f>IF(Table1[[#This Row],[Regular Hourly Wage]]&lt;14.05,"$14.75",IF(Table1[[#This Row],[Regular Hourly Wage]]&lt;30,"5%","None"))</f>
        <v>$14.75</v>
      </c>
      <c r="Y1220" s="41">
        <f>IF(Table1[[#This Row],[Wage Category]]="5%",Table1[[#This Row],[Regular Hourly Wage]]*1.05,IF(Table1[[#This Row],[Wage Category]]="$14.75",14.75,Table1[[#This Row],[Regular Hourly Wage]]))</f>
        <v>14.75</v>
      </c>
      <c r="Z1220" s="41">
        <f>(1+IF(Table1[[#This Row],[Regular Hourly Wage]]=0,0.5,(Table1[[#This Row],[Overtime Hourly Wage]]-Table1[[#This Row],[Regular Hourly Wage]])/Table1[[#This Row],[Regular Hourly Wage]]))*Table1[[#This Row],[Regular Wage Cap]]</f>
        <v>22.125</v>
      </c>
      <c r="AA1220" s="41">
        <f>(1+IF(Table1[[#This Row],[Regular Hourly Wage]]=0,0,(Table1[[#This Row],[Holiday Hourly Wage]]-Table1[[#This Row],[Regular Hourly Wage]])/Table1[[#This Row],[Regular Hourly Wage]]))*Table1[[#This Row],[Regular Wage Cap]]</f>
        <v>14.75</v>
      </c>
      <c r="AB1220" s="41">
        <f>Table1[[#This Row],[Regular Hours3]]*Table1[[#This Row],[Regular Hourly Wage]]</f>
        <v>0</v>
      </c>
      <c r="AC1220" s="41">
        <f>Table1[[#This Row],[OvertimeHours5]]*Table1[[#This Row],[Overtime Hourly Wage]]</f>
        <v>0</v>
      </c>
      <c r="AD1220" s="41">
        <f>Table1[[#This Row],[Holiday Hours7]]*Table1[[#This Row],[Holiday Hourly Wage]]</f>
        <v>0</v>
      </c>
      <c r="AE1220" s="41">
        <f>SUM(Table1[[#This Row],[Regular10]:[Holiday12]])</f>
        <v>0</v>
      </c>
      <c r="AF1220" s="41">
        <f>Table1[[#This Row],[Regular Hours3]]*Table1[[#This Row],[Regular Wage Cap]]</f>
        <v>0</v>
      </c>
      <c r="AG1220" s="41">
        <f>Table1[[#This Row],[OvertimeHours5]]*Table1[[#This Row],[Overtime Wage Cap]]</f>
        <v>0</v>
      </c>
      <c r="AH1220" s="41">
        <f>Table1[[#This Row],[Holiday Hours7]]*Table1[[#This Row],[Holiday Wage Cap]]</f>
        <v>0</v>
      </c>
      <c r="AI1220" s="41">
        <f>SUM(Table1[[#This Row],[Regular]:[Holiday]])</f>
        <v>0</v>
      </c>
      <c r="AJ1220" s="41">
        <f>IF(Table1[[#This Row],[Total]]=0,0,Table1[[#This Row],[Total2]]-Table1[[#This Row],[Total]])</f>
        <v>0</v>
      </c>
      <c r="AK1220" s="41">
        <f>Table1[[#This Row],[Difference]]*Table1[[#This Row],[DDS Funding Percent]]</f>
        <v>0</v>
      </c>
      <c r="AL1220" s="41">
        <f>IF(Table1[[#This Row],[Regular Hourly Wage]]&lt;&gt;0,Table1[[#This Row],[Regular Wage Cap]]-Table1[[#This Row],[Regular Hourly Wage]],0)</f>
        <v>0</v>
      </c>
      <c r="AM1220" s="38"/>
      <c r="AN1220" s="41">
        <f>Table1[[#This Row],[Wage Difference]]*Table1[[#This Row],[Post Wage Increase Time Off Accruals (Hours)]]</f>
        <v>0</v>
      </c>
      <c r="AO1220" s="41">
        <f>Table1[[#This Row],[Min Wage Time Off Accrual Expense]]*Table1[[#This Row],[DDS Funding Percent]]</f>
        <v>0</v>
      </c>
      <c r="AP1220" s="1"/>
      <c r="AQ1220" s="18"/>
    </row>
    <row r="1221" spans="3:43" x14ac:dyDescent="0.25">
      <c r="C1221" s="58"/>
      <c r="D1221" s="57"/>
      <c r="K1221" s="41">
        <f>SUM(Table1[[#This Row],[Regular Wages]],Table1[[#This Row],[OvertimeWages]],Table1[[#This Row],[Holiday Wages]],Table1[[#This Row],[Incentive Payments]])</f>
        <v>0</v>
      </c>
      <c r="L1221" s="38"/>
      <c r="M1221" s="38"/>
      <c r="N1221" s="38"/>
      <c r="O1221" s="38"/>
      <c r="P1221" s="38"/>
      <c r="Q1221" s="38"/>
      <c r="R1221" s="38"/>
      <c r="S1221" s="41">
        <f>SUM(Table1[[#This Row],[Regular Wages2]],Table1[[#This Row],[OvertimeWages4]],Table1[[#This Row],[Holiday Wages6]],Table1[[#This Row],[Incentive Payments8]])</f>
        <v>0</v>
      </c>
      <c r="T1221" s="41">
        <f>SUM(Table1[[#This Row],[Total Pre Min Wage Wages]],Table1[[#This Row],[Total After Min Wage Wages]])</f>
        <v>0</v>
      </c>
      <c r="U1221" s="41">
        <f>IFERROR(IF(OR(Table1[[#This Row],[Regular Hours]]=0,Table1[[#This Row],[Regular Hours]]=""),VLOOKUP(Table1[[#This Row],[Position Title]],startingWages!$A$2:$D$200,2, FALSE),Table1[[#This Row],[Regular Wages]]/Table1[[#This Row],[Regular Hours]]),0)</f>
        <v>0</v>
      </c>
      <c r="V1221" s="41">
        <f>IF(OR(Table1[[#This Row],[OvertimeHours]]="",Table1[[#This Row],[OvertimeHours]]=0),Table1[[#This Row],[Regular Hourly Wage]]*1.5,Table1[[#This Row],[OvertimeWages]]/Table1[[#This Row],[OvertimeHours]])</f>
        <v>0</v>
      </c>
      <c r="W1221" s="41">
        <f>IF(OR(Table1[[#This Row],[Holiday Hours]]="",Table1[[#This Row],[Holiday Hours]]=0),Table1[[#This Row],[Regular Hourly Wage]],Table1[[#This Row],[Holiday Wages]]/Table1[[#This Row],[Holiday Hours]])</f>
        <v>0</v>
      </c>
      <c r="X1221" s="41" t="str">
        <f>IF(Table1[[#This Row],[Regular Hourly Wage]]&lt;14.05,"$14.75",IF(Table1[[#This Row],[Regular Hourly Wage]]&lt;30,"5%","None"))</f>
        <v>$14.75</v>
      </c>
      <c r="Y1221" s="41">
        <f>IF(Table1[[#This Row],[Wage Category]]="5%",Table1[[#This Row],[Regular Hourly Wage]]*1.05,IF(Table1[[#This Row],[Wage Category]]="$14.75",14.75,Table1[[#This Row],[Regular Hourly Wage]]))</f>
        <v>14.75</v>
      </c>
      <c r="Z1221" s="41">
        <f>(1+IF(Table1[[#This Row],[Regular Hourly Wage]]=0,0.5,(Table1[[#This Row],[Overtime Hourly Wage]]-Table1[[#This Row],[Regular Hourly Wage]])/Table1[[#This Row],[Regular Hourly Wage]]))*Table1[[#This Row],[Regular Wage Cap]]</f>
        <v>22.125</v>
      </c>
      <c r="AA1221" s="41">
        <f>(1+IF(Table1[[#This Row],[Regular Hourly Wage]]=0,0,(Table1[[#This Row],[Holiday Hourly Wage]]-Table1[[#This Row],[Regular Hourly Wage]])/Table1[[#This Row],[Regular Hourly Wage]]))*Table1[[#This Row],[Regular Wage Cap]]</f>
        <v>14.75</v>
      </c>
      <c r="AB1221" s="41">
        <f>Table1[[#This Row],[Regular Hours3]]*Table1[[#This Row],[Regular Hourly Wage]]</f>
        <v>0</v>
      </c>
      <c r="AC1221" s="41">
        <f>Table1[[#This Row],[OvertimeHours5]]*Table1[[#This Row],[Overtime Hourly Wage]]</f>
        <v>0</v>
      </c>
      <c r="AD1221" s="41">
        <f>Table1[[#This Row],[Holiday Hours7]]*Table1[[#This Row],[Holiday Hourly Wage]]</f>
        <v>0</v>
      </c>
      <c r="AE1221" s="41">
        <f>SUM(Table1[[#This Row],[Regular10]:[Holiday12]])</f>
        <v>0</v>
      </c>
      <c r="AF1221" s="41">
        <f>Table1[[#This Row],[Regular Hours3]]*Table1[[#This Row],[Regular Wage Cap]]</f>
        <v>0</v>
      </c>
      <c r="AG1221" s="41">
        <f>Table1[[#This Row],[OvertimeHours5]]*Table1[[#This Row],[Overtime Wage Cap]]</f>
        <v>0</v>
      </c>
      <c r="AH1221" s="41">
        <f>Table1[[#This Row],[Holiday Hours7]]*Table1[[#This Row],[Holiday Wage Cap]]</f>
        <v>0</v>
      </c>
      <c r="AI1221" s="41">
        <f>SUM(Table1[[#This Row],[Regular]:[Holiday]])</f>
        <v>0</v>
      </c>
      <c r="AJ1221" s="41">
        <f>IF(Table1[[#This Row],[Total]]=0,0,Table1[[#This Row],[Total2]]-Table1[[#This Row],[Total]])</f>
        <v>0</v>
      </c>
      <c r="AK1221" s="41">
        <f>Table1[[#This Row],[Difference]]*Table1[[#This Row],[DDS Funding Percent]]</f>
        <v>0</v>
      </c>
      <c r="AL1221" s="41">
        <f>IF(Table1[[#This Row],[Regular Hourly Wage]]&lt;&gt;0,Table1[[#This Row],[Regular Wage Cap]]-Table1[[#This Row],[Regular Hourly Wage]],0)</f>
        <v>0</v>
      </c>
      <c r="AM1221" s="38"/>
      <c r="AN1221" s="41">
        <f>Table1[[#This Row],[Wage Difference]]*Table1[[#This Row],[Post Wage Increase Time Off Accruals (Hours)]]</f>
        <v>0</v>
      </c>
      <c r="AO1221" s="41">
        <f>Table1[[#This Row],[Min Wage Time Off Accrual Expense]]*Table1[[#This Row],[DDS Funding Percent]]</f>
        <v>0</v>
      </c>
      <c r="AP1221" s="1"/>
      <c r="AQ1221" s="18"/>
    </row>
    <row r="1222" spans="3:43" x14ac:dyDescent="0.25">
      <c r="C1222" s="58"/>
      <c r="D1222" s="57"/>
      <c r="K1222" s="41">
        <f>SUM(Table1[[#This Row],[Regular Wages]],Table1[[#This Row],[OvertimeWages]],Table1[[#This Row],[Holiday Wages]],Table1[[#This Row],[Incentive Payments]])</f>
        <v>0</v>
      </c>
      <c r="L1222" s="38"/>
      <c r="M1222" s="38"/>
      <c r="N1222" s="38"/>
      <c r="O1222" s="38"/>
      <c r="P1222" s="38"/>
      <c r="Q1222" s="38"/>
      <c r="R1222" s="38"/>
      <c r="S1222" s="41">
        <f>SUM(Table1[[#This Row],[Regular Wages2]],Table1[[#This Row],[OvertimeWages4]],Table1[[#This Row],[Holiday Wages6]],Table1[[#This Row],[Incentive Payments8]])</f>
        <v>0</v>
      </c>
      <c r="T1222" s="41">
        <f>SUM(Table1[[#This Row],[Total Pre Min Wage Wages]],Table1[[#This Row],[Total After Min Wage Wages]])</f>
        <v>0</v>
      </c>
      <c r="U1222" s="41">
        <f>IFERROR(IF(OR(Table1[[#This Row],[Regular Hours]]=0,Table1[[#This Row],[Regular Hours]]=""),VLOOKUP(Table1[[#This Row],[Position Title]],startingWages!$A$2:$D$200,2, FALSE),Table1[[#This Row],[Regular Wages]]/Table1[[#This Row],[Regular Hours]]),0)</f>
        <v>0</v>
      </c>
      <c r="V1222" s="41">
        <f>IF(OR(Table1[[#This Row],[OvertimeHours]]="",Table1[[#This Row],[OvertimeHours]]=0),Table1[[#This Row],[Regular Hourly Wage]]*1.5,Table1[[#This Row],[OvertimeWages]]/Table1[[#This Row],[OvertimeHours]])</f>
        <v>0</v>
      </c>
      <c r="W1222" s="41">
        <f>IF(OR(Table1[[#This Row],[Holiday Hours]]="",Table1[[#This Row],[Holiday Hours]]=0),Table1[[#This Row],[Regular Hourly Wage]],Table1[[#This Row],[Holiday Wages]]/Table1[[#This Row],[Holiday Hours]])</f>
        <v>0</v>
      </c>
      <c r="X1222" s="41" t="str">
        <f>IF(Table1[[#This Row],[Regular Hourly Wage]]&lt;14.05,"$14.75",IF(Table1[[#This Row],[Regular Hourly Wage]]&lt;30,"5%","None"))</f>
        <v>$14.75</v>
      </c>
      <c r="Y1222" s="41">
        <f>IF(Table1[[#This Row],[Wage Category]]="5%",Table1[[#This Row],[Regular Hourly Wage]]*1.05,IF(Table1[[#This Row],[Wage Category]]="$14.75",14.75,Table1[[#This Row],[Regular Hourly Wage]]))</f>
        <v>14.75</v>
      </c>
      <c r="Z1222" s="41">
        <f>(1+IF(Table1[[#This Row],[Regular Hourly Wage]]=0,0.5,(Table1[[#This Row],[Overtime Hourly Wage]]-Table1[[#This Row],[Regular Hourly Wage]])/Table1[[#This Row],[Regular Hourly Wage]]))*Table1[[#This Row],[Regular Wage Cap]]</f>
        <v>22.125</v>
      </c>
      <c r="AA1222" s="41">
        <f>(1+IF(Table1[[#This Row],[Regular Hourly Wage]]=0,0,(Table1[[#This Row],[Holiday Hourly Wage]]-Table1[[#This Row],[Regular Hourly Wage]])/Table1[[#This Row],[Regular Hourly Wage]]))*Table1[[#This Row],[Regular Wage Cap]]</f>
        <v>14.75</v>
      </c>
      <c r="AB1222" s="41">
        <f>Table1[[#This Row],[Regular Hours3]]*Table1[[#This Row],[Regular Hourly Wage]]</f>
        <v>0</v>
      </c>
      <c r="AC1222" s="41">
        <f>Table1[[#This Row],[OvertimeHours5]]*Table1[[#This Row],[Overtime Hourly Wage]]</f>
        <v>0</v>
      </c>
      <c r="AD1222" s="41">
        <f>Table1[[#This Row],[Holiday Hours7]]*Table1[[#This Row],[Holiday Hourly Wage]]</f>
        <v>0</v>
      </c>
      <c r="AE1222" s="41">
        <f>SUM(Table1[[#This Row],[Regular10]:[Holiday12]])</f>
        <v>0</v>
      </c>
      <c r="AF1222" s="41">
        <f>Table1[[#This Row],[Regular Hours3]]*Table1[[#This Row],[Regular Wage Cap]]</f>
        <v>0</v>
      </c>
      <c r="AG1222" s="41">
        <f>Table1[[#This Row],[OvertimeHours5]]*Table1[[#This Row],[Overtime Wage Cap]]</f>
        <v>0</v>
      </c>
      <c r="AH1222" s="41">
        <f>Table1[[#This Row],[Holiday Hours7]]*Table1[[#This Row],[Holiday Wage Cap]]</f>
        <v>0</v>
      </c>
      <c r="AI1222" s="41">
        <f>SUM(Table1[[#This Row],[Regular]:[Holiday]])</f>
        <v>0</v>
      </c>
      <c r="AJ1222" s="41">
        <f>IF(Table1[[#This Row],[Total]]=0,0,Table1[[#This Row],[Total2]]-Table1[[#This Row],[Total]])</f>
        <v>0</v>
      </c>
      <c r="AK1222" s="41">
        <f>Table1[[#This Row],[Difference]]*Table1[[#This Row],[DDS Funding Percent]]</f>
        <v>0</v>
      </c>
      <c r="AL1222" s="41">
        <f>IF(Table1[[#This Row],[Regular Hourly Wage]]&lt;&gt;0,Table1[[#This Row],[Regular Wage Cap]]-Table1[[#This Row],[Regular Hourly Wage]],0)</f>
        <v>0</v>
      </c>
      <c r="AM1222" s="38"/>
      <c r="AN1222" s="41">
        <f>Table1[[#This Row],[Wage Difference]]*Table1[[#This Row],[Post Wage Increase Time Off Accruals (Hours)]]</f>
        <v>0</v>
      </c>
      <c r="AO1222" s="41">
        <f>Table1[[#This Row],[Min Wage Time Off Accrual Expense]]*Table1[[#This Row],[DDS Funding Percent]]</f>
        <v>0</v>
      </c>
      <c r="AP1222" s="1"/>
      <c r="AQ1222" s="18"/>
    </row>
    <row r="1223" spans="3:43" x14ac:dyDescent="0.25">
      <c r="C1223" s="58"/>
      <c r="D1223" s="57"/>
      <c r="K1223" s="41">
        <f>SUM(Table1[[#This Row],[Regular Wages]],Table1[[#This Row],[OvertimeWages]],Table1[[#This Row],[Holiday Wages]],Table1[[#This Row],[Incentive Payments]])</f>
        <v>0</v>
      </c>
      <c r="L1223" s="38"/>
      <c r="M1223" s="38"/>
      <c r="N1223" s="38"/>
      <c r="O1223" s="38"/>
      <c r="P1223" s="38"/>
      <c r="Q1223" s="38"/>
      <c r="R1223" s="38"/>
      <c r="S1223" s="41">
        <f>SUM(Table1[[#This Row],[Regular Wages2]],Table1[[#This Row],[OvertimeWages4]],Table1[[#This Row],[Holiday Wages6]],Table1[[#This Row],[Incentive Payments8]])</f>
        <v>0</v>
      </c>
      <c r="T1223" s="41">
        <f>SUM(Table1[[#This Row],[Total Pre Min Wage Wages]],Table1[[#This Row],[Total After Min Wage Wages]])</f>
        <v>0</v>
      </c>
      <c r="U1223" s="41">
        <f>IFERROR(IF(OR(Table1[[#This Row],[Regular Hours]]=0,Table1[[#This Row],[Regular Hours]]=""),VLOOKUP(Table1[[#This Row],[Position Title]],startingWages!$A$2:$D$200,2, FALSE),Table1[[#This Row],[Regular Wages]]/Table1[[#This Row],[Regular Hours]]),0)</f>
        <v>0</v>
      </c>
      <c r="V1223" s="41">
        <f>IF(OR(Table1[[#This Row],[OvertimeHours]]="",Table1[[#This Row],[OvertimeHours]]=0),Table1[[#This Row],[Regular Hourly Wage]]*1.5,Table1[[#This Row],[OvertimeWages]]/Table1[[#This Row],[OvertimeHours]])</f>
        <v>0</v>
      </c>
      <c r="W1223" s="41">
        <f>IF(OR(Table1[[#This Row],[Holiday Hours]]="",Table1[[#This Row],[Holiday Hours]]=0),Table1[[#This Row],[Regular Hourly Wage]],Table1[[#This Row],[Holiday Wages]]/Table1[[#This Row],[Holiday Hours]])</f>
        <v>0</v>
      </c>
      <c r="X1223" s="41" t="str">
        <f>IF(Table1[[#This Row],[Regular Hourly Wage]]&lt;14.05,"$14.75",IF(Table1[[#This Row],[Regular Hourly Wage]]&lt;30,"5%","None"))</f>
        <v>$14.75</v>
      </c>
      <c r="Y1223" s="41">
        <f>IF(Table1[[#This Row],[Wage Category]]="5%",Table1[[#This Row],[Regular Hourly Wage]]*1.05,IF(Table1[[#This Row],[Wage Category]]="$14.75",14.75,Table1[[#This Row],[Regular Hourly Wage]]))</f>
        <v>14.75</v>
      </c>
      <c r="Z1223" s="41">
        <f>(1+IF(Table1[[#This Row],[Regular Hourly Wage]]=0,0.5,(Table1[[#This Row],[Overtime Hourly Wage]]-Table1[[#This Row],[Regular Hourly Wage]])/Table1[[#This Row],[Regular Hourly Wage]]))*Table1[[#This Row],[Regular Wage Cap]]</f>
        <v>22.125</v>
      </c>
      <c r="AA1223" s="41">
        <f>(1+IF(Table1[[#This Row],[Regular Hourly Wage]]=0,0,(Table1[[#This Row],[Holiday Hourly Wage]]-Table1[[#This Row],[Regular Hourly Wage]])/Table1[[#This Row],[Regular Hourly Wage]]))*Table1[[#This Row],[Regular Wage Cap]]</f>
        <v>14.75</v>
      </c>
      <c r="AB1223" s="41">
        <f>Table1[[#This Row],[Regular Hours3]]*Table1[[#This Row],[Regular Hourly Wage]]</f>
        <v>0</v>
      </c>
      <c r="AC1223" s="41">
        <f>Table1[[#This Row],[OvertimeHours5]]*Table1[[#This Row],[Overtime Hourly Wage]]</f>
        <v>0</v>
      </c>
      <c r="AD1223" s="41">
        <f>Table1[[#This Row],[Holiday Hours7]]*Table1[[#This Row],[Holiday Hourly Wage]]</f>
        <v>0</v>
      </c>
      <c r="AE1223" s="41">
        <f>SUM(Table1[[#This Row],[Regular10]:[Holiday12]])</f>
        <v>0</v>
      </c>
      <c r="AF1223" s="41">
        <f>Table1[[#This Row],[Regular Hours3]]*Table1[[#This Row],[Regular Wage Cap]]</f>
        <v>0</v>
      </c>
      <c r="AG1223" s="41">
        <f>Table1[[#This Row],[OvertimeHours5]]*Table1[[#This Row],[Overtime Wage Cap]]</f>
        <v>0</v>
      </c>
      <c r="AH1223" s="41">
        <f>Table1[[#This Row],[Holiday Hours7]]*Table1[[#This Row],[Holiday Wage Cap]]</f>
        <v>0</v>
      </c>
      <c r="AI1223" s="41">
        <f>SUM(Table1[[#This Row],[Regular]:[Holiday]])</f>
        <v>0</v>
      </c>
      <c r="AJ1223" s="41">
        <f>IF(Table1[[#This Row],[Total]]=0,0,Table1[[#This Row],[Total2]]-Table1[[#This Row],[Total]])</f>
        <v>0</v>
      </c>
      <c r="AK1223" s="41">
        <f>Table1[[#This Row],[Difference]]*Table1[[#This Row],[DDS Funding Percent]]</f>
        <v>0</v>
      </c>
      <c r="AL1223" s="41">
        <f>IF(Table1[[#This Row],[Regular Hourly Wage]]&lt;&gt;0,Table1[[#This Row],[Regular Wage Cap]]-Table1[[#This Row],[Regular Hourly Wage]],0)</f>
        <v>0</v>
      </c>
      <c r="AM1223" s="38"/>
      <c r="AN1223" s="41">
        <f>Table1[[#This Row],[Wage Difference]]*Table1[[#This Row],[Post Wage Increase Time Off Accruals (Hours)]]</f>
        <v>0</v>
      </c>
      <c r="AO1223" s="41">
        <f>Table1[[#This Row],[Min Wage Time Off Accrual Expense]]*Table1[[#This Row],[DDS Funding Percent]]</f>
        <v>0</v>
      </c>
      <c r="AP1223" s="1"/>
      <c r="AQ1223" s="18"/>
    </row>
    <row r="1224" spans="3:43" x14ac:dyDescent="0.25">
      <c r="C1224" s="58"/>
      <c r="D1224" s="57"/>
      <c r="K1224" s="41">
        <f>SUM(Table1[[#This Row],[Regular Wages]],Table1[[#This Row],[OvertimeWages]],Table1[[#This Row],[Holiday Wages]],Table1[[#This Row],[Incentive Payments]])</f>
        <v>0</v>
      </c>
      <c r="L1224" s="38"/>
      <c r="M1224" s="38"/>
      <c r="N1224" s="38"/>
      <c r="O1224" s="38"/>
      <c r="P1224" s="38"/>
      <c r="Q1224" s="38"/>
      <c r="R1224" s="38"/>
      <c r="S1224" s="41">
        <f>SUM(Table1[[#This Row],[Regular Wages2]],Table1[[#This Row],[OvertimeWages4]],Table1[[#This Row],[Holiday Wages6]],Table1[[#This Row],[Incentive Payments8]])</f>
        <v>0</v>
      </c>
      <c r="T1224" s="41">
        <f>SUM(Table1[[#This Row],[Total Pre Min Wage Wages]],Table1[[#This Row],[Total After Min Wage Wages]])</f>
        <v>0</v>
      </c>
      <c r="U1224" s="41">
        <f>IFERROR(IF(OR(Table1[[#This Row],[Regular Hours]]=0,Table1[[#This Row],[Regular Hours]]=""),VLOOKUP(Table1[[#This Row],[Position Title]],startingWages!$A$2:$D$200,2, FALSE),Table1[[#This Row],[Regular Wages]]/Table1[[#This Row],[Regular Hours]]),0)</f>
        <v>0</v>
      </c>
      <c r="V1224" s="41">
        <f>IF(OR(Table1[[#This Row],[OvertimeHours]]="",Table1[[#This Row],[OvertimeHours]]=0),Table1[[#This Row],[Regular Hourly Wage]]*1.5,Table1[[#This Row],[OvertimeWages]]/Table1[[#This Row],[OvertimeHours]])</f>
        <v>0</v>
      </c>
      <c r="W1224" s="41">
        <f>IF(OR(Table1[[#This Row],[Holiday Hours]]="",Table1[[#This Row],[Holiday Hours]]=0),Table1[[#This Row],[Regular Hourly Wage]],Table1[[#This Row],[Holiday Wages]]/Table1[[#This Row],[Holiday Hours]])</f>
        <v>0</v>
      </c>
      <c r="X1224" s="41" t="str">
        <f>IF(Table1[[#This Row],[Regular Hourly Wage]]&lt;14.05,"$14.75",IF(Table1[[#This Row],[Regular Hourly Wage]]&lt;30,"5%","None"))</f>
        <v>$14.75</v>
      </c>
      <c r="Y1224" s="41">
        <f>IF(Table1[[#This Row],[Wage Category]]="5%",Table1[[#This Row],[Regular Hourly Wage]]*1.05,IF(Table1[[#This Row],[Wage Category]]="$14.75",14.75,Table1[[#This Row],[Regular Hourly Wage]]))</f>
        <v>14.75</v>
      </c>
      <c r="Z1224" s="41">
        <f>(1+IF(Table1[[#This Row],[Regular Hourly Wage]]=0,0.5,(Table1[[#This Row],[Overtime Hourly Wage]]-Table1[[#This Row],[Regular Hourly Wage]])/Table1[[#This Row],[Regular Hourly Wage]]))*Table1[[#This Row],[Regular Wage Cap]]</f>
        <v>22.125</v>
      </c>
      <c r="AA1224" s="41">
        <f>(1+IF(Table1[[#This Row],[Regular Hourly Wage]]=0,0,(Table1[[#This Row],[Holiday Hourly Wage]]-Table1[[#This Row],[Regular Hourly Wage]])/Table1[[#This Row],[Regular Hourly Wage]]))*Table1[[#This Row],[Regular Wage Cap]]</f>
        <v>14.75</v>
      </c>
      <c r="AB1224" s="41">
        <f>Table1[[#This Row],[Regular Hours3]]*Table1[[#This Row],[Regular Hourly Wage]]</f>
        <v>0</v>
      </c>
      <c r="AC1224" s="41">
        <f>Table1[[#This Row],[OvertimeHours5]]*Table1[[#This Row],[Overtime Hourly Wage]]</f>
        <v>0</v>
      </c>
      <c r="AD1224" s="41">
        <f>Table1[[#This Row],[Holiday Hours7]]*Table1[[#This Row],[Holiday Hourly Wage]]</f>
        <v>0</v>
      </c>
      <c r="AE1224" s="41">
        <f>SUM(Table1[[#This Row],[Regular10]:[Holiday12]])</f>
        <v>0</v>
      </c>
      <c r="AF1224" s="41">
        <f>Table1[[#This Row],[Regular Hours3]]*Table1[[#This Row],[Regular Wage Cap]]</f>
        <v>0</v>
      </c>
      <c r="AG1224" s="41">
        <f>Table1[[#This Row],[OvertimeHours5]]*Table1[[#This Row],[Overtime Wage Cap]]</f>
        <v>0</v>
      </c>
      <c r="AH1224" s="41">
        <f>Table1[[#This Row],[Holiday Hours7]]*Table1[[#This Row],[Holiday Wage Cap]]</f>
        <v>0</v>
      </c>
      <c r="AI1224" s="41">
        <f>SUM(Table1[[#This Row],[Regular]:[Holiday]])</f>
        <v>0</v>
      </c>
      <c r="AJ1224" s="41">
        <f>IF(Table1[[#This Row],[Total]]=0,0,Table1[[#This Row],[Total2]]-Table1[[#This Row],[Total]])</f>
        <v>0</v>
      </c>
      <c r="AK1224" s="41">
        <f>Table1[[#This Row],[Difference]]*Table1[[#This Row],[DDS Funding Percent]]</f>
        <v>0</v>
      </c>
      <c r="AL1224" s="41">
        <f>IF(Table1[[#This Row],[Regular Hourly Wage]]&lt;&gt;0,Table1[[#This Row],[Regular Wage Cap]]-Table1[[#This Row],[Regular Hourly Wage]],0)</f>
        <v>0</v>
      </c>
      <c r="AM1224" s="38"/>
      <c r="AN1224" s="41">
        <f>Table1[[#This Row],[Wage Difference]]*Table1[[#This Row],[Post Wage Increase Time Off Accruals (Hours)]]</f>
        <v>0</v>
      </c>
      <c r="AO1224" s="41">
        <f>Table1[[#This Row],[Min Wage Time Off Accrual Expense]]*Table1[[#This Row],[DDS Funding Percent]]</f>
        <v>0</v>
      </c>
      <c r="AP1224" s="1"/>
      <c r="AQ1224" s="18"/>
    </row>
    <row r="1225" spans="3:43" x14ac:dyDescent="0.25">
      <c r="C1225" s="58"/>
      <c r="D1225" s="57"/>
      <c r="K1225" s="41">
        <f>SUM(Table1[[#This Row],[Regular Wages]],Table1[[#This Row],[OvertimeWages]],Table1[[#This Row],[Holiday Wages]],Table1[[#This Row],[Incentive Payments]])</f>
        <v>0</v>
      </c>
      <c r="L1225" s="38"/>
      <c r="M1225" s="38"/>
      <c r="N1225" s="38"/>
      <c r="O1225" s="38"/>
      <c r="P1225" s="38"/>
      <c r="Q1225" s="38"/>
      <c r="R1225" s="38"/>
      <c r="S1225" s="41">
        <f>SUM(Table1[[#This Row],[Regular Wages2]],Table1[[#This Row],[OvertimeWages4]],Table1[[#This Row],[Holiday Wages6]],Table1[[#This Row],[Incentive Payments8]])</f>
        <v>0</v>
      </c>
      <c r="T1225" s="41">
        <f>SUM(Table1[[#This Row],[Total Pre Min Wage Wages]],Table1[[#This Row],[Total After Min Wage Wages]])</f>
        <v>0</v>
      </c>
      <c r="U1225" s="41">
        <f>IFERROR(IF(OR(Table1[[#This Row],[Regular Hours]]=0,Table1[[#This Row],[Regular Hours]]=""),VLOOKUP(Table1[[#This Row],[Position Title]],startingWages!$A$2:$D$200,2, FALSE),Table1[[#This Row],[Regular Wages]]/Table1[[#This Row],[Regular Hours]]),0)</f>
        <v>0</v>
      </c>
      <c r="V1225" s="41">
        <f>IF(OR(Table1[[#This Row],[OvertimeHours]]="",Table1[[#This Row],[OvertimeHours]]=0),Table1[[#This Row],[Regular Hourly Wage]]*1.5,Table1[[#This Row],[OvertimeWages]]/Table1[[#This Row],[OvertimeHours]])</f>
        <v>0</v>
      </c>
      <c r="W1225" s="41">
        <f>IF(OR(Table1[[#This Row],[Holiday Hours]]="",Table1[[#This Row],[Holiday Hours]]=0),Table1[[#This Row],[Regular Hourly Wage]],Table1[[#This Row],[Holiday Wages]]/Table1[[#This Row],[Holiday Hours]])</f>
        <v>0</v>
      </c>
      <c r="X1225" s="41" t="str">
        <f>IF(Table1[[#This Row],[Regular Hourly Wage]]&lt;14.05,"$14.75",IF(Table1[[#This Row],[Regular Hourly Wage]]&lt;30,"5%","None"))</f>
        <v>$14.75</v>
      </c>
      <c r="Y1225" s="41">
        <f>IF(Table1[[#This Row],[Wage Category]]="5%",Table1[[#This Row],[Regular Hourly Wage]]*1.05,IF(Table1[[#This Row],[Wage Category]]="$14.75",14.75,Table1[[#This Row],[Regular Hourly Wage]]))</f>
        <v>14.75</v>
      </c>
      <c r="Z1225" s="41">
        <f>(1+IF(Table1[[#This Row],[Regular Hourly Wage]]=0,0.5,(Table1[[#This Row],[Overtime Hourly Wage]]-Table1[[#This Row],[Regular Hourly Wage]])/Table1[[#This Row],[Regular Hourly Wage]]))*Table1[[#This Row],[Regular Wage Cap]]</f>
        <v>22.125</v>
      </c>
      <c r="AA1225" s="41">
        <f>(1+IF(Table1[[#This Row],[Regular Hourly Wage]]=0,0,(Table1[[#This Row],[Holiday Hourly Wage]]-Table1[[#This Row],[Regular Hourly Wage]])/Table1[[#This Row],[Regular Hourly Wage]]))*Table1[[#This Row],[Regular Wage Cap]]</f>
        <v>14.75</v>
      </c>
      <c r="AB1225" s="41">
        <f>Table1[[#This Row],[Regular Hours3]]*Table1[[#This Row],[Regular Hourly Wage]]</f>
        <v>0</v>
      </c>
      <c r="AC1225" s="41">
        <f>Table1[[#This Row],[OvertimeHours5]]*Table1[[#This Row],[Overtime Hourly Wage]]</f>
        <v>0</v>
      </c>
      <c r="AD1225" s="41">
        <f>Table1[[#This Row],[Holiday Hours7]]*Table1[[#This Row],[Holiday Hourly Wage]]</f>
        <v>0</v>
      </c>
      <c r="AE1225" s="41">
        <f>SUM(Table1[[#This Row],[Regular10]:[Holiday12]])</f>
        <v>0</v>
      </c>
      <c r="AF1225" s="41">
        <f>Table1[[#This Row],[Regular Hours3]]*Table1[[#This Row],[Regular Wage Cap]]</f>
        <v>0</v>
      </c>
      <c r="AG1225" s="41">
        <f>Table1[[#This Row],[OvertimeHours5]]*Table1[[#This Row],[Overtime Wage Cap]]</f>
        <v>0</v>
      </c>
      <c r="AH1225" s="41">
        <f>Table1[[#This Row],[Holiday Hours7]]*Table1[[#This Row],[Holiday Wage Cap]]</f>
        <v>0</v>
      </c>
      <c r="AI1225" s="41">
        <f>SUM(Table1[[#This Row],[Regular]:[Holiday]])</f>
        <v>0</v>
      </c>
      <c r="AJ1225" s="41">
        <f>IF(Table1[[#This Row],[Total]]=0,0,Table1[[#This Row],[Total2]]-Table1[[#This Row],[Total]])</f>
        <v>0</v>
      </c>
      <c r="AK1225" s="41">
        <f>Table1[[#This Row],[Difference]]*Table1[[#This Row],[DDS Funding Percent]]</f>
        <v>0</v>
      </c>
      <c r="AL1225" s="41">
        <f>IF(Table1[[#This Row],[Regular Hourly Wage]]&lt;&gt;0,Table1[[#This Row],[Regular Wage Cap]]-Table1[[#This Row],[Regular Hourly Wage]],0)</f>
        <v>0</v>
      </c>
      <c r="AM1225" s="38"/>
      <c r="AN1225" s="41">
        <f>Table1[[#This Row],[Wage Difference]]*Table1[[#This Row],[Post Wage Increase Time Off Accruals (Hours)]]</f>
        <v>0</v>
      </c>
      <c r="AO1225" s="41">
        <f>Table1[[#This Row],[Min Wage Time Off Accrual Expense]]*Table1[[#This Row],[DDS Funding Percent]]</f>
        <v>0</v>
      </c>
      <c r="AP1225" s="1"/>
      <c r="AQ1225" s="18"/>
    </row>
    <row r="1226" spans="3:43" x14ac:dyDescent="0.25">
      <c r="C1226" s="58"/>
      <c r="D1226" s="57"/>
      <c r="K1226" s="41">
        <f>SUM(Table1[[#This Row],[Regular Wages]],Table1[[#This Row],[OvertimeWages]],Table1[[#This Row],[Holiday Wages]],Table1[[#This Row],[Incentive Payments]])</f>
        <v>0</v>
      </c>
      <c r="L1226" s="38"/>
      <c r="M1226" s="38"/>
      <c r="N1226" s="38"/>
      <c r="O1226" s="38"/>
      <c r="P1226" s="38"/>
      <c r="Q1226" s="38"/>
      <c r="R1226" s="38"/>
      <c r="S1226" s="41">
        <f>SUM(Table1[[#This Row],[Regular Wages2]],Table1[[#This Row],[OvertimeWages4]],Table1[[#This Row],[Holiday Wages6]],Table1[[#This Row],[Incentive Payments8]])</f>
        <v>0</v>
      </c>
      <c r="T1226" s="41">
        <f>SUM(Table1[[#This Row],[Total Pre Min Wage Wages]],Table1[[#This Row],[Total After Min Wage Wages]])</f>
        <v>0</v>
      </c>
      <c r="U1226" s="41">
        <f>IFERROR(IF(OR(Table1[[#This Row],[Regular Hours]]=0,Table1[[#This Row],[Regular Hours]]=""),VLOOKUP(Table1[[#This Row],[Position Title]],startingWages!$A$2:$D$200,2, FALSE),Table1[[#This Row],[Regular Wages]]/Table1[[#This Row],[Regular Hours]]),0)</f>
        <v>0</v>
      </c>
      <c r="V1226" s="41">
        <f>IF(OR(Table1[[#This Row],[OvertimeHours]]="",Table1[[#This Row],[OvertimeHours]]=0),Table1[[#This Row],[Regular Hourly Wage]]*1.5,Table1[[#This Row],[OvertimeWages]]/Table1[[#This Row],[OvertimeHours]])</f>
        <v>0</v>
      </c>
      <c r="W1226" s="41">
        <f>IF(OR(Table1[[#This Row],[Holiday Hours]]="",Table1[[#This Row],[Holiday Hours]]=0),Table1[[#This Row],[Regular Hourly Wage]],Table1[[#This Row],[Holiday Wages]]/Table1[[#This Row],[Holiday Hours]])</f>
        <v>0</v>
      </c>
      <c r="X1226" s="41" t="str">
        <f>IF(Table1[[#This Row],[Regular Hourly Wage]]&lt;14.05,"$14.75",IF(Table1[[#This Row],[Regular Hourly Wage]]&lt;30,"5%","None"))</f>
        <v>$14.75</v>
      </c>
      <c r="Y1226" s="41">
        <f>IF(Table1[[#This Row],[Wage Category]]="5%",Table1[[#This Row],[Regular Hourly Wage]]*1.05,IF(Table1[[#This Row],[Wage Category]]="$14.75",14.75,Table1[[#This Row],[Regular Hourly Wage]]))</f>
        <v>14.75</v>
      </c>
      <c r="Z1226" s="41">
        <f>(1+IF(Table1[[#This Row],[Regular Hourly Wage]]=0,0.5,(Table1[[#This Row],[Overtime Hourly Wage]]-Table1[[#This Row],[Regular Hourly Wage]])/Table1[[#This Row],[Regular Hourly Wage]]))*Table1[[#This Row],[Regular Wage Cap]]</f>
        <v>22.125</v>
      </c>
      <c r="AA1226" s="41">
        <f>(1+IF(Table1[[#This Row],[Regular Hourly Wage]]=0,0,(Table1[[#This Row],[Holiday Hourly Wage]]-Table1[[#This Row],[Regular Hourly Wage]])/Table1[[#This Row],[Regular Hourly Wage]]))*Table1[[#This Row],[Regular Wage Cap]]</f>
        <v>14.75</v>
      </c>
      <c r="AB1226" s="41">
        <f>Table1[[#This Row],[Regular Hours3]]*Table1[[#This Row],[Regular Hourly Wage]]</f>
        <v>0</v>
      </c>
      <c r="AC1226" s="41">
        <f>Table1[[#This Row],[OvertimeHours5]]*Table1[[#This Row],[Overtime Hourly Wage]]</f>
        <v>0</v>
      </c>
      <c r="AD1226" s="41">
        <f>Table1[[#This Row],[Holiday Hours7]]*Table1[[#This Row],[Holiday Hourly Wage]]</f>
        <v>0</v>
      </c>
      <c r="AE1226" s="41">
        <f>SUM(Table1[[#This Row],[Regular10]:[Holiday12]])</f>
        <v>0</v>
      </c>
      <c r="AF1226" s="41">
        <f>Table1[[#This Row],[Regular Hours3]]*Table1[[#This Row],[Regular Wage Cap]]</f>
        <v>0</v>
      </c>
      <c r="AG1226" s="41">
        <f>Table1[[#This Row],[OvertimeHours5]]*Table1[[#This Row],[Overtime Wage Cap]]</f>
        <v>0</v>
      </c>
      <c r="AH1226" s="41">
        <f>Table1[[#This Row],[Holiday Hours7]]*Table1[[#This Row],[Holiday Wage Cap]]</f>
        <v>0</v>
      </c>
      <c r="AI1226" s="41">
        <f>SUM(Table1[[#This Row],[Regular]:[Holiday]])</f>
        <v>0</v>
      </c>
      <c r="AJ1226" s="41">
        <f>IF(Table1[[#This Row],[Total]]=0,0,Table1[[#This Row],[Total2]]-Table1[[#This Row],[Total]])</f>
        <v>0</v>
      </c>
      <c r="AK1226" s="41">
        <f>Table1[[#This Row],[Difference]]*Table1[[#This Row],[DDS Funding Percent]]</f>
        <v>0</v>
      </c>
      <c r="AL1226" s="41">
        <f>IF(Table1[[#This Row],[Regular Hourly Wage]]&lt;&gt;0,Table1[[#This Row],[Regular Wage Cap]]-Table1[[#This Row],[Regular Hourly Wage]],0)</f>
        <v>0</v>
      </c>
      <c r="AM1226" s="38"/>
      <c r="AN1226" s="41">
        <f>Table1[[#This Row],[Wage Difference]]*Table1[[#This Row],[Post Wage Increase Time Off Accruals (Hours)]]</f>
        <v>0</v>
      </c>
      <c r="AO1226" s="41">
        <f>Table1[[#This Row],[Min Wage Time Off Accrual Expense]]*Table1[[#This Row],[DDS Funding Percent]]</f>
        <v>0</v>
      </c>
      <c r="AP1226" s="1"/>
      <c r="AQ1226" s="18"/>
    </row>
    <row r="1227" spans="3:43" x14ac:dyDescent="0.25">
      <c r="C1227" s="58"/>
      <c r="D1227" s="57"/>
      <c r="K1227" s="41">
        <f>SUM(Table1[[#This Row],[Regular Wages]],Table1[[#This Row],[OvertimeWages]],Table1[[#This Row],[Holiday Wages]],Table1[[#This Row],[Incentive Payments]])</f>
        <v>0</v>
      </c>
      <c r="L1227" s="38"/>
      <c r="M1227" s="38"/>
      <c r="N1227" s="38"/>
      <c r="O1227" s="38"/>
      <c r="P1227" s="38"/>
      <c r="Q1227" s="38"/>
      <c r="R1227" s="38"/>
      <c r="S1227" s="41">
        <f>SUM(Table1[[#This Row],[Regular Wages2]],Table1[[#This Row],[OvertimeWages4]],Table1[[#This Row],[Holiday Wages6]],Table1[[#This Row],[Incentive Payments8]])</f>
        <v>0</v>
      </c>
      <c r="T1227" s="41">
        <f>SUM(Table1[[#This Row],[Total Pre Min Wage Wages]],Table1[[#This Row],[Total After Min Wage Wages]])</f>
        <v>0</v>
      </c>
      <c r="U1227" s="41">
        <f>IFERROR(IF(OR(Table1[[#This Row],[Regular Hours]]=0,Table1[[#This Row],[Regular Hours]]=""),VLOOKUP(Table1[[#This Row],[Position Title]],startingWages!$A$2:$D$200,2, FALSE),Table1[[#This Row],[Regular Wages]]/Table1[[#This Row],[Regular Hours]]),0)</f>
        <v>0</v>
      </c>
      <c r="V1227" s="41">
        <f>IF(OR(Table1[[#This Row],[OvertimeHours]]="",Table1[[#This Row],[OvertimeHours]]=0),Table1[[#This Row],[Regular Hourly Wage]]*1.5,Table1[[#This Row],[OvertimeWages]]/Table1[[#This Row],[OvertimeHours]])</f>
        <v>0</v>
      </c>
      <c r="W1227" s="41">
        <f>IF(OR(Table1[[#This Row],[Holiday Hours]]="",Table1[[#This Row],[Holiday Hours]]=0),Table1[[#This Row],[Regular Hourly Wage]],Table1[[#This Row],[Holiday Wages]]/Table1[[#This Row],[Holiday Hours]])</f>
        <v>0</v>
      </c>
      <c r="X1227" s="41" t="str">
        <f>IF(Table1[[#This Row],[Regular Hourly Wage]]&lt;14.05,"$14.75",IF(Table1[[#This Row],[Regular Hourly Wage]]&lt;30,"5%","None"))</f>
        <v>$14.75</v>
      </c>
      <c r="Y1227" s="41">
        <f>IF(Table1[[#This Row],[Wage Category]]="5%",Table1[[#This Row],[Regular Hourly Wage]]*1.05,IF(Table1[[#This Row],[Wage Category]]="$14.75",14.75,Table1[[#This Row],[Regular Hourly Wage]]))</f>
        <v>14.75</v>
      </c>
      <c r="Z1227" s="41">
        <f>(1+IF(Table1[[#This Row],[Regular Hourly Wage]]=0,0.5,(Table1[[#This Row],[Overtime Hourly Wage]]-Table1[[#This Row],[Regular Hourly Wage]])/Table1[[#This Row],[Regular Hourly Wage]]))*Table1[[#This Row],[Regular Wage Cap]]</f>
        <v>22.125</v>
      </c>
      <c r="AA1227" s="41">
        <f>(1+IF(Table1[[#This Row],[Regular Hourly Wage]]=0,0,(Table1[[#This Row],[Holiday Hourly Wage]]-Table1[[#This Row],[Regular Hourly Wage]])/Table1[[#This Row],[Regular Hourly Wage]]))*Table1[[#This Row],[Regular Wage Cap]]</f>
        <v>14.75</v>
      </c>
      <c r="AB1227" s="41">
        <f>Table1[[#This Row],[Regular Hours3]]*Table1[[#This Row],[Regular Hourly Wage]]</f>
        <v>0</v>
      </c>
      <c r="AC1227" s="41">
        <f>Table1[[#This Row],[OvertimeHours5]]*Table1[[#This Row],[Overtime Hourly Wage]]</f>
        <v>0</v>
      </c>
      <c r="AD1227" s="41">
        <f>Table1[[#This Row],[Holiday Hours7]]*Table1[[#This Row],[Holiday Hourly Wage]]</f>
        <v>0</v>
      </c>
      <c r="AE1227" s="41">
        <f>SUM(Table1[[#This Row],[Regular10]:[Holiday12]])</f>
        <v>0</v>
      </c>
      <c r="AF1227" s="41">
        <f>Table1[[#This Row],[Regular Hours3]]*Table1[[#This Row],[Regular Wage Cap]]</f>
        <v>0</v>
      </c>
      <c r="AG1227" s="41">
        <f>Table1[[#This Row],[OvertimeHours5]]*Table1[[#This Row],[Overtime Wage Cap]]</f>
        <v>0</v>
      </c>
      <c r="AH1227" s="41">
        <f>Table1[[#This Row],[Holiday Hours7]]*Table1[[#This Row],[Holiday Wage Cap]]</f>
        <v>0</v>
      </c>
      <c r="AI1227" s="41">
        <f>SUM(Table1[[#This Row],[Regular]:[Holiday]])</f>
        <v>0</v>
      </c>
      <c r="AJ1227" s="41">
        <f>IF(Table1[[#This Row],[Total]]=0,0,Table1[[#This Row],[Total2]]-Table1[[#This Row],[Total]])</f>
        <v>0</v>
      </c>
      <c r="AK1227" s="41">
        <f>Table1[[#This Row],[Difference]]*Table1[[#This Row],[DDS Funding Percent]]</f>
        <v>0</v>
      </c>
      <c r="AL1227" s="41">
        <f>IF(Table1[[#This Row],[Regular Hourly Wage]]&lt;&gt;0,Table1[[#This Row],[Regular Wage Cap]]-Table1[[#This Row],[Regular Hourly Wage]],0)</f>
        <v>0</v>
      </c>
      <c r="AM1227" s="38"/>
      <c r="AN1227" s="41">
        <f>Table1[[#This Row],[Wage Difference]]*Table1[[#This Row],[Post Wage Increase Time Off Accruals (Hours)]]</f>
        <v>0</v>
      </c>
      <c r="AO1227" s="41">
        <f>Table1[[#This Row],[Min Wage Time Off Accrual Expense]]*Table1[[#This Row],[DDS Funding Percent]]</f>
        <v>0</v>
      </c>
      <c r="AP1227" s="1"/>
      <c r="AQ1227" s="18"/>
    </row>
    <row r="1228" spans="3:43" x14ac:dyDescent="0.25">
      <c r="C1228" s="58"/>
      <c r="D1228" s="57"/>
      <c r="K1228" s="41">
        <f>SUM(Table1[[#This Row],[Regular Wages]],Table1[[#This Row],[OvertimeWages]],Table1[[#This Row],[Holiday Wages]],Table1[[#This Row],[Incentive Payments]])</f>
        <v>0</v>
      </c>
      <c r="L1228" s="38"/>
      <c r="M1228" s="38"/>
      <c r="N1228" s="38"/>
      <c r="O1228" s="38"/>
      <c r="P1228" s="38"/>
      <c r="Q1228" s="38"/>
      <c r="R1228" s="38"/>
      <c r="S1228" s="41">
        <f>SUM(Table1[[#This Row],[Regular Wages2]],Table1[[#This Row],[OvertimeWages4]],Table1[[#This Row],[Holiday Wages6]],Table1[[#This Row],[Incentive Payments8]])</f>
        <v>0</v>
      </c>
      <c r="T1228" s="41">
        <f>SUM(Table1[[#This Row],[Total Pre Min Wage Wages]],Table1[[#This Row],[Total After Min Wage Wages]])</f>
        <v>0</v>
      </c>
      <c r="U1228" s="41">
        <f>IFERROR(IF(OR(Table1[[#This Row],[Regular Hours]]=0,Table1[[#This Row],[Regular Hours]]=""),VLOOKUP(Table1[[#This Row],[Position Title]],startingWages!$A$2:$D$200,2, FALSE),Table1[[#This Row],[Regular Wages]]/Table1[[#This Row],[Regular Hours]]),0)</f>
        <v>0</v>
      </c>
      <c r="V1228" s="41">
        <f>IF(OR(Table1[[#This Row],[OvertimeHours]]="",Table1[[#This Row],[OvertimeHours]]=0),Table1[[#This Row],[Regular Hourly Wage]]*1.5,Table1[[#This Row],[OvertimeWages]]/Table1[[#This Row],[OvertimeHours]])</f>
        <v>0</v>
      </c>
      <c r="W1228" s="41">
        <f>IF(OR(Table1[[#This Row],[Holiday Hours]]="",Table1[[#This Row],[Holiday Hours]]=0),Table1[[#This Row],[Regular Hourly Wage]],Table1[[#This Row],[Holiday Wages]]/Table1[[#This Row],[Holiday Hours]])</f>
        <v>0</v>
      </c>
      <c r="X1228" s="41" t="str">
        <f>IF(Table1[[#This Row],[Regular Hourly Wage]]&lt;14.05,"$14.75",IF(Table1[[#This Row],[Regular Hourly Wage]]&lt;30,"5%","None"))</f>
        <v>$14.75</v>
      </c>
      <c r="Y1228" s="41">
        <f>IF(Table1[[#This Row],[Wage Category]]="5%",Table1[[#This Row],[Regular Hourly Wage]]*1.05,IF(Table1[[#This Row],[Wage Category]]="$14.75",14.75,Table1[[#This Row],[Regular Hourly Wage]]))</f>
        <v>14.75</v>
      </c>
      <c r="Z1228" s="41">
        <f>(1+IF(Table1[[#This Row],[Regular Hourly Wage]]=0,0.5,(Table1[[#This Row],[Overtime Hourly Wage]]-Table1[[#This Row],[Regular Hourly Wage]])/Table1[[#This Row],[Regular Hourly Wage]]))*Table1[[#This Row],[Regular Wage Cap]]</f>
        <v>22.125</v>
      </c>
      <c r="AA1228" s="41">
        <f>(1+IF(Table1[[#This Row],[Regular Hourly Wage]]=0,0,(Table1[[#This Row],[Holiday Hourly Wage]]-Table1[[#This Row],[Regular Hourly Wage]])/Table1[[#This Row],[Regular Hourly Wage]]))*Table1[[#This Row],[Regular Wage Cap]]</f>
        <v>14.75</v>
      </c>
      <c r="AB1228" s="41">
        <f>Table1[[#This Row],[Regular Hours3]]*Table1[[#This Row],[Regular Hourly Wage]]</f>
        <v>0</v>
      </c>
      <c r="AC1228" s="41">
        <f>Table1[[#This Row],[OvertimeHours5]]*Table1[[#This Row],[Overtime Hourly Wage]]</f>
        <v>0</v>
      </c>
      <c r="AD1228" s="41">
        <f>Table1[[#This Row],[Holiday Hours7]]*Table1[[#This Row],[Holiday Hourly Wage]]</f>
        <v>0</v>
      </c>
      <c r="AE1228" s="41">
        <f>SUM(Table1[[#This Row],[Regular10]:[Holiday12]])</f>
        <v>0</v>
      </c>
      <c r="AF1228" s="41">
        <f>Table1[[#This Row],[Regular Hours3]]*Table1[[#This Row],[Regular Wage Cap]]</f>
        <v>0</v>
      </c>
      <c r="AG1228" s="41">
        <f>Table1[[#This Row],[OvertimeHours5]]*Table1[[#This Row],[Overtime Wage Cap]]</f>
        <v>0</v>
      </c>
      <c r="AH1228" s="41">
        <f>Table1[[#This Row],[Holiday Hours7]]*Table1[[#This Row],[Holiday Wage Cap]]</f>
        <v>0</v>
      </c>
      <c r="AI1228" s="41">
        <f>SUM(Table1[[#This Row],[Regular]:[Holiday]])</f>
        <v>0</v>
      </c>
      <c r="AJ1228" s="41">
        <f>IF(Table1[[#This Row],[Total]]=0,0,Table1[[#This Row],[Total2]]-Table1[[#This Row],[Total]])</f>
        <v>0</v>
      </c>
      <c r="AK1228" s="41">
        <f>Table1[[#This Row],[Difference]]*Table1[[#This Row],[DDS Funding Percent]]</f>
        <v>0</v>
      </c>
      <c r="AL1228" s="41">
        <f>IF(Table1[[#This Row],[Regular Hourly Wage]]&lt;&gt;0,Table1[[#This Row],[Regular Wage Cap]]-Table1[[#This Row],[Regular Hourly Wage]],0)</f>
        <v>0</v>
      </c>
      <c r="AM1228" s="38"/>
      <c r="AN1228" s="41">
        <f>Table1[[#This Row],[Wage Difference]]*Table1[[#This Row],[Post Wage Increase Time Off Accruals (Hours)]]</f>
        <v>0</v>
      </c>
      <c r="AO1228" s="41">
        <f>Table1[[#This Row],[Min Wage Time Off Accrual Expense]]*Table1[[#This Row],[DDS Funding Percent]]</f>
        <v>0</v>
      </c>
      <c r="AP1228" s="1"/>
      <c r="AQ1228" s="18"/>
    </row>
    <row r="1229" spans="3:43" x14ac:dyDescent="0.25">
      <c r="C1229" s="58"/>
      <c r="D1229" s="57"/>
      <c r="K1229" s="41">
        <f>SUM(Table1[[#This Row],[Regular Wages]],Table1[[#This Row],[OvertimeWages]],Table1[[#This Row],[Holiday Wages]],Table1[[#This Row],[Incentive Payments]])</f>
        <v>0</v>
      </c>
      <c r="L1229" s="38"/>
      <c r="M1229" s="38"/>
      <c r="N1229" s="38"/>
      <c r="O1229" s="38"/>
      <c r="P1229" s="38"/>
      <c r="Q1229" s="38"/>
      <c r="R1229" s="38"/>
      <c r="S1229" s="41">
        <f>SUM(Table1[[#This Row],[Regular Wages2]],Table1[[#This Row],[OvertimeWages4]],Table1[[#This Row],[Holiday Wages6]],Table1[[#This Row],[Incentive Payments8]])</f>
        <v>0</v>
      </c>
      <c r="T1229" s="41">
        <f>SUM(Table1[[#This Row],[Total Pre Min Wage Wages]],Table1[[#This Row],[Total After Min Wage Wages]])</f>
        <v>0</v>
      </c>
      <c r="U1229" s="41">
        <f>IFERROR(IF(OR(Table1[[#This Row],[Regular Hours]]=0,Table1[[#This Row],[Regular Hours]]=""),VLOOKUP(Table1[[#This Row],[Position Title]],startingWages!$A$2:$D$200,2, FALSE),Table1[[#This Row],[Regular Wages]]/Table1[[#This Row],[Regular Hours]]),0)</f>
        <v>0</v>
      </c>
      <c r="V1229" s="41">
        <f>IF(OR(Table1[[#This Row],[OvertimeHours]]="",Table1[[#This Row],[OvertimeHours]]=0),Table1[[#This Row],[Regular Hourly Wage]]*1.5,Table1[[#This Row],[OvertimeWages]]/Table1[[#This Row],[OvertimeHours]])</f>
        <v>0</v>
      </c>
      <c r="W1229" s="41">
        <f>IF(OR(Table1[[#This Row],[Holiday Hours]]="",Table1[[#This Row],[Holiday Hours]]=0),Table1[[#This Row],[Regular Hourly Wage]],Table1[[#This Row],[Holiday Wages]]/Table1[[#This Row],[Holiday Hours]])</f>
        <v>0</v>
      </c>
      <c r="X1229" s="41" t="str">
        <f>IF(Table1[[#This Row],[Regular Hourly Wage]]&lt;14.05,"$14.75",IF(Table1[[#This Row],[Regular Hourly Wage]]&lt;30,"5%","None"))</f>
        <v>$14.75</v>
      </c>
      <c r="Y1229" s="41">
        <f>IF(Table1[[#This Row],[Wage Category]]="5%",Table1[[#This Row],[Regular Hourly Wage]]*1.05,IF(Table1[[#This Row],[Wage Category]]="$14.75",14.75,Table1[[#This Row],[Regular Hourly Wage]]))</f>
        <v>14.75</v>
      </c>
      <c r="Z1229" s="41">
        <f>(1+IF(Table1[[#This Row],[Regular Hourly Wage]]=0,0.5,(Table1[[#This Row],[Overtime Hourly Wage]]-Table1[[#This Row],[Regular Hourly Wage]])/Table1[[#This Row],[Regular Hourly Wage]]))*Table1[[#This Row],[Regular Wage Cap]]</f>
        <v>22.125</v>
      </c>
      <c r="AA1229" s="41">
        <f>(1+IF(Table1[[#This Row],[Regular Hourly Wage]]=0,0,(Table1[[#This Row],[Holiday Hourly Wage]]-Table1[[#This Row],[Regular Hourly Wage]])/Table1[[#This Row],[Regular Hourly Wage]]))*Table1[[#This Row],[Regular Wage Cap]]</f>
        <v>14.75</v>
      </c>
      <c r="AB1229" s="41">
        <f>Table1[[#This Row],[Regular Hours3]]*Table1[[#This Row],[Regular Hourly Wage]]</f>
        <v>0</v>
      </c>
      <c r="AC1229" s="41">
        <f>Table1[[#This Row],[OvertimeHours5]]*Table1[[#This Row],[Overtime Hourly Wage]]</f>
        <v>0</v>
      </c>
      <c r="AD1229" s="41">
        <f>Table1[[#This Row],[Holiday Hours7]]*Table1[[#This Row],[Holiday Hourly Wage]]</f>
        <v>0</v>
      </c>
      <c r="AE1229" s="41">
        <f>SUM(Table1[[#This Row],[Regular10]:[Holiday12]])</f>
        <v>0</v>
      </c>
      <c r="AF1229" s="41">
        <f>Table1[[#This Row],[Regular Hours3]]*Table1[[#This Row],[Regular Wage Cap]]</f>
        <v>0</v>
      </c>
      <c r="AG1229" s="41">
        <f>Table1[[#This Row],[OvertimeHours5]]*Table1[[#This Row],[Overtime Wage Cap]]</f>
        <v>0</v>
      </c>
      <c r="AH1229" s="41">
        <f>Table1[[#This Row],[Holiday Hours7]]*Table1[[#This Row],[Holiday Wage Cap]]</f>
        <v>0</v>
      </c>
      <c r="AI1229" s="41">
        <f>SUM(Table1[[#This Row],[Regular]:[Holiday]])</f>
        <v>0</v>
      </c>
      <c r="AJ1229" s="41">
        <f>IF(Table1[[#This Row],[Total]]=0,0,Table1[[#This Row],[Total2]]-Table1[[#This Row],[Total]])</f>
        <v>0</v>
      </c>
      <c r="AK1229" s="41">
        <f>Table1[[#This Row],[Difference]]*Table1[[#This Row],[DDS Funding Percent]]</f>
        <v>0</v>
      </c>
      <c r="AL1229" s="41">
        <f>IF(Table1[[#This Row],[Regular Hourly Wage]]&lt;&gt;0,Table1[[#This Row],[Regular Wage Cap]]-Table1[[#This Row],[Regular Hourly Wage]],0)</f>
        <v>0</v>
      </c>
      <c r="AM1229" s="38"/>
      <c r="AN1229" s="41">
        <f>Table1[[#This Row],[Wage Difference]]*Table1[[#This Row],[Post Wage Increase Time Off Accruals (Hours)]]</f>
        <v>0</v>
      </c>
      <c r="AO1229" s="41">
        <f>Table1[[#This Row],[Min Wage Time Off Accrual Expense]]*Table1[[#This Row],[DDS Funding Percent]]</f>
        <v>0</v>
      </c>
      <c r="AP1229" s="1"/>
      <c r="AQ1229" s="18"/>
    </row>
    <row r="1230" spans="3:43" x14ac:dyDescent="0.25">
      <c r="C1230" s="58"/>
      <c r="D1230" s="57"/>
      <c r="K1230" s="41">
        <f>SUM(Table1[[#This Row],[Regular Wages]],Table1[[#This Row],[OvertimeWages]],Table1[[#This Row],[Holiday Wages]],Table1[[#This Row],[Incentive Payments]])</f>
        <v>0</v>
      </c>
      <c r="L1230" s="38"/>
      <c r="M1230" s="38"/>
      <c r="N1230" s="38"/>
      <c r="O1230" s="38"/>
      <c r="P1230" s="38"/>
      <c r="Q1230" s="38"/>
      <c r="R1230" s="38"/>
      <c r="S1230" s="41">
        <f>SUM(Table1[[#This Row],[Regular Wages2]],Table1[[#This Row],[OvertimeWages4]],Table1[[#This Row],[Holiday Wages6]],Table1[[#This Row],[Incentive Payments8]])</f>
        <v>0</v>
      </c>
      <c r="T1230" s="41">
        <f>SUM(Table1[[#This Row],[Total Pre Min Wage Wages]],Table1[[#This Row],[Total After Min Wage Wages]])</f>
        <v>0</v>
      </c>
      <c r="U1230" s="41">
        <f>IFERROR(IF(OR(Table1[[#This Row],[Regular Hours]]=0,Table1[[#This Row],[Regular Hours]]=""),VLOOKUP(Table1[[#This Row],[Position Title]],startingWages!$A$2:$D$200,2, FALSE),Table1[[#This Row],[Regular Wages]]/Table1[[#This Row],[Regular Hours]]),0)</f>
        <v>0</v>
      </c>
      <c r="V1230" s="41">
        <f>IF(OR(Table1[[#This Row],[OvertimeHours]]="",Table1[[#This Row],[OvertimeHours]]=0),Table1[[#This Row],[Regular Hourly Wage]]*1.5,Table1[[#This Row],[OvertimeWages]]/Table1[[#This Row],[OvertimeHours]])</f>
        <v>0</v>
      </c>
      <c r="W1230" s="41">
        <f>IF(OR(Table1[[#This Row],[Holiday Hours]]="",Table1[[#This Row],[Holiday Hours]]=0),Table1[[#This Row],[Regular Hourly Wage]],Table1[[#This Row],[Holiday Wages]]/Table1[[#This Row],[Holiday Hours]])</f>
        <v>0</v>
      </c>
      <c r="X1230" s="41" t="str">
        <f>IF(Table1[[#This Row],[Regular Hourly Wage]]&lt;14.05,"$14.75",IF(Table1[[#This Row],[Regular Hourly Wage]]&lt;30,"5%","None"))</f>
        <v>$14.75</v>
      </c>
      <c r="Y1230" s="41">
        <f>IF(Table1[[#This Row],[Wage Category]]="5%",Table1[[#This Row],[Regular Hourly Wage]]*1.05,IF(Table1[[#This Row],[Wage Category]]="$14.75",14.75,Table1[[#This Row],[Regular Hourly Wage]]))</f>
        <v>14.75</v>
      </c>
      <c r="Z1230" s="41">
        <f>(1+IF(Table1[[#This Row],[Regular Hourly Wage]]=0,0.5,(Table1[[#This Row],[Overtime Hourly Wage]]-Table1[[#This Row],[Regular Hourly Wage]])/Table1[[#This Row],[Regular Hourly Wage]]))*Table1[[#This Row],[Regular Wage Cap]]</f>
        <v>22.125</v>
      </c>
      <c r="AA1230" s="41">
        <f>(1+IF(Table1[[#This Row],[Regular Hourly Wage]]=0,0,(Table1[[#This Row],[Holiday Hourly Wage]]-Table1[[#This Row],[Regular Hourly Wage]])/Table1[[#This Row],[Regular Hourly Wage]]))*Table1[[#This Row],[Regular Wage Cap]]</f>
        <v>14.75</v>
      </c>
      <c r="AB1230" s="41">
        <f>Table1[[#This Row],[Regular Hours3]]*Table1[[#This Row],[Regular Hourly Wage]]</f>
        <v>0</v>
      </c>
      <c r="AC1230" s="41">
        <f>Table1[[#This Row],[OvertimeHours5]]*Table1[[#This Row],[Overtime Hourly Wage]]</f>
        <v>0</v>
      </c>
      <c r="AD1230" s="41">
        <f>Table1[[#This Row],[Holiday Hours7]]*Table1[[#This Row],[Holiday Hourly Wage]]</f>
        <v>0</v>
      </c>
      <c r="AE1230" s="41">
        <f>SUM(Table1[[#This Row],[Regular10]:[Holiday12]])</f>
        <v>0</v>
      </c>
      <c r="AF1230" s="41">
        <f>Table1[[#This Row],[Regular Hours3]]*Table1[[#This Row],[Regular Wage Cap]]</f>
        <v>0</v>
      </c>
      <c r="AG1230" s="41">
        <f>Table1[[#This Row],[OvertimeHours5]]*Table1[[#This Row],[Overtime Wage Cap]]</f>
        <v>0</v>
      </c>
      <c r="AH1230" s="41">
        <f>Table1[[#This Row],[Holiday Hours7]]*Table1[[#This Row],[Holiday Wage Cap]]</f>
        <v>0</v>
      </c>
      <c r="AI1230" s="41">
        <f>SUM(Table1[[#This Row],[Regular]:[Holiday]])</f>
        <v>0</v>
      </c>
      <c r="AJ1230" s="41">
        <f>IF(Table1[[#This Row],[Total]]=0,0,Table1[[#This Row],[Total2]]-Table1[[#This Row],[Total]])</f>
        <v>0</v>
      </c>
      <c r="AK1230" s="41">
        <f>Table1[[#This Row],[Difference]]*Table1[[#This Row],[DDS Funding Percent]]</f>
        <v>0</v>
      </c>
      <c r="AL1230" s="41">
        <f>IF(Table1[[#This Row],[Regular Hourly Wage]]&lt;&gt;0,Table1[[#This Row],[Regular Wage Cap]]-Table1[[#This Row],[Regular Hourly Wage]],0)</f>
        <v>0</v>
      </c>
      <c r="AM1230" s="38"/>
      <c r="AN1230" s="41">
        <f>Table1[[#This Row],[Wage Difference]]*Table1[[#This Row],[Post Wage Increase Time Off Accruals (Hours)]]</f>
        <v>0</v>
      </c>
      <c r="AO1230" s="41">
        <f>Table1[[#This Row],[Min Wage Time Off Accrual Expense]]*Table1[[#This Row],[DDS Funding Percent]]</f>
        <v>0</v>
      </c>
      <c r="AP1230" s="1"/>
      <c r="AQ1230" s="18"/>
    </row>
    <row r="1231" spans="3:43" x14ac:dyDescent="0.25">
      <c r="C1231" s="58"/>
      <c r="D1231" s="57"/>
      <c r="K1231" s="41">
        <f>SUM(Table1[[#This Row],[Regular Wages]],Table1[[#This Row],[OvertimeWages]],Table1[[#This Row],[Holiday Wages]],Table1[[#This Row],[Incentive Payments]])</f>
        <v>0</v>
      </c>
      <c r="L1231" s="38"/>
      <c r="M1231" s="38"/>
      <c r="N1231" s="38"/>
      <c r="O1231" s="38"/>
      <c r="P1231" s="38"/>
      <c r="Q1231" s="38"/>
      <c r="R1231" s="38"/>
      <c r="S1231" s="41">
        <f>SUM(Table1[[#This Row],[Regular Wages2]],Table1[[#This Row],[OvertimeWages4]],Table1[[#This Row],[Holiday Wages6]],Table1[[#This Row],[Incentive Payments8]])</f>
        <v>0</v>
      </c>
      <c r="T1231" s="41">
        <f>SUM(Table1[[#This Row],[Total Pre Min Wage Wages]],Table1[[#This Row],[Total After Min Wage Wages]])</f>
        <v>0</v>
      </c>
      <c r="U1231" s="41">
        <f>IFERROR(IF(OR(Table1[[#This Row],[Regular Hours]]=0,Table1[[#This Row],[Regular Hours]]=""),VLOOKUP(Table1[[#This Row],[Position Title]],startingWages!$A$2:$D$200,2, FALSE),Table1[[#This Row],[Regular Wages]]/Table1[[#This Row],[Regular Hours]]),0)</f>
        <v>0</v>
      </c>
      <c r="V1231" s="41">
        <f>IF(OR(Table1[[#This Row],[OvertimeHours]]="",Table1[[#This Row],[OvertimeHours]]=0),Table1[[#This Row],[Regular Hourly Wage]]*1.5,Table1[[#This Row],[OvertimeWages]]/Table1[[#This Row],[OvertimeHours]])</f>
        <v>0</v>
      </c>
      <c r="W1231" s="41">
        <f>IF(OR(Table1[[#This Row],[Holiday Hours]]="",Table1[[#This Row],[Holiday Hours]]=0),Table1[[#This Row],[Regular Hourly Wage]],Table1[[#This Row],[Holiday Wages]]/Table1[[#This Row],[Holiday Hours]])</f>
        <v>0</v>
      </c>
      <c r="X1231" s="41" t="str">
        <f>IF(Table1[[#This Row],[Regular Hourly Wage]]&lt;14.05,"$14.75",IF(Table1[[#This Row],[Regular Hourly Wage]]&lt;30,"5%","None"))</f>
        <v>$14.75</v>
      </c>
      <c r="Y1231" s="41">
        <f>IF(Table1[[#This Row],[Wage Category]]="5%",Table1[[#This Row],[Regular Hourly Wage]]*1.05,IF(Table1[[#This Row],[Wage Category]]="$14.75",14.75,Table1[[#This Row],[Regular Hourly Wage]]))</f>
        <v>14.75</v>
      </c>
      <c r="Z1231" s="41">
        <f>(1+IF(Table1[[#This Row],[Regular Hourly Wage]]=0,0.5,(Table1[[#This Row],[Overtime Hourly Wage]]-Table1[[#This Row],[Regular Hourly Wage]])/Table1[[#This Row],[Regular Hourly Wage]]))*Table1[[#This Row],[Regular Wage Cap]]</f>
        <v>22.125</v>
      </c>
      <c r="AA1231" s="41">
        <f>(1+IF(Table1[[#This Row],[Regular Hourly Wage]]=0,0,(Table1[[#This Row],[Holiday Hourly Wage]]-Table1[[#This Row],[Regular Hourly Wage]])/Table1[[#This Row],[Regular Hourly Wage]]))*Table1[[#This Row],[Regular Wage Cap]]</f>
        <v>14.75</v>
      </c>
      <c r="AB1231" s="41">
        <f>Table1[[#This Row],[Regular Hours3]]*Table1[[#This Row],[Regular Hourly Wage]]</f>
        <v>0</v>
      </c>
      <c r="AC1231" s="41">
        <f>Table1[[#This Row],[OvertimeHours5]]*Table1[[#This Row],[Overtime Hourly Wage]]</f>
        <v>0</v>
      </c>
      <c r="AD1231" s="41">
        <f>Table1[[#This Row],[Holiday Hours7]]*Table1[[#This Row],[Holiday Hourly Wage]]</f>
        <v>0</v>
      </c>
      <c r="AE1231" s="41">
        <f>SUM(Table1[[#This Row],[Regular10]:[Holiday12]])</f>
        <v>0</v>
      </c>
      <c r="AF1231" s="41">
        <f>Table1[[#This Row],[Regular Hours3]]*Table1[[#This Row],[Regular Wage Cap]]</f>
        <v>0</v>
      </c>
      <c r="AG1231" s="41">
        <f>Table1[[#This Row],[OvertimeHours5]]*Table1[[#This Row],[Overtime Wage Cap]]</f>
        <v>0</v>
      </c>
      <c r="AH1231" s="41">
        <f>Table1[[#This Row],[Holiday Hours7]]*Table1[[#This Row],[Holiday Wage Cap]]</f>
        <v>0</v>
      </c>
      <c r="AI1231" s="41">
        <f>SUM(Table1[[#This Row],[Regular]:[Holiday]])</f>
        <v>0</v>
      </c>
      <c r="AJ1231" s="41">
        <f>IF(Table1[[#This Row],[Total]]=0,0,Table1[[#This Row],[Total2]]-Table1[[#This Row],[Total]])</f>
        <v>0</v>
      </c>
      <c r="AK1231" s="41">
        <f>Table1[[#This Row],[Difference]]*Table1[[#This Row],[DDS Funding Percent]]</f>
        <v>0</v>
      </c>
      <c r="AL1231" s="41">
        <f>IF(Table1[[#This Row],[Regular Hourly Wage]]&lt;&gt;0,Table1[[#This Row],[Regular Wage Cap]]-Table1[[#This Row],[Regular Hourly Wage]],0)</f>
        <v>0</v>
      </c>
      <c r="AM1231" s="38"/>
      <c r="AN1231" s="41">
        <f>Table1[[#This Row],[Wage Difference]]*Table1[[#This Row],[Post Wage Increase Time Off Accruals (Hours)]]</f>
        <v>0</v>
      </c>
      <c r="AO1231" s="41">
        <f>Table1[[#This Row],[Min Wage Time Off Accrual Expense]]*Table1[[#This Row],[DDS Funding Percent]]</f>
        <v>0</v>
      </c>
      <c r="AP1231" s="1"/>
      <c r="AQ1231" s="18"/>
    </row>
    <row r="1232" spans="3:43" x14ac:dyDescent="0.25">
      <c r="C1232" s="58"/>
      <c r="D1232" s="57"/>
      <c r="K1232" s="41">
        <f>SUM(Table1[[#This Row],[Regular Wages]],Table1[[#This Row],[OvertimeWages]],Table1[[#This Row],[Holiday Wages]],Table1[[#This Row],[Incentive Payments]])</f>
        <v>0</v>
      </c>
      <c r="L1232" s="38"/>
      <c r="M1232" s="38"/>
      <c r="N1232" s="38"/>
      <c r="O1232" s="38"/>
      <c r="P1232" s="38"/>
      <c r="Q1232" s="38"/>
      <c r="R1232" s="38"/>
      <c r="S1232" s="41">
        <f>SUM(Table1[[#This Row],[Regular Wages2]],Table1[[#This Row],[OvertimeWages4]],Table1[[#This Row],[Holiday Wages6]],Table1[[#This Row],[Incentive Payments8]])</f>
        <v>0</v>
      </c>
      <c r="T1232" s="41">
        <f>SUM(Table1[[#This Row],[Total Pre Min Wage Wages]],Table1[[#This Row],[Total After Min Wage Wages]])</f>
        <v>0</v>
      </c>
      <c r="U1232" s="41">
        <f>IFERROR(IF(OR(Table1[[#This Row],[Regular Hours]]=0,Table1[[#This Row],[Regular Hours]]=""),VLOOKUP(Table1[[#This Row],[Position Title]],startingWages!$A$2:$D$200,2, FALSE),Table1[[#This Row],[Regular Wages]]/Table1[[#This Row],[Regular Hours]]),0)</f>
        <v>0</v>
      </c>
      <c r="V1232" s="41">
        <f>IF(OR(Table1[[#This Row],[OvertimeHours]]="",Table1[[#This Row],[OvertimeHours]]=0),Table1[[#This Row],[Regular Hourly Wage]]*1.5,Table1[[#This Row],[OvertimeWages]]/Table1[[#This Row],[OvertimeHours]])</f>
        <v>0</v>
      </c>
      <c r="W1232" s="41">
        <f>IF(OR(Table1[[#This Row],[Holiday Hours]]="",Table1[[#This Row],[Holiday Hours]]=0),Table1[[#This Row],[Regular Hourly Wage]],Table1[[#This Row],[Holiday Wages]]/Table1[[#This Row],[Holiday Hours]])</f>
        <v>0</v>
      </c>
      <c r="X1232" s="41" t="str">
        <f>IF(Table1[[#This Row],[Regular Hourly Wage]]&lt;14.05,"$14.75",IF(Table1[[#This Row],[Regular Hourly Wage]]&lt;30,"5%","None"))</f>
        <v>$14.75</v>
      </c>
      <c r="Y1232" s="41">
        <f>IF(Table1[[#This Row],[Wage Category]]="5%",Table1[[#This Row],[Regular Hourly Wage]]*1.05,IF(Table1[[#This Row],[Wage Category]]="$14.75",14.75,Table1[[#This Row],[Regular Hourly Wage]]))</f>
        <v>14.75</v>
      </c>
      <c r="Z1232" s="41">
        <f>(1+IF(Table1[[#This Row],[Regular Hourly Wage]]=0,0.5,(Table1[[#This Row],[Overtime Hourly Wage]]-Table1[[#This Row],[Regular Hourly Wage]])/Table1[[#This Row],[Regular Hourly Wage]]))*Table1[[#This Row],[Regular Wage Cap]]</f>
        <v>22.125</v>
      </c>
      <c r="AA1232" s="41">
        <f>(1+IF(Table1[[#This Row],[Regular Hourly Wage]]=0,0,(Table1[[#This Row],[Holiday Hourly Wage]]-Table1[[#This Row],[Regular Hourly Wage]])/Table1[[#This Row],[Regular Hourly Wage]]))*Table1[[#This Row],[Regular Wage Cap]]</f>
        <v>14.75</v>
      </c>
      <c r="AB1232" s="41">
        <f>Table1[[#This Row],[Regular Hours3]]*Table1[[#This Row],[Regular Hourly Wage]]</f>
        <v>0</v>
      </c>
      <c r="AC1232" s="41">
        <f>Table1[[#This Row],[OvertimeHours5]]*Table1[[#This Row],[Overtime Hourly Wage]]</f>
        <v>0</v>
      </c>
      <c r="AD1232" s="41">
        <f>Table1[[#This Row],[Holiday Hours7]]*Table1[[#This Row],[Holiday Hourly Wage]]</f>
        <v>0</v>
      </c>
      <c r="AE1232" s="41">
        <f>SUM(Table1[[#This Row],[Regular10]:[Holiday12]])</f>
        <v>0</v>
      </c>
      <c r="AF1232" s="41">
        <f>Table1[[#This Row],[Regular Hours3]]*Table1[[#This Row],[Regular Wage Cap]]</f>
        <v>0</v>
      </c>
      <c r="AG1232" s="41">
        <f>Table1[[#This Row],[OvertimeHours5]]*Table1[[#This Row],[Overtime Wage Cap]]</f>
        <v>0</v>
      </c>
      <c r="AH1232" s="41">
        <f>Table1[[#This Row],[Holiday Hours7]]*Table1[[#This Row],[Holiday Wage Cap]]</f>
        <v>0</v>
      </c>
      <c r="AI1232" s="41">
        <f>SUM(Table1[[#This Row],[Regular]:[Holiday]])</f>
        <v>0</v>
      </c>
      <c r="AJ1232" s="41">
        <f>IF(Table1[[#This Row],[Total]]=0,0,Table1[[#This Row],[Total2]]-Table1[[#This Row],[Total]])</f>
        <v>0</v>
      </c>
      <c r="AK1232" s="41">
        <f>Table1[[#This Row],[Difference]]*Table1[[#This Row],[DDS Funding Percent]]</f>
        <v>0</v>
      </c>
      <c r="AL1232" s="41">
        <f>IF(Table1[[#This Row],[Regular Hourly Wage]]&lt;&gt;0,Table1[[#This Row],[Regular Wage Cap]]-Table1[[#This Row],[Regular Hourly Wage]],0)</f>
        <v>0</v>
      </c>
      <c r="AM1232" s="38"/>
      <c r="AN1232" s="41">
        <f>Table1[[#This Row],[Wage Difference]]*Table1[[#This Row],[Post Wage Increase Time Off Accruals (Hours)]]</f>
        <v>0</v>
      </c>
      <c r="AO1232" s="41">
        <f>Table1[[#This Row],[Min Wage Time Off Accrual Expense]]*Table1[[#This Row],[DDS Funding Percent]]</f>
        <v>0</v>
      </c>
      <c r="AP1232" s="1"/>
      <c r="AQ1232" s="18"/>
    </row>
    <row r="1233" spans="3:43" x14ac:dyDescent="0.25">
      <c r="C1233" s="58"/>
      <c r="D1233" s="57"/>
      <c r="K1233" s="41">
        <f>SUM(Table1[[#This Row],[Regular Wages]],Table1[[#This Row],[OvertimeWages]],Table1[[#This Row],[Holiday Wages]],Table1[[#This Row],[Incentive Payments]])</f>
        <v>0</v>
      </c>
      <c r="L1233" s="38"/>
      <c r="M1233" s="38"/>
      <c r="N1233" s="38"/>
      <c r="O1233" s="38"/>
      <c r="P1233" s="38"/>
      <c r="Q1233" s="38"/>
      <c r="R1233" s="38"/>
      <c r="S1233" s="41">
        <f>SUM(Table1[[#This Row],[Regular Wages2]],Table1[[#This Row],[OvertimeWages4]],Table1[[#This Row],[Holiday Wages6]],Table1[[#This Row],[Incentive Payments8]])</f>
        <v>0</v>
      </c>
      <c r="T1233" s="41">
        <f>SUM(Table1[[#This Row],[Total Pre Min Wage Wages]],Table1[[#This Row],[Total After Min Wage Wages]])</f>
        <v>0</v>
      </c>
      <c r="U1233" s="41">
        <f>IFERROR(IF(OR(Table1[[#This Row],[Regular Hours]]=0,Table1[[#This Row],[Regular Hours]]=""),VLOOKUP(Table1[[#This Row],[Position Title]],startingWages!$A$2:$D$200,2, FALSE),Table1[[#This Row],[Regular Wages]]/Table1[[#This Row],[Regular Hours]]),0)</f>
        <v>0</v>
      </c>
      <c r="V1233" s="41">
        <f>IF(OR(Table1[[#This Row],[OvertimeHours]]="",Table1[[#This Row],[OvertimeHours]]=0),Table1[[#This Row],[Regular Hourly Wage]]*1.5,Table1[[#This Row],[OvertimeWages]]/Table1[[#This Row],[OvertimeHours]])</f>
        <v>0</v>
      </c>
      <c r="W1233" s="41">
        <f>IF(OR(Table1[[#This Row],[Holiday Hours]]="",Table1[[#This Row],[Holiday Hours]]=0),Table1[[#This Row],[Regular Hourly Wage]],Table1[[#This Row],[Holiday Wages]]/Table1[[#This Row],[Holiday Hours]])</f>
        <v>0</v>
      </c>
      <c r="X1233" s="41" t="str">
        <f>IF(Table1[[#This Row],[Regular Hourly Wage]]&lt;14.05,"$14.75",IF(Table1[[#This Row],[Regular Hourly Wage]]&lt;30,"5%","None"))</f>
        <v>$14.75</v>
      </c>
      <c r="Y1233" s="41">
        <f>IF(Table1[[#This Row],[Wage Category]]="5%",Table1[[#This Row],[Regular Hourly Wage]]*1.05,IF(Table1[[#This Row],[Wage Category]]="$14.75",14.75,Table1[[#This Row],[Regular Hourly Wage]]))</f>
        <v>14.75</v>
      </c>
      <c r="Z1233" s="41">
        <f>(1+IF(Table1[[#This Row],[Regular Hourly Wage]]=0,0.5,(Table1[[#This Row],[Overtime Hourly Wage]]-Table1[[#This Row],[Regular Hourly Wage]])/Table1[[#This Row],[Regular Hourly Wage]]))*Table1[[#This Row],[Regular Wage Cap]]</f>
        <v>22.125</v>
      </c>
      <c r="AA1233" s="41">
        <f>(1+IF(Table1[[#This Row],[Regular Hourly Wage]]=0,0,(Table1[[#This Row],[Holiday Hourly Wage]]-Table1[[#This Row],[Regular Hourly Wage]])/Table1[[#This Row],[Regular Hourly Wage]]))*Table1[[#This Row],[Regular Wage Cap]]</f>
        <v>14.75</v>
      </c>
      <c r="AB1233" s="41">
        <f>Table1[[#This Row],[Regular Hours3]]*Table1[[#This Row],[Regular Hourly Wage]]</f>
        <v>0</v>
      </c>
      <c r="AC1233" s="41">
        <f>Table1[[#This Row],[OvertimeHours5]]*Table1[[#This Row],[Overtime Hourly Wage]]</f>
        <v>0</v>
      </c>
      <c r="AD1233" s="41">
        <f>Table1[[#This Row],[Holiday Hours7]]*Table1[[#This Row],[Holiday Hourly Wage]]</f>
        <v>0</v>
      </c>
      <c r="AE1233" s="41">
        <f>SUM(Table1[[#This Row],[Regular10]:[Holiday12]])</f>
        <v>0</v>
      </c>
      <c r="AF1233" s="41">
        <f>Table1[[#This Row],[Regular Hours3]]*Table1[[#This Row],[Regular Wage Cap]]</f>
        <v>0</v>
      </c>
      <c r="AG1233" s="41">
        <f>Table1[[#This Row],[OvertimeHours5]]*Table1[[#This Row],[Overtime Wage Cap]]</f>
        <v>0</v>
      </c>
      <c r="AH1233" s="41">
        <f>Table1[[#This Row],[Holiday Hours7]]*Table1[[#This Row],[Holiday Wage Cap]]</f>
        <v>0</v>
      </c>
      <c r="AI1233" s="41">
        <f>SUM(Table1[[#This Row],[Regular]:[Holiday]])</f>
        <v>0</v>
      </c>
      <c r="AJ1233" s="41">
        <f>IF(Table1[[#This Row],[Total]]=0,0,Table1[[#This Row],[Total2]]-Table1[[#This Row],[Total]])</f>
        <v>0</v>
      </c>
      <c r="AK1233" s="41">
        <f>Table1[[#This Row],[Difference]]*Table1[[#This Row],[DDS Funding Percent]]</f>
        <v>0</v>
      </c>
      <c r="AL1233" s="41">
        <f>IF(Table1[[#This Row],[Regular Hourly Wage]]&lt;&gt;0,Table1[[#This Row],[Regular Wage Cap]]-Table1[[#This Row],[Regular Hourly Wage]],0)</f>
        <v>0</v>
      </c>
      <c r="AM1233" s="38"/>
      <c r="AN1233" s="41">
        <f>Table1[[#This Row],[Wage Difference]]*Table1[[#This Row],[Post Wage Increase Time Off Accruals (Hours)]]</f>
        <v>0</v>
      </c>
      <c r="AO1233" s="41">
        <f>Table1[[#This Row],[Min Wage Time Off Accrual Expense]]*Table1[[#This Row],[DDS Funding Percent]]</f>
        <v>0</v>
      </c>
      <c r="AP1233" s="1"/>
      <c r="AQ1233" s="18"/>
    </row>
    <row r="1234" spans="3:43" x14ac:dyDescent="0.25">
      <c r="C1234" s="58"/>
      <c r="D1234" s="57"/>
      <c r="K1234" s="41">
        <f>SUM(Table1[[#This Row],[Regular Wages]],Table1[[#This Row],[OvertimeWages]],Table1[[#This Row],[Holiday Wages]],Table1[[#This Row],[Incentive Payments]])</f>
        <v>0</v>
      </c>
      <c r="L1234" s="38"/>
      <c r="M1234" s="38"/>
      <c r="N1234" s="38"/>
      <c r="O1234" s="38"/>
      <c r="P1234" s="38"/>
      <c r="Q1234" s="38"/>
      <c r="R1234" s="38"/>
      <c r="S1234" s="41">
        <f>SUM(Table1[[#This Row],[Regular Wages2]],Table1[[#This Row],[OvertimeWages4]],Table1[[#This Row],[Holiday Wages6]],Table1[[#This Row],[Incentive Payments8]])</f>
        <v>0</v>
      </c>
      <c r="T1234" s="41">
        <f>SUM(Table1[[#This Row],[Total Pre Min Wage Wages]],Table1[[#This Row],[Total After Min Wage Wages]])</f>
        <v>0</v>
      </c>
      <c r="U1234" s="41">
        <f>IFERROR(IF(OR(Table1[[#This Row],[Regular Hours]]=0,Table1[[#This Row],[Regular Hours]]=""),VLOOKUP(Table1[[#This Row],[Position Title]],startingWages!$A$2:$D$200,2, FALSE),Table1[[#This Row],[Regular Wages]]/Table1[[#This Row],[Regular Hours]]),0)</f>
        <v>0</v>
      </c>
      <c r="V1234" s="41">
        <f>IF(OR(Table1[[#This Row],[OvertimeHours]]="",Table1[[#This Row],[OvertimeHours]]=0),Table1[[#This Row],[Regular Hourly Wage]]*1.5,Table1[[#This Row],[OvertimeWages]]/Table1[[#This Row],[OvertimeHours]])</f>
        <v>0</v>
      </c>
      <c r="W1234" s="41">
        <f>IF(OR(Table1[[#This Row],[Holiday Hours]]="",Table1[[#This Row],[Holiday Hours]]=0),Table1[[#This Row],[Regular Hourly Wage]],Table1[[#This Row],[Holiday Wages]]/Table1[[#This Row],[Holiday Hours]])</f>
        <v>0</v>
      </c>
      <c r="X1234" s="41" t="str">
        <f>IF(Table1[[#This Row],[Regular Hourly Wage]]&lt;14.05,"$14.75",IF(Table1[[#This Row],[Regular Hourly Wage]]&lt;30,"5%","None"))</f>
        <v>$14.75</v>
      </c>
      <c r="Y1234" s="41">
        <f>IF(Table1[[#This Row],[Wage Category]]="5%",Table1[[#This Row],[Regular Hourly Wage]]*1.05,IF(Table1[[#This Row],[Wage Category]]="$14.75",14.75,Table1[[#This Row],[Regular Hourly Wage]]))</f>
        <v>14.75</v>
      </c>
      <c r="Z1234" s="41">
        <f>(1+IF(Table1[[#This Row],[Regular Hourly Wage]]=0,0.5,(Table1[[#This Row],[Overtime Hourly Wage]]-Table1[[#This Row],[Regular Hourly Wage]])/Table1[[#This Row],[Regular Hourly Wage]]))*Table1[[#This Row],[Regular Wage Cap]]</f>
        <v>22.125</v>
      </c>
      <c r="AA1234" s="41">
        <f>(1+IF(Table1[[#This Row],[Regular Hourly Wage]]=0,0,(Table1[[#This Row],[Holiday Hourly Wage]]-Table1[[#This Row],[Regular Hourly Wage]])/Table1[[#This Row],[Regular Hourly Wage]]))*Table1[[#This Row],[Regular Wage Cap]]</f>
        <v>14.75</v>
      </c>
      <c r="AB1234" s="41">
        <f>Table1[[#This Row],[Regular Hours3]]*Table1[[#This Row],[Regular Hourly Wage]]</f>
        <v>0</v>
      </c>
      <c r="AC1234" s="41">
        <f>Table1[[#This Row],[OvertimeHours5]]*Table1[[#This Row],[Overtime Hourly Wage]]</f>
        <v>0</v>
      </c>
      <c r="AD1234" s="41">
        <f>Table1[[#This Row],[Holiday Hours7]]*Table1[[#This Row],[Holiday Hourly Wage]]</f>
        <v>0</v>
      </c>
      <c r="AE1234" s="41">
        <f>SUM(Table1[[#This Row],[Regular10]:[Holiday12]])</f>
        <v>0</v>
      </c>
      <c r="AF1234" s="41">
        <f>Table1[[#This Row],[Regular Hours3]]*Table1[[#This Row],[Regular Wage Cap]]</f>
        <v>0</v>
      </c>
      <c r="AG1234" s="41">
        <f>Table1[[#This Row],[OvertimeHours5]]*Table1[[#This Row],[Overtime Wage Cap]]</f>
        <v>0</v>
      </c>
      <c r="AH1234" s="41">
        <f>Table1[[#This Row],[Holiday Hours7]]*Table1[[#This Row],[Holiday Wage Cap]]</f>
        <v>0</v>
      </c>
      <c r="AI1234" s="41">
        <f>SUM(Table1[[#This Row],[Regular]:[Holiday]])</f>
        <v>0</v>
      </c>
      <c r="AJ1234" s="41">
        <f>IF(Table1[[#This Row],[Total]]=0,0,Table1[[#This Row],[Total2]]-Table1[[#This Row],[Total]])</f>
        <v>0</v>
      </c>
      <c r="AK1234" s="41">
        <f>Table1[[#This Row],[Difference]]*Table1[[#This Row],[DDS Funding Percent]]</f>
        <v>0</v>
      </c>
      <c r="AL1234" s="41">
        <f>IF(Table1[[#This Row],[Regular Hourly Wage]]&lt;&gt;0,Table1[[#This Row],[Regular Wage Cap]]-Table1[[#This Row],[Regular Hourly Wage]],0)</f>
        <v>0</v>
      </c>
      <c r="AM1234" s="38"/>
      <c r="AN1234" s="41">
        <f>Table1[[#This Row],[Wage Difference]]*Table1[[#This Row],[Post Wage Increase Time Off Accruals (Hours)]]</f>
        <v>0</v>
      </c>
      <c r="AO1234" s="41">
        <f>Table1[[#This Row],[Min Wage Time Off Accrual Expense]]*Table1[[#This Row],[DDS Funding Percent]]</f>
        <v>0</v>
      </c>
      <c r="AP1234" s="1"/>
      <c r="AQ1234" s="18"/>
    </row>
    <row r="1235" spans="3:43" x14ac:dyDescent="0.25">
      <c r="C1235" s="58"/>
      <c r="D1235" s="57"/>
      <c r="K1235" s="41">
        <f>SUM(Table1[[#This Row],[Regular Wages]],Table1[[#This Row],[OvertimeWages]],Table1[[#This Row],[Holiday Wages]],Table1[[#This Row],[Incentive Payments]])</f>
        <v>0</v>
      </c>
      <c r="L1235" s="38"/>
      <c r="M1235" s="38"/>
      <c r="N1235" s="38"/>
      <c r="O1235" s="38"/>
      <c r="P1235" s="38"/>
      <c r="Q1235" s="38"/>
      <c r="R1235" s="38"/>
      <c r="S1235" s="41">
        <f>SUM(Table1[[#This Row],[Regular Wages2]],Table1[[#This Row],[OvertimeWages4]],Table1[[#This Row],[Holiday Wages6]],Table1[[#This Row],[Incentive Payments8]])</f>
        <v>0</v>
      </c>
      <c r="T1235" s="41">
        <f>SUM(Table1[[#This Row],[Total Pre Min Wage Wages]],Table1[[#This Row],[Total After Min Wage Wages]])</f>
        <v>0</v>
      </c>
      <c r="U1235" s="41">
        <f>IFERROR(IF(OR(Table1[[#This Row],[Regular Hours]]=0,Table1[[#This Row],[Regular Hours]]=""),VLOOKUP(Table1[[#This Row],[Position Title]],startingWages!$A$2:$D$200,2, FALSE),Table1[[#This Row],[Regular Wages]]/Table1[[#This Row],[Regular Hours]]),0)</f>
        <v>0</v>
      </c>
      <c r="V1235" s="41">
        <f>IF(OR(Table1[[#This Row],[OvertimeHours]]="",Table1[[#This Row],[OvertimeHours]]=0),Table1[[#This Row],[Regular Hourly Wage]]*1.5,Table1[[#This Row],[OvertimeWages]]/Table1[[#This Row],[OvertimeHours]])</f>
        <v>0</v>
      </c>
      <c r="W1235" s="41">
        <f>IF(OR(Table1[[#This Row],[Holiday Hours]]="",Table1[[#This Row],[Holiday Hours]]=0),Table1[[#This Row],[Regular Hourly Wage]],Table1[[#This Row],[Holiday Wages]]/Table1[[#This Row],[Holiday Hours]])</f>
        <v>0</v>
      </c>
      <c r="X1235" s="41" t="str">
        <f>IF(Table1[[#This Row],[Regular Hourly Wage]]&lt;14.05,"$14.75",IF(Table1[[#This Row],[Regular Hourly Wage]]&lt;30,"5%","None"))</f>
        <v>$14.75</v>
      </c>
      <c r="Y1235" s="41">
        <f>IF(Table1[[#This Row],[Wage Category]]="5%",Table1[[#This Row],[Regular Hourly Wage]]*1.05,IF(Table1[[#This Row],[Wage Category]]="$14.75",14.75,Table1[[#This Row],[Regular Hourly Wage]]))</f>
        <v>14.75</v>
      </c>
      <c r="Z1235" s="41">
        <f>(1+IF(Table1[[#This Row],[Regular Hourly Wage]]=0,0.5,(Table1[[#This Row],[Overtime Hourly Wage]]-Table1[[#This Row],[Regular Hourly Wage]])/Table1[[#This Row],[Regular Hourly Wage]]))*Table1[[#This Row],[Regular Wage Cap]]</f>
        <v>22.125</v>
      </c>
      <c r="AA1235" s="41">
        <f>(1+IF(Table1[[#This Row],[Regular Hourly Wage]]=0,0,(Table1[[#This Row],[Holiday Hourly Wage]]-Table1[[#This Row],[Regular Hourly Wage]])/Table1[[#This Row],[Regular Hourly Wage]]))*Table1[[#This Row],[Regular Wage Cap]]</f>
        <v>14.75</v>
      </c>
      <c r="AB1235" s="41">
        <f>Table1[[#This Row],[Regular Hours3]]*Table1[[#This Row],[Regular Hourly Wage]]</f>
        <v>0</v>
      </c>
      <c r="AC1235" s="41">
        <f>Table1[[#This Row],[OvertimeHours5]]*Table1[[#This Row],[Overtime Hourly Wage]]</f>
        <v>0</v>
      </c>
      <c r="AD1235" s="41">
        <f>Table1[[#This Row],[Holiday Hours7]]*Table1[[#This Row],[Holiday Hourly Wage]]</f>
        <v>0</v>
      </c>
      <c r="AE1235" s="41">
        <f>SUM(Table1[[#This Row],[Regular10]:[Holiday12]])</f>
        <v>0</v>
      </c>
      <c r="AF1235" s="41">
        <f>Table1[[#This Row],[Regular Hours3]]*Table1[[#This Row],[Regular Wage Cap]]</f>
        <v>0</v>
      </c>
      <c r="AG1235" s="41">
        <f>Table1[[#This Row],[OvertimeHours5]]*Table1[[#This Row],[Overtime Wage Cap]]</f>
        <v>0</v>
      </c>
      <c r="AH1235" s="41">
        <f>Table1[[#This Row],[Holiday Hours7]]*Table1[[#This Row],[Holiday Wage Cap]]</f>
        <v>0</v>
      </c>
      <c r="AI1235" s="41">
        <f>SUM(Table1[[#This Row],[Regular]:[Holiday]])</f>
        <v>0</v>
      </c>
      <c r="AJ1235" s="41">
        <f>IF(Table1[[#This Row],[Total]]=0,0,Table1[[#This Row],[Total2]]-Table1[[#This Row],[Total]])</f>
        <v>0</v>
      </c>
      <c r="AK1235" s="41">
        <f>Table1[[#This Row],[Difference]]*Table1[[#This Row],[DDS Funding Percent]]</f>
        <v>0</v>
      </c>
      <c r="AL1235" s="41">
        <f>IF(Table1[[#This Row],[Regular Hourly Wage]]&lt;&gt;0,Table1[[#This Row],[Regular Wage Cap]]-Table1[[#This Row],[Regular Hourly Wage]],0)</f>
        <v>0</v>
      </c>
      <c r="AM1235" s="38"/>
      <c r="AN1235" s="41">
        <f>Table1[[#This Row],[Wage Difference]]*Table1[[#This Row],[Post Wage Increase Time Off Accruals (Hours)]]</f>
        <v>0</v>
      </c>
      <c r="AO1235" s="41">
        <f>Table1[[#This Row],[Min Wage Time Off Accrual Expense]]*Table1[[#This Row],[DDS Funding Percent]]</f>
        <v>0</v>
      </c>
      <c r="AP1235" s="1"/>
      <c r="AQ1235" s="18"/>
    </row>
    <row r="1236" spans="3:43" x14ac:dyDescent="0.25">
      <c r="C1236" s="58"/>
      <c r="D1236" s="57"/>
      <c r="K1236" s="41">
        <f>SUM(Table1[[#This Row],[Regular Wages]],Table1[[#This Row],[OvertimeWages]],Table1[[#This Row],[Holiday Wages]],Table1[[#This Row],[Incentive Payments]])</f>
        <v>0</v>
      </c>
      <c r="L1236" s="38"/>
      <c r="M1236" s="38"/>
      <c r="N1236" s="38"/>
      <c r="O1236" s="38"/>
      <c r="P1236" s="38"/>
      <c r="Q1236" s="38"/>
      <c r="R1236" s="38"/>
      <c r="S1236" s="41">
        <f>SUM(Table1[[#This Row],[Regular Wages2]],Table1[[#This Row],[OvertimeWages4]],Table1[[#This Row],[Holiday Wages6]],Table1[[#This Row],[Incentive Payments8]])</f>
        <v>0</v>
      </c>
      <c r="T1236" s="41">
        <f>SUM(Table1[[#This Row],[Total Pre Min Wage Wages]],Table1[[#This Row],[Total After Min Wage Wages]])</f>
        <v>0</v>
      </c>
      <c r="U1236" s="41">
        <f>IFERROR(IF(OR(Table1[[#This Row],[Regular Hours]]=0,Table1[[#This Row],[Regular Hours]]=""),VLOOKUP(Table1[[#This Row],[Position Title]],startingWages!$A$2:$D$200,2, FALSE),Table1[[#This Row],[Regular Wages]]/Table1[[#This Row],[Regular Hours]]),0)</f>
        <v>0</v>
      </c>
      <c r="V1236" s="41">
        <f>IF(OR(Table1[[#This Row],[OvertimeHours]]="",Table1[[#This Row],[OvertimeHours]]=0),Table1[[#This Row],[Regular Hourly Wage]]*1.5,Table1[[#This Row],[OvertimeWages]]/Table1[[#This Row],[OvertimeHours]])</f>
        <v>0</v>
      </c>
      <c r="W1236" s="41">
        <f>IF(OR(Table1[[#This Row],[Holiday Hours]]="",Table1[[#This Row],[Holiday Hours]]=0),Table1[[#This Row],[Regular Hourly Wage]],Table1[[#This Row],[Holiday Wages]]/Table1[[#This Row],[Holiday Hours]])</f>
        <v>0</v>
      </c>
      <c r="X1236" s="41" t="str">
        <f>IF(Table1[[#This Row],[Regular Hourly Wage]]&lt;14.05,"$14.75",IF(Table1[[#This Row],[Regular Hourly Wage]]&lt;30,"5%","None"))</f>
        <v>$14.75</v>
      </c>
      <c r="Y1236" s="41">
        <f>IF(Table1[[#This Row],[Wage Category]]="5%",Table1[[#This Row],[Regular Hourly Wage]]*1.05,IF(Table1[[#This Row],[Wage Category]]="$14.75",14.75,Table1[[#This Row],[Regular Hourly Wage]]))</f>
        <v>14.75</v>
      </c>
      <c r="Z1236" s="41">
        <f>(1+IF(Table1[[#This Row],[Regular Hourly Wage]]=0,0.5,(Table1[[#This Row],[Overtime Hourly Wage]]-Table1[[#This Row],[Regular Hourly Wage]])/Table1[[#This Row],[Regular Hourly Wage]]))*Table1[[#This Row],[Regular Wage Cap]]</f>
        <v>22.125</v>
      </c>
      <c r="AA1236" s="41">
        <f>(1+IF(Table1[[#This Row],[Regular Hourly Wage]]=0,0,(Table1[[#This Row],[Holiday Hourly Wage]]-Table1[[#This Row],[Regular Hourly Wage]])/Table1[[#This Row],[Regular Hourly Wage]]))*Table1[[#This Row],[Regular Wage Cap]]</f>
        <v>14.75</v>
      </c>
      <c r="AB1236" s="41">
        <f>Table1[[#This Row],[Regular Hours3]]*Table1[[#This Row],[Regular Hourly Wage]]</f>
        <v>0</v>
      </c>
      <c r="AC1236" s="41">
        <f>Table1[[#This Row],[OvertimeHours5]]*Table1[[#This Row],[Overtime Hourly Wage]]</f>
        <v>0</v>
      </c>
      <c r="AD1236" s="41">
        <f>Table1[[#This Row],[Holiday Hours7]]*Table1[[#This Row],[Holiday Hourly Wage]]</f>
        <v>0</v>
      </c>
      <c r="AE1236" s="41">
        <f>SUM(Table1[[#This Row],[Regular10]:[Holiday12]])</f>
        <v>0</v>
      </c>
      <c r="AF1236" s="41">
        <f>Table1[[#This Row],[Regular Hours3]]*Table1[[#This Row],[Regular Wage Cap]]</f>
        <v>0</v>
      </c>
      <c r="AG1236" s="41">
        <f>Table1[[#This Row],[OvertimeHours5]]*Table1[[#This Row],[Overtime Wage Cap]]</f>
        <v>0</v>
      </c>
      <c r="AH1236" s="41">
        <f>Table1[[#This Row],[Holiday Hours7]]*Table1[[#This Row],[Holiday Wage Cap]]</f>
        <v>0</v>
      </c>
      <c r="AI1236" s="41">
        <f>SUM(Table1[[#This Row],[Regular]:[Holiday]])</f>
        <v>0</v>
      </c>
      <c r="AJ1236" s="41">
        <f>IF(Table1[[#This Row],[Total]]=0,0,Table1[[#This Row],[Total2]]-Table1[[#This Row],[Total]])</f>
        <v>0</v>
      </c>
      <c r="AK1236" s="41">
        <f>Table1[[#This Row],[Difference]]*Table1[[#This Row],[DDS Funding Percent]]</f>
        <v>0</v>
      </c>
      <c r="AL1236" s="41">
        <f>IF(Table1[[#This Row],[Regular Hourly Wage]]&lt;&gt;0,Table1[[#This Row],[Regular Wage Cap]]-Table1[[#This Row],[Regular Hourly Wage]],0)</f>
        <v>0</v>
      </c>
      <c r="AM1236" s="38"/>
      <c r="AN1236" s="41">
        <f>Table1[[#This Row],[Wage Difference]]*Table1[[#This Row],[Post Wage Increase Time Off Accruals (Hours)]]</f>
        <v>0</v>
      </c>
      <c r="AO1236" s="41">
        <f>Table1[[#This Row],[Min Wage Time Off Accrual Expense]]*Table1[[#This Row],[DDS Funding Percent]]</f>
        <v>0</v>
      </c>
      <c r="AP1236" s="1"/>
      <c r="AQ1236" s="18"/>
    </row>
    <row r="1237" spans="3:43" x14ac:dyDescent="0.25">
      <c r="C1237" s="58"/>
      <c r="D1237" s="57"/>
      <c r="K1237" s="41">
        <f>SUM(Table1[[#This Row],[Regular Wages]],Table1[[#This Row],[OvertimeWages]],Table1[[#This Row],[Holiday Wages]],Table1[[#This Row],[Incentive Payments]])</f>
        <v>0</v>
      </c>
      <c r="L1237" s="38"/>
      <c r="M1237" s="38"/>
      <c r="N1237" s="38"/>
      <c r="O1237" s="38"/>
      <c r="P1237" s="38"/>
      <c r="Q1237" s="38"/>
      <c r="R1237" s="38"/>
      <c r="S1237" s="41">
        <f>SUM(Table1[[#This Row],[Regular Wages2]],Table1[[#This Row],[OvertimeWages4]],Table1[[#This Row],[Holiday Wages6]],Table1[[#This Row],[Incentive Payments8]])</f>
        <v>0</v>
      </c>
      <c r="T1237" s="41">
        <f>SUM(Table1[[#This Row],[Total Pre Min Wage Wages]],Table1[[#This Row],[Total After Min Wage Wages]])</f>
        <v>0</v>
      </c>
      <c r="U1237" s="41">
        <f>IFERROR(IF(OR(Table1[[#This Row],[Regular Hours]]=0,Table1[[#This Row],[Regular Hours]]=""),VLOOKUP(Table1[[#This Row],[Position Title]],startingWages!$A$2:$D$200,2, FALSE),Table1[[#This Row],[Regular Wages]]/Table1[[#This Row],[Regular Hours]]),0)</f>
        <v>0</v>
      </c>
      <c r="V1237" s="41">
        <f>IF(OR(Table1[[#This Row],[OvertimeHours]]="",Table1[[#This Row],[OvertimeHours]]=0),Table1[[#This Row],[Regular Hourly Wage]]*1.5,Table1[[#This Row],[OvertimeWages]]/Table1[[#This Row],[OvertimeHours]])</f>
        <v>0</v>
      </c>
      <c r="W1237" s="41">
        <f>IF(OR(Table1[[#This Row],[Holiday Hours]]="",Table1[[#This Row],[Holiday Hours]]=0),Table1[[#This Row],[Regular Hourly Wage]],Table1[[#This Row],[Holiday Wages]]/Table1[[#This Row],[Holiday Hours]])</f>
        <v>0</v>
      </c>
      <c r="X1237" s="41" t="str">
        <f>IF(Table1[[#This Row],[Regular Hourly Wage]]&lt;14.05,"$14.75",IF(Table1[[#This Row],[Regular Hourly Wage]]&lt;30,"5%","None"))</f>
        <v>$14.75</v>
      </c>
      <c r="Y1237" s="41">
        <f>IF(Table1[[#This Row],[Wage Category]]="5%",Table1[[#This Row],[Regular Hourly Wage]]*1.05,IF(Table1[[#This Row],[Wage Category]]="$14.75",14.75,Table1[[#This Row],[Regular Hourly Wage]]))</f>
        <v>14.75</v>
      </c>
      <c r="Z1237" s="41">
        <f>(1+IF(Table1[[#This Row],[Regular Hourly Wage]]=0,0.5,(Table1[[#This Row],[Overtime Hourly Wage]]-Table1[[#This Row],[Regular Hourly Wage]])/Table1[[#This Row],[Regular Hourly Wage]]))*Table1[[#This Row],[Regular Wage Cap]]</f>
        <v>22.125</v>
      </c>
      <c r="AA1237" s="41">
        <f>(1+IF(Table1[[#This Row],[Regular Hourly Wage]]=0,0,(Table1[[#This Row],[Holiday Hourly Wage]]-Table1[[#This Row],[Regular Hourly Wage]])/Table1[[#This Row],[Regular Hourly Wage]]))*Table1[[#This Row],[Regular Wage Cap]]</f>
        <v>14.75</v>
      </c>
      <c r="AB1237" s="41">
        <f>Table1[[#This Row],[Regular Hours3]]*Table1[[#This Row],[Regular Hourly Wage]]</f>
        <v>0</v>
      </c>
      <c r="AC1237" s="41">
        <f>Table1[[#This Row],[OvertimeHours5]]*Table1[[#This Row],[Overtime Hourly Wage]]</f>
        <v>0</v>
      </c>
      <c r="AD1237" s="41">
        <f>Table1[[#This Row],[Holiday Hours7]]*Table1[[#This Row],[Holiday Hourly Wage]]</f>
        <v>0</v>
      </c>
      <c r="AE1237" s="41">
        <f>SUM(Table1[[#This Row],[Regular10]:[Holiday12]])</f>
        <v>0</v>
      </c>
      <c r="AF1237" s="41">
        <f>Table1[[#This Row],[Regular Hours3]]*Table1[[#This Row],[Regular Wage Cap]]</f>
        <v>0</v>
      </c>
      <c r="AG1237" s="41">
        <f>Table1[[#This Row],[OvertimeHours5]]*Table1[[#This Row],[Overtime Wage Cap]]</f>
        <v>0</v>
      </c>
      <c r="AH1237" s="41">
        <f>Table1[[#This Row],[Holiday Hours7]]*Table1[[#This Row],[Holiday Wage Cap]]</f>
        <v>0</v>
      </c>
      <c r="AI1237" s="41">
        <f>SUM(Table1[[#This Row],[Regular]:[Holiday]])</f>
        <v>0</v>
      </c>
      <c r="AJ1237" s="41">
        <f>IF(Table1[[#This Row],[Total]]=0,0,Table1[[#This Row],[Total2]]-Table1[[#This Row],[Total]])</f>
        <v>0</v>
      </c>
      <c r="AK1237" s="41">
        <f>Table1[[#This Row],[Difference]]*Table1[[#This Row],[DDS Funding Percent]]</f>
        <v>0</v>
      </c>
      <c r="AL1237" s="41">
        <f>IF(Table1[[#This Row],[Regular Hourly Wage]]&lt;&gt;0,Table1[[#This Row],[Regular Wage Cap]]-Table1[[#This Row],[Regular Hourly Wage]],0)</f>
        <v>0</v>
      </c>
      <c r="AM1237" s="38"/>
      <c r="AN1237" s="41">
        <f>Table1[[#This Row],[Wage Difference]]*Table1[[#This Row],[Post Wage Increase Time Off Accruals (Hours)]]</f>
        <v>0</v>
      </c>
      <c r="AO1237" s="41">
        <f>Table1[[#This Row],[Min Wage Time Off Accrual Expense]]*Table1[[#This Row],[DDS Funding Percent]]</f>
        <v>0</v>
      </c>
      <c r="AP1237" s="1"/>
      <c r="AQ1237" s="18"/>
    </row>
    <row r="1238" spans="3:43" x14ac:dyDescent="0.25">
      <c r="C1238" s="58"/>
      <c r="D1238" s="57"/>
      <c r="K1238" s="41">
        <f>SUM(Table1[[#This Row],[Regular Wages]],Table1[[#This Row],[OvertimeWages]],Table1[[#This Row],[Holiday Wages]],Table1[[#This Row],[Incentive Payments]])</f>
        <v>0</v>
      </c>
      <c r="L1238" s="38"/>
      <c r="M1238" s="38"/>
      <c r="N1238" s="38"/>
      <c r="O1238" s="38"/>
      <c r="P1238" s="38"/>
      <c r="Q1238" s="38"/>
      <c r="R1238" s="38"/>
      <c r="S1238" s="41">
        <f>SUM(Table1[[#This Row],[Regular Wages2]],Table1[[#This Row],[OvertimeWages4]],Table1[[#This Row],[Holiday Wages6]],Table1[[#This Row],[Incentive Payments8]])</f>
        <v>0</v>
      </c>
      <c r="T1238" s="41">
        <f>SUM(Table1[[#This Row],[Total Pre Min Wage Wages]],Table1[[#This Row],[Total After Min Wage Wages]])</f>
        <v>0</v>
      </c>
      <c r="U1238" s="41">
        <f>IFERROR(IF(OR(Table1[[#This Row],[Regular Hours]]=0,Table1[[#This Row],[Regular Hours]]=""),VLOOKUP(Table1[[#This Row],[Position Title]],startingWages!$A$2:$D$200,2, FALSE),Table1[[#This Row],[Regular Wages]]/Table1[[#This Row],[Regular Hours]]),0)</f>
        <v>0</v>
      </c>
      <c r="V1238" s="41">
        <f>IF(OR(Table1[[#This Row],[OvertimeHours]]="",Table1[[#This Row],[OvertimeHours]]=0),Table1[[#This Row],[Regular Hourly Wage]]*1.5,Table1[[#This Row],[OvertimeWages]]/Table1[[#This Row],[OvertimeHours]])</f>
        <v>0</v>
      </c>
      <c r="W1238" s="41">
        <f>IF(OR(Table1[[#This Row],[Holiday Hours]]="",Table1[[#This Row],[Holiday Hours]]=0),Table1[[#This Row],[Regular Hourly Wage]],Table1[[#This Row],[Holiday Wages]]/Table1[[#This Row],[Holiday Hours]])</f>
        <v>0</v>
      </c>
      <c r="X1238" s="41" t="str">
        <f>IF(Table1[[#This Row],[Regular Hourly Wage]]&lt;14.05,"$14.75",IF(Table1[[#This Row],[Regular Hourly Wage]]&lt;30,"5%","None"))</f>
        <v>$14.75</v>
      </c>
      <c r="Y1238" s="41">
        <f>IF(Table1[[#This Row],[Wage Category]]="5%",Table1[[#This Row],[Regular Hourly Wage]]*1.05,IF(Table1[[#This Row],[Wage Category]]="$14.75",14.75,Table1[[#This Row],[Regular Hourly Wage]]))</f>
        <v>14.75</v>
      </c>
      <c r="Z1238" s="41">
        <f>(1+IF(Table1[[#This Row],[Regular Hourly Wage]]=0,0.5,(Table1[[#This Row],[Overtime Hourly Wage]]-Table1[[#This Row],[Regular Hourly Wage]])/Table1[[#This Row],[Regular Hourly Wage]]))*Table1[[#This Row],[Regular Wage Cap]]</f>
        <v>22.125</v>
      </c>
      <c r="AA1238" s="41">
        <f>(1+IF(Table1[[#This Row],[Regular Hourly Wage]]=0,0,(Table1[[#This Row],[Holiday Hourly Wage]]-Table1[[#This Row],[Regular Hourly Wage]])/Table1[[#This Row],[Regular Hourly Wage]]))*Table1[[#This Row],[Regular Wage Cap]]</f>
        <v>14.75</v>
      </c>
      <c r="AB1238" s="41">
        <f>Table1[[#This Row],[Regular Hours3]]*Table1[[#This Row],[Regular Hourly Wage]]</f>
        <v>0</v>
      </c>
      <c r="AC1238" s="41">
        <f>Table1[[#This Row],[OvertimeHours5]]*Table1[[#This Row],[Overtime Hourly Wage]]</f>
        <v>0</v>
      </c>
      <c r="AD1238" s="41">
        <f>Table1[[#This Row],[Holiday Hours7]]*Table1[[#This Row],[Holiday Hourly Wage]]</f>
        <v>0</v>
      </c>
      <c r="AE1238" s="41">
        <f>SUM(Table1[[#This Row],[Regular10]:[Holiday12]])</f>
        <v>0</v>
      </c>
      <c r="AF1238" s="41">
        <f>Table1[[#This Row],[Regular Hours3]]*Table1[[#This Row],[Regular Wage Cap]]</f>
        <v>0</v>
      </c>
      <c r="AG1238" s="41">
        <f>Table1[[#This Row],[OvertimeHours5]]*Table1[[#This Row],[Overtime Wage Cap]]</f>
        <v>0</v>
      </c>
      <c r="AH1238" s="41">
        <f>Table1[[#This Row],[Holiday Hours7]]*Table1[[#This Row],[Holiday Wage Cap]]</f>
        <v>0</v>
      </c>
      <c r="AI1238" s="41">
        <f>SUM(Table1[[#This Row],[Regular]:[Holiday]])</f>
        <v>0</v>
      </c>
      <c r="AJ1238" s="41">
        <f>IF(Table1[[#This Row],[Total]]=0,0,Table1[[#This Row],[Total2]]-Table1[[#This Row],[Total]])</f>
        <v>0</v>
      </c>
      <c r="AK1238" s="41">
        <f>Table1[[#This Row],[Difference]]*Table1[[#This Row],[DDS Funding Percent]]</f>
        <v>0</v>
      </c>
      <c r="AL1238" s="41">
        <f>IF(Table1[[#This Row],[Regular Hourly Wage]]&lt;&gt;0,Table1[[#This Row],[Regular Wage Cap]]-Table1[[#This Row],[Regular Hourly Wage]],0)</f>
        <v>0</v>
      </c>
      <c r="AM1238" s="38"/>
      <c r="AN1238" s="41">
        <f>Table1[[#This Row],[Wage Difference]]*Table1[[#This Row],[Post Wage Increase Time Off Accruals (Hours)]]</f>
        <v>0</v>
      </c>
      <c r="AO1238" s="41">
        <f>Table1[[#This Row],[Min Wage Time Off Accrual Expense]]*Table1[[#This Row],[DDS Funding Percent]]</f>
        <v>0</v>
      </c>
      <c r="AP1238" s="1"/>
      <c r="AQ1238" s="18"/>
    </row>
    <row r="1239" spans="3:43" x14ac:dyDescent="0.25">
      <c r="C1239" s="58"/>
      <c r="D1239" s="57"/>
      <c r="K1239" s="41">
        <f>SUM(Table1[[#This Row],[Regular Wages]],Table1[[#This Row],[OvertimeWages]],Table1[[#This Row],[Holiday Wages]],Table1[[#This Row],[Incentive Payments]])</f>
        <v>0</v>
      </c>
      <c r="L1239" s="38"/>
      <c r="M1239" s="38"/>
      <c r="N1239" s="38"/>
      <c r="O1239" s="38"/>
      <c r="P1239" s="38"/>
      <c r="Q1239" s="38"/>
      <c r="R1239" s="38"/>
      <c r="S1239" s="41">
        <f>SUM(Table1[[#This Row],[Regular Wages2]],Table1[[#This Row],[OvertimeWages4]],Table1[[#This Row],[Holiday Wages6]],Table1[[#This Row],[Incentive Payments8]])</f>
        <v>0</v>
      </c>
      <c r="T1239" s="41">
        <f>SUM(Table1[[#This Row],[Total Pre Min Wage Wages]],Table1[[#This Row],[Total After Min Wage Wages]])</f>
        <v>0</v>
      </c>
      <c r="U1239" s="41">
        <f>IFERROR(IF(OR(Table1[[#This Row],[Regular Hours]]=0,Table1[[#This Row],[Regular Hours]]=""),VLOOKUP(Table1[[#This Row],[Position Title]],startingWages!$A$2:$D$200,2, FALSE),Table1[[#This Row],[Regular Wages]]/Table1[[#This Row],[Regular Hours]]),0)</f>
        <v>0</v>
      </c>
      <c r="V1239" s="41">
        <f>IF(OR(Table1[[#This Row],[OvertimeHours]]="",Table1[[#This Row],[OvertimeHours]]=0),Table1[[#This Row],[Regular Hourly Wage]]*1.5,Table1[[#This Row],[OvertimeWages]]/Table1[[#This Row],[OvertimeHours]])</f>
        <v>0</v>
      </c>
      <c r="W1239" s="41">
        <f>IF(OR(Table1[[#This Row],[Holiday Hours]]="",Table1[[#This Row],[Holiday Hours]]=0),Table1[[#This Row],[Regular Hourly Wage]],Table1[[#This Row],[Holiday Wages]]/Table1[[#This Row],[Holiday Hours]])</f>
        <v>0</v>
      </c>
      <c r="X1239" s="41" t="str">
        <f>IF(Table1[[#This Row],[Regular Hourly Wage]]&lt;14.05,"$14.75",IF(Table1[[#This Row],[Regular Hourly Wage]]&lt;30,"5%","None"))</f>
        <v>$14.75</v>
      </c>
      <c r="Y1239" s="41">
        <f>IF(Table1[[#This Row],[Wage Category]]="5%",Table1[[#This Row],[Regular Hourly Wage]]*1.05,IF(Table1[[#This Row],[Wage Category]]="$14.75",14.75,Table1[[#This Row],[Regular Hourly Wage]]))</f>
        <v>14.75</v>
      </c>
      <c r="Z1239" s="41">
        <f>(1+IF(Table1[[#This Row],[Regular Hourly Wage]]=0,0.5,(Table1[[#This Row],[Overtime Hourly Wage]]-Table1[[#This Row],[Regular Hourly Wage]])/Table1[[#This Row],[Regular Hourly Wage]]))*Table1[[#This Row],[Regular Wage Cap]]</f>
        <v>22.125</v>
      </c>
      <c r="AA1239" s="41">
        <f>(1+IF(Table1[[#This Row],[Regular Hourly Wage]]=0,0,(Table1[[#This Row],[Holiday Hourly Wage]]-Table1[[#This Row],[Regular Hourly Wage]])/Table1[[#This Row],[Regular Hourly Wage]]))*Table1[[#This Row],[Regular Wage Cap]]</f>
        <v>14.75</v>
      </c>
      <c r="AB1239" s="41">
        <f>Table1[[#This Row],[Regular Hours3]]*Table1[[#This Row],[Regular Hourly Wage]]</f>
        <v>0</v>
      </c>
      <c r="AC1239" s="41">
        <f>Table1[[#This Row],[OvertimeHours5]]*Table1[[#This Row],[Overtime Hourly Wage]]</f>
        <v>0</v>
      </c>
      <c r="AD1239" s="41">
        <f>Table1[[#This Row],[Holiday Hours7]]*Table1[[#This Row],[Holiday Hourly Wage]]</f>
        <v>0</v>
      </c>
      <c r="AE1239" s="41">
        <f>SUM(Table1[[#This Row],[Regular10]:[Holiday12]])</f>
        <v>0</v>
      </c>
      <c r="AF1239" s="41">
        <f>Table1[[#This Row],[Regular Hours3]]*Table1[[#This Row],[Regular Wage Cap]]</f>
        <v>0</v>
      </c>
      <c r="AG1239" s="41">
        <f>Table1[[#This Row],[OvertimeHours5]]*Table1[[#This Row],[Overtime Wage Cap]]</f>
        <v>0</v>
      </c>
      <c r="AH1239" s="41">
        <f>Table1[[#This Row],[Holiday Hours7]]*Table1[[#This Row],[Holiday Wage Cap]]</f>
        <v>0</v>
      </c>
      <c r="AI1239" s="41">
        <f>SUM(Table1[[#This Row],[Regular]:[Holiday]])</f>
        <v>0</v>
      </c>
      <c r="AJ1239" s="41">
        <f>IF(Table1[[#This Row],[Total]]=0,0,Table1[[#This Row],[Total2]]-Table1[[#This Row],[Total]])</f>
        <v>0</v>
      </c>
      <c r="AK1239" s="41">
        <f>Table1[[#This Row],[Difference]]*Table1[[#This Row],[DDS Funding Percent]]</f>
        <v>0</v>
      </c>
      <c r="AL1239" s="41">
        <f>IF(Table1[[#This Row],[Regular Hourly Wage]]&lt;&gt;0,Table1[[#This Row],[Regular Wage Cap]]-Table1[[#This Row],[Regular Hourly Wage]],0)</f>
        <v>0</v>
      </c>
      <c r="AM1239" s="38"/>
      <c r="AN1239" s="41">
        <f>Table1[[#This Row],[Wage Difference]]*Table1[[#This Row],[Post Wage Increase Time Off Accruals (Hours)]]</f>
        <v>0</v>
      </c>
      <c r="AO1239" s="41">
        <f>Table1[[#This Row],[Min Wage Time Off Accrual Expense]]*Table1[[#This Row],[DDS Funding Percent]]</f>
        <v>0</v>
      </c>
      <c r="AP1239" s="1"/>
      <c r="AQ1239" s="18"/>
    </row>
    <row r="1240" spans="3:43" x14ac:dyDescent="0.25">
      <c r="C1240" s="58"/>
      <c r="D1240" s="57"/>
      <c r="K1240" s="41">
        <f>SUM(Table1[[#This Row],[Regular Wages]],Table1[[#This Row],[OvertimeWages]],Table1[[#This Row],[Holiday Wages]],Table1[[#This Row],[Incentive Payments]])</f>
        <v>0</v>
      </c>
      <c r="L1240" s="38"/>
      <c r="M1240" s="38"/>
      <c r="N1240" s="38"/>
      <c r="O1240" s="38"/>
      <c r="P1240" s="38"/>
      <c r="Q1240" s="38"/>
      <c r="R1240" s="38"/>
      <c r="S1240" s="41">
        <f>SUM(Table1[[#This Row],[Regular Wages2]],Table1[[#This Row],[OvertimeWages4]],Table1[[#This Row],[Holiday Wages6]],Table1[[#This Row],[Incentive Payments8]])</f>
        <v>0</v>
      </c>
      <c r="T1240" s="41">
        <f>SUM(Table1[[#This Row],[Total Pre Min Wage Wages]],Table1[[#This Row],[Total After Min Wage Wages]])</f>
        <v>0</v>
      </c>
      <c r="U1240" s="41">
        <f>IFERROR(IF(OR(Table1[[#This Row],[Regular Hours]]=0,Table1[[#This Row],[Regular Hours]]=""),VLOOKUP(Table1[[#This Row],[Position Title]],startingWages!$A$2:$D$200,2, FALSE),Table1[[#This Row],[Regular Wages]]/Table1[[#This Row],[Regular Hours]]),0)</f>
        <v>0</v>
      </c>
      <c r="V1240" s="41">
        <f>IF(OR(Table1[[#This Row],[OvertimeHours]]="",Table1[[#This Row],[OvertimeHours]]=0),Table1[[#This Row],[Regular Hourly Wage]]*1.5,Table1[[#This Row],[OvertimeWages]]/Table1[[#This Row],[OvertimeHours]])</f>
        <v>0</v>
      </c>
      <c r="W1240" s="41">
        <f>IF(OR(Table1[[#This Row],[Holiday Hours]]="",Table1[[#This Row],[Holiday Hours]]=0),Table1[[#This Row],[Regular Hourly Wage]],Table1[[#This Row],[Holiday Wages]]/Table1[[#This Row],[Holiday Hours]])</f>
        <v>0</v>
      </c>
      <c r="X1240" s="41" t="str">
        <f>IF(Table1[[#This Row],[Regular Hourly Wage]]&lt;14.05,"$14.75",IF(Table1[[#This Row],[Regular Hourly Wage]]&lt;30,"5%","None"))</f>
        <v>$14.75</v>
      </c>
      <c r="Y1240" s="41">
        <f>IF(Table1[[#This Row],[Wage Category]]="5%",Table1[[#This Row],[Regular Hourly Wage]]*1.05,IF(Table1[[#This Row],[Wage Category]]="$14.75",14.75,Table1[[#This Row],[Regular Hourly Wage]]))</f>
        <v>14.75</v>
      </c>
      <c r="Z1240" s="41">
        <f>(1+IF(Table1[[#This Row],[Regular Hourly Wage]]=0,0.5,(Table1[[#This Row],[Overtime Hourly Wage]]-Table1[[#This Row],[Regular Hourly Wage]])/Table1[[#This Row],[Regular Hourly Wage]]))*Table1[[#This Row],[Regular Wage Cap]]</f>
        <v>22.125</v>
      </c>
      <c r="AA1240" s="41">
        <f>(1+IF(Table1[[#This Row],[Regular Hourly Wage]]=0,0,(Table1[[#This Row],[Holiday Hourly Wage]]-Table1[[#This Row],[Regular Hourly Wage]])/Table1[[#This Row],[Regular Hourly Wage]]))*Table1[[#This Row],[Regular Wage Cap]]</f>
        <v>14.75</v>
      </c>
      <c r="AB1240" s="41">
        <f>Table1[[#This Row],[Regular Hours3]]*Table1[[#This Row],[Regular Hourly Wage]]</f>
        <v>0</v>
      </c>
      <c r="AC1240" s="41">
        <f>Table1[[#This Row],[OvertimeHours5]]*Table1[[#This Row],[Overtime Hourly Wage]]</f>
        <v>0</v>
      </c>
      <c r="AD1240" s="41">
        <f>Table1[[#This Row],[Holiday Hours7]]*Table1[[#This Row],[Holiday Hourly Wage]]</f>
        <v>0</v>
      </c>
      <c r="AE1240" s="41">
        <f>SUM(Table1[[#This Row],[Regular10]:[Holiday12]])</f>
        <v>0</v>
      </c>
      <c r="AF1240" s="41">
        <f>Table1[[#This Row],[Regular Hours3]]*Table1[[#This Row],[Regular Wage Cap]]</f>
        <v>0</v>
      </c>
      <c r="AG1240" s="41">
        <f>Table1[[#This Row],[OvertimeHours5]]*Table1[[#This Row],[Overtime Wage Cap]]</f>
        <v>0</v>
      </c>
      <c r="AH1240" s="41">
        <f>Table1[[#This Row],[Holiday Hours7]]*Table1[[#This Row],[Holiday Wage Cap]]</f>
        <v>0</v>
      </c>
      <c r="AI1240" s="41">
        <f>SUM(Table1[[#This Row],[Regular]:[Holiday]])</f>
        <v>0</v>
      </c>
      <c r="AJ1240" s="41">
        <f>IF(Table1[[#This Row],[Total]]=0,0,Table1[[#This Row],[Total2]]-Table1[[#This Row],[Total]])</f>
        <v>0</v>
      </c>
      <c r="AK1240" s="41">
        <f>Table1[[#This Row],[Difference]]*Table1[[#This Row],[DDS Funding Percent]]</f>
        <v>0</v>
      </c>
      <c r="AL1240" s="41">
        <f>IF(Table1[[#This Row],[Regular Hourly Wage]]&lt;&gt;0,Table1[[#This Row],[Regular Wage Cap]]-Table1[[#This Row],[Regular Hourly Wage]],0)</f>
        <v>0</v>
      </c>
      <c r="AM1240" s="38"/>
      <c r="AN1240" s="41">
        <f>Table1[[#This Row],[Wage Difference]]*Table1[[#This Row],[Post Wage Increase Time Off Accruals (Hours)]]</f>
        <v>0</v>
      </c>
      <c r="AO1240" s="41">
        <f>Table1[[#This Row],[Min Wage Time Off Accrual Expense]]*Table1[[#This Row],[DDS Funding Percent]]</f>
        <v>0</v>
      </c>
      <c r="AP1240" s="1"/>
      <c r="AQ1240" s="18"/>
    </row>
    <row r="1241" spans="3:43" x14ac:dyDescent="0.25">
      <c r="C1241" s="58"/>
      <c r="D1241" s="57"/>
      <c r="K1241" s="41">
        <f>SUM(Table1[[#This Row],[Regular Wages]],Table1[[#This Row],[OvertimeWages]],Table1[[#This Row],[Holiday Wages]],Table1[[#This Row],[Incentive Payments]])</f>
        <v>0</v>
      </c>
      <c r="L1241" s="38"/>
      <c r="M1241" s="38"/>
      <c r="N1241" s="38"/>
      <c r="O1241" s="38"/>
      <c r="P1241" s="38"/>
      <c r="Q1241" s="38"/>
      <c r="R1241" s="38"/>
      <c r="S1241" s="41">
        <f>SUM(Table1[[#This Row],[Regular Wages2]],Table1[[#This Row],[OvertimeWages4]],Table1[[#This Row],[Holiday Wages6]],Table1[[#This Row],[Incentive Payments8]])</f>
        <v>0</v>
      </c>
      <c r="T1241" s="41">
        <f>SUM(Table1[[#This Row],[Total Pre Min Wage Wages]],Table1[[#This Row],[Total After Min Wage Wages]])</f>
        <v>0</v>
      </c>
      <c r="U1241" s="41">
        <f>IFERROR(IF(OR(Table1[[#This Row],[Regular Hours]]=0,Table1[[#This Row],[Regular Hours]]=""),VLOOKUP(Table1[[#This Row],[Position Title]],startingWages!$A$2:$D$200,2, FALSE),Table1[[#This Row],[Regular Wages]]/Table1[[#This Row],[Regular Hours]]),0)</f>
        <v>0</v>
      </c>
      <c r="V1241" s="41">
        <f>IF(OR(Table1[[#This Row],[OvertimeHours]]="",Table1[[#This Row],[OvertimeHours]]=0),Table1[[#This Row],[Regular Hourly Wage]]*1.5,Table1[[#This Row],[OvertimeWages]]/Table1[[#This Row],[OvertimeHours]])</f>
        <v>0</v>
      </c>
      <c r="W1241" s="41">
        <f>IF(OR(Table1[[#This Row],[Holiday Hours]]="",Table1[[#This Row],[Holiday Hours]]=0),Table1[[#This Row],[Regular Hourly Wage]],Table1[[#This Row],[Holiday Wages]]/Table1[[#This Row],[Holiday Hours]])</f>
        <v>0</v>
      </c>
      <c r="X1241" s="41" t="str">
        <f>IF(Table1[[#This Row],[Regular Hourly Wage]]&lt;14.05,"$14.75",IF(Table1[[#This Row],[Regular Hourly Wage]]&lt;30,"5%","None"))</f>
        <v>$14.75</v>
      </c>
      <c r="Y1241" s="41">
        <f>IF(Table1[[#This Row],[Wage Category]]="5%",Table1[[#This Row],[Regular Hourly Wage]]*1.05,IF(Table1[[#This Row],[Wage Category]]="$14.75",14.75,Table1[[#This Row],[Regular Hourly Wage]]))</f>
        <v>14.75</v>
      </c>
      <c r="Z1241" s="41">
        <f>(1+IF(Table1[[#This Row],[Regular Hourly Wage]]=0,0.5,(Table1[[#This Row],[Overtime Hourly Wage]]-Table1[[#This Row],[Regular Hourly Wage]])/Table1[[#This Row],[Regular Hourly Wage]]))*Table1[[#This Row],[Regular Wage Cap]]</f>
        <v>22.125</v>
      </c>
      <c r="AA1241" s="41">
        <f>(1+IF(Table1[[#This Row],[Regular Hourly Wage]]=0,0,(Table1[[#This Row],[Holiday Hourly Wage]]-Table1[[#This Row],[Regular Hourly Wage]])/Table1[[#This Row],[Regular Hourly Wage]]))*Table1[[#This Row],[Regular Wage Cap]]</f>
        <v>14.75</v>
      </c>
      <c r="AB1241" s="41">
        <f>Table1[[#This Row],[Regular Hours3]]*Table1[[#This Row],[Regular Hourly Wage]]</f>
        <v>0</v>
      </c>
      <c r="AC1241" s="41">
        <f>Table1[[#This Row],[OvertimeHours5]]*Table1[[#This Row],[Overtime Hourly Wage]]</f>
        <v>0</v>
      </c>
      <c r="AD1241" s="41">
        <f>Table1[[#This Row],[Holiday Hours7]]*Table1[[#This Row],[Holiday Hourly Wage]]</f>
        <v>0</v>
      </c>
      <c r="AE1241" s="41">
        <f>SUM(Table1[[#This Row],[Regular10]:[Holiday12]])</f>
        <v>0</v>
      </c>
      <c r="AF1241" s="41">
        <f>Table1[[#This Row],[Regular Hours3]]*Table1[[#This Row],[Regular Wage Cap]]</f>
        <v>0</v>
      </c>
      <c r="AG1241" s="41">
        <f>Table1[[#This Row],[OvertimeHours5]]*Table1[[#This Row],[Overtime Wage Cap]]</f>
        <v>0</v>
      </c>
      <c r="AH1241" s="41">
        <f>Table1[[#This Row],[Holiday Hours7]]*Table1[[#This Row],[Holiday Wage Cap]]</f>
        <v>0</v>
      </c>
      <c r="AI1241" s="41">
        <f>SUM(Table1[[#This Row],[Regular]:[Holiday]])</f>
        <v>0</v>
      </c>
      <c r="AJ1241" s="41">
        <f>IF(Table1[[#This Row],[Total]]=0,0,Table1[[#This Row],[Total2]]-Table1[[#This Row],[Total]])</f>
        <v>0</v>
      </c>
      <c r="AK1241" s="41">
        <f>Table1[[#This Row],[Difference]]*Table1[[#This Row],[DDS Funding Percent]]</f>
        <v>0</v>
      </c>
      <c r="AL1241" s="41">
        <f>IF(Table1[[#This Row],[Regular Hourly Wage]]&lt;&gt;0,Table1[[#This Row],[Regular Wage Cap]]-Table1[[#This Row],[Regular Hourly Wage]],0)</f>
        <v>0</v>
      </c>
      <c r="AM1241" s="38"/>
      <c r="AN1241" s="41">
        <f>Table1[[#This Row],[Wage Difference]]*Table1[[#This Row],[Post Wage Increase Time Off Accruals (Hours)]]</f>
        <v>0</v>
      </c>
      <c r="AO1241" s="41">
        <f>Table1[[#This Row],[Min Wage Time Off Accrual Expense]]*Table1[[#This Row],[DDS Funding Percent]]</f>
        <v>0</v>
      </c>
      <c r="AP1241" s="1"/>
      <c r="AQ1241" s="18"/>
    </row>
    <row r="1242" spans="3:43" x14ac:dyDescent="0.25">
      <c r="C1242" s="58"/>
      <c r="D1242" s="57"/>
      <c r="K1242" s="41">
        <f>SUM(Table1[[#This Row],[Regular Wages]],Table1[[#This Row],[OvertimeWages]],Table1[[#This Row],[Holiday Wages]],Table1[[#This Row],[Incentive Payments]])</f>
        <v>0</v>
      </c>
      <c r="L1242" s="38"/>
      <c r="M1242" s="38"/>
      <c r="N1242" s="38"/>
      <c r="O1242" s="38"/>
      <c r="P1242" s="38"/>
      <c r="Q1242" s="38"/>
      <c r="R1242" s="38"/>
      <c r="S1242" s="41">
        <f>SUM(Table1[[#This Row],[Regular Wages2]],Table1[[#This Row],[OvertimeWages4]],Table1[[#This Row],[Holiday Wages6]],Table1[[#This Row],[Incentive Payments8]])</f>
        <v>0</v>
      </c>
      <c r="T1242" s="41">
        <f>SUM(Table1[[#This Row],[Total Pre Min Wage Wages]],Table1[[#This Row],[Total After Min Wage Wages]])</f>
        <v>0</v>
      </c>
      <c r="U1242" s="41">
        <f>IFERROR(IF(OR(Table1[[#This Row],[Regular Hours]]=0,Table1[[#This Row],[Regular Hours]]=""),VLOOKUP(Table1[[#This Row],[Position Title]],startingWages!$A$2:$D$200,2, FALSE),Table1[[#This Row],[Regular Wages]]/Table1[[#This Row],[Regular Hours]]),0)</f>
        <v>0</v>
      </c>
      <c r="V1242" s="41">
        <f>IF(OR(Table1[[#This Row],[OvertimeHours]]="",Table1[[#This Row],[OvertimeHours]]=0),Table1[[#This Row],[Regular Hourly Wage]]*1.5,Table1[[#This Row],[OvertimeWages]]/Table1[[#This Row],[OvertimeHours]])</f>
        <v>0</v>
      </c>
      <c r="W1242" s="41">
        <f>IF(OR(Table1[[#This Row],[Holiday Hours]]="",Table1[[#This Row],[Holiday Hours]]=0),Table1[[#This Row],[Regular Hourly Wage]],Table1[[#This Row],[Holiday Wages]]/Table1[[#This Row],[Holiday Hours]])</f>
        <v>0</v>
      </c>
      <c r="X1242" s="41" t="str">
        <f>IF(Table1[[#This Row],[Regular Hourly Wage]]&lt;14.05,"$14.75",IF(Table1[[#This Row],[Regular Hourly Wage]]&lt;30,"5%","None"))</f>
        <v>$14.75</v>
      </c>
      <c r="Y1242" s="41">
        <f>IF(Table1[[#This Row],[Wage Category]]="5%",Table1[[#This Row],[Regular Hourly Wage]]*1.05,IF(Table1[[#This Row],[Wage Category]]="$14.75",14.75,Table1[[#This Row],[Regular Hourly Wage]]))</f>
        <v>14.75</v>
      </c>
      <c r="Z1242" s="41">
        <f>(1+IF(Table1[[#This Row],[Regular Hourly Wage]]=0,0.5,(Table1[[#This Row],[Overtime Hourly Wage]]-Table1[[#This Row],[Regular Hourly Wage]])/Table1[[#This Row],[Regular Hourly Wage]]))*Table1[[#This Row],[Regular Wage Cap]]</f>
        <v>22.125</v>
      </c>
      <c r="AA1242" s="41">
        <f>(1+IF(Table1[[#This Row],[Regular Hourly Wage]]=0,0,(Table1[[#This Row],[Holiday Hourly Wage]]-Table1[[#This Row],[Regular Hourly Wage]])/Table1[[#This Row],[Regular Hourly Wage]]))*Table1[[#This Row],[Regular Wage Cap]]</f>
        <v>14.75</v>
      </c>
      <c r="AB1242" s="41">
        <f>Table1[[#This Row],[Regular Hours3]]*Table1[[#This Row],[Regular Hourly Wage]]</f>
        <v>0</v>
      </c>
      <c r="AC1242" s="41">
        <f>Table1[[#This Row],[OvertimeHours5]]*Table1[[#This Row],[Overtime Hourly Wage]]</f>
        <v>0</v>
      </c>
      <c r="AD1242" s="41">
        <f>Table1[[#This Row],[Holiday Hours7]]*Table1[[#This Row],[Holiday Hourly Wage]]</f>
        <v>0</v>
      </c>
      <c r="AE1242" s="41">
        <f>SUM(Table1[[#This Row],[Regular10]:[Holiday12]])</f>
        <v>0</v>
      </c>
      <c r="AF1242" s="41">
        <f>Table1[[#This Row],[Regular Hours3]]*Table1[[#This Row],[Regular Wage Cap]]</f>
        <v>0</v>
      </c>
      <c r="AG1242" s="41">
        <f>Table1[[#This Row],[OvertimeHours5]]*Table1[[#This Row],[Overtime Wage Cap]]</f>
        <v>0</v>
      </c>
      <c r="AH1242" s="41">
        <f>Table1[[#This Row],[Holiday Hours7]]*Table1[[#This Row],[Holiday Wage Cap]]</f>
        <v>0</v>
      </c>
      <c r="AI1242" s="41">
        <f>SUM(Table1[[#This Row],[Regular]:[Holiday]])</f>
        <v>0</v>
      </c>
      <c r="AJ1242" s="41">
        <f>IF(Table1[[#This Row],[Total]]=0,0,Table1[[#This Row],[Total2]]-Table1[[#This Row],[Total]])</f>
        <v>0</v>
      </c>
      <c r="AK1242" s="41">
        <f>Table1[[#This Row],[Difference]]*Table1[[#This Row],[DDS Funding Percent]]</f>
        <v>0</v>
      </c>
      <c r="AL1242" s="41">
        <f>IF(Table1[[#This Row],[Regular Hourly Wage]]&lt;&gt;0,Table1[[#This Row],[Regular Wage Cap]]-Table1[[#This Row],[Regular Hourly Wage]],0)</f>
        <v>0</v>
      </c>
      <c r="AM1242" s="38"/>
      <c r="AN1242" s="41">
        <f>Table1[[#This Row],[Wage Difference]]*Table1[[#This Row],[Post Wage Increase Time Off Accruals (Hours)]]</f>
        <v>0</v>
      </c>
      <c r="AO1242" s="41">
        <f>Table1[[#This Row],[Min Wage Time Off Accrual Expense]]*Table1[[#This Row],[DDS Funding Percent]]</f>
        <v>0</v>
      </c>
      <c r="AP1242" s="1"/>
      <c r="AQ1242" s="18"/>
    </row>
    <row r="1243" spans="3:43" x14ac:dyDescent="0.25">
      <c r="C1243" s="58"/>
      <c r="D1243" s="57"/>
      <c r="K1243" s="41">
        <f>SUM(Table1[[#This Row],[Regular Wages]],Table1[[#This Row],[OvertimeWages]],Table1[[#This Row],[Holiday Wages]],Table1[[#This Row],[Incentive Payments]])</f>
        <v>0</v>
      </c>
      <c r="L1243" s="38"/>
      <c r="M1243" s="38"/>
      <c r="N1243" s="38"/>
      <c r="O1243" s="38"/>
      <c r="P1243" s="38"/>
      <c r="Q1243" s="38"/>
      <c r="R1243" s="38"/>
      <c r="S1243" s="41">
        <f>SUM(Table1[[#This Row],[Regular Wages2]],Table1[[#This Row],[OvertimeWages4]],Table1[[#This Row],[Holiday Wages6]],Table1[[#This Row],[Incentive Payments8]])</f>
        <v>0</v>
      </c>
      <c r="T1243" s="41">
        <f>SUM(Table1[[#This Row],[Total Pre Min Wage Wages]],Table1[[#This Row],[Total After Min Wage Wages]])</f>
        <v>0</v>
      </c>
      <c r="U1243" s="41">
        <f>IFERROR(IF(OR(Table1[[#This Row],[Regular Hours]]=0,Table1[[#This Row],[Regular Hours]]=""),VLOOKUP(Table1[[#This Row],[Position Title]],startingWages!$A$2:$D$200,2, FALSE),Table1[[#This Row],[Regular Wages]]/Table1[[#This Row],[Regular Hours]]),0)</f>
        <v>0</v>
      </c>
      <c r="V1243" s="41">
        <f>IF(OR(Table1[[#This Row],[OvertimeHours]]="",Table1[[#This Row],[OvertimeHours]]=0),Table1[[#This Row],[Regular Hourly Wage]]*1.5,Table1[[#This Row],[OvertimeWages]]/Table1[[#This Row],[OvertimeHours]])</f>
        <v>0</v>
      </c>
      <c r="W1243" s="41">
        <f>IF(OR(Table1[[#This Row],[Holiday Hours]]="",Table1[[#This Row],[Holiday Hours]]=0),Table1[[#This Row],[Regular Hourly Wage]],Table1[[#This Row],[Holiday Wages]]/Table1[[#This Row],[Holiday Hours]])</f>
        <v>0</v>
      </c>
      <c r="X1243" s="41" t="str">
        <f>IF(Table1[[#This Row],[Regular Hourly Wage]]&lt;14.05,"$14.75",IF(Table1[[#This Row],[Regular Hourly Wage]]&lt;30,"5%","None"))</f>
        <v>$14.75</v>
      </c>
      <c r="Y1243" s="41">
        <f>IF(Table1[[#This Row],[Wage Category]]="5%",Table1[[#This Row],[Regular Hourly Wage]]*1.05,IF(Table1[[#This Row],[Wage Category]]="$14.75",14.75,Table1[[#This Row],[Regular Hourly Wage]]))</f>
        <v>14.75</v>
      </c>
      <c r="Z1243" s="41">
        <f>(1+IF(Table1[[#This Row],[Regular Hourly Wage]]=0,0.5,(Table1[[#This Row],[Overtime Hourly Wage]]-Table1[[#This Row],[Regular Hourly Wage]])/Table1[[#This Row],[Regular Hourly Wage]]))*Table1[[#This Row],[Regular Wage Cap]]</f>
        <v>22.125</v>
      </c>
      <c r="AA1243" s="41">
        <f>(1+IF(Table1[[#This Row],[Regular Hourly Wage]]=0,0,(Table1[[#This Row],[Holiday Hourly Wage]]-Table1[[#This Row],[Regular Hourly Wage]])/Table1[[#This Row],[Regular Hourly Wage]]))*Table1[[#This Row],[Regular Wage Cap]]</f>
        <v>14.75</v>
      </c>
      <c r="AB1243" s="41">
        <f>Table1[[#This Row],[Regular Hours3]]*Table1[[#This Row],[Regular Hourly Wage]]</f>
        <v>0</v>
      </c>
      <c r="AC1243" s="41">
        <f>Table1[[#This Row],[OvertimeHours5]]*Table1[[#This Row],[Overtime Hourly Wage]]</f>
        <v>0</v>
      </c>
      <c r="AD1243" s="41">
        <f>Table1[[#This Row],[Holiday Hours7]]*Table1[[#This Row],[Holiday Hourly Wage]]</f>
        <v>0</v>
      </c>
      <c r="AE1243" s="41">
        <f>SUM(Table1[[#This Row],[Regular10]:[Holiday12]])</f>
        <v>0</v>
      </c>
      <c r="AF1243" s="41">
        <f>Table1[[#This Row],[Regular Hours3]]*Table1[[#This Row],[Regular Wage Cap]]</f>
        <v>0</v>
      </c>
      <c r="AG1243" s="41">
        <f>Table1[[#This Row],[OvertimeHours5]]*Table1[[#This Row],[Overtime Wage Cap]]</f>
        <v>0</v>
      </c>
      <c r="AH1243" s="41">
        <f>Table1[[#This Row],[Holiday Hours7]]*Table1[[#This Row],[Holiday Wage Cap]]</f>
        <v>0</v>
      </c>
      <c r="AI1243" s="41">
        <f>SUM(Table1[[#This Row],[Regular]:[Holiday]])</f>
        <v>0</v>
      </c>
      <c r="AJ1243" s="41">
        <f>IF(Table1[[#This Row],[Total]]=0,0,Table1[[#This Row],[Total2]]-Table1[[#This Row],[Total]])</f>
        <v>0</v>
      </c>
      <c r="AK1243" s="41">
        <f>Table1[[#This Row],[Difference]]*Table1[[#This Row],[DDS Funding Percent]]</f>
        <v>0</v>
      </c>
      <c r="AL1243" s="41">
        <f>IF(Table1[[#This Row],[Regular Hourly Wage]]&lt;&gt;0,Table1[[#This Row],[Regular Wage Cap]]-Table1[[#This Row],[Regular Hourly Wage]],0)</f>
        <v>0</v>
      </c>
      <c r="AM1243" s="38"/>
      <c r="AN1243" s="41">
        <f>Table1[[#This Row],[Wage Difference]]*Table1[[#This Row],[Post Wage Increase Time Off Accruals (Hours)]]</f>
        <v>0</v>
      </c>
      <c r="AO1243" s="41">
        <f>Table1[[#This Row],[Min Wage Time Off Accrual Expense]]*Table1[[#This Row],[DDS Funding Percent]]</f>
        <v>0</v>
      </c>
      <c r="AP1243" s="1"/>
      <c r="AQ1243" s="18"/>
    </row>
    <row r="1244" spans="3:43" x14ac:dyDescent="0.25">
      <c r="C1244" s="58"/>
      <c r="D1244" s="57"/>
      <c r="K1244" s="41">
        <f>SUM(Table1[[#This Row],[Regular Wages]],Table1[[#This Row],[OvertimeWages]],Table1[[#This Row],[Holiday Wages]],Table1[[#This Row],[Incentive Payments]])</f>
        <v>0</v>
      </c>
      <c r="L1244" s="38"/>
      <c r="M1244" s="38"/>
      <c r="N1244" s="38"/>
      <c r="O1244" s="38"/>
      <c r="P1244" s="38"/>
      <c r="Q1244" s="38"/>
      <c r="R1244" s="38"/>
      <c r="S1244" s="41">
        <f>SUM(Table1[[#This Row],[Regular Wages2]],Table1[[#This Row],[OvertimeWages4]],Table1[[#This Row],[Holiday Wages6]],Table1[[#This Row],[Incentive Payments8]])</f>
        <v>0</v>
      </c>
      <c r="T1244" s="41">
        <f>SUM(Table1[[#This Row],[Total Pre Min Wage Wages]],Table1[[#This Row],[Total After Min Wage Wages]])</f>
        <v>0</v>
      </c>
      <c r="U1244" s="41">
        <f>IFERROR(IF(OR(Table1[[#This Row],[Regular Hours]]=0,Table1[[#This Row],[Regular Hours]]=""),VLOOKUP(Table1[[#This Row],[Position Title]],startingWages!$A$2:$D$200,2, FALSE),Table1[[#This Row],[Regular Wages]]/Table1[[#This Row],[Regular Hours]]),0)</f>
        <v>0</v>
      </c>
      <c r="V1244" s="41">
        <f>IF(OR(Table1[[#This Row],[OvertimeHours]]="",Table1[[#This Row],[OvertimeHours]]=0),Table1[[#This Row],[Regular Hourly Wage]]*1.5,Table1[[#This Row],[OvertimeWages]]/Table1[[#This Row],[OvertimeHours]])</f>
        <v>0</v>
      </c>
      <c r="W1244" s="41">
        <f>IF(OR(Table1[[#This Row],[Holiday Hours]]="",Table1[[#This Row],[Holiday Hours]]=0),Table1[[#This Row],[Regular Hourly Wage]],Table1[[#This Row],[Holiday Wages]]/Table1[[#This Row],[Holiday Hours]])</f>
        <v>0</v>
      </c>
      <c r="X1244" s="41" t="str">
        <f>IF(Table1[[#This Row],[Regular Hourly Wage]]&lt;14.05,"$14.75",IF(Table1[[#This Row],[Regular Hourly Wage]]&lt;30,"5%","None"))</f>
        <v>$14.75</v>
      </c>
      <c r="Y1244" s="41">
        <f>IF(Table1[[#This Row],[Wage Category]]="5%",Table1[[#This Row],[Regular Hourly Wage]]*1.05,IF(Table1[[#This Row],[Wage Category]]="$14.75",14.75,Table1[[#This Row],[Regular Hourly Wage]]))</f>
        <v>14.75</v>
      </c>
      <c r="Z1244" s="41">
        <f>(1+IF(Table1[[#This Row],[Regular Hourly Wage]]=0,0.5,(Table1[[#This Row],[Overtime Hourly Wage]]-Table1[[#This Row],[Regular Hourly Wage]])/Table1[[#This Row],[Regular Hourly Wage]]))*Table1[[#This Row],[Regular Wage Cap]]</f>
        <v>22.125</v>
      </c>
      <c r="AA1244" s="41">
        <f>(1+IF(Table1[[#This Row],[Regular Hourly Wage]]=0,0,(Table1[[#This Row],[Holiday Hourly Wage]]-Table1[[#This Row],[Regular Hourly Wage]])/Table1[[#This Row],[Regular Hourly Wage]]))*Table1[[#This Row],[Regular Wage Cap]]</f>
        <v>14.75</v>
      </c>
      <c r="AB1244" s="41">
        <f>Table1[[#This Row],[Regular Hours3]]*Table1[[#This Row],[Regular Hourly Wage]]</f>
        <v>0</v>
      </c>
      <c r="AC1244" s="41">
        <f>Table1[[#This Row],[OvertimeHours5]]*Table1[[#This Row],[Overtime Hourly Wage]]</f>
        <v>0</v>
      </c>
      <c r="AD1244" s="41">
        <f>Table1[[#This Row],[Holiday Hours7]]*Table1[[#This Row],[Holiday Hourly Wage]]</f>
        <v>0</v>
      </c>
      <c r="AE1244" s="41">
        <f>SUM(Table1[[#This Row],[Regular10]:[Holiday12]])</f>
        <v>0</v>
      </c>
      <c r="AF1244" s="41">
        <f>Table1[[#This Row],[Regular Hours3]]*Table1[[#This Row],[Regular Wage Cap]]</f>
        <v>0</v>
      </c>
      <c r="AG1244" s="41">
        <f>Table1[[#This Row],[OvertimeHours5]]*Table1[[#This Row],[Overtime Wage Cap]]</f>
        <v>0</v>
      </c>
      <c r="AH1244" s="41">
        <f>Table1[[#This Row],[Holiday Hours7]]*Table1[[#This Row],[Holiday Wage Cap]]</f>
        <v>0</v>
      </c>
      <c r="AI1244" s="41">
        <f>SUM(Table1[[#This Row],[Regular]:[Holiday]])</f>
        <v>0</v>
      </c>
      <c r="AJ1244" s="41">
        <f>IF(Table1[[#This Row],[Total]]=0,0,Table1[[#This Row],[Total2]]-Table1[[#This Row],[Total]])</f>
        <v>0</v>
      </c>
      <c r="AK1244" s="41">
        <f>Table1[[#This Row],[Difference]]*Table1[[#This Row],[DDS Funding Percent]]</f>
        <v>0</v>
      </c>
      <c r="AL1244" s="41">
        <f>IF(Table1[[#This Row],[Regular Hourly Wage]]&lt;&gt;0,Table1[[#This Row],[Regular Wage Cap]]-Table1[[#This Row],[Regular Hourly Wage]],0)</f>
        <v>0</v>
      </c>
      <c r="AM1244" s="38"/>
      <c r="AN1244" s="41">
        <f>Table1[[#This Row],[Wage Difference]]*Table1[[#This Row],[Post Wage Increase Time Off Accruals (Hours)]]</f>
        <v>0</v>
      </c>
      <c r="AO1244" s="41">
        <f>Table1[[#This Row],[Min Wage Time Off Accrual Expense]]*Table1[[#This Row],[DDS Funding Percent]]</f>
        <v>0</v>
      </c>
      <c r="AP1244" s="1"/>
      <c r="AQ1244" s="18"/>
    </row>
    <row r="1245" spans="3:43" x14ac:dyDescent="0.25">
      <c r="C1245" s="58"/>
      <c r="D1245" s="57"/>
      <c r="K1245" s="41">
        <f>SUM(Table1[[#This Row],[Regular Wages]],Table1[[#This Row],[OvertimeWages]],Table1[[#This Row],[Holiday Wages]],Table1[[#This Row],[Incentive Payments]])</f>
        <v>0</v>
      </c>
      <c r="L1245" s="38"/>
      <c r="M1245" s="38"/>
      <c r="N1245" s="38"/>
      <c r="O1245" s="38"/>
      <c r="P1245" s="38"/>
      <c r="Q1245" s="38"/>
      <c r="R1245" s="38"/>
      <c r="S1245" s="41">
        <f>SUM(Table1[[#This Row],[Regular Wages2]],Table1[[#This Row],[OvertimeWages4]],Table1[[#This Row],[Holiday Wages6]],Table1[[#This Row],[Incentive Payments8]])</f>
        <v>0</v>
      </c>
      <c r="T1245" s="41">
        <f>SUM(Table1[[#This Row],[Total Pre Min Wage Wages]],Table1[[#This Row],[Total After Min Wage Wages]])</f>
        <v>0</v>
      </c>
      <c r="U1245" s="41">
        <f>IFERROR(IF(OR(Table1[[#This Row],[Regular Hours]]=0,Table1[[#This Row],[Regular Hours]]=""),VLOOKUP(Table1[[#This Row],[Position Title]],startingWages!$A$2:$D$200,2, FALSE),Table1[[#This Row],[Regular Wages]]/Table1[[#This Row],[Regular Hours]]),0)</f>
        <v>0</v>
      </c>
      <c r="V1245" s="41">
        <f>IF(OR(Table1[[#This Row],[OvertimeHours]]="",Table1[[#This Row],[OvertimeHours]]=0),Table1[[#This Row],[Regular Hourly Wage]]*1.5,Table1[[#This Row],[OvertimeWages]]/Table1[[#This Row],[OvertimeHours]])</f>
        <v>0</v>
      </c>
      <c r="W1245" s="41">
        <f>IF(OR(Table1[[#This Row],[Holiday Hours]]="",Table1[[#This Row],[Holiday Hours]]=0),Table1[[#This Row],[Regular Hourly Wage]],Table1[[#This Row],[Holiday Wages]]/Table1[[#This Row],[Holiday Hours]])</f>
        <v>0</v>
      </c>
      <c r="X1245" s="41" t="str">
        <f>IF(Table1[[#This Row],[Regular Hourly Wage]]&lt;14.05,"$14.75",IF(Table1[[#This Row],[Regular Hourly Wage]]&lt;30,"5%","None"))</f>
        <v>$14.75</v>
      </c>
      <c r="Y1245" s="41">
        <f>IF(Table1[[#This Row],[Wage Category]]="5%",Table1[[#This Row],[Regular Hourly Wage]]*1.05,IF(Table1[[#This Row],[Wage Category]]="$14.75",14.75,Table1[[#This Row],[Regular Hourly Wage]]))</f>
        <v>14.75</v>
      </c>
      <c r="Z1245" s="41">
        <f>(1+IF(Table1[[#This Row],[Regular Hourly Wage]]=0,0.5,(Table1[[#This Row],[Overtime Hourly Wage]]-Table1[[#This Row],[Regular Hourly Wage]])/Table1[[#This Row],[Regular Hourly Wage]]))*Table1[[#This Row],[Regular Wage Cap]]</f>
        <v>22.125</v>
      </c>
      <c r="AA1245" s="41">
        <f>(1+IF(Table1[[#This Row],[Regular Hourly Wage]]=0,0,(Table1[[#This Row],[Holiday Hourly Wage]]-Table1[[#This Row],[Regular Hourly Wage]])/Table1[[#This Row],[Regular Hourly Wage]]))*Table1[[#This Row],[Regular Wage Cap]]</f>
        <v>14.75</v>
      </c>
      <c r="AB1245" s="41">
        <f>Table1[[#This Row],[Regular Hours3]]*Table1[[#This Row],[Regular Hourly Wage]]</f>
        <v>0</v>
      </c>
      <c r="AC1245" s="41">
        <f>Table1[[#This Row],[OvertimeHours5]]*Table1[[#This Row],[Overtime Hourly Wage]]</f>
        <v>0</v>
      </c>
      <c r="AD1245" s="41">
        <f>Table1[[#This Row],[Holiday Hours7]]*Table1[[#This Row],[Holiday Hourly Wage]]</f>
        <v>0</v>
      </c>
      <c r="AE1245" s="41">
        <f>SUM(Table1[[#This Row],[Regular10]:[Holiday12]])</f>
        <v>0</v>
      </c>
      <c r="AF1245" s="41">
        <f>Table1[[#This Row],[Regular Hours3]]*Table1[[#This Row],[Regular Wage Cap]]</f>
        <v>0</v>
      </c>
      <c r="AG1245" s="41">
        <f>Table1[[#This Row],[OvertimeHours5]]*Table1[[#This Row],[Overtime Wage Cap]]</f>
        <v>0</v>
      </c>
      <c r="AH1245" s="41">
        <f>Table1[[#This Row],[Holiday Hours7]]*Table1[[#This Row],[Holiday Wage Cap]]</f>
        <v>0</v>
      </c>
      <c r="AI1245" s="41">
        <f>SUM(Table1[[#This Row],[Regular]:[Holiday]])</f>
        <v>0</v>
      </c>
      <c r="AJ1245" s="41">
        <f>IF(Table1[[#This Row],[Total]]=0,0,Table1[[#This Row],[Total2]]-Table1[[#This Row],[Total]])</f>
        <v>0</v>
      </c>
      <c r="AK1245" s="41">
        <f>Table1[[#This Row],[Difference]]*Table1[[#This Row],[DDS Funding Percent]]</f>
        <v>0</v>
      </c>
      <c r="AL1245" s="41">
        <f>IF(Table1[[#This Row],[Regular Hourly Wage]]&lt;&gt;0,Table1[[#This Row],[Regular Wage Cap]]-Table1[[#This Row],[Regular Hourly Wage]],0)</f>
        <v>0</v>
      </c>
      <c r="AM1245" s="38"/>
      <c r="AN1245" s="41">
        <f>Table1[[#This Row],[Wage Difference]]*Table1[[#This Row],[Post Wage Increase Time Off Accruals (Hours)]]</f>
        <v>0</v>
      </c>
      <c r="AO1245" s="41">
        <f>Table1[[#This Row],[Min Wage Time Off Accrual Expense]]*Table1[[#This Row],[DDS Funding Percent]]</f>
        <v>0</v>
      </c>
      <c r="AP1245" s="1"/>
      <c r="AQ1245" s="18"/>
    </row>
    <row r="1246" spans="3:43" x14ac:dyDescent="0.25">
      <c r="C1246" s="58"/>
      <c r="D1246" s="57"/>
      <c r="K1246" s="41">
        <f>SUM(Table1[[#This Row],[Regular Wages]],Table1[[#This Row],[OvertimeWages]],Table1[[#This Row],[Holiday Wages]],Table1[[#This Row],[Incentive Payments]])</f>
        <v>0</v>
      </c>
      <c r="L1246" s="38"/>
      <c r="M1246" s="38"/>
      <c r="N1246" s="38"/>
      <c r="O1246" s="38"/>
      <c r="P1246" s="38"/>
      <c r="Q1246" s="38"/>
      <c r="R1246" s="38"/>
      <c r="S1246" s="41">
        <f>SUM(Table1[[#This Row],[Regular Wages2]],Table1[[#This Row],[OvertimeWages4]],Table1[[#This Row],[Holiday Wages6]],Table1[[#This Row],[Incentive Payments8]])</f>
        <v>0</v>
      </c>
      <c r="T1246" s="41">
        <f>SUM(Table1[[#This Row],[Total Pre Min Wage Wages]],Table1[[#This Row],[Total After Min Wage Wages]])</f>
        <v>0</v>
      </c>
      <c r="U1246" s="41">
        <f>IFERROR(IF(OR(Table1[[#This Row],[Regular Hours]]=0,Table1[[#This Row],[Regular Hours]]=""),VLOOKUP(Table1[[#This Row],[Position Title]],startingWages!$A$2:$D$200,2, FALSE),Table1[[#This Row],[Regular Wages]]/Table1[[#This Row],[Regular Hours]]),0)</f>
        <v>0</v>
      </c>
      <c r="V1246" s="41">
        <f>IF(OR(Table1[[#This Row],[OvertimeHours]]="",Table1[[#This Row],[OvertimeHours]]=0),Table1[[#This Row],[Regular Hourly Wage]]*1.5,Table1[[#This Row],[OvertimeWages]]/Table1[[#This Row],[OvertimeHours]])</f>
        <v>0</v>
      </c>
      <c r="W1246" s="41">
        <f>IF(OR(Table1[[#This Row],[Holiday Hours]]="",Table1[[#This Row],[Holiday Hours]]=0),Table1[[#This Row],[Regular Hourly Wage]],Table1[[#This Row],[Holiday Wages]]/Table1[[#This Row],[Holiday Hours]])</f>
        <v>0</v>
      </c>
      <c r="X1246" s="41" t="str">
        <f>IF(Table1[[#This Row],[Regular Hourly Wage]]&lt;14.05,"$14.75",IF(Table1[[#This Row],[Regular Hourly Wage]]&lt;30,"5%","None"))</f>
        <v>$14.75</v>
      </c>
      <c r="Y1246" s="41">
        <f>IF(Table1[[#This Row],[Wage Category]]="5%",Table1[[#This Row],[Regular Hourly Wage]]*1.05,IF(Table1[[#This Row],[Wage Category]]="$14.75",14.75,Table1[[#This Row],[Regular Hourly Wage]]))</f>
        <v>14.75</v>
      </c>
      <c r="Z1246" s="41">
        <f>(1+IF(Table1[[#This Row],[Regular Hourly Wage]]=0,0.5,(Table1[[#This Row],[Overtime Hourly Wage]]-Table1[[#This Row],[Regular Hourly Wage]])/Table1[[#This Row],[Regular Hourly Wage]]))*Table1[[#This Row],[Regular Wage Cap]]</f>
        <v>22.125</v>
      </c>
      <c r="AA1246" s="41">
        <f>(1+IF(Table1[[#This Row],[Regular Hourly Wage]]=0,0,(Table1[[#This Row],[Holiday Hourly Wage]]-Table1[[#This Row],[Regular Hourly Wage]])/Table1[[#This Row],[Regular Hourly Wage]]))*Table1[[#This Row],[Regular Wage Cap]]</f>
        <v>14.75</v>
      </c>
      <c r="AB1246" s="41">
        <f>Table1[[#This Row],[Regular Hours3]]*Table1[[#This Row],[Regular Hourly Wage]]</f>
        <v>0</v>
      </c>
      <c r="AC1246" s="41">
        <f>Table1[[#This Row],[OvertimeHours5]]*Table1[[#This Row],[Overtime Hourly Wage]]</f>
        <v>0</v>
      </c>
      <c r="AD1246" s="41">
        <f>Table1[[#This Row],[Holiday Hours7]]*Table1[[#This Row],[Holiday Hourly Wage]]</f>
        <v>0</v>
      </c>
      <c r="AE1246" s="41">
        <f>SUM(Table1[[#This Row],[Regular10]:[Holiday12]])</f>
        <v>0</v>
      </c>
      <c r="AF1246" s="41">
        <f>Table1[[#This Row],[Regular Hours3]]*Table1[[#This Row],[Regular Wage Cap]]</f>
        <v>0</v>
      </c>
      <c r="AG1246" s="41">
        <f>Table1[[#This Row],[OvertimeHours5]]*Table1[[#This Row],[Overtime Wage Cap]]</f>
        <v>0</v>
      </c>
      <c r="AH1246" s="41">
        <f>Table1[[#This Row],[Holiday Hours7]]*Table1[[#This Row],[Holiday Wage Cap]]</f>
        <v>0</v>
      </c>
      <c r="AI1246" s="41">
        <f>SUM(Table1[[#This Row],[Regular]:[Holiday]])</f>
        <v>0</v>
      </c>
      <c r="AJ1246" s="41">
        <f>IF(Table1[[#This Row],[Total]]=0,0,Table1[[#This Row],[Total2]]-Table1[[#This Row],[Total]])</f>
        <v>0</v>
      </c>
      <c r="AK1246" s="41">
        <f>Table1[[#This Row],[Difference]]*Table1[[#This Row],[DDS Funding Percent]]</f>
        <v>0</v>
      </c>
      <c r="AL1246" s="41">
        <f>IF(Table1[[#This Row],[Regular Hourly Wage]]&lt;&gt;0,Table1[[#This Row],[Regular Wage Cap]]-Table1[[#This Row],[Regular Hourly Wage]],0)</f>
        <v>0</v>
      </c>
      <c r="AM1246" s="38"/>
      <c r="AN1246" s="41">
        <f>Table1[[#This Row],[Wage Difference]]*Table1[[#This Row],[Post Wage Increase Time Off Accruals (Hours)]]</f>
        <v>0</v>
      </c>
      <c r="AO1246" s="41">
        <f>Table1[[#This Row],[Min Wage Time Off Accrual Expense]]*Table1[[#This Row],[DDS Funding Percent]]</f>
        <v>0</v>
      </c>
      <c r="AP1246" s="1"/>
      <c r="AQ1246" s="18"/>
    </row>
    <row r="1247" spans="3:43" x14ac:dyDescent="0.25">
      <c r="C1247" s="58"/>
      <c r="D1247" s="57"/>
      <c r="K1247" s="41">
        <f>SUM(Table1[[#This Row],[Regular Wages]],Table1[[#This Row],[OvertimeWages]],Table1[[#This Row],[Holiday Wages]],Table1[[#This Row],[Incentive Payments]])</f>
        <v>0</v>
      </c>
      <c r="L1247" s="38"/>
      <c r="M1247" s="38"/>
      <c r="N1247" s="38"/>
      <c r="O1247" s="38"/>
      <c r="P1247" s="38"/>
      <c r="Q1247" s="38"/>
      <c r="R1247" s="38"/>
      <c r="S1247" s="41">
        <f>SUM(Table1[[#This Row],[Regular Wages2]],Table1[[#This Row],[OvertimeWages4]],Table1[[#This Row],[Holiday Wages6]],Table1[[#This Row],[Incentive Payments8]])</f>
        <v>0</v>
      </c>
      <c r="T1247" s="41">
        <f>SUM(Table1[[#This Row],[Total Pre Min Wage Wages]],Table1[[#This Row],[Total After Min Wage Wages]])</f>
        <v>0</v>
      </c>
      <c r="U1247" s="41">
        <f>IFERROR(IF(OR(Table1[[#This Row],[Regular Hours]]=0,Table1[[#This Row],[Regular Hours]]=""),VLOOKUP(Table1[[#This Row],[Position Title]],startingWages!$A$2:$D$200,2, FALSE),Table1[[#This Row],[Regular Wages]]/Table1[[#This Row],[Regular Hours]]),0)</f>
        <v>0</v>
      </c>
      <c r="V1247" s="41">
        <f>IF(OR(Table1[[#This Row],[OvertimeHours]]="",Table1[[#This Row],[OvertimeHours]]=0),Table1[[#This Row],[Regular Hourly Wage]]*1.5,Table1[[#This Row],[OvertimeWages]]/Table1[[#This Row],[OvertimeHours]])</f>
        <v>0</v>
      </c>
      <c r="W1247" s="41">
        <f>IF(OR(Table1[[#This Row],[Holiday Hours]]="",Table1[[#This Row],[Holiday Hours]]=0),Table1[[#This Row],[Regular Hourly Wage]],Table1[[#This Row],[Holiday Wages]]/Table1[[#This Row],[Holiday Hours]])</f>
        <v>0</v>
      </c>
      <c r="X1247" s="41" t="str">
        <f>IF(Table1[[#This Row],[Regular Hourly Wage]]&lt;14.05,"$14.75",IF(Table1[[#This Row],[Regular Hourly Wage]]&lt;30,"5%","None"))</f>
        <v>$14.75</v>
      </c>
      <c r="Y1247" s="41">
        <f>IF(Table1[[#This Row],[Wage Category]]="5%",Table1[[#This Row],[Regular Hourly Wage]]*1.05,IF(Table1[[#This Row],[Wage Category]]="$14.75",14.75,Table1[[#This Row],[Regular Hourly Wage]]))</f>
        <v>14.75</v>
      </c>
      <c r="Z1247" s="41">
        <f>(1+IF(Table1[[#This Row],[Regular Hourly Wage]]=0,0.5,(Table1[[#This Row],[Overtime Hourly Wage]]-Table1[[#This Row],[Regular Hourly Wage]])/Table1[[#This Row],[Regular Hourly Wage]]))*Table1[[#This Row],[Regular Wage Cap]]</f>
        <v>22.125</v>
      </c>
      <c r="AA1247" s="41">
        <f>(1+IF(Table1[[#This Row],[Regular Hourly Wage]]=0,0,(Table1[[#This Row],[Holiday Hourly Wage]]-Table1[[#This Row],[Regular Hourly Wage]])/Table1[[#This Row],[Regular Hourly Wage]]))*Table1[[#This Row],[Regular Wage Cap]]</f>
        <v>14.75</v>
      </c>
      <c r="AB1247" s="41">
        <f>Table1[[#This Row],[Regular Hours3]]*Table1[[#This Row],[Regular Hourly Wage]]</f>
        <v>0</v>
      </c>
      <c r="AC1247" s="41">
        <f>Table1[[#This Row],[OvertimeHours5]]*Table1[[#This Row],[Overtime Hourly Wage]]</f>
        <v>0</v>
      </c>
      <c r="AD1247" s="41">
        <f>Table1[[#This Row],[Holiday Hours7]]*Table1[[#This Row],[Holiday Hourly Wage]]</f>
        <v>0</v>
      </c>
      <c r="AE1247" s="41">
        <f>SUM(Table1[[#This Row],[Regular10]:[Holiday12]])</f>
        <v>0</v>
      </c>
      <c r="AF1247" s="41">
        <f>Table1[[#This Row],[Regular Hours3]]*Table1[[#This Row],[Regular Wage Cap]]</f>
        <v>0</v>
      </c>
      <c r="AG1247" s="41">
        <f>Table1[[#This Row],[OvertimeHours5]]*Table1[[#This Row],[Overtime Wage Cap]]</f>
        <v>0</v>
      </c>
      <c r="AH1247" s="41">
        <f>Table1[[#This Row],[Holiday Hours7]]*Table1[[#This Row],[Holiday Wage Cap]]</f>
        <v>0</v>
      </c>
      <c r="AI1247" s="41">
        <f>SUM(Table1[[#This Row],[Regular]:[Holiday]])</f>
        <v>0</v>
      </c>
      <c r="AJ1247" s="41">
        <f>IF(Table1[[#This Row],[Total]]=0,0,Table1[[#This Row],[Total2]]-Table1[[#This Row],[Total]])</f>
        <v>0</v>
      </c>
      <c r="AK1247" s="41">
        <f>Table1[[#This Row],[Difference]]*Table1[[#This Row],[DDS Funding Percent]]</f>
        <v>0</v>
      </c>
      <c r="AL1247" s="41">
        <f>IF(Table1[[#This Row],[Regular Hourly Wage]]&lt;&gt;0,Table1[[#This Row],[Regular Wage Cap]]-Table1[[#This Row],[Regular Hourly Wage]],0)</f>
        <v>0</v>
      </c>
      <c r="AM1247" s="38"/>
      <c r="AN1247" s="41">
        <f>Table1[[#This Row],[Wage Difference]]*Table1[[#This Row],[Post Wage Increase Time Off Accruals (Hours)]]</f>
        <v>0</v>
      </c>
      <c r="AO1247" s="41">
        <f>Table1[[#This Row],[Min Wage Time Off Accrual Expense]]*Table1[[#This Row],[DDS Funding Percent]]</f>
        <v>0</v>
      </c>
      <c r="AP1247" s="1"/>
      <c r="AQ1247" s="18"/>
    </row>
    <row r="1248" spans="3:43" x14ac:dyDescent="0.25">
      <c r="C1248" s="58"/>
      <c r="D1248" s="57"/>
      <c r="K1248" s="41">
        <f>SUM(Table1[[#This Row],[Regular Wages]],Table1[[#This Row],[OvertimeWages]],Table1[[#This Row],[Holiday Wages]],Table1[[#This Row],[Incentive Payments]])</f>
        <v>0</v>
      </c>
      <c r="L1248" s="38"/>
      <c r="M1248" s="38"/>
      <c r="N1248" s="38"/>
      <c r="O1248" s="38"/>
      <c r="P1248" s="38"/>
      <c r="Q1248" s="38"/>
      <c r="R1248" s="38"/>
      <c r="S1248" s="41">
        <f>SUM(Table1[[#This Row],[Regular Wages2]],Table1[[#This Row],[OvertimeWages4]],Table1[[#This Row],[Holiday Wages6]],Table1[[#This Row],[Incentive Payments8]])</f>
        <v>0</v>
      </c>
      <c r="T1248" s="41">
        <f>SUM(Table1[[#This Row],[Total Pre Min Wage Wages]],Table1[[#This Row],[Total After Min Wage Wages]])</f>
        <v>0</v>
      </c>
      <c r="U1248" s="41">
        <f>IFERROR(IF(OR(Table1[[#This Row],[Regular Hours]]=0,Table1[[#This Row],[Regular Hours]]=""),VLOOKUP(Table1[[#This Row],[Position Title]],startingWages!$A$2:$D$200,2, FALSE),Table1[[#This Row],[Regular Wages]]/Table1[[#This Row],[Regular Hours]]),0)</f>
        <v>0</v>
      </c>
      <c r="V1248" s="41">
        <f>IF(OR(Table1[[#This Row],[OvertimeHours]]="",Table1[[#This Row],[OvertimeHours]]=0),Table1[[#This Row],[Regular Hourly Wage]]*1.5,Table1[[#This Row],[OvertimeWages]]/Table1[[#This Row],[OvertimeHours]])</f>
        <v>0</v>
      </c>
      <c r="W1248" s="41">
        <f>IF(OR(Table1[[#This Row],[Holiday Hours]]="",Table1[[#This Row],[Holiday Hours]]=0),Table1[[#This Row],[Regular Hourly Wage]],Table1[[#This Row],[Holiday Wages]]/Table1[[#This Row],[Holiday Hours]])</f>
        <v>0</v>
      </c>
      <c r="X1248" s="41" t="str">
        <f>IF(Table1[[#This Row],[Regular Hourly Wage]]&lt;14.05,"$14.75",IF(Table1[[#This Row],[Regular Hourly Wage]]&lt;30,"5%","None"))</f>
        <v>$14.75</v>
      </c>
      <c r="Y1248" s="41">
        <f>IF(Table1[[#This Row],[Wage Category]]="5%",Table1[[#This Row],[Regular Hourly Wage]]*1.05,IF(Table1[[#This Row],[Wage Category]]="$14.75",14.75,Table1[[#This Row],[Regular Hourly Wage]]))</f>
        <v>14.75</v>
      </c>
      <c r="Z1248" s="41">
        <f>(1+IF(Table1[[#This Row],[Regular Hourly Wage]]=0,0.5,(Table1[[#This Row],[Overtime Hourly Wage]]-Table1[[#This Row],[Regular Hourly Wage]])/Table1[[#This Row],[Regular Hourly Wage]]))*Table1[[#This Row],[Regular Wage Cap]]</f>
        <v>22.125</v>
      </c>
      <c r="AA1248" s="41">
        <f>(1+IF(Table1[[#This Row],[Regular Hourly Wage]]=0,0,(Table1[[#This Row],[Holiday Hourly Wage]]-Table1[[#This Row],[Regular Hourly Wage]])/Table1[[#This Row],[Regular Hourly Wage]]))*Table1[[#This Row],[Regular Wage Cap]]</f>
        <v>14.75</v>
      </c>
      <c r="AB1248" s="41">
        <f>Table1[[#This Row],[Regular Hours3]]*Table1[[#This Row],[Regular Hourly Wage]]</f>
        <v>0</v>
      </c>
      <c r="AC1248" s="41">
        <f>Table1[[#This Row],[OvertimeHours5]]*Table1[[#This Row],[Overtime Hourly Wage]]</f>
        <v>0</v>
      </c>
      <c r="AD1248" s="41">
        <f>Table1[[#This Row],[Holiday Hours7]]*Table1[[#This Row],[Holiday Hourly Wage]]</f>
        <v>0</v>
      </c>
      <c r="AE1248" s="41">
        <f>SUM(Table1[[#This Row],[Regular10]:[Holiday12]])</f>
        <v>0</v>
      </c>
      <c r="AF1248" s="41">
        <f>Table1[[#This Row],[Regular Hours3]]*Table1[[#This Row],[Regular Wage Cap]]</f>
        <v>0</v>
      </c>
      <c r="AG1248" s="41">
        <f>Table1[[#This Row],[OvertimeHours5]]*Table1[[#This Row],[Overtime Wage Cap]]</f>
        <v>0</v>
      </c>
      <c r="AH1248" s="41">
        <f>Table1[[#This Row],[Holiday Hours7]]*Table1[[#This Row],[Holiday Wage Cap]]</f>
        <v>0</v>
      </c>
      <c r="AI1248" s="41">
        <f>SUM(Table1[[#This Row],[Regular]:[Holiday]])</f>
        <v>0</v>
      </c>
      <c r="AJ1248" s="41">
        <f>IF(Table1[[#This Row],[Total]]=0,0,Table1[[#This Row],[Total2]]-Table1[[#This Row],[Total]])</f>
        <v>0</v>
      </c>
      <c r="AK1248" s="41">
        <f>Table1[[#This Row],[Difference]]*Table1[[#This Row],[DDS Funding Percent]]</f>
        <v>0</v>
      </c>
      <c r="AL1248" s="41">
        <f>IF(Table1[[#This Row],[Regular Hourly Wage]]&lt;&gt;0,Table1[[#This Row],[Regular Wage Cap]]-Table1[[#This Row],[Regular Hourly Wage]],0)</f>
        <v>0</v>
      </c>
      <c r="AM1248" s="38"/>
      <c r="AN1248" s="41">
        <f>Table1[[#This Row],[Wage Difference]]*Table1[[#This Row],[Post Wage Increase Time Off Accruals (Hours)]]</f>
        <v>0</v>
      </c>
      <c r="AO1248" s="41">
        <f>Table1[[#This Row],[Min Wage Time Off Accrual Expense]]*Table1[[#This Row],[DDS Funding Percent]]</f>
        <v>0</v>
      </c>
      <c r="AP1248" s="1"/>
      <c r="AQ1248" s="18"/>
    </row>
    <row r="1249" spans="3:43" x14ac:dyDescent="0.25">
      <c r="C1249" s="58"/>
      <c r="D1249" s="57"/>
      <c r="K1249" s="41">
        <f>SUM(Table1[[#This Row],[Regular Wages]],Table1[[#This Row],[OvertimeWages]],Table1[[#This Row],[Holiday Wages]],Table1[[#This Row],[Incentive Payments]])</f>
        <v>0</v>
      </c>
      <c r="L1249" s="38"/>
      <c r="M1249" s="38"/>
      <c r="N1249" s="38"/>
      <c r="O1249" s="38"/>
      <c r="P1249" s="38"/>
      <c r="Q1249" s="38"/>
      <c r="R1249" s="38"/>
      <c r="S1249" s="41">
        <f>SUM(Table1[[#This Row],[Regular Wages2]],Table1[[#This Row],[OvertimeWages4]],Table1[[#This Row],[Holiday Wages6]],Table1[[#This Row],[Incentive Payments8]])</f>
        <v>0</v>
      </c>
      <c r="T1249" s="41">
        <f>SUM(Table1[[#This Row],[Total Pre Min Wage Wages]],Table1[[#This Row],[Total After Min Wage Wages]])</f>
        <v>0</v>
      </c>
      <c r="U1249" s="41">
        <f>IFERROR(IF(OR(Table1[[#This Row],[Regular Hours]]=0,Table1[[#This Row],[Regular Hours]]=""),VLOOKUP(Table1[[#This Row],[Position Title]],startingWages!$A$2:$D$200,2, FALSE),Table1[[#This Row],[Regular Wages]]/Table1[[#This Row],[Regular Hours]]),0)</f>
        <v>0</v>
      </c>
      <c r="V1249" s="41">
        <f>IF(OR(Table1[[#This Row],[OvertimeHours]]="",Table1[[#This Row],[OvertimeHours]]=0),Table1[[#This Row],[Regular Hourly Wage]]*1.5,Table1[[#This Row],[OvertimeWages]]/Table1[[#This Row],[OvertimeHours]])</f>
        <v>0</v>
      </c>
      <c r="W1249" s="41">
        <f>IF(OR(Table1[[#This Row],[Holiday Hours]]="",Table1[[#This Row],[Holiday Hours]]=0),Table1[[#This Row],[Regular Hourly Wage]],Table1[[#This Row],[Holiday Wages]]/Table1[[#This Row],[Holiday Hours]])</f>
        <v>0</v>
      </c>
      <c r="X1249" s="41" t="str">
        <f>IF(Table1[[#This Row],[Regular Hourly Wage]]&lt;14.05,"$14.75",IF(Table1[[#This Row],[Regular Hourly Wage]]&lt;30,"5%","None"))</f>
        <v>$14.75</v>
      </c>
      <c r="Y1249" s="41">
        <f>IF(Table1[[#This Row],[Wage Category]]="5%",Table1[[#This Row],[Regular Hourly Wage]]*1.05,IF(Table1[[#This Row],[Wage Category]]="$14.75",14.75,Table1[[#This Row],[Regular Hourly Wage]]))</f>
        <v>14.75</v>
      </c>
      <c r="Z1249" s="41">
        <f>(1+IF(Table1[[#This Row],[Regular Hourly Wage]]=0,0.5,(Table1[[#This Row],[Overtime Hourly Wage]]-Table1[[#This Row],[Regular Hourly Wage]])/Table1[[#This Row],[Regular Hourly Wage]]))*Table1[[#This Row],[Regular Wage Cap]]</f>
        <v>22.125</v>
      </c>
      <c r="AA1249" s="41">
        <f>(1+IF(Table1[[#This Row],[Regular Hourly Wage]]=0,0,(Table1[[#This Row],[Holiday Hourly Wage]]-Table1[[#This Row],[Regular Hourly Wage]])/Table1[[#This Row],[Regular Hourly Wage]]))*Table1[[#This Row],[Regular Wage Cap]]</f>
        <v>14.75</v>
      </c>
      <c r="AB1249" s="41">
        <f>Table1[[#This Row],[Regular Hours3]]*Table1[[#This Row],[Regular Hourly Wage]]</f>
        <v>0</v>
      </c>
      <c r="AC1249" s="41">
        <f>Table1[[#This Row],[OvertimeHours5]]*Table1[[#This Row],[Overtime Hourly Wage]]</f>
        <v>0</v>
      </c>
      <c r="AD1249" s="41">
        <f>Table1[[#This Row],[Holiday Hours7]]*Table1[[#This Row],[Holiday Hourly Wage]]</f>
        <v>0</v>
      </c>
      <c r="AE1249" s="41">
        <f>SUM(Table1[[#This Row],[Regular10]:[Holiday12]])</f>
        <v>0</v>
      </c>
      <c r="AF1249" s="41">
        <f>Table1[[#This Row],[Regular Hours3]]*Table1[[#This Row],[Regular Wage Cap]]</f>
        <v>0</v>
      </c>
      <c r="AG1249" s="41">
        <f>Table1[[#This Row],[OvertimeHours5]]*Table1[[#This Row],[Overtime Wage Cap]]</f>
        <v>0</v>
      </c>
      <c r="AH1249" s="41">
        <f>Table1[[#This Row],[Holiday Hours7]]*Table1[[#This Row],[Holiday Wage Cap]]</f>
        <v>0</v>
      </c>
      <c r="AI1249" s="41">
        <f>SUM(Table1[[#This Row],[Regular]:[Holiday]])</f>
        <v>0</v>
      </c>
      <c r="AJ1249" s="41">
        <f>IF(Table1[[#This Row],[Total]]=0,0,Table1[[#This Row],[Total2]]-Table1[[#This Row],[Total]])</f>
        <v>0</v>
      </c>
      <c r="AK1249" s="41">
        <f>Table1[[#This Row],[Difference]]*Table1[[#This Row],[DDS Funding Percent]]</f>
        <v>0</v>
      </c>
      <c r="AL1249" s="41">
        <f>IF(Table1[[#This Row],[Regular Hourly Wage]]&lt;&gt;0,Table1[[#This Row],[Regular Wage Cap]]-Table1[[#This Row],[Regular Hourly Wage]],0)</f>
        <v>0</v>
      </c>
      <c r="AM1249" s="38"/>
      <c r="AN1249" s="41">
        <f>Table1[[#This Row],[Wage Difference]]*Table1[[#This Row],[Post Wage Increase Time Off Accruals (Hours)]]</f>
        <v>0</v>
      </c>
      <c r="AO1249" s="41">
        <f>Table1[[#This Row],[Min Wage Time Off Accrual Expense]]*Table1[[#This Row],[DDS Funding Percent]]</f>
        <v>0</v>
      </c>
      <c r="AP1249" s="1"/>
      <c r="AQ1249" s="18"/>
    </row>
    <row r="1250" spans="3:43" x14ac:dyDescent="0.25">
      <c r="C1250" s="58"/>
      <c r="D1250" s="57"/>
      <c r="K1250" s="41">
        <f>SUM(Table1[[#This Row],[Regular Wages]],Table1[[#This Row],[OvertimeWages]],Table1[[#This Row],[Holiday Wages]],Table1[[#This Row],[Incentive Payments]])</f>
        <v>0</v>
      </c>
      <c r="L1250" s="38"/>
      <c r="M1250" s="38"/>
      <c r="N1250" s="38"/>
      <c r="O1250" s="38"/>
      <c r="P1250" s="38"/>
      <c r="Q1250" s="38"/>
      <c r="R1250" s="38"/>
      <c r="S1250" s="41">
        <f>SUM(Table1[[#This Row],[Regular Wages2]],Table1[[#This Row],[OvertimeWages4]],Table1[[#This Row],[Holiday Wages6]],Table1[[#This Row],[Incentive Payments8]])</f>
        <v>0</v>
      </c>
      <c r="T1250" s="41">
        <f>SUM(Table1[[#This Row],[Total Pre Min Wage Wages]],Table1[[#This Row],[Total After Min Wage Wages]])</f>
        <v>0</v>
      </c>
      <c r="U1250" s="41">
        <f>IFERROR(IF(OR(Table1[[#This Row],[Regular Hours]]=0,Table1[[#This Row],[Regular Hours]]=""),VLOOKUP(Table1[[#This Row],[Position Title]],startingWages!$A$2:$D$200,2, FALSE),Table1[[#This Row],[Regular Wages]]/Table1[[#This Row],[Regular Hours]]),0)</f>
        <v>0</v>
      </c>
      <c r="V1250" s="41">
        <f>IF(OR(Table1[[#This Row],[OvertimeHours]]="",Table1[[#This Row],[OvertimeHours]]=0),Table1[[#This Row],[Regular Hourly Wage]]*1.5,Table1[[#This Row],[OvertimeWages]]/Table1[[#This Row],[OvertimeHours]])</f>
        <v>0</v>
      </c>
      <c r="W1250" s="41">
        <f>IF(OR(Table1[[#This Row],[Holiday Hours]]="",Table1[[#This Row],[Holiday Hours]]=0),Table1[[#This Row],[Regular Hourly Wage]],Table1[[#This Row],[Holiday Wages]]/Table1[[#This Row],[Holiday Hours]])</f>
        <v>0</v>
      </c>
      <c r="X1250" s="41" t="str">
        <f>IF(Table1[[#This Row],[Regular Hourly Wage]]&lt;14.05,"$14.75",IF(Table1[[#This Row],[Regular Hourly Wage]]&lt;30,"5%","None"))</f>
        <v>$14.75</v>
      </c>
      <c r="Y1250" s="41">
        <f>IF(Table1[[#This Row],[Wage Category]]="5%",Table1[[#This Row],[Regular Hourly Wage]]*1.05,IF(Table1[[#This Row],[Wage Category]]="$14.75",14.75,Table1[[#This Row],[Regular Hourly Wage]]))</f>
        <v>14.75</v>
      </c>
      <c r="Z1250" s="41">
        <f>(1+IF(Table1[[#This Row],[Regular Hourly Wage]]=0,0.5,(Table1[[#This Row],[Overtime Hourly Wage]]-Table1[[#This Row],[Regular Hourly Wage]])/Table1[[#This Row],[Regular Hourly Wage]]))*Table1[[#This Row],[Regular Wage Cap]]</f>
        <v>22.125</v>
      </c>
      <c r="AA1250" s="41">
        <f>(1+IF(Table1[[#This Row],[Regular Hourly Wage]]=0,0,(Table1[[#This Row],[Holiday Hourly Wage]]-Table1[[#This Row],[Regular Hourly Wage]])/Table1[[#This Row],[Regular Hourly Wage]]))*Table1[[#This Row],[Regular Wage Cap]]</f>
        <v>14.75</v>
      </c>
      <c r="AB1250" s="41">
        <f>Table1[[#This Row],[Regular Hours3]]*Table1[[#This Row],[Regular Hourly Wage]]</f>
        <v>0</v>
      </c>
      <c r="AC1250" s="41">
        <f>Table1[[#This Row],[OvertimeHours5]]*Table1[[#This Row],[Overtime Hourly Wage]]</f>
        <v>0</v>
      </c>
      <c r="AD1250" s="41">
        <f>Table1[[#This Row],[Holiday Hours7]]*Table1[[#This Row],[Holiday Hourly Wage]]</f>
        <v>0</v>
      </c>
      <c r="AE1250" s="41">
        <f>SUM(Table1[[#This Row],[Regular10]:[Holiday12]])</f>
        <v>0</v>
      </c>
      <c r="AF1250" s="41">
        <f>Table1[[#This Row],[Regular Hours3]]*Table1[[#This Row],[Regular Wage Cap]]</f>
        <v>0</v>
      </c>
      <c r="AG1250" s="41">
        <f>Table1[[#This Row],[OvertimeHours5]]*Table1[[#This Row],[Overtime Wage Cap]]</f>
        <v>0</v>
      </c>
      <c r="AH1250" s="41">
        <f>Table1[[#This Row],[Holiday Hours7]]*Table1[[#This Row],[Holiday Wage Cap]]</f>
        <v>0</v>
      </c>
      <c r="AI1250" s="41">
        <f>SUM(Table1[[#This Row],[Regular]:[Holiday]])</f>
        <v>0</v>
      </c>
      <c r="AJ1250" s="41">
        <f>IF(Table1[[#This Row],[Total]]=0,0,Table1[[#This Row],[Total2]]-Table1[[#This Row],[Total]])</f>
        <v>0</v>
      </c>
      <c r="AK1250" s="41">
        <f>Table1[[#This Row],[Difference]]*Table1[[#This Row],[DDS Funding Percent]]</f>
        <v>0</v>
      </c>
      <c r="AL1250" s="41">
        <f>IF(Table1[[#This Row],[Regular Hourly Wage]]&lt;&gt;0,Table1[[#This Row],[Regular Wage Cap]]-Table1[[#This Row],[Regular Hourly Wage]],0)</f>
        <v>0</v>
      </c>
      <c r="AM1250" s="38"/>
      <c r="AN1250" s="41">
        <f>Table1[[#This Row],[Wage Difference]]*Table1[[#This Row],[Post Wage Increase Time Off Accruals (Hours)]]</f>
        <v>0</v>
      </c>
      <c r="AO1250" s="41">
        <f>Table1[[#This Row],[Min Wage Time Off Accrual Expense]]*Table1[[#This Row],[DDS Funding Percent]]</f>
        <v>0</v>
      </c>
      <c r="AP1250" s="1"/>
      <c r="AQ1250" s="18"/>
    </row>
    <row r="1251" spans="3:43" x14ac:dyDescent="0.25">
      <c r="C1251" s="58"/>
      <c r="D1251" s="57"/>
      <c r="K1251" s="41">
        <f>SUM(Table1[[#This Row],[Regular Wages]],Table1[[#This Row],[OvertimeWages]],Table1[[#This Row],[Holiday Wages]],Table1[[#This Row],[Incentive Payments]])</f>
        <v>0</v>
      </c>
      <c r="L1251" s="38"/>
      <c r="M1251" s="38"/>
      <c r="N1251" s="38"/>
      <c r="O1251" s="38"/>
      <c r="P1251" s="38"/>
      <c r="Q1251" s="38"/>
      <c r="R1251" s="38"/>
      <c r="S1251" s="41">
        <f>SUM(Table1[[#This Row],[Regular Wages2]],Table1[[#This Row],[OvertimeWages4]],Table1[[#This Row],[Holiday Wages6]],Table1[[#This Row],[Incentive Payments8]])</f>
        <v>0</v>
      </c>
      <c r="T1251" s="41">
        <f>SUM(Table1[[#This Row],[Total Pre Min Wage Wages]],Table1[[#This Row],[Total After Min Wage Wages]])</f>
        <v>0</v>
      </c>
      <c r="U1251" s="41">
        <f>IFERROR(IF(OR(Table1[[#This Row],[Regular Hours]]=0,Table1[[#This Row],[Regular Hours]]=""),VLOOKUP(Table1[[#This Row],[Position Title]],startingWages!$A$2:$D$200,2, FALSE),Table1[[#This Row],[Regular Wages]]/Table1[[#This Row],[Regular Hours]]),0)</f>
        <v>0</v>
      </c>
      <c r="V1251" s="41">
        <f>IF(OR(Table1[[#This Row],[OvertimeHours]]="",Table1[[#This Row],[OvertimeHours]]=0),Table1[[#This Row],[Regular Hourly Wage]]*1.5,Table1[[#This Row],[OvertimeWages]]/Table1[[#This Row],[OvertimeHours]])</f>
        <v>0</v>
      </c>
      <c r="W1251" s="41">
        <f>IF(OR(Table1[[#This Row],[Holiday Hours]]="",Table1[[#This Row],[Holiday Hours]]=0),Table1[[#This Row],[Regular Hourly Wage]],Table1[[#This Row],[Holiday Wages]]/Table1[[#This Row],[Holiday Hours]])</f>
        <v>0</v>
      </c>
      <c r="X1251" s="41" t="str">
        <f>IF(Table1[[#This Row],[Regular Hourly Wage]]&lt;14.05,"$14.75",IF(Table1[[#This Row],[Regular Hourly Wage]]&lt;30,"5%","None"))</f>
        <v>$14.75</v>
      </c>
      <c r="Y1251" s="41">
        <f>IF(Table1[[#This Row],[Wage Category]]="5%",Table1[[#This Row],[Regular Hourly Wage]]*1.05,IF(Table1[[#This Row],[Wage Category]]="$14.75",14.75,Table1[[#This Row],[Regular Hourly Wage]]))</f>
        <v>14.75</v>
      </c>
      <c r="Z1251" s="41">
        <f>(1+IF(Table1[[#This Row],[Regular Hourly Wage]]=0,0.5,(Table1[[#This Row],[Overtime Hourly Wage]]-Table1[[#This Row],[Regular Hourly Wage]])/Table1[[#This Row],[Regular Hourly Wage]]))*Table1[[#This Row],[Regular Wage Cap]]</f>
        <v>22.125</v>
      </c>
      <c r="AA1251" s="41">
        <f>(1+IF(Table1[[#This Row],[Regular Hourly Wage]]=0,0,(Table1[[#This Row],[Holiday Hourly Wage]]-Table1[[#This Row],[Regular Hourly Wage]])/Table1[[#This Row],[Regular Hourly Wage]]))*Table1[[#This Row],[Regular Wage Cap]]</f>
        <v>14.75</v>
      </c>
      <c r="AB1251" s="41">
        <f>Table1[[#This Row],[Regular Hours3]]*Table1[[#This Row],[Regular Hourly Wage]]</f>
        <v>0</v>
      </c>
      <c r="AC1251" s="41">
        <f>Table1[[#This Row],[OvertimeHours5]]*Table1[[#This Row],[Overtime Hourly Wage]]</f>
        <v>0</v>
      </c>
      <c r="AD1251" s="41">
        <f>Table1[[#This Row],[Holiday Hours7]]*Table1[[#This Row],[Holiday Hourly Wage]]</f>
        <v>0</v>
      </c>
      <c r="AE1251" s="41">
        <f>SUM(Table1[[#This Row],[Regular10]:[Holiday12]])</f>
        <v>0</v>
      </c>
      <c r="AF1251" s="41">
        <f>Table1[[#This Row],[Regular Hours3]]*Table1[[#This Row],[Regular Wage Cap]]</f>
        <v>0</v>
      </c>
      <c r="AG1251" s="41">
        <f>Table1[[#This Row],[OvertimeHours5]]*Table1[[#This Row],[Overtime Wage Cap]]</f>
        <v>0</v>
      </c>
      <c r="AH1251" s="41">
        <f>Table1[[#This Row],[Holiday Hours7]]*Table1[[#This Row],[Holiday Wage Cap]]</f>
        <v>0</v>
      </c>
      <c r="AI1251" s="41">
        <f>SUM(Table1[[#This Row],[Regular]:[Holiday]])</f>
        <v>0</v>
      </c>
      <c r="AJ1251" s="41">
        <f>IF(Table1[[#This Row],[Total]]=0,0,Table1[[#This Row],[Total2]]-Table1[[#This Row],[Total]])</f>
        <v>0</v>
      </c>
      <c r="AK1251" s="41">
        <f>Table1[[#This Row],[Difference]]*Table1[[#This Row],[DDS Funding Percent]]</f>
        <v>0</v>
      </c>
      <c r="AL1251" s="41">
        <f>IF(Table1[[#This Row],[Regular Hourly Wage]]&lt;&gt;0,Table1[[#This Row],[Regular Wage Cap]]-Table1[[#This Row],[Regular Hourly Wage]],0)</f>
        <v>0</v>
      </c>
      <c r="AM1251" s="38"/>
      <c r="AN1251" s="41">
        <f>Table1[[#This Row],[Wage Difference]]*Table1[[#This Row],[Post Wage Increase Time Off Accruals (Hours)]]</f>
        <v>0</v>
      </c>
      <c r="AO1251" s="41">
        <f>Table1[[#This Row],[Min Wage Time Off Accrual Expense]]*Table1[[#This Row],[DDS Funding Percent]]</f>
        <v>0</v>
      </c>
      <c r="AP1251" s="1"/>
      <c r="AQ1251" s="18"/>
    </row>
    <row r="1252" spans="3:43" x14ac:dyDescent="0.25">
      <c r="C1252" s="58"/>
      <c r="D1252" s="57"/>
      <c r="K1252" s="41">
        <f>SUM(Table1[[#This Row],[Regular Wages]],Table1[[#This Row],[OvertimeWages]],Table1[[#This Row],[Holiday Wages]],Table1[[#This Row],[Incentive Payments]])</f>
        <v>0</v>
      </c>
      <c r="L1252" s="38"/>
      <c r="M1252" s="38"/>
      <c r="N1252" s="38"/>
      <c r="O1252" s="38"/>
      <c r="P1252" s="38"/>
      <c r="Q1252" s="38"/>
      <c r="R1252" s="38"/>
      <c r="S1252" s="41">
        <f>SUM(Table1[[#This Row],[Regular Wages2]],Table1[[#This Row],[OvertimeWages4]],Table1[[#This Row],[Holiday Wages6]],Table1[[#This Row],[Incentive Payments8]])</f>
        <v>0</v>
      </c>
      <c r="T1252" s="41">
        <f>SUM(Table1[[#This Row],[Total Pre Min Wage Wages]],Table1[[#This Row],[Total After Min Wage Wages]])</f>
        <v>0</v>
      </c>
      <c r="U1252" s="41">
        <f>IFERROR(IF(OR(Table1[[#This Row],[Regular Hours]]=0,Table1[[#This Row],[Regular Hours]]=""),VLOOKUP(Table1[[#This Row],[Position Title]],startingWages!$A$2:$D$200,2, FALSE),Table1[[#This Row],[Regular Wages]]/Table1[[#This Row],[Regular Hours]]),0)</f>
        <v>0</v>
      </c>
      <c r="V1252" s="41">
        <f>IF(OR(Table1[[#This Row],[OvertimeHours]]="",Table1[[#This Row],[OvertimeHours]]=0),Table1[[#This Row],[Regular Hourly Wage]]*1.5,Table1[[#This Row],[OvertimeWages]]/Table1[[#This Row],[OvertimeHours]])</f>
        <v>0</v>
      </c>
      <c r="W1252" s="41">
        <f>IF(OR(Table1[[#This Row],[Holiday Hours]]="",Table1[[#This Row],[Holiday Hours]]=0),Table1[[#This Row],[Regular Hourly Wage]],Table1[[#This Row],[Holiday Wages]]/Table1[[#This Row],[Holiday Hours]])</f>
        <v>0</v>
      </c>
      <c r="X1252" s="41" t="str">
        <f>IF(Table1[[#This Row],[Regular Hourly Wage]]&lt;14.05,"$14.75",IF(Table1[[#This Row],[Regular Hourly Wage]]&lt;30,"5%","None"))</f>
        <v>$14.75</v>
      </c>
      <c r="Y1252" s="41">
        <f>IF(Table1[[#This Row],[Wage Category]]="5%",Table1[[#This Row],[Regular Hourly Wage]]*1.05,IF(Table1[[#This Row],[Wage Category]]="$14.75",14.75,Table1[[#This Row],[Regular Hourly Wage]]))</f>
        <v>14.75</v>
      </c>
      <c r="Z1252" s="41">
        <f>(1+IF(Table1[[#This Row],[Regular Hourly Wage]]=0,0.5,(Table1[[#This Row],[Overtime Hourly Wage]]-Table1[[#This Row],[Regular Hourly Wage]])/Table1[[#This Row],[Regular Hourly Wage]]))*Table1[[#This Row],[Regular Wage Cap]]</f>
        <v>22.125</v>
      </c>
      <c r="AA1252" s="41">
        <f>(1+IF(Table1[[#This Row],[Regular Hourly Wage]]=0,0,(Table1[[#This Row],[Holiday Hourly Wage]]-Table1[[#This Row],[Regular Hourly Wage]])/Table1[[#This Row],[Regular Hourly Wage]]))*Table1[[#This Row],[Regular Wage Cap]]</f>
        <v>14.75</v>
      </c>
      <c r="AB1252" s="41">
        <f>Table1[[#This Row],[Regular Hours3]]*Table1[[#This Row],[Regular Hourly Wage]]</f>
        <v>0</v>
      </c>
      <c r="AC1252" s="41">
        <f>Table1[[#This Row],[OvertimeHours5]]*Table1[[#This Row],[Overtime Hourly Wage]]</f>
        <v>0</v>
      </c>
      <c r="AD1252" s="41">
        <f>Table1[[#This Row],[Holiday Hours7]]*Table1[[#This Row],[Holiday Hourly Wage]]</f>
        <v>0</v>
      </c>
      <c r="AE1252" s="41">
        <f>SUM(Table1[[#This Row],[Regular10]:[Holiday12]])</f>
        <v>0</v>
      </c>
      <c r="AF1252" s="41">
        <f>Table1[[#This Row],[Regular Hours3]]*Table1[[#This Row],[Regular Wage Cap]]</f>
        <v>0</v>
      </c>
      <c r="AG1252" s="41">
        <f>Table1[[#This Row],[OvertimeHours5]]*Table1[[#This Row],[Overtime Wage Cap]]</f>
        <v>0</v>
      </c>
      <c r="AH1252" s="41">
        <f>Table1[[#This Row],[Holiday Hours7]]*Table1[[#This Row],[Holiday Wage Cap]]</f>
        <v>0</v>
      </c>
      <c r="AI1252" s="41">
        <f>SUM(Table1[[#This Row],[Regular]:[Holiday]])</f>
        <v>0</v>
      </c>
      <c r="AJ1252" s="41">
        <f>IF(Table1[[#This Row],[Total]]=0,0,Table1[[#This Row],[Total2]]-Table1[[#This Row],[Total]])</f>
        <v>0</v>
      </c>
      <c r="AK1252" s="41">
        <f>Table1[[#This Row],[Difference]]*Table1[[#This Row],[DDS Funding Percent]]</f>
        <v>0</v>
      </c>
      <c r="AL1252" s="41">
        <f>IF(Table1[[#This Row],[Regular Hourly Wage]]&lt;&gt;0,Table1[[#This Row],[Regular Wage Cap]]-Table1[[#This Row],[Regular Hourly Wage]],0)</f>
        <v>0</v>
      </c>
      <c r="AM1252" s="38"/>
      <c r="AN1252" s="41">
        <f>Table1[[#This Row],[Wage Difference]]*Table1[[#This Row],[Post Wage Increase Time Off Accruals (Hours)]]</f>
        <v>0</v>
      </c>
      <c r="AO1252" s="41">
        <f>Table1[[#This Row],[Min Wage Time Off Accrual Expense]]*Table1[[#This Row],[DDS Funding Percent]]</f>
        <v>0</v>
      </c>
      <c r="AP1252" s="1"/>
      <c r="AQ1252" s="18"/>
    </row>
    <row r="1253" spans="3:43" x14ac:dyDescent="0.25">
      <c r="C1253" s="58"/>
      <c r="D1253" s="57"/>
      <c r="K1253" s="41">
        <f>SUM(Table1[[#This Row],[Regular Wages]],Table1[[#This Row],[OvertimeWages]],Table1[[#This Row],[Holiday Wages]],Table1[[#This Row],[Incentive Payments]])</f>
        <v>0</v>
      </c>
      <c r="L1253" s="38"/>
      <c r="M1253" s="38"/>
      <c r="N1253" s="38"/>
      <c r="O1253" s="38"/>
      <c r="P1253" s="38"/>
      <c r="Q1253" s="38"/>
      <c r="R1253" s="38"/>
      <c r="S1253" s="41">
        <f>SUM(Table1[[#This Row],[Regular Wages2]],Table1[[#This Row],[OvertimeWages4]],Table1[[#This Row],[Holiday Wages6]],Table1[[#This Row],[Incentive Payments8]])</f>
        <v>0</v>
      </c>
      <c r="T1253" s="41">
        <f>SUM(Table1[[#This Row],[Total Pre Min Wage Wages]],Table1[[#This Row],[Total After Min Wage Wages]])</f>
        <v>0</v>
      </c>
      <c r="U1253" s="41">
        <f>IFERROR(IF(OR(Table1[[#This Row],[Regular Hours]]=0,Table1[[#This Row],[Regular Hours]]=""),VLOOKUP(Table1[[#This Row],[Position Title]],startingWages!$A$2:$D$200,2, FALSE),Table1[[#This Row],[Regular Wages]]/Table1[[#This Row],[Regular Hours]]),0)</f>
        <v>0</v>
      </c>
      <c r="V1253" s="41">
        <f>IF(OR(Table1[[#This Row],[OvertimeHours]]="",Table1[[#This Row],[OvertimeHours]]=0),Table1[[#This Row],[Regular Hourly Wage]]*1.5,Table1[[#This Row],[OvertimeWages]]/Table1[[#This Row],[OvertimeHours]])</f>
        <v>0</v>
      </c>
      <c r="W1253" s="41">
        <f>IF(OR(Table1[[#This Row],[Holiday Hours]]="",Table1[[#This Row],[Holiday Hours]]=0),Table1[[#This Row],[Regular Hourly Wage]],Table1[[#This Row],[Holiday Wages]]/Table1[[#This Row],[Holiday Hours]])</f>
        <v>0</v>
      </c>
      <c r="X1253" s="41" t="str">
        <f>IF(Table1[[#This Row],[Regular Hourly Wage]]&lt;14.05,"$14.75",IF(Table1[[#This Row],[Regular Hourly Wage]]&lt;30,"5%","None"))</f>
        <v>$14.75</v>
      </c>
      <c r="Y1253" s="41">
        <f>IF(Table1[[#This Row],[Wage Category]]="5%",Table1[[#This Row],[Regular Hourly Wage]]*1.05,IF(Table1[[#This Row],[Wage Category]]="$14.75",14.75,Table1[[#This Row],[Regular Hourly Wage]]))</f>
        <v>14.75</v>
      </c>
      <c r="Z1253" s="41">
        <f>(1+IF(Table1[[#This Row],[Regular Hourly Wage]]=0,0.5,(Table1[[#This Row],[Overtime Hourly Wage]]-Table1[[#This Row],[Regular Hourly Wage]])/Table1[[#This Row],[Regular Hourly Wage]]))*Table1[[#This Row],[Regular Wage Cap]]</f>
        <v>22.125</v>
      </c>
      <c r="AA1253" s="41">
        <f>(1+IF(Table1[[#This Row],[Regular Hourly Wage]]=0,0,(Table1[[#This Row],[Holiday Hourly Wage]]-Table1[[#This Row],[Regular Hourly Wage]])/Table1[[#This Row],[Regular Hourly Wage]]))*Table1[[#This Row],[Regular Wage Cap]]</f>
        <v>14.75</v>
      </c>
      <c r="AB1253" s="41">
        <f>Table1[[#This Row],[Regular Hours3]]*Table1[[#This Row],[Regular Hourly Wage]]</f>
        <v>0</v>
      </c>
      <c r="AC1253" s="41">
        <f>Table1[[#This Row],[OvertimeHours5]]*Table1[[#This Row],[Overtime Hourly Wage]]</f>
        <v>0</v>
      </c>
      <c r="AD1253" s="41">
        <f>Table1[[#This Row],[Holiday Hours7]]*Table1[[#This Row],[Holiday Hourly Wage]]</f>
        <v>0</v>
      </c>
      <c r="AE1253" s="41">
        <f>SUM(Table1[[#This Row],[Regular10]:[Holiday12]])</f>
        <v>0</v>
      </c>
      <c r="AF1253" s="41">
        <f>Table1[[#This Row],[Regular Hours3]]*Table1[[#This Row],[Regular Wage Cap]]</f>
        <v>0</v>
      </c>
      <c r="AG1253" s="41">
        <f>Table1[[#This Row],[OvertimeHours5]]*Table1[[#This Row],[Overtime Wage Cap]]</f>
        <v>0</v>
      </c>
      <c r="AH1253" s="41">
        <f>Table1[[#This Row],[Holiday Hours7]]*Table1[[#This Row],[Holiday Wage Cap]]</f>
        <v>0</v>
      </c>
      <c r="AI1253" s="41">
        <f>SUM(Table1[[#This Row],[Regular]:[Holiday]])</f>
        <v>0</v>
      </c>
      <c r="AJ1253" s="41">
        <f>IF(Table1[[#This Row],[Total]]=0,0,Table1[[#This Row],[Total2]]-Table1[[#This Row],[Total]])</f>
        <v>0</v>
      </c>
      <c r="AK1253" s="41">
        <f>Table1[[#This Row],[Difference]]*Table1[[#This Row],[DDS Funding Percent]]</f>
        <v>0</v>
      </c>
      <c r="AL1253" s="41">
        <f>IF(Table1[[#This Row],[Regular Hourly Wage]]&lt;&gt;0,Table1[[#This Row],[Regular Wage Cap]]-Table1[[#This Row],[Regular Hourly Wage]],0)</f>
        <v>0</v>
      </c>
      <c r="AM1253" s="38"/>
      <c r="AN1253" s="41">
        <f>Table1[[#This Row],[Wage Difference]]*Table1[[#This Row],[Post Wage Increase Time Off Accruals (Hours)]]</f>
        <v>0</v>
      </c>
      <c r="AO1253" s="41">
        <f>Table1[[#This Row],[Min Wage Time Off Accrual Expense]]*Table1[[#This Row],[DDS Funding Percent]]</f>
        <v>0</v>
      </c>
      <c r="AP1253" s="1"/>
      <c r="AQ1253" s="18"/>
    </row>
    <row r="1254" spans="3:43" x14ac:dyDescent="0.25">
      <c r="C1254" s="58"/>
      <c r="D1254" s="57"/>
      <c r="K1254" s="41">
        <f>SUM(Table1[[#This Row],[Regular Wages]],Table1[[#This Row],[OvertimeWages]],Table1[[#This Row],[Holiday Wages]],Table1[[#This Row],[Incentive Payments]])</f>
        <v>0</v>
      </c>
      <c r="L1254" s="38"/>
      <c r="M1254" s="38"/>
      <c r="N1254" s="38"/>
      <c r="O1254" s="38"/>
      <c r="P1254" s="38"/>
      <c r="Q1254" s="38"/>
      <c r="R1254" s="38"/>
      <c r="S1254" s="41">
        <f>SUM(Table1[[#This Row],[Regular Wages2]],Table1[[#This Row],[OvertimeWages4]],Table1[[#This Row],[Holiday Wages6]],Table1[[#This Row],[Incentive Payments8]])</f>
        <v>0</v>
      </c>
      <c r="T1254" s="41">
        <f>SUM(Table1[[#This Row],[Total Pre Min Wage Wages]],Table1[[#This Row],[Total After Min Wage Wages]])</f>
        <v>0</v>
      </c>
      <c r="U1254" s="41">
        <f>IFERROR(IF(OR(Table1[[#This Row],[Regular Hours]]=0,Table1[[#This Row],[Regular Hours]]=""),VLOOKUP(Table1[[#This Row],[Position Title]],startingWages!$A$2:$D$200,2, FALSE),Table1[[#This Row],[Regular Wages]]/Table1[[#This Row],[Regular Hours]]),0)</f>
        <v>0</v>
      </c>
      <c r="V1254" s="41">
        <f>IF(OR(Table1[[#This Row],[OvertimeHours]]="",Table1[[#This Row],[OvertimeHours]]=0),Table1[[#This Row],[Regular Hourly Wage]]*1.5,Table1[[#This Row],[OvertimeWages]]/Table1[[#This Row],[OvertimeHours]])</f>
        <v>0</v>
      </c>
      <c r="W1254" s="41">
        <f>IF(OR(Table1[[#This Row],[Holiday Hours]]="",Table1[[#This Row],[Holiday Hours]]=0),Table1[[#This Row],[Regular Hourly Wage]],Table1[[#This Row],[Holiday Wages]]/Table1[[#This Row],[Holiday Hours]])</f>
        <v>0</v>
      </c>
      <c r="X1254" s="41" t="str">
        <f>IF(Table1[[#This Row],[Regular Hourly Wage]]&lt;14.05,"$14.75",IF(Table1[[#This Row],[Regular Hourly Wage]]&lt;30,"5%","None"))</f>
        <v>$14.75</v>
      </c>
      <c r="Y1254" s="41">
        <f>IF(Table1[[#This Row],[Wage Category]]="5%",Table1[[#This Row],[Regular Hourly Wage]]*1.05,IF(Table1[[#This Row],[Wage Category]]="$14.75",14.75,Table1[[#This Row],[Regular Hourly Wage]]))</f>
        <v>14.75</v>
      </c>
      <c r="Z1254" s="41">
        <f>(1+IF(Table1[[#This Row],[Regular Hourly Wage]]=0,0.5,(Table1[[#This Row],[Overtime Hourly Wage]]-Table1[[#This Row],[Regular Hourly Wage]])/Table1[[#This Row],[Regular Hourly Wage]]))*Table1[[#This Row],[Regular Wage Cap]]</f>
        <v>22.125</v>
      </c>
      <c r="AA1254" s="41">
        <f>(1+IF(Table1[[#This Row],[Regular Hourly Wage]]=0,0,(Table1[[#This Row],[Holiday Hourly Wage]]-Table1[[#This Row],[Regular Hourly Wage]])/Table1[[#This Row],[Regular Hourly Wage]]))*Table1[[#This Row],[Regular Wage Cap]]</f>
        <v>14.75</v>
      </c>
      <c r="AB1254" s="41">
        <f>Table1[[#This Row],[Regular Hours3]]*Table1[[#This Row],[Regular Hourly Wage]]</f>
        <v>0</v>
      </c>
      <c r="AC1254" s="41">
        <f>Table1[[#This Row],[OvertimeHours5]]*Table1[[#This Row],[Overtime Hourly Wage]]</f>
        <v>0</v>
      </c>
      <c r="AD1254" s="41">
        <f>Table1[[#This Row],[Holiday Hours7]]*Table1[[#This Row],[Holiday Hourly Wage]]</f>
        <v>0</v>
      </c>
      <c r="AE1254" s="41">
        <f>SUM(Table1[[#This Row],[Regular10]:[Holiday12]])</f>
        <v>0</v>
      </c>
      <c r="AF1254" s="41">
        <f>Table1[[#This Row],[Regular Hours3]]*Table1[[#This Row],[Regular Wage Cap]]</f>
        <v>0</v>
      </c>
      <c r="AG1254" s="41">
        <f>Table1[[#This Row],[OvertimeHours5]]*Table1[[#This Row],[Overtime Wage Cap]]</f>
        <v>0</v>
      </c>
      <c r="AH1254" s="41">
        <f>Table1[[#This Row],[Holiday Hours7]]*Table1[[#This Row],[Holiday Wage Cap]]</f>
        <v>0</v>
      </c>
      <c r="AI1254" s="41">
        <f>SUM(Table1[[#This Row],[Regular]:[Holiday]])</f>
        <v>0</v>
      </c>
      <c r="AJ1254" s="41">
        <f>IF(Table1[[#This Row],[Total]]=0,0,Table1[[#This Row],[Total2]]-Table1[[#This Row],[Total]])</f>
        <v>0</v>
      </c>
      <c r="AK1254" s="41">
        <f>Table1[[#This Row],[Difference]]*Table1[[#This Row],[DDS Funding Percent]]</f>
        <v>0</v>
      </c>
      <c r="AL1254" s="41">
        <f>IF(Table1[[#This Row],[Regular Hourly Wage]]&lt;&gt;0,Table1[[#This Row],[Regular Wage Cap]]-Table1[[#This Row],[Regular Hourly Wage]],0)</f>
        <v>0</v>
      </c>
      <c r="AM1254" s="38"/>
      <c r="AN1254" s="41">
        <f>Table1[[#This Row],[Wage Difference]]*Table1[[#This Row],[Post Wage Increase Time Off Accruals (Hours)]]</f>
        <v>0</v>
      </c>
      <c r="AO1254" s="41">
        <f>Table1[[#This Row],[Min Wage Time Off Accrual Expense]]*Table1[[#This Row],[DDS Funding Percent]]</f>
        <v>0</v>
      </c>
      <c r="AP1254" s="1"/>
      <c r="AQ1254" s="18"/>
    </row>
    <row r="1255" spans="3:43" x14ac:dyDescent="0.25">
      <c r="C1255" s="58"/>
      <c r="D1255" s="57"/>
      <c r="K1255" s="41">
        <f>SUM(Table1[[#This Row],[Regular Wages]],Table1[[#This Row],[OvertimeWages]],Table1[[#This Row],[Holiday Wages]],Table1[[#This Row],[Incentive Payments]])</f>
        <v>0</v>
      </c>
      <c r="L1255" s="38"/>
      <c r="M1255" s="38"/>
      <c r="N1255" s="38"/>
      <c r="O1255" s="38"/>
      <c r="P1255" s="38"/>
      <c r="Q1255" s="38"/>
      <c r="R1255" s="38"/>
      <c r="S1255" s="41">
        <f>SUM(Table1[[#This Row],[Regular Wages2]],Table1[[#This Row],[OvertimeWages4]],Table1[[#This Row],[Holiday Wages6]],Table1[[#This Row],[Incentive Payments8]])</f>
        <v>0</v>
      </c>
      <c r="T1255" s="41">
        <f>SUM(Table1[[#This Row],[Total Pre Min Wage Wages]],Table1[[#This Row],[Total After Min Wage Wages]])</f>
        <v>0</v>
      </c>
      <c r="U1255" s="41">
        <f>IFERROR(IF(OR(Table1[[#This Row],[Regular Hours]]=0,Table1[[#This Row],[Regular Hours]]=""),VLOOKUP(Table1[[#This Row],[Position Title]],startingWages!$A$2:$D$200,2, FALSE),Table1[[#This Row],[Regular Wages]]/Table1[[#This Row],[Regular Hours]]),0)</f>
        <v>0</v>
      </c>
      <c r="V1255" s="41">
        <f>IF(OR(Table1[[#This Row],[OvertimeHours]]="",Table1[[#This Row],[OvertimeHours]]=0),Table1[[#This Row],[Regular Hourly Wage]]*1.5,Table1[[#This Row],[OvertimeWages]]/Table1[[#This Row],[OvertimeHours]])</f>
        <v>0</v>
      </c>
      <c r="W1255" s="41">
        <f>IF(OR(Table1[[#This Row],[Holiday Hours]]="",Table1[[#This Row],[Holiday Hours]]=0),Table1[[#This Row],[Regular Hourly Wage]],Table1[[#This Row],[Holiday Wages]]/Table1[[#This Row],[Holiday Hours]])</f>
        <v>0</v>
      </c>
      <c r="X1255" s="41" t="str">
        <f>IF(Table1[[#This Row],[Regular Hourly Wage]]&lt;14.05,"$14.75",IF(Table1[[#This Row],[Regular Hourly Wage]]&lt;30,"5%","None"))</f>
        <v>$14.75</v>
      </c>
      <c r="Y1255" s="41">
        <f>IF(Table1[[#This Row],[Wage Category]]="5%",Table1[[#This Row],[Regular Hourly Wage]]*1.05,IF(Table1[[#This Row],[Wage Category]]="$14.75",14.75,Table1[[#This Row],[Regular Hourly Wage]]))</f>
        <v>14.75</v>
      </c>
      <c r="Z1255" s="41">
        <f>(1+IF(Table1[[#This Row],[Regular Hourly Wage]]=0,0.5,(Table1[[#This Row],[Overtime Hourly Wage]]-Table1[[#This Row],[Regular Hourly Wage]])/Table1[[#This Row],[Regular Hourly Wage]]))*Table1[[#This Row],[Regular Wage Cap]]</f>
        <v>22.125</v>
      </c>
      <c r="AA1255" s="41">
        <f>(1+IF(Table1[[#This Row],[Regular Hourly Wage]]=0,0,(Table1[[#This Row],[Holiday Hourly Wage]]-Table1[[#This Row],[Regular Hourly Wage]])/Table1[[#This Row],[Regular Hourly Wage]]))*Table1[[#This Row],[Regular Wage Cap]]</f>
        <v>14.75</v>
      </c>
      <c r="AB1255" s="41">
        <f>Table1[[#This Row],[Regular Hours3]]*Table1[[#This Row],[Regular Hourly Wage]]</f>
        <v>0</v>
      </c>
      <c r="AC1255" s="41">
        <f>Table1[[#This Row],[OvertimeHours5]]*Table1[[#This Row],[Overtime Hourly Wage]]</f>
        <v>0</v>
      </c>
      <c r="AD1255" s="41">
        <f>Table1[[#This Row],[Holiday Hours7]]*Table1[[#This Row],[Holiday Hourly Wage]]</f>
        <v>0</v>
      </c>
      <c r="AE1255" s="41">
        <f>SUM(Table1[[#This Row],[Regular10]:[Holiday12]])</f>
        <v>0</v>
      </c>
      <c r="AF1255" s="41">
        <f>Table1[[#This Row],[Regular Hours3]]*Table1[[#This Row],[Regular Wage Cap]]</f>
        <v>0</v>
      </c>
      <c r="AG1255" s="41">
        <f>Table1[[#This Row],[OvertimeHours5]]*Table1[[#This Row],[Overtime Wage Cap]]</f>
        <v>0</v>
      </c>
      <c r="AH1255" s="41">
        <f>Table1[[#This Row],[Holiday Hours7]]*Table1[[#This Row],[Holiday Wage Cap]]</f>
        <v>0</v>
      </c>
      <c r="AI1255" s="41">
        <f>SUM(Table1[[#This Row],[Regular]:[Holiday]])</f>
        <v>0</v>
      </c>
      <c r="AJ1255" s="41">
        <f>IF(Table1[[#This Row],[Total]]=0,0,Table1[[#This Row],[Total2]]-Table1[[#This Row],[Total]])</f>
        <v>0</v>
      </c>
      <c r="AK1255" s="41">
        <f>Table1[[#This Row],[Difference]]*Table1[[#This Row],[DDS Funding Percent]]</f>
        <v>0</v>
      </c>
      <c r="AL1255" s="41">
        <f>IF(Table1[[#This Row],[Regular Hourly Wage]]&lt;&gt;0,Table1[[#This Row],[Regular Wage Cap]]-Table1[[#This Row],[Regular Hourly Wage]],0)</f>
        <v>0</v>
      </c>
      <c r="AM1255" s="38"/>
      <c r="AN1255" s="41">
        <f>Table1[[#This Row],[Wage Difference]]*Table1[[#This Row],[Post Wage Increase Time Off Accruals (Hours)]]</f>
        <v>0</v>
      </c>
      <c r="AO1255" s="41">
        <f>Table1[[#This Row],[Min Wage Time Off Accrual Expense]]*Table1[[#This Row],[DDS Funding Percent]]</f>
        <v>0</v>
      </c>
      <c r="AP1255" s="1"/>
      <c r="AQ1255" s="18"/>
    </row>
    <row r="1256" spans="3:43" x14ac:dyDescent="0.25">
      <c r="C1256" s="58"/>
      <c r="D1256" s="57"/>
      <c r="K1256" s="41">
        <f>SUM(Table1[[#This Row],[Regular Wages]],Table1[[#This Row],[OvertimeWages]],Table1[[#This Row],[Holiday Wages]],Table1[[#This Row],[Incentive Payments]])</f>
        <v>0</v>
      </c>
      <c r="L1256" s="38"/>
      <c r="M1256" s="38"/>
      <c r="N1256" s="38"/>
      <c r="O1256" s="38"/>
      <c r="P1256" s="38"/>
      <c r="Q1256" s="38"/>
      <c r="R1256" s="38"/>
      <c r="S1256" s="41">
        <f>SUM(Table1[[#This Row],[Regular Wages2]],Table1[[#This Row],[OvertimeWages4]],Table1[[#This Row],[Holiday Wages6]],Table1[[#This Row],[Incentive Payments8]])</f>
        <v>0</v>
      </c>
      <c r="T1256" s="41">
        <f>SUM(Table1[[#This Row],[Total Pre Min Wage Wages]],Table1[[#This Row],[Total After Min Wage Wages]])</f>
        <v>0</v>
      </c>
      <c r="U1256" s="41">
        <f>IFERROR(IF(OR(Table1[[#This Row],[Regular Hours]]=0,Table1[[#This Row],[Regular Hours]]=""),VLOOKUP(Table1[[#This Row],[Position Title]],startingWages!$A$2:$D$200,2, FALSE),Table1[[#This Row],[Regular Wages]]/Table1[[#This Row],[Regular Hours]]),0)</f>
        <v>0</v>
      </c>
      <c r="V1256" s="41">
        <f>IF(OR(Table1[[#This Row],[OvertimeHours]]="",Table1[[#This Row],[OvertimeHours]]=0),Table1[[#This Row],[Regular Hourly Wage]]*1.5,Table1[[#This Row],[OvertimeWages]]/Table1[[#This Row],[OvertimeHours]])</f>
        <v>0</v>
      </c>
      <c r="W1256" s="41">
        <f>IF(OR(Table1[[#This Row],[Holiday Hours]]="",Table1[[#This Row],[Holiday Hours]]=0),Table1[[#This Row],[Regular Hourly Wage]],Table1[[#This Row],[Holiday Wages]]/Table1[[#This Row],[Holiday Hours]])</f>
        <v>0</v>
      </c>
      <c r="X1256" s="41" t="str">
        <f>IF(Table1[[#This Row],[Regular Hourly Wage]]&lt;14.05,"$14.75",IF(Table1[[#This Row],[Regular Hourly Wage]]&lt;30,"5%","None"))</f>
        <v>$14.75</v>
      </c>
      <c r="Y1256" s="41">
        <f>IF(Table1[[#This Row],[Wage Category]]="5%",Table1[[#This Row],[Regular Hourly Wage]]*1.05,IF(Table1[[#This Row],[Wage Category]]="$14.75",14.75,Table1[[#This Row],[Regular Hourly Wage]]))</f>
        <v>14.75</v>
      </c>
      <c r="Z1256" s="41">
        <f>(1+IF(Table1[[#This Row],[Regular Hourly Wage]]=0,0.5,(Table1[[#This Row],[Overtime Hourly Wage]]-Table1[[#This Row],[Regular Hourly Wage]])/Table1[[#This Row],[Regular Hourly Wage]]))*Table1[[#This Row],[Regular Wage Cap]]</f>
        <v>22.125</v>
      </c>
      <c r="AA1256" s="41">
        <f>(1+IF(Table1[[#This Row],[Regular Hourly Wage]]=0,0,(Table1[[#This Row],[Holiday Hourly Wage]]-Table1[[#This Row],[Regular Hourly Wage]])/Table1[[#This Row],[Regular Hourly Wage]]))*Table1[[#This Row],[Regular Wage Cap]]</f>
        <v>14.75</v>
      </c>
      <c r="AB1256" s="41">
        <f>Table1[[#This Row],[Regular Hours3]]*Table1[[#This Row],[Regular Hourly Wage]]</f>
        <v>0</v>
      </c>
      <c r="AC1256" s="41">
        <f>Table1[[#This Row],[OvertimeHours5]]*Table1[[#This Row],[Overtime Hourly Wage]]</f>
        <v>0</v>
      </c>
      <c r="AD1256" s="41">
        <f>Table1[[#This Row],[Holiday Hours7]]*Table1[[#This Row],[Holiday Hourly Wage]]</f>
        <v>0</v>
      </c>
      <c r="AE1256" s="41">
        <f>SUM(Table1[[#This Row],[Regular10]:[Holiday12]])</f>
        <v>0</v>
      </c>
      <c r="AF1256" s="41">
        <f>Table1[[#This Row],[Regular Hours3]]*Table1[[#This Row],[Regular Wage Cap]]</f>
        <v>0</v>
      </c>
      <c r="AG1256" s="41">
        <f>Table1[[#This Row],[OvertimeHours5]]*Table1[[#This Row],[Overtime Wage Cap]]</f>
        <v>0</v>
      </c>
      <c r="AH1256" s="41">
        <f>Table1[[#This Row],[Holiday Hours7]]*Table1[[#This Row],[Holiday Wage Cap]]</f>
        <v>0</v>
      </c>
      <c r="AI1256" s="41">
        <f>SUM(Table1[[#This Row],[Regular]:[Holiday]])</f>
        <v>0</v>
      </c>
      <c r="AJ1256" s="41">
        <f>IF(Table1[[#This Row],[Total]]=0,0,Table1[[#This Row],[Total2]]-Table1[[#This Row],[Total]])</f>
        <v>0</v>
      </c>
      <c r="AK1256" s="41">
        <f>Table1[[#This Row],[Difference]]*Table1[[#This Row],[DDS Funding Percent]]</f>
        <v>0</v>
      </c>
      <c r="AL1256" s="41">
        <f>IF(Table1[[#This Row],[Regular Hourly Wage]]&lt;&gt;0,Table1[[#This Row],[Regular Wage Cap]]-Table1[[#This Row],[Regular Hourly Wage]],0)</f>
        <v>0</v>
      </c>
      <c r="AM1256" s="38"/>
      <c r="AN1256" s="41">
        <f>Table1[[#This Row],[Wage Difference]]*Table1[[#This Row],[Post Wage Increase Time Off Accruals (Hours)]]</f>
        <v>0</v>
      </c>
      <c r="AO1256" s="41">
        <f>Table1[[#This Row],[Min Wage Time Off Accrual Expense]]*Table1[[#This Row],[DDS Funding Percent]]</f>
        <v>0</v>
      </c>
      <c r="AP1256" s="1"/>
      <c r="AQ1256" s="18"/>
    </row>
    <row r="1257" spans="3:43" x14ac:dyDescent="0.25">
      <c r="C1257" s="58"/>
      <c r="D1257" s="57"/>
      <c r="K1257" s="41">
        <f>SUM(Table1[[#This Row],[Regular Wages]],Table1[[#This Row],[OvertimeWages]],Table1[[#This Row],[Holiday Wages]],Table1[[#This Row],[Incentive Payments]])</f>
        <v>0</v>
      </c>
      <c r="L1257" s="38"/>
      <c r="M1257" s="38"/>
      <c r="N1257" s="38"/>
      <c r="O1257" s="38"/>
      <c r="P1257" s="38"/>
      <c r="Q1257" s="38"/>
      <c r="R1257" s="38"/>
      <c r="S1257" s="41">
        <f>SUM(Table1[[#This Row],[Regular Wages2]],Table1[[#This Row],[OvertimeWages4]],Table1[[#This Row],[Holiday Wages6]],Table1[[#This Row],[Incentive Payments8]])</f>
        <v>0</v>
      </c>
      <c r="T1257" s="41">
        <f>SUM(Table1[[#This Row],[Total Pre Min Wage Wages]],Table1[[#This Row],[Total After Min Wage Wages]])</f>
        <v>0</v>
      </c>
      <c r="U1257" s="41">
        <f>IFERROR(IF(OR(Table1[[#This Row],[Regular Hours]]=0,Table1[[#This Row],[Regular Hours]]=""),VLOOKUP(Table1[[#This Row],[Position Title]],startingWages!$A$2:$D$200,2, FALSE),Table1[[#This Row],[Regular Wages]]/Table1[[#This Row],[Regular Hours]]),0)</f>
        <v>0</v>
      </c>
      <c r="V1257" s="41">
        <f>IF(OR(Table1[[#This Row],[OvertimeHours]]="",Table1[[#This Row],[OvertimeHours]]=0),Table1[[#This Row],[Regular Hourly Wage]]*1.5,Table1[[#This Row],[OvertimeWages]]/Table1[[#This Row],[OvertimeHours]])</f>
        <v>0</v>
      </c>
      <c r="W1257" s="41">
        <f>IF(OR(Table1[[#This Row],[Holiday Hours]]="",Table1[[#This Row],[Holiday Hours]]=0),Table1[[#This Row],[Regular Hourly Wage]],Table1[[#This Row],[Holiday Wages]]/Table1[[#This Row],[Holiday Hours]])</f>
        <v>0</v>
      </c>
      <c r="X1257" s="41" t="str">
        <f>IF(Table1[[#This Row],[Regular Hourly Wage]]&lt;14.05,"$14.75",IF(Table1[[#This Row],[Regular Hourly Wage]]&lt;30,"5%","None"))</f>
        <v>$14.75</v>
      </c>
      <c r="Y1257" s="41">
        <f>IF(Table1[[#This Row],[Wage Category]]="5%",Table1[[#This Row],[Regular Hourly Wage]]*1.05,IF(Table1[[#This Row],[Wage Category]]="$14.75",14.75,Table1[[#This Row],[Regular Hourly Wage]]))</f>
        <v>14.75</v>
      </c>
      <c r="Z1257" s="41">
        <f>(1+IF(Table1[[#This Row],[Regular Hourly Wage]]=0,0.5,(Table1[[#This Row],[Overtime Hourly Wage]]-Table1[[#This Row],[Regular Hourly Wage]])/Table1[[#This Row],[Regular Hourly Wage]]))*Table1[[#This Row],[Regular Wage Cap]]</f>
        <v>22.125</v>
      </c>
      <c r="AA1257" s="41">
        <f>(1+IF(Table1[[#This Row],[Regular Hourly Wage]]=0,0,(Table1[[#This Row],[Holiday Hourly Wage]]-Table1[[#This Row],[Regular Hourly Wage]])/Table1[[#This Row],[Regular Hourly Wage]]))*Table1[[#This Row],[Regular Wage Cap]]</f>
        <v>14.75</v>
      </c>
      <c r="AB1257" s="41">
        <f>Table1[[#This Row],[Regular Hours3]]*Table1[[#This Row],[Regular Hourly Wage]]</f>
        <v>0</v>
      </c>
      <c r="AC1257" s="41">
        <f>Table1[[#This Row],[OvertimeHours5]]*Table1[[#This Row],[Overtime Hourly Wage]]</f>
        <v>0</v>
      </c>
      <c r="AD1257" s="41">
        <f>Table1[[#This Row],[Holiday Hours7]]*Table1[[#This Row],[Holiday Hourly Wage]]</f>
        <v>0</v>
      </c>
      <c r="AE1257" s="41">
        <f>SUM(Table1[[#This Row],[Regular10]:[Holiday12]])</f>
        <v>0</v>
      </c>
      <c r="AF1257" s="41">
        <f>Table1[[#This Row],[Regular Hours3]]*Table1[[#This Row],[Regular Wage Cap]]</f>
        <v>0</v>
      </c>
      <c r="AG1257" s="41">
        <f>Table1[[#This Row],[OvertimeHours5]]*Table1[[#This Row],[Overtime Wage Cap]]</f>
        <v>0</v>
      </c>
      <c r="AH1257" s="41">
        <f>Table1[[#This Row],[Holiday Hours7]]*Table1[[#This Row],[Holiday Wage Cap]]</f>
        <v>0</v>
      </c>
      <c r="AI1257" s="41">
        <f>SUM(Table1[[#This Row],[Regular]:[Holiday]])</f>
        <v>0</v>
      </c>
      <c r="AJ1257" s="41">
        <f>IF(Table1[[#This Row],[Total]]=0,0,Table1[[#This Row],[Total2]]-Table1[[#This Row],[Total]])</f>
        <v>0</v>
      </c>
      <c r="AK1257" s="41">
        <f>Table1[[#This Row],[Difference]]*Table1[[#This Row],[DDS Funding Percent]]</f>
        <v>0</v>
      </c>
      <c r="AL1257" s="41">
        <f>IF(Table1[[#This Row],[Regular Hourly Wage]]&lt;&gt;0,Table1[[#This Row],[Regular Wage Cap]]-Table1[[#This Row],[Regular Hourly Wage]],0)</f>
        <v>0</v>
      </c>
      <c r="AM1257" s="38"/>
      <c r="AN1257" s="41">
        <f>Table1[[#This Row],[Wage Difference]]*Table1[[#This Row],[Post Wage Increase Time Off Accruals (Hours)]]</f>
        <v>0</v>
      </c>
      <c r="AO1257" s="41">
        <f>Table1[[#This Row],[Min Wage Time Off Accrual Expense]]*Table1[[#This Row],[DDS Funding Percent]]</f>
        <v>0</v>
      </c>
      <c r="AP1257" s="1"/>
      <c r="AQ1257" s="18"/>
    </row>
    <row r="1258" spans="3:43" x14ac:dyDescent="0.25">
      <c r="C1258" s="58"/>
      <c r="D1258" s="57"/>
      <c r="K1258" s="41">
        <f>SUM(Table1[[#This Row],[Regular Wages]],Table1[[#This Row],[OvertimeWages]],Table1[[#This Row],[Holiday Wages]],Table1[[#This Row],[Incentive Payments]])</f>
        <v>0</v>
      </c>
      <c r="L1258" s="38"/>
      <c r="M1258" s="38"/>
      <c r="N1258" s="38"/>
      <c r="O1258" s="38"/>
      <c r="P1258" s="38"/>
      <c r="Q1258" s="38"/>
      <c r="R1258" s="38"/>
      <c r="S1258" s="41">
        <f>SUM(Table1[[#This Row],[Regular Wages2]],Table1[[#This Row],[OvertimeWages4]],Table1[[#This Row],[Holiday Wages6]],Table1[[#This Row],[Incentive Payments8]])</f>
        <v>0</v>
      </c>
      <c r="T1258" s="41">
        <f>SUM(Table1[[#This Row],[Total Pre Min Wage Wages]],Table1[[#This Row],[Total After Min Wage Wages]])</f>
        <v>0</v>
      </c>
      <c r="U1258" s="41">
        <f>IFERROR(IF(OR(Table1[[#This Row],[Regular Hours]]=0,Table1[[#This Row],[Regular Hours]]=""),VLOOKUP(Table1[[#This Row],[Position Title]],startingWages!$A$2:$D$200,2, FALSE),Table1[[#This Row],[Regular Wages]]/Table1[[#This Row],[Regular Hours]]),0)</f>
        <v>0</v>
      </c>
      <c r="V1258" s="41">
        <f>IF(OR(Table1[[#This Row],[OvertimeHours]]="",Table1[[#This Row],[OvertimeHours]]=0),Table1[[#This Row],[Regular Hourly Wage]]*1.5,Table1[[#This Row],[OvertimeWages]]/Table1[[#This Row],[OvertimeHours]])</f>
        <v>0</v>
      </c>
      <c r="W1258" s="41">
        <f>IF(OR(Table1[[#This Row],[Holiday Hours]]="",Table1[[#This Row],[Holiday Hours]]=0),Table1[[#This Row],[Regular Hourly Wage]],Table1[[#This Row],[Holiday Wages]]/Table1[[#This Row],[Holiday Hours]])</f>
        <v>0</v>
      </c>
      <c r="X1258" s="41" t="str">
        <f>IF(Table1[[#This Row],[Regular Hourly Wage]]&lt;14.05,"$14.75",IF(Table1[[#This Row],[Regular Hourly Wage]]&lt;30,"5%","None"))</f>
        <v>$14.75</v>
      </c>
      <c r="Y1258" s="41">
        <f>IF(Table1[[#This Row],[Wage Category]]="5%",Table1[[#This Row],[Regular Hourly Wage]]*1.05,IF(Table1[[#This Row],[Wage Category]]="$14.75",14.75,Table1[[#This Row],[Regular Hourly Wage]]))</f>
        <v>14.75</v>
      </c>
      <c r="Z1258" s="41">
        <f>(1+IF(Table1[[#This Row],[Regular Hourly Wage]]=0,0.5,(Table1[[#This Row],[Overtime Hourly Wage]]-Table1[[#This Row],[Regular Hourly Wage]])/Table1[[#This Row],[Regular Hourly Wage]]))*Table1[[#This Row],[Regular Wage Cap]]</f>
        <v>22.125</v>
      </c>
      <c r="AA1258" s="41">
        <f>(1+IF(Table1[[#This Row],[Regular Hourly Wage]]=0,0,(Table1[[#This Row],[Holiday Hourly Wage]]-Table1[[#This Row],[Regular Hourly Wage]])/Table1[[#This Row],[Regular Hourly Wage]]))*Table1[[#This Row],[Regular Wage Cap]]</f>
        <v>14.75</v>
      </c>
      <c r="AB1258" s="41">
        <f>Table1[[#This Row],[Regular Hours3]]*Table1[[#This Row],[Regular Hourly Wage]]</f>
        <v>0</v>
      </c>
      <c r="AC1258" s="41">
        <f>Table1[[#This Row],[OvertimeHours5]]*Table1[[#This Row],[Overtime Hourly Wage]]</f>
        <v>0</v>
      </c>
      <c r="AD1258" s="41">
        <f>Table1[[#This Row],[Holiday Hours7]]*Table1[[#This Row],[Holiday Hourly Wage]]</f>
        <v>0</v>
      </c>
      <c r="AE1258" s="41">
        <f>SUM(Table1[[#This Row],[Regular10]:[Holiday12]])</f>
        <v>0</v>
      </c>
      <c r="AF1258" s="41">
        <f>Table1[[#This Row],[Regular Hours3]]*Table1[[#This Row],[Regular Wage Cap]]</f>
        <v>0</v>
      </c>
      <c r="AG1258" s="41">
        <f>Table1[[#This Row],[OvertimeHours5]]*Table1[[#This Row],[Overtime Wage Cap]]</f>
        <v>0</v>
      </c>
      <c r="AH1258" s="41">
        <f>Table1[[#This Row],[Holiday Hours7]]*Table1[[#This Row],[Holiday Wage Cap]]</f>
        <v>0</v>
      </c>
      <c r="AI1258" s="41">
        <f>SUM(Table1[[#This Row],[Regular]:[Holiday]])</f>
        <v>0</v>
      </c>
      <c r="AJ1258" s="41">
        <f>IF(Table1[[#This Row],[Total]]=0,0,Table1[[#This Row],[Total2]]-Table1[[#This Row],[Total]])</f>
        <v>0</v>
      </c>
      <c r="AK1258" s="41">
        <f>Table1[[#This Row],[Difference]]*Table1[[#This Row],[DDS Funding Percent]]</f>
        <v>0</v>
      </c>
      <c r="AL1258" s="41">
        <f>IF(Table1[[#This Row],[Regular Hourly Wage]]&lt;&gt;0,Table1[[#This Row],[Regular Wage Cap]]-Table1[[#This Row],[Regular Hourly Wage]],0)</f>
        <v>0</v>
      </c>
      <c r="AM1258" s="38"/>
      <c r="AN1258" s="41">
        <f>Table1[[#This Row],[Wage Difference]]*Table1[[#This Row],[Post Wage Increase Time Off Accruals (Hours)]]</f>
        <v>0</v>
      </c>
      <c r="AO1258" s="41">
        <f>Table1[[#This Row],[Min Wage Time Off Accrual Expense]]*Table1[[#This Row],[DDS Funding Percent]]</f>
        <v>0</v>
      </c>
      <c r="AP1258" s="1"/>
      <c r="AQ1258" s="18"/>
    </row>
    <row r="1259" spans="3:43" x14ac:dyDescent="0.25">
      <c r="C1259" s="58"/>
      <c r="D1259" s="57"/>
      <c r="K1259" s="41">
        <f>SUM(Table1[[#This Row],[Regular Wages]],Table1[[#This Row],[OvertimeWages]],Table1[[#This Row],[Holiday Wages]],Table1[[#This Row],[Incentive Payments]])</f>
        <v>0</v>
      </c>
      <c r="L1259" s="38"/>
      <c r="M1259" s="38"/>
      <c r="N1259" s="38"/>
      <c r="O1259" s="38"/>
      <c r="P1259" s="38"/>
      <c r="Q1259" s="38"/>
      <c r="R1259" s="38"/>
      <c r="S1259" s="41">
        <f>SUM(Table1[[#This Row],[Regular Wages2]],Table1[[#This Row],[OvertimeWages4]],Table1[[#This Row],[Holiday Wages6]],Table1[[#This Row],[Incentive Payments8]])</f>
        <v>0</v>
      </c>
      <c r="T1259" s="41">
        <f>SUM(Table1[[#This Row],[Total Pre Min Wage Wages]],Table1[[#This Row],[Total After Min Wage Wages]])</f>
        <v>0</v>
      </c>
      <c r="U1259" s="41">
        <f>IFERROR(IF(OR(Table1[[#This Row],[Regular Hours]]=0,Table1[[#This Row],[Regular Hours]]=""),VLOOKUP(Table1[[#This Row],[Position Title]],startingWages!$A$2:$D$200,2, FALSE),Table1[[#This Row],[Regular Wages]]/Table1[[#This Row],[Regular Hours]]),0)</f>
        <v>0</v>
      </c>
      <c r="V1259" s="41">
        <f>IF(OR(Table1[[#This Row],[OvertimeHours]]="",Table1[[#This Row],[OvertimeHours]]=0),Table1[[#This Row],[Regular Hourly Wage]]*1.5,Table1[[#This Row],[OvertimeWages]]/Table1[[#This Row],[OvertimeHours]])</f>
        <v>0</v>
      </c>
      <c r="W1259" s="41">
        <f>IF(OR(Table1[[#This Row],[Holiday Hours]]="",Table1[[#This Row],[Holiday Hours]]=0),Table1[[#This Row],[Regular Hourly Wage]],Table1[[#This Row],[Holiday Wages]]/Table1[[#This Row],[Holiday Hours]])</f>
        <v>0</v>
      </c>
      <c r="X1259" s="41" t="str">
        <f>IF(Table1[[#This Row],[Regular Hourly Wage]]&lt;14.05,"$14.75",IF(Table1[[#This Row],[Regular Hourly Wage]]&lt;30,"5%","None"))</f>
        <v>$14.75</v>
      </c>
      <c r="Y1259" s="41">
        <f>IF(Table1[[#This Row],[Wage Category]]="5%",Table1[[#This Row],[Regular Hourly Wage]]*1.05,IF(Table1[[#This Row],[Wage Category]]="$14.75",14.75,Table1[[#This Row],[Regular Hourly Wage]]))</f>
        <v>14.75</v>
      </c>
      <c r="Z1259" s="41">
        <f>(1+IF(Table1[[#This Row],[Regular Hourly Wage]]=0,0.5,(Table1[[#This Row],[Overtime Hourly Wage]]-Table1[[#This Row],[Regular Hourly Wage]])/Table1[[#This Row],[Regular Hourly Wage]]))*Table1[[#This Row],[Regular Wage Cap]]</f>
        <v>22.125</v>
      </c>
      <c r="AA1259" s="41">
        <f>(1+IF(Table1[[#This Row],[Regular Hourly Wage]]=0,0,(Table1[[#This Row],[Holiday Hourly Wage]]-Table1[[#This Row],[Regular Hourly Wage]])/Table1[[#This Row],[Regular Hourly Wage]]))*Table1[[#This Row],[Regular Wage Cap]]</f>
        <v>14.75</v>
      </c>
      <c r="AB1259" s="41">
        <f>Table1[[#This Row],[Regular Hours3]]*Table1[[#This Row],[Regular Hourly Wage]]</f>
        <v>0</v>
      </c>
      <c r="AC1259" s="41">
        <f>Table1[[#This Row],[OvertimeHours5]]*Table1[[#This Row],[Overtime Hourly Wage]]</f>
        <v>0</v>
      </c>
      <c r="AD1259" s="41">
        <f>Table1[[#This Row],[Holiday Hours7]]*Table1[[#This Row],[Holiday Hourly Wage]]</f>
        <v>0</v>
      </c>
      <c r="AE1259" s="41">
        <f>SUM(Table1[[#This Row],[Regular10]:[Holiday12]])</f>
        <v>0</v>
      </c>
      <c r="AF1259" s="41">
        <f>Table1[[#This Row],[Regular Hours3]]*Table1[[#This Row],[Regular Wage Cap]]</f>
        <v>0</v>
      </c>
      <c r="AG1259" s="41">
        <f>Table1[[#This Row],[OvertimeHours5]]*Table1[[#This Row],[Overtime Wage Cap]]</f>
        <v>0</v>
      </c>
      <c r="AH1259" s="41">
        <f>Table1[[#This Row],[Holiday Hours7]]*Table1[[#This Row],[Holiday Wage Cap]]</f>
        <v>0</v>
      </c>
      <c r="AI1259" s="41">
        <f>SUM(Table1[[#This Row],[Regular]:[Holiday]])</f>
        <v>0</v>
      </c>
      <c r="AJ1259" s="41">
        <f>IF(Table1[[#This Row],[Total]]=0,0,Table1[[#This Row],[Total2]]-Table1[[#This Row],[Total]])</f>
        <v>0</v>
      </c>
      <c r="AK1259" s="41">
        <f>Table1[[#This Row],[Difference]]*Table1[[#This Row],[DDS Funding Percent]]</f>
        <v>0</v>
      </c>
      <c r="AL1259" s="41">
        <f>IF(Table1[[#This Row],[Regular Hourly Wage]]&lt;&gt;0,Table1[[#This Row],[Regular Wage Cap]]-Table1[[#This Row],[Regular Hourly Wage]],0)</f>
        <v>0</v>
      </c>
      <c r="AM1259" s="38"/>
      <c r="AN1259" s="41">
        <f>Table1[[#This Row],[Wage Difference]]*Table1[[#This Row],[Post Wage Increase Time Off Accruals (Hours)]]</f>
        <v>0</v>
      </c>
      <c r="AO1259" s="41">
        <f>Table1[[#This Row],[Min Wage Time Off Accrual Expense]]*Table1[[#This Row],[DDS Funding Percent]]</f>
        <v>0</v>
      </c>
      <c r="AP1259" s="1"/>
      <c r="AQ1259" s="18"/>
    </row>
    <row r="1260" spans="3:43" x14ac:dyDescent="0.25">
      <c r="C1260" s="58"/>
      <c r="D1260" s="57"/>
      <c r="K1260" s="41">
        <f>SUM(Table1[[#This Row],[Regular Wages]],Table1[[#This Row],[OvertimeWages]],Table1[[#This Row],[Holiday Wages]],Table1[[#This Row],[Incentive Payments]])</f>
        <v>0</v>
      </c>
      <c r="L1260" s="38"/>
      <c r="M1260" s="38"/>
      <c r="N1260" s="38"/>
      <c r="O1260" s="38"/>
      <c r="P1260" s="38"/>
      <c r="Q1260" s="38"/>
      <c r="R1260" s="38"/>
      <c r="S1260" s="41">
        <f>SUM(Table1[[#This Row],[Regular Wages2]],Table1[[#This Row],[OvertimeWages4]],Table1[[#This Row],[Holiday Wages6]],Table1[[#This Row],[Incentive Payments8]])</f>
        <v>0</v>
      </c>
      <c r="T1260" s="41">
        <f>SUM(Table1[[#This Row],[Total Pre Min Wage Wages]],Table1[[#This Row],[Total After Min Wage Wages]])</f>
        <v>0</v>
      </c>
      <c r="U1260" s="41">
        <f>IFERROR(IF(OR(Table1[[#This Row],[Regular Hours]]=0,Table1[[#This Row],[Regular Hours]]=""),VLOOKUP(Table1[[#This Row],[Position Title]],startingWages!$A$2:$D$200,2, FALSE),Table1[[#This Row],[Regular Wages]]/Table1[[#This Row],[Regular Hours]]),0)</f>
        <v>0</v>
      </c>
      <c r="V1260" s="41">
        <f>IF(OR(Table1[[#This Row],[OvertimeHours]]="",Table1[[#This Row],[OvertimeHours]]=0),Table1[[#This Row],[Regular Hourly Wage]]*1.5,Table1[[#This Row],[OvertimeWages]]/Table1[[#This Row],[OvertimeHours]])</f>
        <v>0</v>
      </c>
      <c r="W1260" s="41">
        <f>IF(OR(Table1[[#This Row],[Holiday Hours]]="",Table1[[#This Row],[Holiday Hours]]=0),Table1[[#This Row],[Regular Hourly Wage]],Table1[[#This Row],[Holiday Wages]]/Table1[[#This Row],[Holiday Hours]])</f>
        <v>0</v>
      </c>
      <c r="X1260" s="41" t="str">
        <f>IF(Table1[[#This Row],[Regular Hourly Wage]]&lt;14.05,"$14.75",IF(Table1[[#This Row],[Regular Hourly Wage]]&lt;30,"5%","None"))</f>
        <v>$14.75</v>
      </c>
      <c r="Y1260" s="41">
        <f>IF(Table1[[#This Row],[Wage Category]]="5%",Table1[[#This Row],[Regular Hourly Wage]]*1.05,IF(Table1[[#This Row],[Wage Category]]="$14.75",14.75,Table1[[#This Row],[Regular Hourly Wage]]))</f>
        <v>14.75</v>
      </c>
      <c r="Z1260" s="41">
        <f>(1+IF(Table1[[#This Row],[Regular Hourly Wage]]=0,0.5,(Table1[[#This Row],[Overtime Hourly Wage]]-Table1[[#This Row],[Regular Hourly Wage]])/Table1[[#This Row],[Regular Hourly Wage]]))*Table1[[#This Row],[Regular Wage Cap]]</f>
        <v>22.125</v>
      </c>
      <c r="AA1260" s="41">
        <f>(1+IF(Table1[[#This Row],[Regular Hourly Wage]]=0,0,(Table1[[#This Row],[Holiday Hourly Wage]]-Table1[[#This Row],[Regular Hourly Wage]])/Table1[[#This Row],[Regular Hourly Wage]]))*Table1[[#This Row],[Regular Wage Cap]]</f>
        <v>14.75</v>
      </c>
      <c r="AB1260" s="41">
        <f>Table1[[#This Row],[Regular Hours3]]*Table1[[#This Row],[Regular Hourly Wage]]</f>
        <v>0</v>
      </c>
      <c r="AC1260" s="41">
        <f>Table1[[#This Row],[OvertimeHours5]]*Table1[[#This Row],[Overtime Hourly Wage]]</f>
        <v>0</v>
      </c>
      <c r="AD1260" s="41">
        <f>Table1[[#This Row],[Holiday Hours7]]*Table1[[#This Row],[Holiday Hourly Wage]]</f>
        <v>0</v>
      </c>
      <c r="AE1260" s="41">
        <f>SUM(Table1[[#This Row],[Regular10]:[Holiday12]])</f>
        <v>0</v>
      </c>
      <c r="AF1260" s="41">
        <f>Table1[[#This Row],[Regular Hours3]]*Table1[[#This Row],[Regular Wage Cap]]</f>
        <v>0</v>
      </c>
      <c r="AG1260" s="41">
        <f>Table1[[#This Row],[OvertimeHours5]]*Table1[[#This Row],[Overtime Wage Cap]]</f>
        <v>0</v>
      </c>
      <c r="AH1260" s="41">
        <f>Table1[[#This Row],[Holiday Hours7]]*Table1[[#This Row],[Holiday Wage Cap]]</f>
        <v>0</v>
      </c>
      <c r="AI1260" s="41">
        <f>SUM(Table1[[#This Row],[Regular]:[Holiday]])</f>
        <v>0</v>
      </c>
      <c r="AJ1260" s="41">
        <f>IF(Table1[[#This Row],[Total]]=0,0,Table1[[#This Row],[Total2]]-Table1[[#This Row],[Total]])</f>
        <v>0</v>
      </c>
      <c r="AK1260" s="41">
        <f>Table1[[#This Row],[Difference]]*Table1[[#This Row],[DDS Funding Percent]]</f>
        <v>0</v>
      </c>
      <c r="AL1260" s="41">
        <f>IF(Table1[[#This Row],[Regular Hourly Wage]]&lt;&gt;0,Table1[[#This Row],[Regular Wage Cap]]-Table1[[#This Row],[Regular Hourly Wage]],0)</f>
        <v>0</v>
      </c>
      <c r="AM1260" s="38"/>
      <c r="AN1260" s="41">
        <f>Table1[[#This Row],[Wage Difference]]*Table1[[#This Row],[Post Wage Increase Time Off Accruals (Hours)]]</f>
        <v>0</v>
      </c>
      <c r="AO1260" s="41">
        <f>Table1[[#This Row],[Min Wage Time Off Accrual Expense]]*Table1[[#This Row],[DDS Funding Percent]]</f>
        <v>0</v>
      </c>
      <c r="AP1260" s="1"/>
      <c r="AQ1260" s="18"/>
    </row>
    <row r="1261" spans="3:43" x14ac:dyDescent="0.25">
      <c r="C1261" s="58"/>
      <c r="D1261" s="57"/>
      <c r="K1261" s="41">
        <f>SUM(Table1[[#This Row],[Regular Wages]],Table1[[#This Row],[OvertimeWages]],Table1[[#This Row],[Holiday Wages]],Table1[[#This Row],[Incentive Payments]])</f>
        <v>0</v>
      </c>
      <c r="L1261" s="38"/>
      <c r="M1261" s="38"/>
      <c r="N1261" s="38"/>
      <c r="O1261" s="38"/>
      <c r="P1261" s="38"/>
      <c r="Q1261" s="38"/>
      <c r="R1261" s="38"/>
      <c r="S1261" s="41">
        <f>SUM(Table1[[#This Row],[Regular Wages2]],Table1[[#This Row],[OvertimeWages4]],Table1[[#This Row],[Holiday Wages6]],Table1[[#This Row],[Incentive Payments8]])</f>
        <v>0</v>
      </c>
      <c r="T1261" s="41">
        <f>SUM(Table1[[#This Row],[Total Pre Min Wage Wages]],Table1[[#This Row],[Total After Min Wage Wages]])</f>
        <v>0</v>
      </c>
      <c r="U1261" s="41">
        <f>IFERROR(IF(OR(Table1[[#This Row],[Regular Hours]]=0,Table1[[#This Row],[Regular Hours]]=""),VLOOKUP(Table1[[#This Row],[Position Title]],startingWages!$A$2:$D$200,2, FALSE),Table1[[#This Row],[Regular Wages]]/Table1[[#This Row],[Regular Hours]]),0)</f>
        <v>0</v>
      </c>
      <c r="V1261" s="41">
        <f>IF(OR(Table1[[#This Row],[OvertimeHours]]="",Table1[[#This Row],[OvertimeHours]]=0),Table1[[#This Row],[Regular Hourly Wage]]*1.5,Table1[[#This Row],[OvertimeWages]]/Table1[[#This Row],[OvertimeHours]])</f>
        <v>0</v>
      </c>
      <c r="W1261" s="41">
        <f>IF(OR(Table1[[#This Row],[Holiday Hours]]="",Table1[[#This Row],[Holiday Hours]]=0),Table1[[#This Row],[Regular Hourly Wage]],Table1[[#This Row],[Holiday Wages]]/Table1[[#This Row],[Holiday Hours]])</f>
        <v>0</v>
      </c>
      <c r="X1261" s="41" t="str">
        <f>IF(Table1[[#This Row],[Regular Hourly Wage]]&lt;14.05,"$14.75",IF(Table1[[#This Row],[Regular Hourly Wage]]&lt;30,"5%","None"))</f>
        <v>$14.75</v>
      </c>
      <c r="Y1261" s="41">
        <f>IF(Table1[[#This Row],[Wage Category]]="5%",Table1[[#This Row],[Regular Hourly Wage]]*1.05,IF(Table1[[#This Row],[Wage Category]]="$14.75",14.75,Table1[[#This Row],[Regular Hourly Wage]]))</f>
        <v>14.75</v>
      </c>
      <c r="Z1261" s="41">
        <f>(1+IF(Table1[[#This Row],[Regular Hourly Wage]]=0,0.5,(Table1[[#This Row],[Overtime Hourly Wage]]-Table1[[#This Row],[Regular Hourly Wage]])/Table1[[#This Row],[Regular Hourly Wage]]))*Table1[[#This Row],[Regular Wage Cap]]</f>
        <v>22.125</v>
      </c>
      <c r="AA1261" s="41">
        <f>(1+IF(Table1[[#This Row],[Regular Hourly Wage]]=0,0,(Table1[[#This Row],[Holiday Hourly Wage]]-Table1[[#This Row],[Regular Hourly Wage]])/Table1[[#This Row],[Regular Hourly Wage]]))*Table1[[#This Row],[Regular Wage Cap]]</f>
        <v>14.75</v>
      </c>
      <c r="AB1261" s="41">
        <f>Table1[[#This Row],[Regular Hours3]]*Table1[[#This Row],[Regular Hourly Wage]]</f>
        <v>0</v>
      </c>
      <c r="AC1261" s="41">
        <f>Table1[[#This Row],[OvertimeHours5]]*Table1[[#This Row],[Overtime Hourly Wage]]</f>
        <v>0</v>
      </c>
      <c r="AD1261" s="41">
        <f>Table1[[#This Row],[Holiday Hours7]]*Table1[[#This Row],[Holiday Hourly Wage]]</f>
        <v>0</v>
      </c>
      <c r="AE1261" s="41">
        <f>SUM(Table1[[#This Row],[Regular10]:[Holiday12]])</f>
        <v>0</v>
      </c>
      <c r="AF1261" s="41">
        <f>Table1[[#This Row],[Regular Hours3]]*Table1[[#This Row],[Regular Wage Cap]]</f>
        <v>0</v>
      </c>
      <c r="AG1261" s="41">
        <f>Table1[[#This Row],[OvertimeHours5]]*Table1[[#This Row],[Overtime Wage Cap]]</f>
        <v>0</v>
      </c>
      <c r="AH1261" s="41">
        <f>Table1[[#This Row],[Holiday Hours7]]*Table1[[#This Row],[Holiday Wage Cap]]</f>
        <v>0</v>
      </c>
      <c r="AI1261" s="41">
        <f>SUM(Table1[[#This Row],[Regular]:[Holiday]])</f>
        <v>0</v>
      </c>
      <c r="AJ1261" s="41">
        <f>IF(Table1[[#This Row],[Total]]=0,0,Table1[[#This Row],[Total2]]-Table1[[#This Row],[Total]])</f>
        <v>0</v>
      </c>
      <c r="AK1261" s="41">
        <f>Table1[[#This Row],[Difference]]*Table1[[#This Row],[DDS Funding Percent]]</f>
        <v>0</v>
      </c>
      <c r="AL1261" s="41">
        <f>IF(Table1[[#This Row],[Regular Hourly Wage]]&lt;&gt;0,Table1[[#This Row],[Regular Wage Cap]]-Table1[[#This Row],[Regular Hourly Wage]],0)</f>
        <v>0</v>
      </c>
      <c r="AM1261" s="38"/>
      <c r="AN1261" s="41">
        <f>Table1[[#This Row],[Wage Difference]]*Table1[[#This Row],[Post Wage Increase Time Off Accruals (Hours)]]</f>
        <v>0</v>
      </c>
      <c r="AO1261" s="41">
        <f>Table1[[#This Row],[Min Wage Time Off Accrual Expense]]*Table1[[#This Row],[DDS Funding Percent]]</f>
        <v>0</v>
      </c>
      <c r="AP1261" s="1"/>
      <c r="AQ1261" s="18"/>
    </row>
    <row r="1262" spans="3:43" x14ac:dyDescent="0.25">
      <c r="C1262" s="58"/>
      <c r="D1262" s="57"/>
      <c r="K1262" s="41">
        <f>SUM(Table1[[#This Row],[Regular Wages]],Table1[[#This Row],[OvertimeWages]],Table1[[#This Row],[Holiday Wages]],Table1[[#This Row],[Incentive Payments]])</f>
        <v>0</v>
      </c>
      <c r="L1262" s="38"/>
      <c r="M1262" s="38"/>
      <c r="N1262" s="38"/>
      <c r="O1262" s="38"/>
      <c r="P1262" s="38"/>
      <c r="Q1262" s="38"/>
      <c r="R1262" s="38"/>
      <c r="S1262" s="41">
        <f>SUM(Table1[[#This Row],[Regular Wages2]],Table1[[#This Row],[OvertimeWages4]],Table1[[#This Row],[Holiday Wages6]],Table1[[#This Row],[Incentive Payments8]])</f>
        <v>0</v>
      </c>
      <c r="T1262" s="41">
        <f>SUM(Table1[[#This Row],[Total Pre Min Wage Wages]],Table1[[#This Row],[Total After Min Wage Wages]])</f>
        <v>0</v>
      </c>
      <c r="U1262" s="41">
        <f>IFERROR(IF(OR(Table1[[#This Row],[Regular Hours]]=0,Table1[[#This Row],[Regular Hours]]=""),VLOOKUP(Table1[[#This Row],[Position Title]],startingWages!$A$2:$D$200,2, FALSE),Table1[[#This Row],[Regular Wages]]/Table1[[#This Row],[Regular Hours]]),0)</f>
        <v>0</v>
      </c>
      <c r="V1262" s="41">
        <f>IF(OR(Table1[[#This Row],[OvertimeHours]]="",Table1[[#This Row],[OvertimeHours]]=0),Table1[[#This Row],[Regular Hourly Wage]]*1.5,Table1[[#This Row],[OvertimeWages]]/Table1[[#This Row],[OvertimeHours]])</f>
        <v>0</v>
      </c>
      <c r="W1262" s="41">
        <f>IF(OR(Table1[[#This Row],[Holiday Hours]]="",Table1[[#This Row],[Holiday Hours]]=0),Table1[[#This Row],[Regular Hourly Wage]],Table1[[#This Row],[Holiday Wages]]/Table1[[#This Row],[Holiday Hours]])</f>
        <v>0</v>
      </c>
      <c r="X1262" s="41" t="str">
        <f>IF(Table1[[#This Row],[Regular Hourly Wage]]&lt;14.05,"$14.75",IF(Table1[[#This Row],[Regular Hourly Wage]]&lt;30,"5%","None"))</f>
        <v>$14.75</v>
      </c>
      <c r="Y1262" s="41">
        <f>IF(Table1[[#This Row],[Wage Category]]="5%",Table1[[#This Row],[Regular Hourly Wage]]*1.05,IF(Table1[[#This Row],[Wage Category]]="$14.75",14.75,Table1[[#This Row],[Regular Hourly Wage]]))</f>
        <v>14.75</v>
      </c>
      <c r="Z1262" s="41">
        <f>(1+IF(Table1[[#This Row],[Regular Hourly Wage]]=0,0.5,(Table1[[#This Row],[Overtime Hourly Wage]]-Table1[[#This Row],[Regular Hourly Wage]])/Table1[[#This Row],[Regular Hourly Wage]]))*Table1[[#This Row],[Regular Wage Cap]]</f>
        <v>22.125</v>
      </c>
      <c r="AA1262" s="41">
        <f>(1+IF(Table1[[#This Row],[Regular Hourly Wage]]=0,0,(Table1[[#This Row],[Holiday Hourly Wage]]-Table1[[#This Row],[Regular Hourly Wage]])/Table1[[#This Row],[Regular Hourly Wage]]))*Table1[[#This Row],[Regular Wage Cap]]</f>
        <v>14.75</v>
      </c>
      <c r="AB1262" s="41">
        <f>Table1[[#This Row],[Regular Hours3]]*Table1[[#This Row],[Regular Hourly Wage]]</f>
        <v>0</v>
      </c>
      <c r="AC1262" s="41">
        <f>Table1[[#This Row],[OvertimeHours5]]*Table1[[#This Row],[Overtime Hourly Wage]]</f>
        <v>0</v>
      </c>
      <c r="AD1262" s="41">
        <f>Table1[[#This Row],[Holiday Hours7]]*Table1[[#This Row],[Holiday Hourly Wage]]</f>
        <v>0</v>
      </c>
      <c r="AE1262" s="41">
        <f>SUM(Table1[[#This Row],[Regular10]:[Holiday12]])</f>
        <v>0</v>
      </c>
      <c r="AF1262" s="41">
        <f>Table1[[#This Row],[Regular Hours3]]*Table1[[#This Row],[Regular Wage Cap]]</f>
        <v>0</v>
      </c>
      <c r="AG1262" s="41">
        <f>Table1[[#This Row],[OvertimeHours5]]*Table1[[#This Row],[Overtime Wage Cap]]</f>
        <v>0</v>
      </c>
      <c r="AH1262" s="41">
        <f>Table1[[#This Row],[Holiday Hours7]]*Table1[[#This Row],[Holiday Wage Cap]]</f>
        <v>0</v>
      </c>
      <c r="AI1262" s="41">
        <f>SUM(Table1[[#This Row],[Regular]:[Holiday]])</f>
        <v>0</v>
      </c>
      <c r="AJ1262" s="41">
        <f>IF(Table1[[#This Row],[Total]]=0,0,Table1[[#This Row],[Total2]]-Table1[[#This Row],[Total]])</f>
        <v>0</v>
      </c>
      <c r="AK1262" s="41">
        <f>Table1[[#This Row],[Difference]]*Table1[[#This Row],[DDS Funding Percent]]</f>
        <v>0</v>
      </c>
      <c r="AL1262" s="41">
        <f>IF(Table1[[#This Row],[Regular Hourly Wage]]&lt;&gt;0,Table1[[#This Row],[Regular Wage Cap]]-Table1[[#This Row],[Regular Hourly Wage]],0)</f>
        <v>0</v>
      </c>
      <c r="AM1262" s="38"/>
      <c r="AN1262" s="41">
        <f>Table1[[#This Row],[Wage Difference]]*Table1[[#This Row],[Post Wage Increase Time Off Accruals (Hours)]]</f>
        <v>0</v>
      </c>
      <c r="AO1262" s="41">
        <f>Table1[[#This Row],[Min Wage Time Off Accrual Expense]]*Table1[[#This Row],[DDS Funding Percent]]</f>
        <v>0</v>
      </c>
      <c r="AP1262" s="1"/>
      <c r="AQ1262" s="18"/>
    </row>
    <row r="1263" spans="3:43" x14ac:dyDescent="0.25">
      <c r="C1263" s="58"/>
      <c r="D1263" s="57"/>
      <c r="K1263" s="41">
        <f>SUM(Table1[[#This Row],[Regular Wages]],Table1[[#This Row],[OvertimeWages]],Table1[[#This Row],[Holiday Wages]],Table1[[#This Row],[Incentive Payments]])</f>
        <v>0</v>
      </c>
      <c r="L1263" s="38"/>
      <c r="M1263" s="38"/>
      <c r="N1263" s="38"/>
      <c r="O1263" s="38"/>
      <c r="P1263" s="38"/>
      <c r="Q1263" s="38"/>
      <c r="R1263" s="38"/>
      <c r="S1263" s="41">
        <f>SUM(Table1[[#This Row],[Regular Wages2]],Table1[[#This Row],[OvertimeWages4]],Table1[[#This Row],[Holiday Wages6]],Table1[[#This Row],[Incentive Payments8]])</f>
        <v>0</v>
      </c>
      <c r="T1263" s="41">
        <f>SUM(Table1[[#This Row],[Total Pre Min Wage Wages]],Table1[[#This Row],[Total After Min Wage Wages]])</f>
        <v>0</v>
      </c>
      <c r="U1263" s="41">
        <f>IFERROR(IF(OR(Table1[[#This Row],[Regular Hours]]=0,Table1[[#This Row],[Regular Hours]]=""),VLOOKUP(Table1[[#This Row],[Position Title]],startingWages!$A$2:$D$200,2, FALSE),Table1[[#This Row],[Regular Wages]]/Table1[[#This Row],[Regular Hours]]),0)</f>
        <v>0</v>
      </c>
      <c r="V1263" s="41">
        <f>IF(OR(Table1[[#This Row],[OvertimeHours]]="",Table1[[#This Row],[OvertimeHours]]=0),Table1[[#This Row],[Regular Hourly Wage]]*1.5,Table1[[#This Row],[OvertimeWages]]/Table1[[#This Row],[OvertimeHours]])</f>
        <v>0</v>
      </c>
      <c r="W1263" s="41">
        <f>IF(OR(Table1[[#This Row],[Holiday Hours]]="",Table1[[#This Row],[Holiday Hours]]=0),Table1[[#This Row],[Regular Hourly Wage]],Table1[[#This Row],[Holiday Wages]]/Table1[[#This Row],[Holiday Hours]])</f>
        <v>0</v>
      </c>
      <c r="X1263" s="41" t="str">
        <f>IF(Table1[[#This Row],[Regular Hourly Wage]]&lt;14.05,"$14.75",IF(Table1[[#This Row],[Regular Hourly Wage]]&lt;30,"5%","None"))</f>
        <v>$14.75</v>
      </c>
      <c r="Y1263" s="41">
        <f>IF(Table1[[#This Row],[Wage Category]]="5%",Table1[[#This Row],[Regular Hourly Wage]]*1.05,IF(Table1[[#This Row],[Wage Category]]="$14.75",14.75,Table1[[#This Row],[Regular Hourly Wage]]))</f>
        <v>14.75</v>
      </c>
      <c r="Z1263" s="41">
        <f>(1+IF(Table1[[#This Row],[Regular Hourly Wage]]=0,0.5,(Table1[[#This Row],[Overtime Hourly Wage]]-Table1[[#This Row],[Regular Hourly Wage]])/Table1[[#This Row],[Regular Hourly Wage]]))*Table1[[#This Row],[Regular Wage Cap]]</f>
        <v>22.125</v>
      </c>
      <c r="AA1263" s="41">
        <f>(1+IF(Table1[[#This Row],[Regular Hourly Wage]]=0,0,(Table1[[#This Row],[Holiday Hourly Wage]]-Table1[[#This Row],[Regular Hourly Wage]])/Table1[[#This Row],[Regular Hourly Wage]]))*Table1[[#This Row],[Regular Wage Cap]]</f>
        <v>14.75</v>
      </c>
      <c r="AB1263" s="41">
        <f>Table1[[#This Row],[Regular Hours3]]*Table1[[#This Row],[Regular Hourly Wage]]</f>
        <v>0</v>
      </c>
      <c r="AC1263" s="41">
        <f>Table1[[#This Row],[OvertimeHours5]]*Table1[[#This Row],[Overtime Hourly Wage]]</f>
        <v>0</v>
      </c>
      <c r="AD1263" s="41">
        <f>Table1[[#This Row],[Holiday Hours7]]*Table1[[#This Row],[Holiday Hourly Wage]]</f>
        <v>0</v>
      </c>
      <c r="AE1263" s="41">
        <f>SUM(Table1[[#This Row],[Regular10]:[Holiday12]])</f>
        <v>0</v>
      </c>
      <c r="AF1263" s="41">
        <f>Table1[[#This Row],[Regular Hours3]]*Table1[[#This Row],[Regular Wage Cap]]</f>
        <v>0</v>
      </c>
      <c r="AG1263" s="41">
        <f>Table1[[#This Row],[OvertimeHours5]]*Table1[[#This Row],[Overtime Wage Cap]]</f>
        <v>0</v>
      </c>
      <c r="AH1263" s="41">
        <f>Table1[[#This Row],[Holiday Hours7]]*Table1[[#This Row],[Holiday Wage Cap]]</f>
        <v>0</v>
      </c>
      <c r="AI1263" s="41">
        <f>SUM(Table1[[#This Row],[Regular]:[Holiday]])</f>
        <v>0</v>
      </c>
      <c r="AJ1263" s="41">
        <f>IF(Table1[[#This Row],[Total]]=0,0,Table1[[#This Row],[Total2]]-Table1[[#This Row],[Total]])</f>
        <v>0</v>
      </c>
      <c r="AK1263" s="41">
        <f>Table1[[#This Row],[Difference]]*Table1[[#This Row],[DDS Funding Percent]]</f>
        <v>0</v>
      </c>
      <c r="AL1263" s="41">
        <f>IF(Table1[[#This Row],[Regular Hourly Wage]]&lt;&gt;0,Table1[[#This Row],[Regular Wage Cap]]-Table1[[#This Row],[Regular Hourly Wage]],0)</f>
        <v>0</v>
      </c>
      <c r="AM1263" s="38"/>
      <c r="AN1263" s="41">
        <f>Table1[[#This Row],[Wage Difference]]*Table1[[#This Row],[Post Wage Increase Time Off Accruals (Hours)]]</f>
        <v>0</v>
      </c>
      <c r="AO1263" s="41">
        <f>Table1[[#This Row],[Min Wage Time Off Accrual Expense]]*Table1[[#This Row],[DDS Funding Percent]]</f>
        <v>0</v>
      </c>
      <c r="AP1263" s="1"/>
      <c r="AQ1263" s="18"/>
    </row>
    <row r="1264" spans="3:43" x14ac:dyDescent="0.25">
      <c r="C1264" s="58"/>
      <c r="D1264" s="57"/>
      <c r="K1264" s="41">
        <f>SUM(Table1[[#This Row],[Regular Wages]],Table1[[#This Row],[OvertimeWages]],Table1[[#This Row],[Holiday Wages]],Table1[[#This Row],[Incentive Payments]])</f>
        <v>0</v>
      </c>
      <c r="L1264" s="38"/>
      <c r="M1264" s="38"/>
      <c r="N1264" s="38"/>
      <c r="O1264" s="38"/>
      <c r="P1264" s="38"/>
      <c r="Q1264" s="38"/>
      <c r="R1264" s="38"/>
      <c r="S1264" s="41">
        <f>SUM(Table1[[#This Row],[Regular Wages2]],Table1[[#This Row],[OvertimeWages4]],Table1[[#This Row],[Holiday Wages6]],Table1[[#This Row],[Incentive Payments8]])</f>
        <v>0</v>
      </c>
      <c r="T1264" s="41">
        <f>SUM(Table1[[#This Row],[Total Pre Min Wage Wages]],Table1[[#This Row],[Total After Min Wage Wages]])</f>
        <v>0</v>
      </c>
      <c r="U1264" s="41">
        <f>IFERROR(IF(OR(Table1[[#This Row],[Regular Hours]]=0,Table1[[#This Row],[Regular Hours]]=""),VLOOKUP(Table1[[#This Row],[Position Title]],startingWages!$A$2:$D$200,2, FALSE),Table1[[#This Row],[Regular Wages]]/Table1[[#This Row],[Regular Hours]]),0)</f>
        <v>0</v>
      </c>
      <c r="V1264" s="41">
        <f>IF(OR(Table1[[#This Row],[OvertimeHours]]="",Table1[[#This Row],[OvertimeHours]]=0),Table1[[#This Row],[Regular Hourly Wage]]*1.5,Table1[[#This Row],[OvertimeWages]]/Table1[[#This Row],[OvertimeHours]])</f>
        <v>0</v>
      </c>
      <c r="W1264" s="41">
        <f>IF(OR(Table1[[#This Row],[Holiday Hours]]="",Table1[[#This Row],[Holiday Hours]]=0),Table1[[#This Row],[Regular Hourly Wage]],Table1[[#This Row],[Holiday Wages]]/Table1[[#This Row],[Holiday Hours]])</f>
        <v>0</v>
      </c>
      <c r="X1264" s="41" t="str">
        <f>IF(Table1[[#This Row],[Regular Hourly Wage]]&lt;14.05,"$14.75",IF(Table1[[#This Row],[Regular Hourly Wage]]&lt;30,"5%","None"))</f>
        <v>$14.75</v>
      </c>
      <c r="Y1264" s="41">
        <f>IF(Table1[[#This Row],[Wage Category]]="5%",Table1[[#This Row],[Regular Hourly Wage]]*1.05,IF(Table1[[#This Row],[Wage Category]]="$14.75",14.75,Table1[[#This Row],[Regular Hourly Wage]]))</f>
        <v>14.75</v>
      </c>
      <c r="Z1264" s="41">
        <f>(1+IF(Table1[[#This Row],[Regular Hourly Wage]]=0,0.5,(Table1[[#This Row],[Overtime Hourly Wage]]-Table1[[#This Row],[Regular Hourly Wage]])/Table1[[#This Row],[Regular Hourly Wage]]))*Table1[[#This Row],[Regular Wage Cap]]</f>
        <v>22.125</v>
      </c>
      <c r="AA1264" s="41">
        <f>(1+IF(Table1[[#This Row],[Regular Hourly Wage]]=0,0,(Table1[[#This Row],[Holiday Hourly Wage]]-Table1[[#This Row],[Regular Hourly Wage]])/Table1[[#This Row],[Regular Hourly Wage]]))*Table1[[#This Row],[Regular Wage Cap]]</f>
        <v>14.75</v>
      </c>
      <c r="AB1264" s="41">
        <f>Table1[[#This Row],[Regular Hours3]]*Table1[[#This Row],[Regular Hourly Wage]]</f>
        <v>0</v>
      </c>
      <c r="AC1264" s="41">
        <f>Table1[[#This Row],[OvertimeHours5]]*Table1[[#This Row],[Overtime Hourly Wage]]</f>
        <v>0</v>
      </c>
      <c r="AD1264" s="41">
        <f>Table1[[#This Row],[Holiday Hours7]]*Table1[[#This Row],[Holiday Hourly Wage]]</f>
        <v>0</v>
      </c>
      <c r="AE1264" s="41">
        <f>SUM(Table1[[#This Row],[Regular10]:[Holiday12]])</f>
        <v>0</v>
      </c>
      <c r="AF1264" s="41">
        <f>Table1[[#This Row],[Regular Hours3]]*Table1[[#This Row],[Regular Wage Cap]]</f>
        <v>0</v>
      </c>
      <c r="AG1264" s="41">
        <f>Table1[[#This Row],[OvertimeHours5]]*Table1[[#This Row],[Overtime Wage Cap]]</f>
        <v>0</v>
      </c>
      <c r="AH1264" s="41">
        <f>Table1[[#This Row],[Holiday Hours7]]*Table1[[#This Row],[Holiday Wage Cap]]</f>
        <v>0</v>
      </c>
      <c r="AI1264" s="41">
        <f>SUM(Table1[[#This Row],[Regular]:[Holiday]])</f>
        <v>0</v>
      </c>
      <c r="AJ1264" s="41">
        <f>IF(Table1[[#This Row],[Total]]=0,0,Table1[[#This Row],[Total2]]-Table1[[#This Row],[Total]])</f>
        <v>0</v>
      </c>
      <c r="AK1264" s="41">
        <f>Table1[[#This Row],[Difference]]*Table1[[#This Row],[DDS Funding Percent]]</f>
        <v>0</v>
      </c>
      <c r="AL1264" s="41">
        <f>IF(Table1[[#This Row],[Regular Hourly Wage]]&lt;&gt;0,Table1[[#This Row],[Regular Wage Cap]]-Table1[[#This Row],[Regular Hourly Wage]],0)</f>
        <v>0</v>
      </c>
      <c r="AM1264" s="38"/>
      <c r="AN1264" s="41">
        <f>Table1[[#This Row],[Wage Difference]]*Table1[[#This Row],[Post Wage Increase Time Off Accruals (Hours)]]</f>
        <v>0</v>
      </c>
      <c r="AO1264" s="41">
        <f>Table1[[#This Row],[Min Wage Time Off Accrual Expense]]*Table1[[#This Row],[DDS Funding Percent]]</f>
        <v>0</v>
      </c>
      <c r="AP1264" s="1"/>
      <c r="AQ1264" s="18"/>
    </row>
    <row r="1265" spans="3:43" x14ac:dyDescent="0.25">
      <c r="C1265" s="58"/>
      <c r="D1265" s="57"/>
      <c r="K1265" s="41">
        <f>SUM(Table1[[#This Row],[Regular Wages]],Table1[[#This Row],[OvertimeWages]],Table1[[#This Row],[Holiday Wages]],Table1[[#This Row],[Incentive Payments]])</f>
        <v>0</v>
      </c>
      <c r="L1265" s="38"/>
      <c r="M1265" s="38"/>
      <c r="N1265" s="38"/>
      <c r="O1265" s="38"/>
      <c r="P1265" s="38"/>
      <c r="Q1265" s="38"/>
      <c r="R1265" s="38"/>
      <c r="S1265" s="41">
        <f>SUM(Table1[[#This Row],[Regular Wages2]],Table1[[#This Row],[OvertimeWages4]],Table1[[#This Row],[Holiday Wages6]],Table1[[#This Row],[Incentive Payments8]])</f>
        <v>0</v>
      </c>
      <c r="T1265" s="41">
        <f>SUM(Table1[[#This Row],[Total Pre Min Wage Wages]],Table1[[#This Row],[Total After Min Wage Wages]])</f>
        <v>0</v>
      </c>
      <c r="U1265" s="41">
        <f>IFERROR(IF(OR(Table1[[#This Row],[Regular Hours]]=0,Table1[[#This Row],[Regular Hours]]=""),VLOOKUP(Table1[[#This Row],[Position Title]],startingWages!$A$2:$D$200,2, FALSE),Table1[[#This Row],[Regular Wages]]/Table1[[#This Row],[Regular Hours]]),0)</f>
        <v>0</v>
      </c>
      <c r="V1265" s="41">
        <f>IF(OR(Table1[[#This Row],[OvertimeHours]]="",Table1[[#This Row],[OvertimeHours]]=0),Table1[[#This Row],[Regular Hourly Wage]]*1.5,Table1[[#This Row],[OvertimeWages]]/Table1[[#This Row],[OvertimeHours]])</f>
        <v>0</v>
      </c>
      <c r="W1265" s="41">
        <f>IF(OR(Table1[[#This Row],[Holiday Hours]]="",Table1[[#This Row],[Holiday Hours]]=0),Table1[[#This Row],[Regular Hourly Wage]],Table1[[#This Row],[Holiday Wages]]/Table1[[#This Row],[Holiday Hours]])</f>
        <v>0</v>
      </c>
      <c r="X1265" s="41" t="str">
        <f>IF(Table1[[#This Row],[Regular Hourly Wage]]&lt;14.05,"$14.75",IF(Table1[[#This Row],[Regular Hourly Wage]]&lt;30,"5%","None"))</f>
        <v>$14.75</v>
      </c>
      <c r="Y1265" s="41">
        <f>IF(Table1[[#This Row],[Wage Category]]="5%",Table1[[#This Row],[Regular Hourly Wage]]*1.05,IF(Table1[[#This Row],[Wage Category]]="$14.75",14.75,Table1[[#This Row],[Regular Hourly Wage]]))</f>
        <v>14.75</v>
      </c>
      <c r="Z1265" s="41">
        <f>(1+IF(Table1[[#This Row],[Regular Hourly Wage]]=0,0.5,(Table1[[#This Row],[Overtime Hourly Wage]]-Table1[[#This Row],[Regular Hourly Wage]])/Table1[[#This Row],[Regular Hourly Wage]]))*Table1[[#This Row],[Regular Wage Cap]]</f>
        <v>22.125</v>
      </c>
      <c r="AA1265" s="41">
        <f>(1+IF(Table1[[#This Row],[Regular Hourly Wage]]=0,0,(Table1[[#This Row],[Holiday Hourly Wage]]-Table1[[#This Row],[Regular Hourly Wage]])/Table1[[#This Row],[Regular Hourly Wage]]))*Table1[[#This Row],[Regular Wage Cap]]</f>
        <v>14.75</v>
      </c>
      <c r="AB1265" s="41">
        <f>Table1[[#This Row],[Regular Hours3]]*Table1[[#This Row],[Regular Hourly Wage]]</f>
        <v>0</v>
      </c>
      <c r="AC1265" s="41">
        <f>Table1[[#This Row],[OvertimeHours5]]*Table1[[#This Row],[Overtime Hourly Wage]]</f>
        <v>0</v>
      </c>
      <c r="AD1265" s="41">
        <f>Table1[[#This Row],[Holiday Hours7]]*Table1[[#This Row],[Holiday Hourly Wage]]</f>
        <v>0</v>
      </c>
      <c r="AE1265" s="41">
        <f>SUM(Table1[[#This Row],[Regular10]:[Holiday12]])</f>
        <v>0</v>
      </c>
      <c r="AF1265" s="41">
        <f>Table1[[#This Row],[Regular Hours3]]*Table1[[#This Row],[Regular Wage Cap]]</f>
        <v>0</v>
      </c>
      <c r="AG1265" s="41">
        <f>Table1[[#This Row],[OvertimeHours5]]*Table1[[#This Row],[Overtime Wage Cap]]</f>
        <v>0</v>
      </c>
      <c r="AH1265" s="41">
        <f>Table1[[#This Row],[Holiday Hours7]]*Table1[[#This Row],[Holiday Wage Cap]]</f>
        <v>0</v>
      </c>
      <c r="AI1265" s="41">
        <f>SUM(Table1[[#This Row],[Regular]:[Holiday]])</f>
        <v>0</v>
      </c>
      <c r="AJ1265" s="41">
        <f>IF(Table1[[#This Row],[Total]]=0,0,Table1[[#This Row],[Total2]]-Table1[[#This Row],[Total]])</f>
        <v>0</v>
      </c>
      <c r="AK1265" s="41">
        <f>Table1[[#This Row],[Difference]]*Table1[[#This Row],[DDS Funding Percent]]</f>
        <v>0</v>
      </c>
      <c r="AL1265" s="41">
        <f>IF(Table1[[#This Row],[Regular Hourly Wage]]&lt;&gt;0,Table1[[#This Row],[Regular Wage Cap]]-Table1[[#This Row],[Regular Hourly Wage]],0)</f>
        <v>0</v>
      </c>
      <c r="AM1265" s="38"/>
      <c r="AN1265" s="41">
        <f>Table1[[#This Row],[Wage Difference]]*Table1[[#This Row],[Post Wage Increase Time Off Accruals (Hours)]]</f>
        <v>0</v>
      </c>
      <c r="AO1265" s="41">
        <f>Table1[[#This Row],[Min Wage Time Off Accrual Expense]]*Table1[[#This Row],[DDS Funding Percent]]</f>
        <v>0</v>
      </c>
      <c r="AP1265" s="1"/>
      <c r="AQ1265" s="18"/>
    </row>
    <row r="1266" spans="3:43" x14ac:dyDescent="0.25">
      <c r="C1266" s="58"/>
      <c r="D1266" s="57"/>
      <c r="K1266" s="41">
        <f>SUM(Table1[[#This Row],[Regular Wages]],Table1[[#This Row],[OvertimeWages]],Table1[[#This Row],[Holiday Wages]],Table1[[#This Row],[Incentive Payments]])</f>
        <v>0</v>
      </c>
      <c r="L1266" s="38"/>
      <c r="M1266" s="38"/>
      <c r="N1266" s="38"/>
      <c r="O1266" s="38"/>
      <c r="P1266" s="38"/>
      <c r="Q1266" s="38"/>
      <c r="R1266" s="38"/>
      <c r="S1266" s="41">
        <f>SUM(Table1[[#This Row],[Regular Wages2]],Table1[[#This Row],[OvertimeWages4]],Table1[[#This Row],[Holiday Wages6]],Table1[[#This Row],[Incentive Payments8]])</f>
        <v>0</v>
      </c>
      <c r="T1266" s="41">
        <f>SUM(Table1[[#This Row],[Total Pre Min Wage Wages]],Table1[[#This Row],[Total After Min Wage Wages]])</f>
        <v>0</v>
      </c>
      <c r="U1266" s="41">
        <f>IFERROR(IF(OR(Table1[[#This Row],[Regular Hours]]=0,Table1[[#This Row],[Regular Hours]]=""),VLOOKUP(Table1[[#This Row],[Position Title]],startingWages!$A$2:$D$200,2, FALSE),Table1[[#This Row],[Regular Wages]]/Table1[[#This Row],[Regular Hours]]),0)</f>
        <v>0</v>
      </c>
      <c r="V1266" s="41">
        <f>IF(OR(Table1[[#This Row],[OvertimeHours]]="",Table1[[#This Row],[OvertimeHours]]=0),Table1[[#This Row],[Regular Hourly Wage]]*1.5,Table1[[#This Row],[OvertimeWages]]/Table1[[#This Row],[OvertimeHours]])</f>
        <v>0</v>
      </c>
      <c r="W1266" s="41">
        <f>IF(OR(Table1[[#This Row],[Holiday Hours]]="",Table1[[#This Row],[Holiday Hours]]=0),Table1[[#This Row],[Regular Hourly Wage]],Table1[[#This Row],[Holiday Wages]]/Table1[[#This Row],[Holiday Hours]])</f>
        <v>0</v>
      </c>
      <c r="X1266" s="41" t="str">
        <f>IF(Table1[[#This Row],[Regular Hourly Wage]]&lt;14.05,"$14.75",IF(Table1[[#This Row],[Regular Hourly Wage]]&lt;30,"5%","None"))</f>
        <v>$14.75</v>
      </c>
      <c r="Y1266" s="41">
        <f>IF(Table1[[#This Row],[Wage Category]]="5%",Table1[[#This Row],[Regular Hourly Wage]]*1.05,IF(Table1[[#This Row],[Wage Category]]="$14.75",14.75,Table1[[#This Row],[Regular Hourly Wage]]))</f>
        <v>14.75</v>
      </c>
      <c r="Z1266" s="41">
        <f>(1+IF(Table1[[#This Row],[Regular Hourly Wage]]=0,0.5,(Table1[[#This Row],[Overtime Hourly Wage]]-Table1[[#This Row],[Regular Hourly Wage]])/Table1[[#This Row],[Regular Hourly Wage]]))*Table1[[#This Row],[Regular Wage Cap]]</f>
        <v>22.125</v>
      </c>
      <c r="AA1266" s="41">
        <f>(1+IF(Table1[[#This Row],[Regular Hourly Wage]]=0,0,(Table1[[#This Row],[Holiday Hourly Wage]]-Table1[[#This Row],[Regular Hourly Wage]])/Table1[[#This Row],[Regular Hourly Wage]]))*Table1[[#This Row],[Regular Wage Cap]]</f>
        <v>14.75</v>
      </c>
      <c r="AB1266" s="41">
        <f>Table1[[#This Row],[Regular Hours3]]*Table1[[#This Row],[Regular Hourly Wage]]</f>
        <v>0</v>
      </c>
      <c r="AC1266" s="41">
        <f>Table1[[#This Row],[OvertimeHours5]]*Table1[[#This Row],[Overtime Hourly Wage]]</f>
        <v>0</v>
      </c>
      <c r="AD1266" s="41">
        <f>Table1[[#This Row],[Holiday Hours7]]*Table1[[#This Row],[Holiday Hourly Wage]]</f>
        <v>0</v>
      </c>
      <c r="AE1266" s="41">
        <f>SUM(Table1[[#This Row],[Regular10]:[Holiday12]])</f>
        <v>0</v>
      </c>
      <c r="AF1266" s="41">
        <f>Table1[[#This Row],[Regular Hours3]]*Table1[[#This Row],[Regular Wage Cap]]</f>
        <v>0</v>
      </c>
      <c r="AG1266" s="41">
        <f>Table1[[#This Row],[OvertimeHours5]]*Table1[[#This Row],[Overtime Wage Cap]]</f>
        <v>0</v>
      </c>
      <c r="AH1266" s="41">
        <f>Table1[[#This Row],[Holiday Hours7]]*Table1[[#This Row],[Holiday Wage Cap]]</f>
        <v>0</v>
      </c>
      <c r="AI1266" s="41">
        <f>SUM(Table1[[#This Row],[Regular]:[Holiday]])</f>
        <v>0</v>
      </c>
      <c r="AJ1266" s="41">
        <f>IF(Table1[[#This Row],[Total]]=0,0,Table1[[#This Row],[Total2]]-Table1[[#This Row],[Total]])</f>
        <v>0</v>
      </c>
      <c r="AK1266" s="41">
        <f>Table1[[#This Row],[Difference]]*Table1[[#This Row],[DDS Funding Percent]]</f>
        <v>0</v>
      </c>
      <c r="AL1266" s="41">
        <f>IF(Table1[[#This Row],[Regular Hourly Wage]]&lt;&gt;0,Table1[[#This Row],[Regular Wage Cap]]-Table1[[#This Row],[Regular Hourly Wage]],0)</f>
        <v>0</v>
      </c>
      <c r="AM1266" s="38"/>
      <c r="AN1266" s="41">
        <f>Table1[[#This Row],[Wage Difference]]*Table1[[#This Row],[Post Wage Increase Time Off Accruals (Hours)]]</f>
        <v>0</v>
      </c>
      <c r="AO1266" s="41">
        <f>Table1[[#This Row],[Min Wage Time Off Accrual Expense]]*Table1[[#This Row],[DDS Funding Percent]]</f>
        <v>0</v>
      </c>
      <c r="AP1266" s="1"/>
      <c r="AQ1266" s="18"/>
    </row>
    <row r="1267" spans="3:43" x14ac:dyDescent="0.25">
      <c r="C1267" s="58"/>
      <c r="D1267" s="57"/>
      <c r="K1267" s="41">
        <f>SUM(Table1[[#This Row],[Regular Wages]],Table1[[#This Row],[OvertimeWages]],Table1[[#This Row],[Holiday Wages]],Table1[[#This Row],[Incentive Payments]])</f>
        <v>0</v>
      </c>
      <c r="L1267" s="38"/>
      <c r="M1267" s="38"/>
      <c r="N1267" s="38"/>
      <c r="O1267" s="38"/>
      <c r="P1267" s="38"/>
      <c r="Q1267" s="38"/>
      <c r="R1267" s="38"/>
      <c r="S1267" s="41">
        <f>SUM(Table1[[#This Row],[Regular Wages2]],Table1[[#This Row],[OvertimeWages4]],Table1[[#This Row],[Holiday Wages6]],Table1[[#This Row],[Incentive Payments8]])</f>
        <v>0</v>
      </c>
      <c r="T1267" s="41">
        <f>SUM(Table1[[#This Row],[Total Pre Min Wage Wages]],Table1[[#This Row],[Total After Min Wage Wages]])</f>
        <v>0</v>
      </c>
      <c r="U1267" s="41">
        <f>IFERROR(IF(OR(Table1[[#This Row],[Regular Hours]]=0,Table1[[#This Row],[Regular Hours]]=""),VLOOKUP(Table1[[#This Row],[Position Title]],startingWages!$A$2:$D$200,2, FALSE),Table1[[#This Row],[Regular Wages]]/Table1[[#This Row],[Regular Hours]]),0)</f>
        <v>0</v>
      </c>
      <c r="V1267" s="41">
        <f>IF(OR(Table1[[#This Row],[OvertimeHours]]="",Table1[[#This Row],[OvertimeHours]]=0),Table1[[#This Row],[Regular Hourly Wage]]*1.5,Table1[[#This Row],[OvertimeWages]]/Table1[[#This Row],[OvertimeHours]])</f>
        <v>0</v>
      </c>
      <c r="W1267" s="41">
        <f>IF(OR(Table1[[#This Row],[Holiday Hours]]="",Table1[[#This Row],[Holiday Hours]]=0),Table1[[#This Row],[Regular Hourly Wage]],Table1[[#This Row],[Holiday Wages]]/Table1[[#This Row],[Holiday Hours]])</f>
        <v>0</v>
      </c>
      <c r="X1267" s="41" t="str">
        <f>IF(Table1[[#This Row],[Regular Hourly Wage]]&lt;14.05,"$14.75",IF(Table1[[#This Row],[Regular Hourly Wage]]&lt;30,"5%","None"))</f>
        <v>$14.75</v>
      </c>
      <c r="Y1267" s="41">
        <f>IF(Table1[[#This Row],[Wage Category]]="5%",Table1[[#This Row],[Regular Hourly Wage]]*1.05,IF(Table1[[#This Row],[Wage Category]]="$14.75",14.75,Table1[[#This Row],[Regular Hourly Wage]]))</f>
        <v>14.75</v>
      </c>
      <c r="Z1267" s="41">
        <f>(1+IF(Table1[[#This Row],[Regular Hourly Wage]]=0,0.5,(Table1[[#This Row],[Overtime Hourly Wage]]-Table1[[#This Row],[Regular Hourly Wage]])/Table1[[#This Row],[Regular Hourly Wage]]))*Table1[[#This Row],[Regular Wage Cap]]</f>
        <v>22.125</v>
      </c>
      <c r="AA1267" s="41">
        <f>(1+IF(Table1[[#This Row],[Regular Hourly Wage]]=0,0,(Table1[[#This Row],[Holiday Hourly Wage]]-Table1[[#This Row],[Regular Hourly Wage]])/Table1[[#This Row],[Regular Hourly Wage]]))*Table1[[#This Row],[Regular Wage Cap]]</f>
        <v>14.75</v>
      </c>
      <c r="AB1267" s="41">
        <f>Table1[[#This Row],[Regular Hours3]]*Table1[[#This Row],[Regular Hourly Wage]]</f>
        <v>0</v>
      </c>
      <c r="AC1267" s="41">
        <f>Table1[[#This Row],[OvertimeHours5]]*Table1[[#This Row],[Overtime Hourly Wage]]</f>
        <v>0</v>
      </c>
      <c r="AD1267" s="41">
        <f>Table1[[#This Row],[Holiday Hours7]]*Table1[[#This Row],[Holiday Hourly Wage]]</f>
        <v>0</v>
      </c>
      <c r="AE1267" s="41">
        <f>SUM(Table1[[#This Row],[Regular10]:[Holiday12]])</f>
        <v>0</v>
      </c>
      <c r="AF1267" s="41">
        <f>Table1[[#This Row],[Regular Hours3]]*Table1[[#This Row],[Regular Wage Cap]]</f>
        <v>0</v>
      </c>
      <c r="AG1267" s="41">
        <f>Table1[[#This Row],[OvertimeHours5]]*Table1[[#This Row],[Overtime Wage Cap]]</f>
        <v>0</v>
      </c>
      <c r="AH1267" s="41">
        <f>Table1[[#This Row],[Holiday Hours7]]*Table1[[#This Row],[Holiday Wage Cap]]</f>
        <v>0</v>
      </c>
      <c r="AI1267" s="41">
        <f>SUM(Table1[[#This Row],[Regular]:[Holiday]])</f>
        <v>0</v>
      </c>
      <c r="AJ1267" s="41">
        <f>IF(Table1[[#This Row],[Total]]=0,0,Table1[[#This Row],[Total2]]-Table1[[#This Row],[Total]])</f>
        <v>0</v>
      </c>
      <c r="AK1267" s="41">
        <f>Table1[[#This Row],[Difference]]*Table1[[#This Row],[DDS Funding Percent]]</f>
        <v>0</v>
      </c>
      <c r="AL1267" s="41">
        <f>IF(Table1[[#This Row],[Regular Hourly Wage]]&lt;&gt;0,Table1[[#This Row],[Regular Wage Cap]]-Table1[[#This Row],[Regular Hourly Wage]],0)</f>
        <v>0</v>
      </c>
      <c r="AM1267" s="38"/>
      <c r="AN1267" s="41">
        <f>Table1[[#This Row],[Wage Difference]]*Table1[[#This Row],[Post Wage Increase Time Off Accruals (Hours)]]</f>
        <v>0</v>
      </c>
      <c r="AO1267" s="41">
        <f>Table1[[#This Row],[Min Wage Time Off Accrual Expense]]*Table1[[#This Row],[DDS Funding Percent]]</f>
        <v>0</v>
      </c>
      <c r="AP1267" s="1"/>
      <c r="AQ1267" s="18"/>
    </row>
    <row r="1268" spans="3:43" x14ac:dyDescent="0.25">
      <c r="C1268" s="58"/>
      <c r="D1268" s="57"/>
      <c r="K1268" s="41">
        <f>SUM(Table1[[#This Row],[Regular Wages]],Table1[[#This Row],[OvertimeWages]],Table1[[#This Row],[Holiday Wages]],Table1[[#This Row],[Incentive Payments]])</f>
        <v>0</v>
      </c>
      <c r="L1268" s="38"/>
      <c r="M1268" s="38"/>
      <c r="N1268" s="38"/>
      <c r="O1268" s="38"/>
      <c r="P1268" s="38"/>
      <c r="Q1268" s="38"/>
      <c r="R1268" s="38"/>
      <c r="S1268" s="41">
        <f>SUM(Table1[[#This Row],[Regular Wages2]],Table1[[#This Row],[OvertimeWages4]],Table1[[#This Row],[Holiday Wages6]],Table1[[#This Row],[Incentive Payments8]])</f>
        <v>0</v>
      </c>
      <c r="T1268" s="41">
        <f>SUM(Table1[[#This Row],[Total Pre Min Wage Wages]],Table1[[#This Row],[Total After Min Wage Wages]])</f>
        <v>0</v>
      </c>
      <c r="U1268" s="41">
        <f>IFERROR(IF(OR(Table1[[#This Row],[Regular Hours]]=0,Table1[[#This Row],[Regular Hours]]=""),VLOOKUP(Table1[[#This Row],[Position Title]],startingWages!$A$2:$D$200,2, FALSE),Table1[[#This Row],[Regular Wages]]/Table1[[#This Row],[Regular Hours]]),0)</f>
        <v>0</v>
      </c>
      <c r="V1268" s="41">
        <f>IF(OR(Table1[[#This Row],[OvertimeHours]]="",Table1[[#This Row],[OvertimeHours]]=0),Table1[[#This Row],[Regular Hourly Wage]]*1.5,Table1[[#This Row],[OvertimeWages]]/Table1[[#This Row],[OvertimeHours]])</f>
        <v>0</v>
      </c>
      <c r="W1268" s="41">
        <f>IF(OR(Table1[[#This Row],[Holiday Hours]]="",Table1[[#This Row],[Holiday Hours]]=0),Table1[[#This Row],[Regular Hourly Wage]],Table1[[#This Row],[Holiday Wages]]/Table1[[#This Row],[Holiday Hours]])</f>
        <v>0</v>
      </c>
      <c r="X1268" s="41" t="str">
        <f>IF(Table1[[#This Row],[Regular Hourly Wage]]&lt;14.05,"$14.75",IF(Table1[[#This Row],[Regular Hourly Wage]]&lt;30,"5%","None"))</f>
        <v>$14.75</v>
      </c>
      <c r="Y1268" s="41">
        <f>IF(Table1[[#This Row],[Wage Category]]="5%",Table1[[#This Row],[Regular Hourly Wage]]*1.05,IF(Table1[[#This Row],[Wage Category]]="$14.75",14.75,Table1[[#This Row],[Regular Hourly Wage]]))</f>
        <v>14.75</v>
      </c>
      <c r="Z1268" s="41">
        <f>(1+IF(Table1[[#This Row],[Regular Hourly Wage]]=0,0.5,(Table1[[#This Row],[Overtime Hourly Wage]]-Table1[[#This Row],[Regular Hourly Wage]])/Table1[[#This Row],[Regular Hourly Wage]]))*Table1[[#This Row],[Regular Wage Cap]]</f>
        <v>22.125</v>
      </c>
      <c r="AA1268" s="41">
        <f>(1+IF(Table1[[#This Row],[Regular Hourly Wage]]=0,0,(Table1[[#This Row],[Holiday Hourly Wage]]-Table1[[#This Row],[Regular Hourly Wage]])/Table1[[#This Row],[Regular Hourly Wage]]))*Table1[[#This Row],[Regular Wage Cap]]</f>
        <v>14.75</v>
      </c>
      <c r="AB1268" s="41">
        <f>Table1[[#This Row],[Regular Hours3]]*Table1[[#This Row],[Regular Hourly Wage]]</f>
        <v>0</v>
      </c>
      <c r="AC1268" s="41">
        <f>Table1[[#This Row],[OvertimeHours5]]*Table1[[#This Row],[Overtime Hourly Wage]]</f>
        <v>0</v>
      </c>
      <c r="AD1268" s="41">
        <f>Table1[[#This Row],[Holiday Hours7]]*Table1[[#This Row],[Holiday Hourly Wage]]</f>
        <v>0</v>
      </c>
      <c r="AE1268" s="41">
        <f>SUM(Table1[[#This Row],[Regular10]:[Holiday12]])</f>
        <v>0</v>
      </c>
      <c r="AF1268" s="41">
        <f>Table1[[#This Row],[Regular Hours3]]*Table1[[#This Row],[Regular Wage Cap]]</f>
        <v>0</v>
      </c>
      <c r="AG1268" s="41">
        <f>Table1[[#This Row],[OvertimeHours5]]*Table1[[#This Row],[Overtime Wage Cap]]</f>
        <v>0</v>
      </c>
      <c r="AH1268" s="41">
        <f>Table1[[#This Row],[Holiday Hours7]]*Table1[[#This Row],[Holiday Wage Cap]]</f>
        <v>0</v>
      </c>
      <c r="AI1268" s="41">
        <f>SUM(Table1[[#This Row],[Regular]:[Holiday]])</f>
        <v>0</v>
      </c>
      <c r="AJ1268" s="41">
        <f>IF(Table1[[#This Row],[Total]]=0,0,Table1[[#This Row],[Total2]]-Table1[[#This Row],[Total]])</f>
        <v>0</v>
      </c>
      <c r="AK1268" s="41">
        <f>Table1[[#This Row],[Difference]]*Table1[[#This Row],[DDS Funding Percent]]</f>
        <v>0</v>
      </c>
      <c r="AL1268" s="41">
        <f>IF(Table1[[#This Row],[Regular Hourly Wage]]&lt;&gt;0,Table1[[#This Row],[Regular Wage Cap]]-Table1[[#This Row],[Regular Hourly Wage]],0)</f>
        <v>0</v>
      </c>
      <c r="AM1268" s="38"/>
      <c r="AN1268" s="41">
        <f>Table1[[#This Row],[Wage Difference]]*Table1[[#This Row],[Post Wage Increase Time Off Accruals (Hours)]]</f>
        <v>0</v>
      </c>
      <c r="AO1268" s="41">
        <f>Table1[[#This Row],[Min Wage Time Off Accrual Expense]]*Table1[[#This Row],[DDS Funding Percent]]</f>
        <v>0</v>
      </c>
      <c r="AP1268" s="1"/>
      <c r="AQ1268" s="18"/>
    </row>
    <row r="1269" spans="3:43" x14ac:dyDescent="0.25">
      <c r="C1269" s="58"/>
      <c r="D1269" s="57"/>
      <c r="K1269" s="41">
        <f>SUM(Table1[[#This Row],[Regular Wages]],Table1[[#This Row],[OvertimeWages]],Table1[[#This Row],[Holiday Wages]],Table1[[#This Row],[Incentive Payments]])</f>
        <v>0</v>
      </c>
      <c r="L1269" s="38"/>
      <c r="M1269" s="38"/>
      <c r="N1269" s="38"/>
      <c r="O1269" s="38"/>
      <c r="P1269" s="38"/>
      <c r="Q1269" s="38"/>
      <c r="R1269" s="38"/>
      <c r="S1269" s="41">
        <f>SUM(Table1[[#This Row],[Regular Wages2]],Table1[[#This Row],[OvertimeWages4]],Table1[[#This Row],[Holiday Wages6]],Table1[[#This Row],[Incentive Payments8]])</f>
        <v>0</v>
      </c>
      <c r="T1269" s="41">
        <f>SUM(Table1[[#This Row],[Total Pre Min Wage Wages]],Table1[[#This Row],[Total After Min Wage Wages]])</f>
        <v>0</v>
      </c>
      <c r="U1269" s="41">
        <f>IFERROR(IF(OR(Table1[[#This Row],[Regular Hours]]=0,Table1[[#This Row],[Regular Hours]]=""),VLOOKUP(Table1[[#This Row],[Position Title]],startingWages!$A$2:$D$200,2, FALSE),Table1[[#This Row],[Regular Wages]]/Table1[[#This Row],[Regular Hours]]),0)</f>
        <v>0</v>
      </c>
      <c r="V1269" s="41">
        <f>IF(OR(Table1[[#This Row],[OvertimeHours]]="",Table1[[#This Row],[OvertimeHours]]=0),Table1[[#This Row],[Regular Hourly Wage]]*1.5,Table1[[#This Row],[OvertimeWages]]/Table1[[#This Row],[OvertimeHours]])</f>
        <v>0</v>
      </c>
      <c r="W1269" s="41">
        <f>IF(OR(Table1[[#This Row],[Holiday Hours]]="",Table1[[#This Row],[Holiday Hours]]=0),Table1[[#This Row],[Regular Hourly Wage]],Table1[[#This Row],[Holiday Wages]]/Table1[[#This Row],[Holiday Hours]])</f>
        <v>0</v>
      </c>
      <c r="X1269" s="41" t="str">
        <f>IF(Table1[[#This Row],[Regular Hourly Wage]]&lt;14.05,"$14.75",IF(Table1[[#This Row],[Regular Hourly Wage]]&lt;30,"5%","None"))</f>
        <v>$14.75</v>
      </c>
      <c r="Y1269" s="41">
        <f>IF(Table1[[#This Row],[Wage Category]]="5%",Table1[[#This Row],[Regular Hourly Wage]]*1.05,IF(Table1[[#This Row],[Wage Category]]="$14.75",14.75,Table1[[#This Row],[Regular Hourly Wage]]))</f>
        <v>14.75</v>
      </c>
      <c r="Z1269" s="41">
        <f>(1+IF(Table1[[#This Row],[Regular Hourly Wage]]=0,0.5,(Table1[[#This Row],[Overtime Hourly Wage]]-Table1[[#This Row],[Regular Hourly Wage]])/Table1[[#This Row],[Regular Hourly Wage]]))*Table1[[#This Row],[Regular Wage Cap]]</f>
        <v>22.125</v>
      </c>
      <c r="AA1269" s="41">
        <f>(1+IF(Table1[[#This Row],[Regular Hourly Wage]]=0,0,(Table1[[#This Row],[Holiday Hourly Wage]]-Table1[[#This Row],[Regular Hourly Wage]])/Table1[[#This Row],[Regular Hourly Wage]]))*Table1[[#This Row],[Regular Wage Cap]]</f>
        <v>14.75</v>
      </c>
      <c r="AB1269" s="41">
        <f>Table1[[#This Row],[Regular Hours3]]*Table1[[#This Row],[Regular Hourly Wage]]</f>
        <v>0</v>
      </c>
      <c r="AC1269" s="41">
        <f>Table1[[#This Row],[OvertimeHours5]]*Table1[[#This Row],[Overtime Hourly Wage]]</f>
        <v>0</v>
      </c>
      <c r="AD1269" s="41">
        <f>Table1[[#This Row],[Holiday Hours7]]*Table1[[#This Row],[Holiday Hourly Wage]]</f>
        <v>0</v>
      </c>
      <c r="AE1269" s="41">
        <f>SUM(Table1[[#This Row],[Regular10]:[Holiday12]])</f>
        <v>0</v>
      </c>
      <c r="AF1269" s="41">
        <f>Table1[[#This Row],[Regular Hours3]]*Table1[[#This Row],[Regular Wage Cap]]</f>
        <v>0</v>
      </c>
      <c r="AG1269" s="41">
        <f>Table1[[#This Row],[OvertimeHours5]]*Table1[[#This Row],[Overtime Wage Cap]]</f>
        <v>0</v>
      </c>
      <c r="AH1269" s="41">
        <f>Table1[[#This Row],[Holiday Hours7]]*Table1[[#This Row],[Holiday Wage Cap]]</f>
        <v>0</v>
      </c>
      <c r="AI1269" s="41">
        <f>SUM(Table1[[#This Row],[Regular]:[Holiday]])</f>
        <v>0</v>
      </c>
      <c r="AJ1269" s="41">
        <f>IF(Table1[[#This Row],[Total]]=0,0,Table1[[#This Row],[Total2]]-Table1[[#This Row],[Total]])</f>
        <v>0</v>
      </c>
      <c r="AK1269" s="41">
        <f>Table1[[#This Row],[Difference]]*Table1[[#This Row],[DDS Funding Percent]]</f>
        <v>0</v>
      </c>
      <c r="AL1269" s="41">
        <f>IF(Table1[[#This Row],[Regular Hourly Wage]]&lt;&gt;0,Table1[[#This Row],[Regular Wage Cap]]-Table1[[#This Row],[Regular Hourly Wage]],0)</f>
        <v>0</v>
      </c>
      <c r="AM1269" s="38"/>
      <c r="AN1269" s="41">
        <f>Table1[[#This Row],[Wage Difference]]*Table1[[#This Row],[Post Wage Increase Time Off Accruals (Hours)]]</f>
        <v>0</v>
      </c>
      <c r="AO1269" s="41">
        <f>Table1[[#This Row],[Min Wage Time Off Accrual Expense]]*Table1[[#This Row],[DDS Funding Percent]]</f>
        <v>0</v>
      </c>
      <c r="AP1269" s="1"/>
      <c r="AQ1269" s="18"/>
    </row>
    <row r="1270" spans="3:43" x14ac:dyDescent="0.25">
      <c r="C1270" s="58"/>
      <c r="D1270" s="57"/>
      <c r="K1270" s="41">
        <f>SUM(Table1[[#This Row],[Regular Wages]],Table1[[#This Row],[OvertimeWages]],Table1[[#This Row],[Holiday Wages]],Table1[[#This Row],[Incentive Payments]])</f>
        <v>0</v>
      </c>
      <c r="L1270" s="38"/>
      <c r="M1270" s="38"/>
      <c r="N1270" s="38"/>
      <c r="O1270" s="38"/>
      <c r="P1270" s="38"/>
      <c r="Q1270" s="38"/>
      <c r="R1270" s="38"/>
      <c r="S1270" s="41">
        <f>SUM(Table1[[#This Row],[Regular Wages2]],Table1[[#This Row],[OvertimeWages4]],Table1[[#This Row],[Holiday Wages6]],Table1[[#This Row],[Incentive Payments8]])</f>
        <v>0</v>
      </c>
      <c r="T1270" s="41">
        <f>SUM(Table1[[#This Row],[Total Pre Min Wage Wages]],Table1[[#This Row],[Total After Min Wage Wages]])</f>
        <v>0</v>
      </c>
      <c r="U1270" s="41">
        <f>IFERROR(IF(OR(Table1[[#This Row],[Regular Hours]]=0,Table1[[#This Row],[Regular Hours]]=""),VLOOKUP(Table1[[#This Row],[Position Title]],startingWages!$A$2:$D$200,2, FALSE),Table1[[#This Row],[Regular Wages]]/Table1[[#This Row],[Regular Hours]]),0)</f>
        <v>0</v>
      </c>
      <c r="V1270" s="41">
        <f>IF(OR(Table1[[#This Row],[OvertimeHours]]="",Table1[[#This Row],[OvertimeHours]]=0),Table1[[#This Row],[Regular Hourly Wage]]*1.5,Table1[[#This Row],[OvertimeWages]]/Table1[[#This Row],[OvertimeHours]])</f>
        <v>0</v>
      </c>
      <c r="W1270" s="41">
        <f>IF(OR(Table1[[#This Row],[Holiday Hours]]="",Table1[[#This Row],[Holiday Hours]]=0),Table1[[#This Row],[Regular Hourly Wage]],Table1[[#This Row],[Holiday Wages]]/Table1[[#This Row],[Holiday Hours]])</f>
        <v>0</v>
      </c>
      <c r="X1270" s="41" t="str">
        <f>IF(Table1[[#This Row],[Regular Hourly Wage]]&lt;14.05,"$14.75",IF(Table1[[#This Row],[Regular Hourly Wage]]&lt;30,"5%","None"))</f>
        <v>$14.75</v>
      </c>
      <c r="Y1270" s="41">
        <f>IF(Table1[[#This Row],[Wage Category]]="5%",Table1[[#This Row],[Regular Hourly Wage]]*1.05,IF(Table1[[#This Row],[Wage Category]]="$14.75",14.75,Table1[[#This Row],[Regular Hourly Wage]]))</f>
        <v>14.75</v>
      </c>
      <c r="Z1270" s="41">
        <f>(1+IF(Table1[[#This Row],[Regular Hourly Wage]]=0,0.5,(Table1[[#This Row],[Overtime Hourly Wage]]-Table1[[#This Row],[Regular Hourly Wage]])/Table1[[#This Row],[Regular Hourly Wage]]))*Table1[[#This Row],[Regular Wage Cap]]</f>
        <v>22.125</v>
      </c>
      <c r="AA1270" s="41">
        <f>(1+IF(Table1[[#This Row],[Regular Hourly Wage]]=0,0,(Table1[[#This Row],[Holiday Hourly Wage]]-Table1[[#This Row],[Regular Hourly Wage]])/Table1[[#This Row],[Regular Hourly Wage]]))*Table1[[#This Row],[Regular Wage Cap]]</f>
        <v>14.75</v>
      </c>
      <c r="AB1270" s="41">
        <f>Table1[[#This Row],[Regular Hours3]]*Table1[[#This Row],[Regular Hourly Wage]]</f>
        <v>0</v>
      </c>
      <c r="AC1270" s="41">
        <f>Table1[[#This Row],[OvertimeHours5]]*Table1[[#This Row],[Overtime Hourly Wage]]</f>
        <v>0</v>
      </c>
      <c r="AD1270" s="41">
        <f>Table1[[#This Row],[Holiday Hours7]]*Table1[[#This Row],[Holiday Hourly Wage]]</f>
        <v>0</v>
      </c>
      <c r="AE1270" s="41">
        <f>SUM(Table1[[#This Row],[Regular10]:[Holiday12]])</f>
        <v>0</v>
      </c>
      <c r="AF1270" s="41">
        <f>Table1[[#This Row],[Regular Hours3]]*Table1[[#This Row],[Regular Wage Cap]]</f>
        <v>0</v>
      </c>
      <c r="AG1270" s="41">
        <f>Table1[[#This Row],[OvertimeHours5]]*Table1[[#This Row],[Overtime Wage Cap]]</f>
        <v>0</v>
      </c>
      <c r="AH1270" s="41">
        <f>Table1[[#This Row],[Holiday Hours7]]*Table1[[#This Row],[Holiday Wage Cap]]</f>
        <v>0</v>
      </c>
      <c r="AI1270" s="41">
        <f>SUM(Table1[[#This Row],[Regular]:[Holiday]])</f>
        <v>0</v>
      </c>
      <c r="AJ1270" s="41">
        <f>IF(Table1[[#This Row],[Total]]=0,0,Table1[[#This Row],[Total2]]-Table1[[#This Row],[Total]])</f>
        <v>0</v>
      </c>
      <c r="AK1270" s="41">
        <f>Table1[[#This Row],[Difference]]*Table1[[#This Row],[DDS Funding Percent]]</f>
        <v>0</v>
      </c>
      <c r="AL1270" s="41">
        <f>IF(Table1[[#This Row],[Regular Hourly Wage]]&lt;&gt;0,Table1[[#This Row],[Regular Wage Cap]]-Table1[[#This Row],[Regular Hourly Wage]],0)</f>
        <v>0</v>
      </c>
      <c r="AM1270" s="38"/>
      <c r="AN1270" s="41">
        <f>Table1[[#This Row],[Wage Difference]]*Table1[[#This Row],[Post Wage Increase Time Off Accruals (Hours)]]</f>
        <v>0</v>
      </c>
      <c r="AO1270" s="41">
        <f>Table1[[#This Row],[Min Wage Time Off Accrual Expense]]*Table1[[#This Row],[DDS Funding Percent]]</f>
        <v>0</v>
      </c>
      <c r="AP1270" s="1"/>
      <c r="AQ1270" s="18"/>
    </row>
    <row r="1271" spans="3:43" x14ac:dyDescent="0.25">
      <c r="C1271" s="58"/>
      <c r="D1271" s="57"/>
      <c r="K1271" s="41">
        <f>SUM(Table1[[#This Row],[Regular Wages]],Table1[[#This Row],[OvertimeWages]],Table1[[#This Row],[Holiday Wages]],Table1[[#This Row],[Incentive Payments]])</f>
        <v>0</v>
      </c>
      <c r="L1271" s="38"/>
      <c r="M1271" s="38"/>
      <c r="N1271" s="38"/>
      <c r="O1271" s="38"/>
      <c r="P1271" s="38"/>
      <c r="Q1271" s="38"/>
      <c r="R1271" s="38"/>
      <c r="S1271" s="41">
        <f>SUM(Table1[[#This Row],[Regular Wages2]],Table1[[#This Row],[OvertimeWages4]],Table1[[#This Row],[Holiday Wages6]],Table1[[#This Row],[Incentive Payments8]])</f>
        <v>0</v>
      </c>
      <c r="T1271" s="41">
        <f>SUM(Table1[[#This Row],[Total Pre Min Wage Wages]],Table1[[#This Row],[Total After Min Wage Wages]])</f>
        <v>0</v>
      </c>
      <c r="U1271" s="41">
        <f>IFERROR(IF(OR(Table1[[#This Row],[Regular Hours]]=0,Table1[[#This Row],[Regular Hours]]=""),VLOOKUP(Table1[[#This Row],[Position Title]],startingWages!$A$2:$D$200,2, FALSE),Table1[[#This Row],[Regular Wages]]/Table1[[#This Row],[Regular Hours]]),0)</f>
        <v>0</v>
      </c>
      <c r="V1271" s="41">
        <f>IF(OR(Table1[[#This Row],[OvertimeHours]]="",Table1[[#This Row],[OvertimeHours]]=0),Table1[[#This Row],[Regular Hourly Wage]]*1.5,Table1[[#This Row],[OvertimeWages]]/Table1[[#This Row],[OvertimeHours]])</f>
        <v>0</v>
      </c>
      <c r="W1271" s="41">
        <f>IF(OR(Table1[[#This Row],[Holiday Hours]]="",Table1[[#This Row],[Holiday Hours]]=0),Table1[[#This Row],[Regular Hourly Wage]],Table1[[#This Row],[Holiday Wages]]/Table1[[#This Row],[Holiday Hours]])</f>
        <v>0</v>
      </c>
      <c r="X1271" s="41" t="str">
        <f>IF(Table1[[#This Row],[Regular Hourly Wage]]&lt;14.05,"$14.75",IF(Table1[[#This Row],[Regular Hourly Wage]]&lt;30,"5%","None"))</f>
        <v>$14.75</v>
      </c>
      <c r="Y1271" s="41">
        <f>IF(Table1[[#This Row],[Wage Category]]="5%",Table1[[#This Row],[Regular Hourly Wage]]*1.05,IF(Table1[[#This Row],[Wage Category]]="$14.75",14.75,Table1[[#This Row],[Regular Hourly Wage]]))</f>
        <v>14.75</v>
      </c>
      <c r="Z1271" s="41">
        <f>(1+IF(Table1[[#This Row],[Regular Hourly Wage]]=0,0.5,(Table1[[#This Row],[Overtime Hourly Wage]]-Table1[[#This Row],[Regular Hourly Wage]])/Table1[[#This Row],[Regular Hourly Wage]]))*Table1[[#This Row],[Regular Wage Cap]]</f>
        <v>22.125</v>
      </c>
      <c r="AA1271" s="41">
        <f>(1+IF(Table1[[#This Row],[Regular Hourly Wage]]=0,0,(Table1[[#This Row],[Holiday Hourly Wage]]-Table1[[#This Row],[Regular Hourly Wage]])/Table1[[#This Row],[Regular Hourly Wage]]))*Table1[[#This Row],[Regular Wage Cap]]</f>
        <v>14.75</v>
      </c>
      <c r="AB1271" s="41">
        <f>Table1[[#This Row],[Regular Hours3]]*Table1[[#This Row],[Regular Hourly Wage]]</f>
        <v>0</v>
      </c>
      <c r="AC1271" s="41">
        <f>Table1[[#This Row],[OvertimeHours5]]*Table1[[#This Row],[Overtime Hourly Wage]]</f>
        <v>0</v>
      </c>
      <c r="AD1271" s="41">
        <f>Table1[[#This Row],[Holiday Hours7]]*Table1[[#This Row],[Holiday Hourly Wage]]</f>
        <v>0</v>
      </c>
      <c r="AE1271" s="41">
        <f>SUM(Table1[[#This Row],[Regular10]:[Holiday12]])</f>
        <v>0</v>
      </c>
      <c r="AF1271" s="41">
        <f>Table1[[#This Row],[Regular Hours3]]*Table1[[#This Row],[Regular Wage Cap]]</f>
        <v>0</v>
      </c>
      <c r="AG1271" s="41">
        <f>Table1[[#This Row],[OvertimeHours5]]*Table1[[#This Row],[Overtime Wage Cap]]</f>
        <v>0</v>
      </c>
      <c r="AH1271" s="41">
        <f>Table1[[#This Row],[Holiday Hours7]]*Table1[[#This Row],[Holiday Wage Cap]]</f>
        <v>0</v>
      </c>
      <c r="AI1271" s="41">
        <f>SUM(Table1[[#This Row],[Regular]:[Holiday]])</f>
        <v>0</v>
      </c>
      <c r="AJ1271" s="41">
        <f>IF(Table1[[#This Row],[Total]]=0,0,Table1[[#This Row],[Total2]]-Table1[[#This Row],[Total]])</f>
        <v>0</v>
      </c>
      <c r="AK1271" s="41">
        <f>Table1[[#This Row],[Difference]]*Table1[[#This Row],[DDS Funding Percent]]</f>
        <v>0</v>
      </c>
      <c r="AL1271" s="41">
        <f>IF(Table1[[#This Row],[Regular Hourly Wage]]&lt;&gt;0,Table1[[#This Row],[Regular Wage Cap]]-Table1[[#This Row],[Regular Hourly Wage]],0)</f>
        <v>0</v>
      </c>
      <c r="AM1271" s="38"/>
      <c r="AN1271" s="41">
        <f>Table1[[#This Row],[Wage Difference]]*Table1[[#This Row],[Post Wage Increase Time Off Accruals (Hours)]]</f>
        <v>0</v>
      </c>
      <c r="AO1271" s="41">
        <f>Table1[[#This Row],[Min Wage Time Off Accrual Expense]]*Table1[[#This Row],[DDS Funding Percent]]</f>
        <v>0</v>
      </c>
      <c r="AP1271" s="1"/>
      <c r="AQ1271" s="18"/>
    </row>
    <row r="1272" spans="3:43" x14ac:dyDescent="0.25">
      <c r="C1272" s="58"/>
      <c r="D1272" s="57"/>
      <c r="K1272" s="41">
        <f>SUM(Table1[[#This Row],[Regular Wages]],Table1[[#This Row],[OvertimeWages]],Table1[[#This Row],[Holiday Wages]],Table1[[#This Row],[Incentive Payments]])</f>
        <v>0</v>
      </c>
      <c r="L1272" s="38"/>
      <c r="M1272" s="38"/>
      <c r="N1272" s="38"/>
      <c r="O1272" s="38"/>
      <c r="P1272" s="38"/>
      <c r="Q1272" s="38"/>
      <c r="R1272" s="38"/>
      <c r="S1272" s="41">
        <f>SUM(Table1[[#This Row],[Regular Wages2]],Table1[[#This Row],[OvertimeWages4]],Table1[[#This Row],[Holiday Wages6]],Table1[[#This Row],[Incentive Payments8]])</f>
        <v>0</v>
      </c>
      <c r="T1272" s="41">
        <f>SUM(Table1[[#This Row],[Total Pre Min Wage Wages]],Table1[[#This Row],[Total After Min Wage Wages]])</f>
        <v>0</v>
      </c>
      <c r="U1272" s="41">
        <f>IFERROR(IF(OR(Table1[[#This Row],[Regular Hours]]=0,Table1[[#This Row],[Regular Hours]]=""),VLOOKUP(Table1[[#This Row],[Position Title]],startingWages!$A$2:$D$200,2, FALSE),Table1[[#This Row],[Regular Wages]]/Table1[[#This Row],[Regular Hours]]),0)</f>
        <v>0</v>
      </c>
      <c r="V1272" s="41">
        <f>IF(OR(Table1[[#This Row],[OvertimeHours]]="",Table1[[#This Row],[OvertimeHours]]=0),Table1[[#This Row],[Regular Hourly Wage]]*1.5,Table1[[#This Row],[OvertimeWages]]/Table1[[#This Row],[OvertimeHours]])</f>
        <v>0</v>
      </c>
      <c r="W1272" s="41">
        <f>IF(OR(Table1[[#This Row],[Holiday Hours]]="",Table1[[#This Row],[Holiday Hours]]=0),Table1[[#This Row],[Regular Hourly Wage]],Table1[[#This Row],[Holiday Wages]]/Table1[[#This Row],[Holiday Hours]])</f>
        <v>0</v>
      </c>
      <c r="X1272" s="41" t="str">
        <f>IF(Table1[[#This Row],[Regular Hourly Wage]]&lt;14.05,"$14.75",IF(Table1[[#This Row],[Regular Hourly Wage]]&lt;30,"5%","None"))</f>
        <v>$14.75</v>
      </c>
      <c r="Y1272" s="41">
        <f>IF(Table1[[#This Row],[Wage Category]]="5%",Table1[[#This Row],[Regular Hourly Wage]]*1.05,IF(Table1[[#This Row],[Wage Category]]="$14.75",14.75,Table1[[#This Row],[Regular Hourly Wage]]))</f>
        <v>14.75</v>
      </c>
      <c r="Z1272" s="41">
        <f>(1+IF(Table1[[#This Row],[Regular Hourly Wage]]=0,0.5,(Table1[[#This Row],[Overtime Hourly Wage]]-Table1[[#This Row],[Regular Hourly Wage]])/Table1[[#This Row],[Regular Hourly Wage]]))*Table1[[#This Row],[Regular Wage Cap]]</f>
        <v>22.125</v>
      </c>
      <c r="AA1272" s="41">
        <f>(1+IF(Table1[[#This Row],[Regular Hourly Wage]]=0,0,(Table1[[#This Row],[Holiday Hourly Wage]]-Table1[[#This Row],[Regular Hourly Wage]])/Table1[[#This Row],[Regular Hourly Wage]]))*Table1[[#This Row],[Regular Wage Cap]]</f>
        <v>14.75</v>
      </c>
      <c r="AB1272" s="41">
        <f>Table1[[#This Row],[Regular Hours3]]*Table1[[#This Row],[Regular Hourly Wage]]</f>
        <v>0</v>
      </c>
      <c r="AC1272" s="41">
        <f>Table1[[#This Row],[OvertimeHours5]]*Table1[[#This Row],[Overtime Hourly Wage]]</f>
        <v>0</v>
      </c>
      <c r="AD1272" s="41">
        <f>Table1[[#This Row],[Holiday Hours7]]*Table1[[#This Row],[Holiday Hourly Wage]]</f>
        <v>0</v>
      </c>
      <c r="AE1272" s="41">
        <f>SUM(Table1[[#This Row],[Regular10]:[Holiday12]])</f>
        <v>0</v>
      </c>
      <c r="AF1272" s="41">
        <f>Table1[[#This Row],[Regular Hours3]]*Table1[[#This Row],[Regular Wage Cap]]</f>
        <v>0</v>
      </c>
      <c r="AG1272" s="41">
        <f>Table1[[#This Row],[OvertimeHours5]]*Table1[[#This Row],[Overtime Wage Cap]]</f>
        <v>0</v>
      </c>
      <c r="AH1272" s="41">
        <f>Table1[[#This Row],[Holiday Hours7]]*Table1[[#This Row],[Holiday Wage Cap]]</f>
        <v>0</v>
      </c>
      <c r="AI1272" s="41">
        <f>SUM(Table1[[#This Row],[Regular]:[Holiday]])</f>
        <v>0</v>
      </c>
      <c r="AJ1272" s="41">
        <f>IF(Table1[[#This Row],[Total]]=0,0,Table1[[#This Row],[Total2]]-Table1[[#This Row],[Total]])</f>
        <v>0</v>
      </c>
      <c r="AK1272" s="41">
        <f>Table1[[#This Row],[Difference]]*Table1[[#This Row],[DDS Funding Percent]]</f>
        <v>0</v>
      </c>
      <c r="AL1272" s="41">
        <f>IF(Table1[[#This Row],[Regular Hourly Wage]]&lt;&gt;0,Table1[[#This Row],[Regular Wage Cap]]-Table1[[#This Row],[Regular Hourly Wage]],0)</f>
        <v>0</v>
      </c>
      <c r="AM1272" s="38"/>
      <c r="AN1272" s="41">
        <f>Table1[[#This Row],[Wage Difference]]*Table1[[#This Row],[Post Wage Increase Time Off Accruals (Hours)]]</f>
        <v>0</v>
      </c>
      <c r="AO1272" s="41">
        <f>Table1[[#This Row],[Min Wage Time Off Accrual Expense]]*Table1[[#This Row],[DDS Funding Percent]]</f>
        <v>0</v>
      </c>
      <c r="AP1272" s="1"/>
      <c r="AQ1272" s="18"/>
    </row>
    <row r="1273" spans="3:43" x14ac:dyDescent="0.25">
      <c r="C1273" s="58"/>
      <c r="D1273" s="57"/>
      <c r="K1273" s="41">
        <f>SUM(Table1[[#This Row],[Regular Wages]],Table1[[#This Row],[OvertimeWages]],Table1[[#This Row],[Holiday Wages]],Table1[[#This Row],[Incentive Payments]])</f>
        <v>0</v>
      </c>
      <c r="L1273" s="38"/>
      <c r="M1273" s="38"/>
      <c r="N1273" s="38"/>
      <c r="O1273" s="38"/>
      <c r="P1273" s="38"/>
      <c r="Q1273" s="38"/>
      <c r="R1273" s="38"/>
      <c r="S1273" s="41">
        <f>SUM(Table1[[#This Row],[Regular Wages2]],Table1[[#This Row],[OvertimeWages4]],Table1[[#This Row],[Holiday Wages6]],Table1[[#This Row],[Incentive Payments8]])</f>
        <v>0</v>
      </c>
      <c r="T1273" s="41">
        <f>SUM(Table1[[#This Row],[Total Pre Min Wage Wages]],Table1[[#This Row],[Total After Min Wage Wages]])</f>
        <v>0</v>
      </c>
      <c r="U1273" s="41">
        <f>IFERROR(IF(OR(Table1[[#This Row],[Regular Hours]]=0,Table1[[#This Row],[Regular Hours]]=""),VLOOKUP(Table1[[#This Row],[Position Title]],startingWages!$A$2:$D$200,2, FALSE),Table1[[#This Row],[Regular Wages]]/Table1[[#This Row],[Regular Hours]]),0)</f>
        <v>0</v>
      </c>
      <c r="V1273" s="41">
        <f>IF(OR(Table1[[#This Row],[OvertimeHours]]="",Table1[[#This Row],[OvertimeHours]]=0),Table1[[#This Row],[Regular Hourly Wage]]*1.5,Table1[[#This Row],[OvertimeWages]]/Table1[[#This Row],[OvertimeHours]])</f>
        <v>0</v>
      </c>
      <c r="W1273" s="41">
        <f>IF(OR(Table1[[#This Row],[Holiday Hours]]="",Table1[[#This Row],[Holiday Hours]]=0),Table1[[#This Row],[Regular Hourly Wage]],Table1[[#This Row],[Holiday Wages]]/Table1[[#This Row],[Holiday Hours]])</f>
        <v>0</v>
      </c>
      <c r="X1273" s="41" t="str">
        <f>IF(Table1[[#This Row],[Regular Hourly Wage]]&lt;14.05,"$14.75",IF(Table1[[#This Row],[Regular Hourly Wage]]&lt;30,"5%","None"))</f>
        <v>$14.75</v>
      </c>
      <c r="Y1273" s="41">
        <f>IF(Table1[[#This Row],[Wage Category]]="5%",Table1[[#This Row],[Regular Hourly Wage]]*1.05,IF(Table1[[#This Row],[Wage Category]]="$14.75",14.75,Table1[[#This Row],[Regular Hourly Wage]]))</f>
        <v>14.75</v>
      </c>
      <c r="Z1273" s="41">
        <f>(1+IF(Table1[[#This Row],[Regular Hourly Wage]]=0,0.5,(Table1[[#This Row],[Overtime Hourly Wage]]-Table1[[#This Row],[Regular Hourly Wage]])/Table1[[#This Row],[Regular Hourly Wage]]))*Table1[[#This Row],[Regular Wage Cap]]</f>
        <v>22.125</v>
      </c>
      <c r="AA1273" s="41">
        <f>(1+IF(Table1[[#This Row],[Regular Hourly Wage]]=0,0,(Table1[[#This Row],[Holiday Hourly Wage]]-Table1[[#This Row],[Regular Hourly Wage]])/Table1[[#This Row],[Regular Hourly Wage]]))*Table1[[#This Row],[Regular Wage Cap]]</f>
        <v>14.75</v>
      </c>
      <c r="AB1273" s="41">
        <f>Table1[[#This Row],[Regular Hours3]]*Table1[[#This Row],[Regular Hourly Wage]]</f>
        <v>0</v>
      </c>
      <c r="AC1273" s="41">
        <f>Table1[[#This Row],[OvertimeHours5]]*Table1[[#This Row],[Overtime Hourly Wage]]</f>
        <v>0</v>
      </c>
      <c r="AD1273" s="41">
        <f>Table1[[#This Row],[Holiday Hours7]]*Table1[[#This Row],[Holiday Hourly Wage]]</f>
        <v>0</v>
      </c>
      <c r="AE1273" s="41">
        <f>SUM(Table1[[#This Row],[Regular10]:[Holiday12]])</f>
        <v>0</v>
      </c>
      <c r="AF1273" s="41">
        <f>Table1[[#This Row],[Regular Hours3]]*Table1[[#This Row],[Regular Wage Cap]]</f>
        <v>0</v>
      </c>
      <c r="AG1273" s="41">
        <f>Table1[[#This Row],[OvertimeHours5]]*Table1[[#This Row],[Overtime Wage Cap]]</f>
        <v>0</v>
      </c>
      <c r="AH1273" s="41">
        <f>Table1[[#This Row],[Holiday Hours7]]*Table1[[#This Row],[Holiday Wage Cap]]</f>
        <v>0</v>
      </c>
      <c r="AI1273" s="41">
        <f>SUM(Table1[[#This Row],[Regular]:[Holiday]])</f>
        <v>0</v>
      </c>
      <c r="AJ1273" s="41">
        <f>IF(Table1[[#This Row],[Total]]=0,0,Table1[[#This Row],[Total2]]-Table1[[#This Row],[Total]])</f>
        <v>0</v>
      </c>
      <c r="AK1273" s="41">
        <f>Table1[[#This Row],[Difference]]*Table1[[#This Row],[DDS Funding Percent]]</f>
        <v>0</v>
      </c>
      <c r="AL1273" s="41">
        <f>IF(Table1[[#This Row],[Regular Hourly Wage]]&lt;&gt;0,Table1[[#This Row],[Regular Wage Cap]]-Table1[[#This Row],[Regular Hourly Wage]],0)</f>
        <v>0</v>
      </c>
      <c r="AM1273" s="38"/>
      <c r="AN1273" s="41">
        <f>Table1[[#This Row],[Wage Difference]]*Table1[[#This Row],[Post Wage Increase Time Off Accruals (Hours)]]</f>
        <v>0</v>
      </c>
      <c r="AO1273" s="41">
        <f>Table1[[#This Row],[Min Wage Time Off Accrual Expense]]*Table1[[#This Row],[DDS Funding Percent]]</f>
        <v>0</v>
      </c>
      <c r="AP1273" s="1"/>
      <c r="AQ1273" s="18"/>
    </row>
    <row r="1274" spans="3:43" x14ac:dyDescent="0.25">
      <c r="C1274" s="58"/>
      <c r="D1274" s="57"/>
      <c r="K1274" s="41">
        <f>SUM(Table1[[#This Row],[Regular Wages]],Table1[[#This Row],[OvertimeWages]],Table1[[#This Row],[Holiday Wages]],Table1[[#This Row],[Incentive Payments]])</f>
        <v>0</v>
      </c>
      <c r="L1274" s="38"/>
      <c r="M1274" s="38"/>
      <c r="N1274" s="38"/>
      <c r="O1274" s="38"/>
      <c r="P1274" s="38"/>
      <c r="Q1274" s="38"/>
      <c r="R1274" s="38"/>
      <c r="S1274" s="41">
        <f>SUM(Table1[[#This Row],[Regular Wages2]],Table1[[#This Row],[OvertimeWages4]],Table1[[#This Row],[Holiday Wages6]],Table1[[#This Row],[Incentive Payments8]])</f>
        <v>0</v>
      </c>
      <c r="T1274" s="41">
        <f>SUM(Table1[[#This Row],[Total Pre Min Wage Wages]],Table1[[#This Row],[Total After Min Wage Wages]])</f>
        <v>0</v>
      </c>
      <c r="U1274" s="41">
        <f>IFERROR(IF(OR(Table1[[#This Row],[Regular Hours]]=0,Table1[[#This Row],[Regular Hours]]=""),VLOOKUP(Table1[[#This Row],[Position Title]],startingWages!$A$2:$D$200,2, FALSE),Table1[[#This Row],[Regular Wages]]/Table1[[#This Row],[Regular Hours]]),0)</f>
        <v>0</v>
      </c>
      <c r="V1274" s="41">
        <f>IF(OR(Table1[[#This Row],[OvertimeHours]]="",Table1[[#This Row],[OvertimeHours]]=0),Table1[[#This Row],[Regular Hourly Wage]]*1.5,Table1[[#This Row],[OvertimeWages]]/Table1[[#This Row],[OvertimeHours]])</f>
        <v>0</v>
      </c>
      <c r="W1274" s="41">
        <f>IF(OR(Table1[[#This Row],[Holiday Hours]]="",Table1[[#This Row],[Holiday Hours]]=0),Table1[[#This Row],[Regular Hourly Wage]],Table1[[#This Row],[Holiday Wages]]/Table1[[#This Row],[Holiday Hours]])</f>
        <v>0</v>
      </c>
      <c r="X1274" s="41" t="str">
        <f>IF(Table1[[#This Row],[Regular Hourly Wage]]&lt;14.05,"$14.75",IF(Table1[[#This Row],[Regular Hourly Wage]]&lt;30,"5%","None"))</f>
        <v>$14.75</v>
      </c>
      <c r="Y1274" s="41">
        <f>IF(Table1[[#This Row],[Wage Category]]="5%",Table1[[#This Row],[Regular Hourly Wage]]*1.05,IF(Table1[[#This Row],[Wage Category]]="$14.75",14.75,Table1[[#This Row],[Regular Hourly Wage]]))</f>
        <v>14.75</v>
      </c>
      <c r="Z1274" s="41">
        <f>(1+IF(Table1[[#This Row],[Regular Hourly Wage]]=0,0.5,(Table1[[#This Row],[Overtime Hourly Wage]]-Table1[[#This Row],[Regular Hourly Wage]])/Table1[[#This Row],[Regular Hourly Wage]]))*Table1[[#This Row],[Regular Wage Cap]]</f>
        <v>22.125</v>
      </c>
      <c r="AA1274" s="41">
        <f>(1+IF(Table1[[#This Row],[Regular Hourly Wage]]=0,0,(Table1[[#This Row],[Holiday Hourly Wage]]-Table1[[#This Row],[Regular Hourly Wage]])/Table1[[#This Row],[Regular Hourly Wage]]))*Table1[[#This Row],[Regular Wage Cap]]</f>
        <v>14.75</v>
      </c>
      <c r="AB1274" s="41">
        <f>Table1[[#This Row],[Regular Hours3]]*Table1[[#This Row],[Regular Hourly Wage]]</f>
        <v>0</v>
      </c>
      <c r="AC1274" s="41">
        <f>Table1[[#This Row],[OvertimeHours5]]*Table1[[#This Row],[Overtime Hourly Wage]]</f>
        <v>0</v>
      </c>
      <c r="AD1274" s="41">
        <f>Table1[[#This Row],[Holiday Hours7]]*Table1[[#This Row],[Holiday Hourly Wage]]</f>
        <v>0</v>
      </c>
      <c r="AE1274" s="41">
        <f>SUM(Table1[[#This Row],[Regular10]:[Holiday12]])</f>
        <v>0</v>
      </c>
      <c r="AF1274" s="41">
        <f>Table1[[#This Row],[Regular Hours3]]*Table1[[#This Row],[Regular Wage Cap]]</f>
        <v>0</v>
      </c>
      <c r="AG1274" s="41">
        <f>Table1[[#This Row],[OvertimeHours5]]*Table1[[#This Row],[Overtime Wage Cap]]</f>
        <v>0</v>
      </c>
      <c r="AH1274" s="41">
        <f>Table1[[#This Row],[Holiday Hours7]]*Table1[[#This Row],[Holiday Wage Cap]]</f>
        <v>0</v>
      </c>
      <c r="AI1274" s="41">
        <f>SUM(Table1[[#This Row],[Regular]:[Holiday]])</f>
        <v>0</v>
      </c>
      <c r="AJ1274" s="41">
        <f>IF(Table1[[#This Row],[Total]]=0,0,Table1[[#This Row],[Total2]]-Table1[[#This Row],[Total]])</f>
        <v>0</v>
      </c>
      <c r="AK1274" s="41">
        <f>Table1[[#This Row],[Difference]]*Table1[[#This Row],[DDS Funding Percent]]</f>
        <v>0</v>
      </c>
      <c r="AL1274" s="41">
        <f>IF(Table1[[#This Row],[Regular Hourly Wage]]&lt;&gt;0,Table1[[#This Row],[Regular Wage Cap]]-Table1[[#This Row],[Regular Hourly Wage]],0)</f>
        <v>0</v>
      </c>
      <c r="AM1274" s="38"/>
      <c r="AN1274" s="41">
        <f>Table1[[#This Row],[Wage Difference]]*Table1[[#This Row],[Post Wage Increase Time Off Accruals (Hours)]]</f>
        <v>0</v>
      </c>
      <c r="AO1274" s="41">
        <f>Table1[[#This Row],[Min Wage Time Off Accrual Expense]]*Table1[[#This Row],[DDS Funding Percent]]</f>
        <v>0</v>
      </c>
      <c r="AP1274" s="1"/>
      <c r="AQ1274" s="18"/>
    </row>
    <row r="1275" spans="3:43" x14ac:dyDescent="0.25">
      <c r="C1275" s="58"/>
      <c r="D1275" s="57"/>
      <c r="K1275" s="41">
        <f>SUM(Table1[[#This Row],[Regular Wages]],Table1[[#This Row],[OvertimeWages]],Table1[[#This Row],[Holiday Wages]],Table1[[#This Row],[Incentive Payments]])</f>
        <v>0</v>
      </c>
      <c r="L1275" s="38"/>
      <c r="M1275" s="38"/>
      <c r="N1275" s="38"/>
      <c r="O1275" s="38"/>
      <c r="P1275" s="38"/>
      <c r="Q1275" s="38"/>
      <c r="R1275" s="38"/>
      <c r="S1275" s="41">
        <f>SUM(Table1[[#This Row],[Regular Wages2]],Table1[[#This Row],[OvertimeWages4]],Table1[[#This Row],[Holiday Wages6]],Table1[[#This Row],[Incentive Payments8]])</f>
        <v>0</v>
      </c>
      <c r="T1275" s="41">
        <f>SUM(Table1[[#This Row],[Total Pre Min Wage Wages]],Table1[[#This Row],[Total After Min Wage Wages]])</f>
        <v>0</v>
      </c>
      <c r="U1275" s="41">
        <f>IFERROR(IF(OR(Table1[[#This Row],[Regular Hours]]=0,Table1[[#This Row],[Regular Hours]]=""),VLOOKUP(Table1[[#This Row],[Position Title]],startingWages!$A$2:$D$200,2, FALSE),Table1[[#This Row],[Regular Wages]]/Table1[[#This Row],[Regular Hours]]),0)</f>
        <v>0</v>
      </c>
      <c r="V1275" s="41">
        <f>IF(OR(Table1[[#This Row],[OvertimeHours]]="",Table1[[#This Row],[OvertimeHours]]=0),Table1[[#This Row],[Regular Hourly Wage]]*1.5,Table1[[#This Row],[OvertimeWages]]/Table1[[#This Row],[OvertimeHours]])</f>
        <v>0</v>
      </c>
      <c r="W1275" s="41">
        <f>IF(OR(Table1[[#This Row],[Holiday Hours]]="",Table1[[#This Row],[Holiday Hours]]=0),Table1[[#This Row],[Regular Hourly Wage]],Table1[[#This Row],[Holiday Wages]]/Table1[[#This Row],[Holiday Hours]])</f>
        <v>0</v>
      </c>
      <c r="X1275" s="41" t="str">
        <f>IF(Table1[[#This Row],[Regular Hourly Wage]]&lt;14.05,"$14.75",IF(Table1[[#This Row],[Regular Hourly Wage]]&lt;30,"5%","None"))</f>
        <v>$14.75</v>
      </c>
      <c r="Y1275" s="41">
        <f>IF(Table1[[#This Row],[Wage Category]]="5%",Table1[[#This Row],[Regular Hourly Wage]]*1.05,IF(Table1[[#This Row],[Wage Category]]="$14.75",14.75,Table1[[#This Row],[Regular Hourly Wage]]))</f>
        <v>14.75</v>
      </c>
      <c r="Z1275" s="41">
        <f>(1+IF(Table1[[#This Row],[Regular Hourly Wage]]=0,0.5,(Table1[[#This Row],[Overtime Hourly Wage]]-Table1[[#This Row],[Regular Hourly Wage]])/Table1[[#This Row],[Regular Hourly Wage]]))*Table1[[#This Row],[Regular Wage Cap]]</f>
        <v>22.125</v>
      </c>
      <c r="AA1275" s="41">
        <f>(1+IF(Table1[[#This Row],[Regular Hourly Wage]]=0,0,(Table1[[#This Row],[Holiday Hourly Wage]]-Table1[[#This Row],[Regular Hourly Wage]])/Table1[[#This Row],[Regular Hourly Wage]]))*Table1[[#This Row],[Regular Wage Cap]]</f>
        <v>14.75</v>
      </c>
      <c r="AB1275" s="41">
        <f>Table1[[#This Row],[Regular Hours3]]*Table1[[#This Row],[Regular Hourly Wage]]</f>
        <v>0</v>
      </c>
      <c r="AC1275" s="41">
        <f>Table1[[#This Row],[OvertimeHours5]]*Table1[[#This Row],[Overtime Hourly Wage]]</f>
        <v>0</v>
      </c>
      <c r="AD1275" s="41">
        <f>Table1[[#This Row],[Holiday Hours7]]*Table1[[#This Row],[Holiday Hourly Wage]]</f>
        <v>0</v>
      </c>
      <c r="AE1275" s="41">
        <f>SUM(Table1[[#This Row],[Regular10]:[Holiday12]])</f>
        <v>0</v>
      </c>
      <c r="AF1275" s="41">
        <f>Table1[[#This Row],[Regular Hours3]]*Table1[[#This Row],[Regular Wage Cap]]</f>
        <v>0</v>
      </c>
      <c r="AG1275" s="41">
        <f>Table1[[#This Row],[OvertimeHours5]]*Table1[[#This Row],[Overtime Wage Cap]]</f>
        <v>0</v>
      </c>
      <c r="AH1275" s="41">
        <f>Table1[[#This Row],[Holiday Hours7]]*Table1[[#This Row],[Holiday Wage Cap]]</f>
        <v>0</v>
      </c>
      <c r="AI1275" s="41">
        <f>SUM(Table1[[#This Row],[Regular]:[Holiday]])</f>
        <v>0</v>
      </c>
      <c r="AJ1275" s="41">
        <f>IF(Table1[[#This Row],[Total]]=0,0,Table1[[#This Row],[Total2]]-Table1[[#This Row],[Total]])</f>
        <v>0</v>
      </c>
      <c r="AK1275" s="41">
        <f>Table1[[#This Row],[Difference]]*Table1[[#This Row],[DDS Funding Percent]]</f>
        <v>0</v>
      </c>
      <c r="AL1275" s="41">
        <f>IF(Table1[[#This Row],[Regular Hourly Wage]]&lt;&gt;0,Table1[[#This Row],[Regular Wage Cap]]-Table1[[#This Row],[Regular Hourly Wage]],0)</f>
        <v>0</v>
      </c>
      <c r="AM1275" s="38"/>
      <c r="AN1275" s="41">
        <f>Table1[[#This Row],[Wage Difference]]*Table1[[#This Row],[Post Wage Increase Time Off Accruals (Hours)]]</f>
        <v>0</v>
      </c>
      <c r="AO1275" s="41">
        <f>Table1[[#This Row],[Min Wage Time Off Accrual Expense]]*Table1[[#This Row],[DDS Funding Percent]]</f>
        <v>0</v>
      </c>
      <c r="AP1275" s="1"/>
      <c r="AQ1275" s="18"/>
    </row>
    <row r="1276" spans="3:43" x14ac:dyDescent="0.25">
      <c r="C1276" s="58"/>
      <c r="D1276" s="57"/>
      <c r="K1276" s="41">
        <f>SUM(Table1[[#This Row],[Regular Wages]],Table1[[#This Row],[OvertimeWages]],Table1[[#This Row],[Holiday Wages]],Table1[[#This Row],[Incentive Payments]])</f>
        <v>0</v>
      </c>
      <c r="L1276" s="38"/>
      <c r="M1276" s="38"/>
      <c r="N1276" s="38"/>
      <c r="O1276" s="38"/>
      <c r="P1276" s="38"/>
      <c r="Q1276" s="38"/>
      <c r="R1276" s="38"/>
      <c r="S1276" s="41">
        <f>SUM(Table1[[#This Row],[Regular Wages2]],Table1[[#This Row],[OvertimeWages4]],Table1[[#This Row],[Holiday Wages6]],Table1[[#This Row],[Incentive Payments8]])</f>
        <v>0</v>
      </c>
      <c r="T1276" s="41">
        <f>SUM(Table1[[#This Row],[Total Pre Min Wage Wages]],Table1[[#This Row],[Total After Min Wage Wages]])</f>
        <v>0</v>
      </c>
      <c r="U1276" s="41">
        <f>IFERROR(IF(OR(Table1[[#This Row],[Regular Hours]]=0,Table1[[#This Row],[Regular Hours]]=""),VLOOKUP(Table1[[#This Row],[Position Title]],startingWages!$A$2:$D$200,2, FALSE),Table1[[#This Row],[Regular Wages]]/Table1[[#This Row],[Regular Hours]]),0)</f>
        <v>0</v>
      </c>
      <c r="V1276" s="41">
        <f>IF(OR(Table1[[#This Row],[OvertimeHours]]="",Table1[[#This Row],[OvertimeHours]]=0),Table1[[#This Row],[Regular Hourly Wage]]*1.5,Table1[[#This Row],[OvertimeWages]]/Table1[[#This Row],[OvertimeHours]])</f>
        <v>0</v>
      </c>
      <c r="W1276" s="41">
        <f>IF(OR(Table1[[#This Row],[Holiday Hours]]="",Table1[[#This Row],[Holiday Hours]]=0),Table1[[#This Row],[Regular Hourly Wage]],Table1[[#This Row],[Holiday Wages]]/Table1[[#This Row],[Holiday Hours]])</f>
        <v>0</v>
      </c>
      <c r="X1276" s="41" t="str">
        <f>IF(Table1[[#This Row],[Regular Hourly Wage]]&lt;14.05,"$14.75",IF(Table1[[#This Row],[Regular Hourly Wage]]&lt;30,"5%","None"))</f>
        <v>$14.75</v>
      </c>
      <c r="Y1276" s="41">
        <f>IF(Table1[[#This Row],[Wage Category]]="5%",Table1[[#This Row],[Regular Hourly Wage]]*1.05,IF(Table1[[#This Row],[Wage Category]]="$14.75",14.75,Table1[[#This Row],[Regular Hourly Wage]]))</f>
        <v>14.75</v>
      </c>
      <c r="Z1276" s="41">
        <f>(1+IF(Table1[[#This Row],[Regular Hourly Wage]]=0,0.5,(Table1[[#This Row],[Overtime Hourly Wage]]-Table1[[#This Row],[Regular Hourly Wage]])/Table1[[#This Row],[Regular Hourly Wage]]))*Table1[[#This Row],[Regular Wage Cap]]</f>
        <v>22.125</v>
      </c>
      <c r="AA1276" s="41">
        <f>(1+IF(Table1[[#This Row],[Regular Hourly Wage]]=0,0,(Table1[[#This Row],[Holiday Hourly Wage]]-Table1[[#This Row],[Regular Hourly Wage]])/Table1[[#This Row],[Regular Hourly Wage]]))*Table1[[#This Row],[Regular Wage Cap]]</f>
        <v>14.75</v>
      </c>
      <c r="AB1276" s="41">
        <f>Table1[[#This Row],[Regular Hours3]]*Table1[[#This Row],[Regular Hourly Wage]]</f>
        <v>0</v>
      </c>
      <c r="AC1276" s="41">
        <f>Table1[[#This Row],[OvertimeHours5]]*Table1[[#This Row],[Overtime Hourly Wage]]</f>
        <v>0</v>
      </c>
      <c r="AD1276" s="41">
        <f>Table1[[#This Row],[Holiday Hours7]]*Table1[[#This Row],[Holiday Hourly Wage]]</f>
        <v>0</v>
      </c>
      <c r="AE1276" s="41">
        <f>SUM(Table1[[#This Row],[Regular10]:[Holiday12]])</f>
        <v>0</v>
      </c>
      <c r="AF1276" s="41">
        <f>Table1[[#This Row],[Regular Hours3]]*Table1[[#This Row],[Regular Wage Cap]]</f>
        <v>0</v>
      </c>
      <c r="AG1276" s="41">
        <f>Table1[[#This Row],[OvertimeHours5]]*Table1[[#This Row],[Overtime Wage Cap]]</f>
        <v>0</v>
      </c>
      <c r="AH1276" s="41">
        <f>Table1[[#This Row],[Holiday Hours7]]*Table1[[#This Row],[Holiday Wage Cap]]</f>
        <v>0</v>
      </c>
      <c r="AI1276" s="41">
        <f>SUM(Table1[[#This Row],[Regular]:[Holiday]])</f>
        <v>0</v>
      </c>
      <c r="AJ1276" s="41">
        <f>IF(Table1[[#This Row],[Total]]=0,0,Table1[[#This Row],[Total2]]-Table1[[#This Row],[Total]])</f>
        <v>0</v>
      </c>
      <c r="AK1276" s="41">
        <f>Table1[[#This Row],[Difference]]*Table1[[#This Row],[DDS Funding Percent]]</f>
        <v>0</v>
      </c>
      <c r="AL1276" s="41">
        <f>IF(Table1[[#This Row],[Regular Hourly Wage]]&lt;&gt;0,Table1[[#This Row],[Regular Wage Cap]]-Table1[[#This Row],[Regular Hourly Wage]],0)</f>
        <v>0</v>
      </c>
      <c r="AM1276" s="38"/>
      <c r="AN1276" s="41">
        <f>Table1[[#This Row],[Wage Difference]]*Table1[[#This Row],[Post Wage Increase Time Off Accruals (Hours)]]</f>
        <v>0</v>
      </c>
      <c r="AO1276" s="41">
        <f>Table1[[#This Row],[Min Wage Time Off Accrual Expense]]*Table1[[#This Row],[DDS Funding Percent]]</f>
        <v>0</v>
      </c>
      <c r="AP1276" s="1"/>
      <c r="AQ1276" s="18"/>
    </row>
    <row r="1277" spans="3:43" x14ac:dyDescent="0.25">
      <c r="C1277" s="58"/>
      <c r="D1277" s="57"/>
      <c r="K1277" s="41">
        <f>SUM(Table1[[#This Row],[Regular Wages]],Table1[[#This Row],[OvertimeWages]],Table1[[#This Row],[Holiday Wages]],Table1[[#This Row],[Incentive Payments]])</f>
        <v>0</v>
      </c>
      <c r="L1277" s="38"/>
      <c r="M1277" s="38"/>
      <c r="N1277" s="38"/>
      <c r="O1277" s="38"/>
      <c r="P1277" s="38"/>
      <c r="Q1277" s="38"/>
      <c r="R1277" s="38"/>
      <c r="S1277" s="41">
        <f>SUM(Table1[[#This Row],[Regular Wages2]],Table1[[#This Row],[OvertimeWages4]],Table1[[#This Row],[Holiday Wages6]],Table1[[#This Row],[Incentive Payments8]])</f>
        <v>0</v>
      </c>
      <c r="T1277" s="41">
        <f>SUM(Table1[[#This Row],[Total Pre Min Wage Wages]],Table1[[#This Row],[Total After Min Wage Wages]])</f>
        <v>0</v>
      </c>
      <c r="U1277" s="41">
        <f>IFERROR(IF(OR(Table1[[#This Row],[Regular Hours]]=0,Table1[[#This Row],[Regular Hours]]=""),VLOOKUP(Table1[[#This Row],[Position Title]],startingWages!$A$2:$D$200,2, FALSE),Table1[[#This Row],[Regular Wages]]/Table1[[#This Row],[Regular Hours]]),0)</f>
        <v>0</v>
      </c>
      <c r="V1277" s="41">
        <f>IF(OR(Table1[[#This Row],[OvertimeHours]]="",Table1[[#This Row],[OvertimeHours]]=0),Table1[[#This Row],[Regular Hourly Wage]]*1.5,Table1[[#This Row],[OvertimeWages]]/Table1[[#This Row],[OvertimeHours]])</f>
        <v>0</v>
      </c>
      <c r="W1277" s="41">
        <f>IF(OR(Table1[[#This Row],[Holiday Hours]]="",Table1[[#This Row],[Holiday Hours]]=0),Table1[[#This Row],[Regular Hourly Wage]],Table1[[#This Row],[Holiday Wages]]/Table1[[#This Row],[Holiday Hours]])</f>
        <v>0</v>
      </c>
      <c r="X1277" s="41" t="str">
        <f>IF(Table1[[#This Row],[Regular Hourly Wage]]&lt;14.05,"$14.75",IF(Table1[[#This Row],[Regular Hourly Wage]]&lt;30,"5%","None"))</f>
        <v>$14.75</v>
      </c>
      <c r="Y1277" s="41">
        <f>IF(Table1[[#This Row],[Wage Category]]="5%",Table1[[#This Row],[Regular Hourly Wage]]*1.05,IF(Table1[[#This Row],[Wage Category]]="$14.75",14.75,Table1[[#This Row],[Regular Hourly Wage]]))</f>
        <v>14.75</v>
      </c>
      <c r="Z1277" s="41">
        <f>(1+IF(Table1[[#This Row],[Regular Hourly Wage]]=0,0.5,(Table1[[#This Row],[Overtime Hourly Wage]]-Table1[[#This Row],[Regular Hourly Wage]])/Table1[[#This Row],[Regular Hourly Wage]]))*Table1[[#This Row],[Regular Wage Cap]]</f>
        <v>22.125</v>
      </c>
      <c r="AA1277" s="41">
        <f>(1+IF(Table1[[#This Row],[Regular Hourly Wage]]=0,0,(Table1[[#This Row],[Holiday Hourly Wage]]-Table1[[#This Row],[Regular Hourly Wage]])/Table1[[#This Row],[Regular Hourly Wage]]))*Table1[[#This Row],[Regular Wage Cap]]</f>
        <v>14.75</v>
      </c>
      <c r="AB1277" s="41">
        <f>Table1[[#This Row],[Regular Hours3]]*Table1[[#This Row],[Regular Hourly Wage]]</f>
        <v>0</v>
      </c>
      <c r="AC1277" s="41">
        <f>Table1[[#This Row],[OvertimeHours5]]*Table1[[#This Row],[Overtime Hourly Wage]]</f>
        <v>0</v>
      </c>
      <c r="AD1277" s="41">
        <f>Table1[[#This Row],[Holiday Hours7]]*Table1[[#This Row],[Holiday Hourly Wage]]</f>
        <v>0</v>
      </c>
      <c r="AE1277" s="41">
        <f>SUM(Table1[[#This Row],[Regular10]:[Holiday12]])</f>
        <v>0</v>
      </c>
      <c r="AF1277" s="41">
        <f>Table1[[#This Row],[Regular Hours3]]*Table1[[#This Row],[Regular Wage Cap]]</f>
        <v>0</v>
      </c>
      <c r="AG1277" s="41">
        <f>Table1[[#This Row],[OvertimeHours5]]*Table1[[#This Row],[Overtime Wage Cap]]</f>
        <v>0</v>
      </c>
      <c r="AH1277" s="41">
        <f>Table1[[#This Row],[Holiday Hours7]]*Table1[[#This Row],[Holiday Wage Cap]]</f>
        <v>0</v>
      </c>
      <c r="AI1277" s="41">
        <f>SUM(Table1[[#This Row],[Regular]:[Holiday]])</f>
        <v>0</v>
      </c>
      <c r="AJ1277" s="41">
        <f>IF(Table1[[#This Row],[Total]]=0,0,Table1[[#This Row],[Total2]]-Table1[[#This Row],[Total]])</f>
        <v>0</v>
      </c>
      <c r="AK1277" s="41">
        <f>Table1[[#This Row],[Difference]]*Table1[[#This Row],[DDS Funding Percent]]</f>
        <v>0</v>
      </c>
      <c r="AL1277" s="41">
        <f>IF(Table1[[#This Row],[Regular Hourly Wage]]&lt;&gt;0,Table1[[#This Row],[Regular Wage Cap]]-Table1[[#This Row],[Regular Hourly Wage]],0)</f>
        <v>0</v>
      </c>
      <c r="AM1277" s="38"/>
      <c r="AN1277" s="41">
        <f>Table1[[#This Row],[Wage Difference]]*Table1[[#This Row],[Post Wage Increase Time Off Accruals (Hours)]]</f>
        <v>0</v>
      </c>
      <c r="AO1277" s="41">
        <f>Table1[[#This Row],[Min Wage Time Off Accrual Expense]]*Table1[[#This Row],[DDS Funding Percent]]</f>
        <v>0</v>
      </c>
      <c r="AP1277" s="1"/>
      <c r="AQ1277" s="18"/>
    </row>
    <row r="1278" spans="3:43" x14ac:dyDescent="0.25">
      <c r="C1278" s="58"/>
      <c r="D1278" s="57"/>
      <c r="K1278" s="41">
        <f>SUM(Table1[[#This Row],[Regular Wages]],Table1[[#This Row],[OvertimeWages]],Table1[[#This Row],[Holiday Wages]],Table1[[#This Row],[Incentive Payments]])</f>
        <v>0</v>
      </c>
      <c r="L1278" s="38"/>
      <c r="M1278" s="38"/>
      <c r="N1278" s="38"/>
      <c r="O1278" s="38"/>
      <c r="P1278" s="38"/>
      <c r="Q1278" s="38"/>
      <c r="R1278" s="38"/>
      <c r="S1278" s="41">
        <f>SUM(Table1[[#This Row],[Regular Wages2]],Table1[[#This Row],[OvertimeWages4]],Table1[[#This Row],[Holiday Wages6]],Table1[[#This Row],[Incentive Payments8]])</f>
        <v>0</v>
      </c>
      <c r="T1278" s="41">
        <f>SUM(Table1[[#This Row],[Total Pre Min Wage Wages]],Table1[[#This Row],[Total After Min Wage Wages]])</f>
        <v>0</v>
      </c>
      <c r="U1278" s="41">
        <f>IFERROR(IF(OR(Table1[[#This Row],[Regular Hours]]=0,Table1[[#This Row],[Regular Hours]]=""),VLOOKUP(Table1[[#This Row],[Position Title]],startingWages!$A$2:$D$200,2, FALSE),Table1[[#This Row],[Regular Wages]]/Table1[[#This Row],[Regular Hours]]),0)</f>
        <v>0</v>
      </c>
      <c r="V1278" s="41">
        <f>IF(OR(Table1[[#This Row],[OvertimeHours]]="",Table1[[#This Row],[OvertimeHours]]=0),Table1[[#This Row],[Regular Hourly Wage]]*1.5,Table1[[#This Row],[OvertimeWages]]/Table1[[#This Row],[OvertimeHours]])</f>
        <v>0</v>
      </c>
      <c r="W1278" s="41">
        <f>IF(OR(Table1[[#This Row],[Holiday Hours]]="",Table1[[#This Row],[Holiday Hours]]=0),Table1[[#This Row],[Regular Hourly Wage]],Table1[[#This Row],[Holiday Wages]]/Table1[[#This Row],[Holiday Hours]])</f>
        <v>0</v>
      </c>
      <c r="X1278" s="41" t="str">
        <f>IF(Table1[[#This Row],[Regular Hourly Wage]]&lt;14.05,"$14.75",IF(Table1[[#This Row],[Regular Hourly Wage]]&lt;30,"5%","None"))</f>
        <v>$14.75</v>
      </c>
      <c r="Y1278" s="41">
        <f>IF(Table1[[#This Row],[Wage Category]]="5%",Table1[[#This Row],[Regular Hourly Wage]]*1.05,IF(Table1[[#This Row],[Wage Category]]="$14.75",14.75,Table1[[#This Row],[Regular Hourly Wage]]))</f>
        <v>14.75</v>
      </c>
      <c r="Z1278" s="41">
        <f>(1+IF(Table1[[#This Row],[Regular Hourly Wage]]=0,0.5,(Table1[[#This Row],[Overtime Hourly Wage]]-Table1[[#This Row],[Regular Hourly Wage]])/Table1[[#This Row],[Regular Hourly Wage]]))*Table1[[#This Row],[Regular Wage Cap]]</f>
        <v>22.125</v>
      </c>
      <c r="AA1278" s="41">
        <f>(1+IF(Table1[[#This Row],[Regular Hourly Wage]]=0,0,(Table1[[#This Row],[Holiday Hourly Wage]]-Table1[[#This Row],[Regular Hourly Wage]])/Table1[[#This Row],[Regular Hourly Wage]]))*Table1[[#This Row],[Regular Wage Cap]]</f>
        <v>14.75</v>
      </c>
      <c r="AB1278" s="41">
        <f>Table1[[#This Row],[Regular Hours3]]*Table1[[#This Row],[Regular Hourly Wage]]</f>
        <v>0</v>
      </c>
      <c r="AC1278" s="41">
        <f>Table1[[#This Row],[OvertimeHours5]]*Table1[[#This Row],[Overtime Hourly Wage]]</f>
        <v>0</v>
      </c>
      <c r="AD1278" s="41">
        <f>Table1[[#This Row],[Holiday Hours7]]*Table1[[#This Row],[Holiday Hourly Wage]]</f>
        <v>0</v>
      </c>
      <c r="AE1278" s="41">
        <f>SUM(Table1[[#This Row],[Regular10]:[Holiday12]])</f>
        <v>0</v>
      </c>
      <c r="AF1278" s="41">
        <f>Table1[[#This Row],[Regular Hours3]]*Table1[[#This Row],[Regular Wage Cap]]</f>
        <v>0</v>
      </c>
      <c r="AG1278" s="41">
        <f>Table1[[#This Row],[OvertimeHours5]]*Table1[[#This Row],[Overtime Wage Cap]]</f>
        <v>0</v>
      </c>
      <c r="AH1278" s="41">
        <f>Table1[[#This Row],[Holiday Hours7]]*Table1[[#This Row],[Holiday Wage Cap]]</f>
        <v>0</v>
      </c>
      <c r="AI1278" s="41">
        <f>SUM(Table1[[#This Row],[Regular]:[Holiday]])</f>
        <v>0</v>
      </c>
      <c r="AJ1278" s="41">
        <f>IF(Table1[[#This Row],[Total]]=0,0,Table1[[#This Row],[Total2]]-Table1[[#This Row],[Total]])</f>
        <v>0</v>
      </c>
      <c r="AK1278" s="41">
        <f>Table1[[#This Row],[Difference]]*Table1[[#This Row],[DDS Funding Percent]]</f>
        <v>0</v>
      </c>
      <c r="AL1278" s="41">
        <f>IF(Table1[[#This Row],[Regular Hourly Wage]]&lt;&gt;0,Table1[[#This Row],[Regular Wage Cap]]-Table1[[#This Row],[Regular Hourly Wage]],0)</f>
        <v>0</v>
      </c>
      <c r="AM1278" s="38"/>
      <c r="AN1278" s="41">
        <f>Table1[[#This Row],[Wage Difference]]*Table1[[#This Row],[Post Wage Increase Time Off Accruals (Hours)]]</f>
        <v>0</v>
      </c>
      <c r="AO1278" s="41">
        <f>Table1[[#This Row],[Min Wage Time Off Accrual Expense]]*Table1[[#This Row],[DDS Funding Percent]]</f>
        <v>0</v>
      </c>
      <c r="AP1278" s="1"/>
      <c r="AQ1278" s="18"/>
    </row>
    <row r="1279" spans="3:43" x14ac:dyDescent="0.25">
      <c r="C1279" s="58"/>
      <c r="D1279" s="57"/>
      <c r="K1279" s="41">
        <f>SUM(Table1[[#This Row],[Regular Wages]],Table1[[#This Row],[OvertimeWages]],Table1[[#This Row],[Holiday Wages]],Table1[[#This Row],[Incentive Payments]])</f>
        <v>0</v>
      </c>
      <c r="L1279" s="38"/>
      <c r="M1279" s="38"/>
      <c r="N1279" s="38"/>
      <c r="O1279" s="38"/>
      <c r="P1279" s="38"/>
      <c r="Q1279" s="38"/>
      <c r="R1279" s="38"/>
      <c r="S1279" s="41">
        <f>SUM(Table1[[#This Row],[Regular Wages2]],Table1[[#This Row],[OvertimeWages4]],Table1[[#This Row],[Holiday Wages6]],Table1[[#This Row],[Incentive Payments8]])</f>
        <v>0</v>
      </c>
      <c r="T1279" s="41">
        <f>SUM(Table1[[#This Row],[Total Pre Min Wage Wages]],Table1[[#This Row],[Total After Min Wage Wages]])</f>
        <v>0</v>
      </c>
      <c r="U1279" s="41">
        <f>IFERROR(IF(OR(Table1[[#This Row],[Regular Hours]]=0,Table1[[#This Row],[Regular Hours]]=""),VLOOKUP(Table1[[#This Row],[Position Title]],startingWages!$A$2:$D$200,2, FALSE),Table1[[#This Row],[Regular Wages]]/Table1[[#This Row],[Regular Hours]]),0)</f>
        <v>0</v>
      </c>
      <c r="V1279" s="41">
        <f>IF(OR(Table1[[#This Row],[OvertimeHours]]="",Table1[[#This Row],[OvertimeHours]]=0),Table1[[#This Row],[Regular Hourly Wage]]*1.5,Table1[[#This Row],[OvertimeWages]]/Table1[[#This Row],[OvertimeHours]])</f>
        <v>0</v>
      </c>
      <c r="W1279" s="41">
        <f>IF(OR(Table1[[#This Row],[Holiday Hours]]="",Table1[[#This Row],[Holiday Hours]]=0),Table1[[#This Row],[Regular Hourly Wage]],Table1[[#This Row],[Holiday Wages]]/Table1[[#This Row],[Holiday Hours]])</f>
        <v>0</v>
      </c>
      <c r="X1279" s="41" t="str">
        <f>IF(Table1[[#This Row],[Regular Hourly Wage]]&lt;14.05,"$14.75",IF(Table1[[#This Row],[Regular Hourly Wage]]&lt;30,"5%","None"))</f>
        <v>$14.75</v>
      </c>
      <c r="Y1279" s="41">
        <f>IF(Table1[[#This Row],[Wage Category]]="5%",Table1[[#This Row],[Regular Hourly Wage]]*1.05,IF(Table1[[#This Row],[Wage Category]]="$14.75",14.75,Table1[[#This Row],[Regular Hourly Wage]]))</f>
        <v>14.75</v>
      </c>
      <c r="Z1279" s="41">
        <f>(1+IF(Table1[[#This Row],[Regular Hourly Wage]]=0,0.5,(Table1[[#This Row],[Overtime Hourly Wage]]-Table1[[#This Row],[Regular Hourly Wage]])/Table1[[#This Row],[Regular Hourly Wage]]))*Table1[[#This Row],[Regular Wage Cap]]</f>
        <v>22.125</v>
      </c>
      <c r="AA1279" s="41">
        <f>(1+IF(Table1[[#This Row],[Regular Hourly Wage]]=0,0,(Table1[[#This Row],[Holiday Hourly Wage]]-Table1[[#This Row],[Regular Hourly Wage]])/Table1[[#This Row],[Regular Hourly Wage]]))*Table1[[#This Row],[Regular Wage Cap]]</f>
        <v>14.75</v>
      </c>
      <c r="AB1279" s="41">
        <f>Table1[[#This Row],[Regular Hours3]]*Table1[[#This Row],[Regular Hourly Wage]]</f>
        <v>0</v>
      </c>
      <c r="AC1279" s="41">
        <f>Table1[[#This Row],[OvertimeHours5]]*Table1[[#This Row],[Overtime Hourly Wage]]</f>
        <v>0</v>
      </c>
      <c r="AD1279" s="41">
        <f>Table1[[#This Row],[Holiday Hours7]]*Table1[[#This Row],[Holiday Hourly Wage]]</f>
        <v>0</v>
      </c>
      <c r="AE1279" s="41">
        <f>SUM(Table1[[#This Row],[Regular10]:[Holiday12]])</f>
        <v>0</v>
      </c>
      <c r="AF1279" s="41">
        <f>Table1[[#This Row],[Regular Hours3]]*Table1[[#This Row],[Regular Wage Cap]]</f>
        <v>0</v>
      </c>
      <c r="AG1279" s="41">
        <f>Table1[[#This Row],[OvertimeHours5]]*Table1[[#This Row],[Overtime Wage Cap]]</f>
        <v>0</v>
      </c>
      <c r="AH1279" s="41">
        <f>Table1[[#This Row],[Holiday Hours7]]*Table1[[#This Row],[Holiday Wage Cap]]</f>
        <v>0</v>
      </c>
      <c r="AI1279" s="41">
        <f>SUM(Table1[[#This Row],[Regular]:[Holiday]])</f>
        <v>0</v>
      </c>
      <c r="AJ1279" s="41">
        <f>IF(Table1[[#This Row],[Total]]=0,0,Table1[[#This Row],[Total2]]-Table1[[#This Row],[Total]])</f>
        <v>0</v>
      </c>
      <c r="AK1279" s="41">
        <f>Table1[[#This Row],[Difference]]*Table1[[#This Row],[DDS Funding Percent]]</f>
        <v>0</v>
      </c>
      <c r="AL1279" s="41">
        <f>IF(Table1[[#This Row],[Regular Hourly Wage]]&lt;&gt;0,Table1[[#This Row],[Regular Wage Cap]]-Table1[[#This Row],[Regular Hourly Wage]],0)</f>
        <v>0</v>
      </c>
      <c r="AM1279" s="38"/>
      <c r="AN1279" s="41">
        <f>Table1[[#This Row],[Wage Difference]]*Table1[[#This Row],[Post Wage Increase Time Off Accruals (Hours)]]</f>
        <v>0</v>
      </c>
      <c r="AO1279" s="41">
        <f>Table1[[#This Row],[Min Wage Time Off Accrual Expense]]*Table1[[#This Row],[DDS Funding Percent]]</f>
        <v>0</v>
      </c>
      <c r="AP1279" s="1"/>
      <c r="AQ1279" s="18"/>
    </row>
    <row r="1280" spans="3:43" x14ac:dyDescent="0.25">
      <c r="C1280" s="58"/>
      <c r="D1280" s="57"/>
      <c r="K1280" s="41">
        <f>SUM(Table1[[#This Row],[Regular Wages]],Table1[[#This Row],[OvertimeWages]],Table1[[#This Row],[Holiday Wages]],Table1[[#This Row],[Incentive Payments]])</f>
        <v>0</v>
      </c>
      <c r="L1280" s="38"/>
      <c r="M1280" s="38"/>
      <c r="N1280" s="38"/>
      <c r="O1280" s="38"/>
      <c r="P1280" s="38"/>
      <c r="Q1280" s="38"/>
      <c r="R1280" s="38"/>
      <c r="S1280" s="41">
        <f>SUM(Table1[[#This Row],[Regular Wages2]],Table1[[#This Row],[OvertimeWages4]],Table1[[#This Row],[Holiday Wages6]],Table1[[#This Row],[Incentive Payments8]])</f>
        <v>0</v>
      </c>
      <c r="T1280" s="41">
        <f>SUM(Table1[[#This Row],[Total Pre Min Wage Wages]],Table1[[#This Row],[Total After Min Wage Wages]])</f>
        <v>0</v>
      </c>
      <c r="U1280" s="41">
        <f>IFERROR(IF(OR(Table1[[#This Row],[Regular Hours]]=0,Table1[[#This Row],[Regular Hours]]=""),VLOOKUP(Table1[[#This Row],[Position Title]],startingWages!$A$2:$D$200,2, FALSE),Table1[[#This Row],[Regular Wages]]/Table1[[#This Row],[Regular Hours]]),0)</f>
        <v>0</v>
      </c>
      <c r="V1280" s="41">
        <f>IF(OR(Table1[[#This Row],[OvertimeHours]]="",Table1[[#This Row],[OvertimeHours]]=0),Table1[[#This Row],[Regular Hourly Wage]]*1.5,Table1[[#This Row],[OvertimeWages]]/Table1[[#This Row],[OvertimeHours]])</f>
        <v>0</v>
      </c>
      <c r="W1280" s="41">
        <f>IF(OR(Table1[[#This Row],[Holiday Hours]]="",Table1[[#This Row],[Holiday Hours]]=0),Table1[[#This Row],[Regular Hourly Wage]],Table1[[#This Row],[Holiday Wages]]/Table1[[#This Row],[Holiday Hours]])</f>
        <v>0</v>
      </c>
      <c r="X1280" s="41" t="str">
        <f>IF(Table1[[#This Row],[Regular Hourly Wage]]&lt;14.05,"$14.75",IF(Table1[[#This Row],[Regular Hourly Wage]]&lt;30,"5%","None"))</f>
        <v>$14.75</v>
      </c>
      <c r="Y1280" s="41">
        <f>IF(Table1[[#This Row],[Wage Category]]="5%",Table1[[#This Row],[Regular Hourly Wage]]*1.05,IF(Table1[[#This Row],[Wage Category]]="$14.75",14.75,Table1[[#This Row],[Regular Hourly Wage]]))</f>
        <v>14.75</v>
      </c>
      <c r="Z1280" s="41">
        <f>(1+IF(Table1[[#This Row],[Regular Hourly Wage]]=0,0.5,(Table1[[#This Row],[Overtime Hourly Wage]]-Table1[[#This Row],[Regular Hourly Wage]])/Table1[[#This Row],[Regular Hourly Wage]]))*Table1[[#This Row],[Regular Wage Cap]]</f>
        <v>22.125</v>
      </c>
      <c r="AA1280" s="41">
        <f>(1+IF(Table1[[#This Row],[Regular Hourly Wage]]=0,0,(Table1[[#This Row],[Holiday Hourly Wage]]-Table1[[#This Row],[Regular Hourly Wage]])/Table1[[#This Row],[Regular Hourly Wage]]))*Table1[[#This Row],[Regular Wage Cap]]</f>
        <v>14.75</v>
      </c>
      <c r="AB1280" s="41">
        <f>Table1[[#This Row],[Regular Hours3]]*Table1[[#This Row],[Regular Hourly Wage]]</f>
        <v>0</v>
      </c>
      <c r="AC1280" s="41">
        <f>Table1[[#This Row],[OvertimeHours5]]*Table1[[#This Row],[Overtime Hourly Wage]]</f>
        <v>0</v>
      </c>
      <c r="AD1280" s="41">
        <f>Table1[[#This Row],[Holiday Hours7]]*Table1[[#This Row],[Holiday Hourly Wage]]</f>
        <v>0</v>
      </c>
      <c r="AE1280" s="41">
        <f>SUM(Table1[[#This Row],[Regular10]:[Holiday12]])</f>
        <v>0</v>
      </c>
      <c r="AF1280" s="41">
        <f>Table1[[#This Row],[Regular Hours3]]*Table1[[#This Row],[Regular Wage Cap]]</f>
        <v>0</v>
      </c>
      <c r="AG1280" s="41">
        <f>Table1[[#This Row],[OvertimeHours5]]*Table1[[#This Row],[Overtime Wage Cap]]</f>
        <v>0</v>
      </c>
      <c r="AH1280" s="41">
        <f>Table1[[#This Row],[Holiday Hours7]]*Table1[[#This Row],[Holiday Wage Cap]]</f>
        <v>0</v>
      </c>
      <c r="AI1280" s="41">
        <f>SUM(Table1[[#This Row],[Regular]:[Holiday]])</f>
        <v>0</v>
      </c>
      <c r="AJ1280" s="41">
        <f>IF(Table1[[#This Row],[Total]]=0,0,Table1[[#This Row],[Total2]]-Table1[[#This Row],[Total]])</f>
        <v>0</v>
      </c>
      <c r="AK1280" s="41">
        <f>Table1[[#This Row],[Difference]]*Table1[[#This Row],[DDS Funding Percent]]</f>
        <v>0</v>
      </c>
      <c r="AL1280" s="41">
        <f>IF(Table1[[#This Row],[Regular Hourly Wage]]&lt;&gt;0,Table1[[#This Row],[Regular Wage Cap]]-Table1[[#This Row],[Regular Hourly Wage]],0)</f>
        <v>0</v>
      </c>
      <c r="AM1280" s="38"/>
      <c r="AN1280" s="41">
        <f>Table1[[#This Row],[Wage Difference]]*Table1[[#This Row],[Post Wage Increase Time Off Accruals (Hours)]]</f>
        <v>0</v>
      </c>
      <c r="AO1280" s="41">
        <f>Table1[[#This Row],[Min Wage Time Off Accrual Expense]]*Table1[[#This Row],[DDS Funding Percent]]</f>
        <v>0</v>
      </c>
      <c r="AP1280" s="1"/>
      <c r="AQ1280" s="18"/>
    </row>
    <row r="1281" spans="3:43" x14ac:dyDescent="0.25">
      <c r="C1281" s="58"/>
      <c r="D1281" s="57"/>
      <c r="K1281" s="41">
        <f>SUM(Table1[[#This Row],[Regular Wages]],Table1[[#This Row],[OvertimeWages]],Table1[[#This Row],[Holiday Wages]],Table1[[#This Row],[Incentive Payments]])</f>
        <v>0</v>
      </c>
      <c r="L1281" s="38"/>
      <c r="M1281" s="38"/>
      <c r="N1281" s="38"/>
      <c r="O1281" s="38"/>
      <c r="P1281" s="38"/>
      <c r="Q1281" s="38"/>
      <c r="R1281" s="38"/>
      <c r="S1281" s="41">
        <f>SUM(Table1[[#This Row],[Regular Wages2]],Table1[[#This Row],[OvertimeWages4]],Table1[[#This Row],[Holiday Wages6]],Table1[[#This Row],[Incentive Payments8]])</f>
        <v>0</v>
      </c>
      <c r="T1281" s="41">
        <f>SUM(Table1[[#This Row],[Total Pre Min Wage Wages]],Table1[[#This Row],[Total After Min Wage Wages]])</f>
        <v>0</v>
      </c>
      <c r="U1281" s="41">
        <f>IFERROR(IF(OR(Table1[[#This Row],[Regular Hours]]=0,Table1[[#This Row],[Regular Hours]]=""),VLOOKUP(Table1[[#This Row],[Position Title]],startingWages!$A$2:$D$200,2, FALSE),Table1[[#This Row],[Regular Wages]]/Table1[[#This Row],[Regular Hours]]),0)</f>
        <v>0</v>
      </c>
      <c r="V1281" s="41">
        <f>IF(OR(Table1[[#This Row],[OvertimeHours]]="",Table1[[#This Row],[OvertimeHours]]=0),Table1[[#This Row],[Regular Hourly Wage]]*1.5,Table1[[#This Row],[OvertimeWages]]/Table1[[#This Row],[OvertimeHours]])</f>
        <v>0</v>
      </c>
      <c r="W1281" s="41">
        <f>IF(OR(Table1[[#This Row],[Holiday Hours]]="",Table1[[#This Row],[Holiday Hours]]=0),Table1[[#This Row],[Regular Hourly Wage]],Table1[[#This Row],[Holiday Wages]]/Table1[[#This Row],[Holiday Hours]])</f>
        <v>0</v>
      </c>
      <c r="X1281" s="41" t="str">
        <f>IF(Table1[[#This Row],[Regular Hourly Wage]]&lt;14.05,"$14.75",IF(Table1[[#This Row],[Regular Hourly Wage]]&lt;30,"5%","None"))</f>
        <v>$14.75</v>
      </c>
      <c r="Y1281" s="41">
        <f>IF(Table1[[#This Row],[Wage Category]]="5%",Table1[[#This Row],[Regular Hourly Wage]]*1.05,IF(Table1[[#This Row],[Wage Category]]="$14.75",14.75,Table1[[#This Row],[Regular Hourly Wage]]))</f>
        <v>14.75</v>
      </c>
      <c r="Z1281" s="41">
        <f>(1+IF(Table1[[#This Row],[Regular Hourly Wage]]=0,0.5,(Table1[[#This Row],[Overtime Hourly Wage]]-Table1[[#This Row],[Regular Hourly Wage]])/Table1[[#This Row],[Regular Hourly Wage]]))*Table1[[#This Row],[Regular Wage Cap]]</f>
        <v>22.125</v>
      </c>
      <c r="AA1281" s="41">
        <f>(1+IF(Table1[[#This Row],[Regular Hourly Wage]]=0,0,(Table1[[#This Row],[Holiday Hourly Wage]]-Table1[[#This Row],[Regular Hourly Wage]])/Table1[[#This Row],[Regular Hourly Wage]]))*Table1[[#This Row],[Regular Wage Cap]]</f>
        <v>14.75</v>
      </c>
      <c r="AB1281" s="41">
        <f>Table1[[#This Row],[Regular Hours3]]*Table1[[#This Row],[Regular Hourly Wage]]</f>
        <v>0</v>
      </c>
      <c r="AC1281" s="41">
        <f>Table1[[#This Row],[OvertimeHours5]]*Table1[[#This Row],[Overtime Hourly Wage]]</f>
        <v>0</v>
      </c>
      <c r="AD1281" s="41">
        <f>Table1[[#This Row],[Holiday Hours7]]*Table1[[#This Row],[Holiday Hourly Wage]]</f>
        <v>0</v>
      </c>
      <c r="AE1281" s="41">
        <f>SUM(Table1[[#This Row],[Regular10]:[Holiday12]])</f>
        <v>0</v>
      </c>
      <c r="AF1281" s="41">
        <f>Table1[[#This Row],[Regular Hours3]]*Table1[[#This Row],[Regular Wage Cap]]</f>
        <v>0</v>
      </c>
      <c r="AG1281" s="41">
        <f>Table1[[#This Row],[OvertimeHours5]]*Table1[[#This Row],[Overtime Wage Cap]]</f>
        <v>0</v>
      </c>
      <c r="AH1281" s="41">
        <f>Table1[[#This Row],[Holiday Hours7]]*Table1[[#This Row],[Holiday Wage Cap]]</f>
        <v>0</v>
      </c>
      <c r="AI1281" s="41">
        <f>SUM(Table1[[#This Row],[Regular]:[Holiday]])</f>
        <v>0</v>
      </c>
      <c r="AJ1281" s="41">
        <f>IF(Table1[[#This Row],[Total]]=0,0,Table1[[#This Row],[Total2]]-Table1[[#This Row],[Total]])</f>
        <v>0</v>
      </c>
      <c r="AK1281" s="41">
        <f>Table1[[#This Row],[Difference]]*Table1[[#This Row],[DDS Funding Percent]]</f>
        <v>0</v>
      </c>
      <c r="AL1281" s="41">
        <f>IF(Table1[[#This Row],[Regular Hourly Wage]]&lt;&gt;0,Table1[[#This Row],[Regular Wage Cap]]-Table1[[#This Row],[Regular Hourly Wage]],0)</f>
        <v>0</v>
      </c>
      <c r="AM1281" s="38"/>
      <c r="AN1281" s="41">
        <f>Table1[[#This Row],[Wage Difference]]*Table1[[#This Row],[Post Wage Increase Time Off Accruals (Hours)]]</f>
        <v>0</v>
      </c>
      <c r="AO1281" s="41">
        <f>Table1[[#This Row],[Min Wage Time Off Accrual Expense]]*Table1[[#This Row],[DDS Funding Percent]]</f>
        <v>0</v>
      </c>
      <c r="AP1281" s="1"/>
      <c r="AQ1281" s="18"/>
    </row>
    <row r="1282" spans="3:43" x14ac:dyDescent="0.25">
      <c r="C1282" s="58"/>
      <c r="D1282" s="57"/>
      <c r="K1282" s="41">
        <f>SUM(Table1[[#This Row],[Regular Wages]],Table1[[#This Row],[OvertimeWages]],Table1[[#This Row],[Holiday Wages]],Table1[[#This Row],[Incentive Payments]])</f>
        <v>0</v>
      </c>
      <c r="L1282" s="38"/>
      <c r="M1282" s="38"/>
      <c r="N1282" s="38"/>
      <c r="O1282" s="38"/>
      <c r="P1282" s="38"/>
      <c r="Q1282" s="38"/>
      <c r="R1282" s="38"/>
      <c r="S1282" s="41">
        <f>SUM(Table1[[#This Row],[Regular Wages2]],Table1[[#This Row],[OvertimeWages4]],Table1[[#This Row],[Holiday Wages6]],Table1[[#This Row],[Incentive Payments8]])</f>
        <v>0</v>
      </c>
      <c r="T1282" s="41">
        <f>SUM(Table1[[#This Row],[Total Pre Min Wage Wages]],Table1[[#This Row],[Total After Min Wage Wages]])</f>
        <v>0</v>
      </c>
      <c r="U1282" s="41">
        <f>IFERROR(IF(OR(Table1[[#This Row],[Regular Hours]]=0,Table1[[#This Row],[Regular Hours]]=""),VLOOKUP(Table1[[#This Row],[Position Title]],startingWages!$A$2:$D$200,2, FALSE),Table1[[#This Row],[Regular Wages]]/Table1[[#This Row],[Regular Hours]]),0)</f>
        <v>0</v>
      </c>
      <c r="V1282" s="41">
        <f>IF(OR(Table1[[#This Row],[OvertimeHours]]="",Table1[[#This Row],[OvertimeHours]]=0),Table1[[#This Row],[Regular Hourly Wage]]*1.5,Table1[[#This Row],[OvertimeWages]]/Table1[[#This Row],[OvertimeHours]])</f>
        <v>0</v>
      </c>
      <c r="W1282" s="41">
        <f>IF(OR(Table1[[#This Row],[Holiday Hours]]="",Table1[[#This Row],[Holiday Hours]]=0),Table1[[#This Row],[Regular Hourly Wage]],Table1[[#This Row],[Holiday Wages]]/Table1[[#This Row],[Holiday Hours]])</f>
        <v>0</v>
      </c>
      <c r="X1282" s="41" t="str">
        <f>IF(Table1[[#This Row],[Regular Hourly Wage]]&lt;14.05,"$14.75",IF(Table1[[#This Row],[Regular Hourly Wage]]&lt;30,"5%","None"))</f>
        <v>$14.75</v>
      </c>
      <c r="Y1282" s="41">
        <f>IF(Table1[[#This Row],[Wage Category]]="5%",Table1[[#This Row],[Regular Hourly Wage]]*1.05,IF(Table1[[#This Row],[Wage Category]]="$14.75",14.75,Table1[[#This Row],[Regular Hourly Wage]]))</f>
        <v>14.75</v>
      </c>
      <c r="Z1282" s="41">
        <f>(1+IF(Table1[[#This Row],[Regular Hourly Wage]]=0,0.5,(Table1[[#This Row],[Overtime Hourly Wage]]-Table1[[#This Row],[Regular Hourly Wage]])/Table1[[#This Row],[Regular Hourly Wage]]))*Table1[[#This Row],[Regular Wage Cap]]</f>
        <v>22.125</v>
      </c>
      <c r="AA1282" s="41">
        <f>(1+IF(Table1[[#This Row],[Regular Hourly Wage]]=0,0,(Table1[[#This Row],[Holiday Hourly Wage]]-Table1[[#This Row],[Regular Hourly Wage]])/Table1[[#This Row],[Regular Hourly Wage]]))*Table1[[#This Row],[Regular Wage Cap]]</f>
        <v>14.75</v>
      </c>
      <c r="AB1282" s="41">
        <f>Table1[[#This Row],[Regular Hours3]]*Table1[[#This Row],[Regular Hourly Wage]]</f>
        <v>0</v>
      </c>
      <c r="AC1282" s="41">
        <f>Table1[[#This Row],[OvertimeHours5]]*Table1[[#This Row],[Overtime Hourly Wage]]</f>
        <v>0</v>
      </c>
      <c r="AD1282" s="41">
        <f>Table1[[#This Row],[Holiday Hours7]]*Table1[[#This Row],[Holiday Hourly Wage]]</f>
        <v>0</v>
      </c>
      <c r="AE1282" s="41">
        <f>SUM(Table1[[#This Row],[Regular10]:[Holiday12]])</f>
        <v>0</v>
      </c>
      <c r="AF1282" s="41">
        <f>Table1[[#This Row],[Regular Hours3]]*Table1[[#This Row],[Regular Wage Cap]]</f>
        <v>0</v>
      </c>
      <c r="AG1282" s="41">
        <f>Table1[[#This Row],[OvertimeHours5]]*Table1[[#This Row],[Overtime Wage Cap]]</f>
        <v>0</v>
      </c>
      <c r="AH1282" s="41">
        <f>Table1[[#This Row],[Holiday Hours7]]*Table1[[#This Row],[Holiday Wage Cap]]</f>
        <v>0</v>
      </c>
      <c r="AI1282" s="41">
        <f>SUM(Table1[[#This Row],[Regular]:[Holiday]])</f>
        <v>0</v>
      </c>
      <c r="AJ1282" s="41">
        <f>IF(Table1[[#This Row],[Total]]=0,0,Table1[[#This Row],[Total2]]-Table1[[#This Row],[Total]])</f>
        <v>0</v>
      </c>
      <c r="AK1282" s="41">
        <f>Table1[[#This Row],[Difference]]*Table1[[#This Row],[DDS Funding Percent]]</f>
        <v>0</v>
      </c>
      <c r="AL1282" s="41">
        <f>IF(Table1[[#This Row],[Regular Hourly Wage]]&lt;&gt;0,Table1[[#This Row],[Regular Wage Cap]]-Table1[[#This Row],[Regular Hourly Wage]],0)</f>
        <v>0</v>
      </c>
      <c r="AM1282" s="38"/>
      <c r="AN1282" s="41">
        <f>Table1[[#This Row],[Wage Difference]]*Table1[[#This Row],[Post Wage Increase Time Off Accruals (Hours)]]</f>
        <v>0</v>
      </c>
      <c r="AO1282" s="41">
        <f>Table1[[#This Row],[Min Wage Time Off Accrual Expense]]*Table1[[#This Row],[DDS Funding Percent]]</f>
        <v>0</v>
      </c>
      <c r="AP1282" s="1"/>
      <c r="AQ1282" s="18"/>
    </row>
    <row r="1283" spans="3:43" x14ac:dyDescent="0.25">
      <c r="C1283" s="58"/>
      <c r="D1283" s="57"/>
      <c r="K1283" s="41">
        <f>SUM(Table1[[#This Row],[Regular Wages]],Table1[[#This Row],[OvertimeWages]],Table1[[#This Row],[Holiday Wages]],Table1[[#This Row],[Incentive Payments]])</f>
        <v>0</v>
      </c>
      <c r="L1283" s="38"/>
      <c r="M1283" s="38"/>
      <c r="N1283" s="38"/>
      <c r="O1283" s="38"/>
      <c r="P1283" s="38"/>
      <c r="Q1283" s="38"/>
      <c r="R1283" s="38"/>
      <c r="S1283" s="41">
        <f>SUM(Table1[[#This Row],[Regular Wages2]],Table1[[#This Row],[OvertimeWages4]],Table1[[#This Row],[Holiday Wages6]],Table1[[#This Row],[Incentive Payments8]])</f>
        <v>0</v>
      </c>
      <c r="T1283" s="41">
        <f>SUM(Table1[[#This Row],[Total Pre Min Wage Wages]],Table1[[#This Row],[Total After Min Wage Wages]])</f>
        <v>0</v>
      </c>
      <c r="U1283" s="41">
        <f>IFERROR(IF(OR(Table1[[#This Row],[Regular Hours]]=0,Table1[[#This Row],[Regular Hours]]=""),VLOOKUP(Table1[[#This Row],[Position Title]],startingWages!$A$2:$D$200,2, FALSE),Table1[[#This Row],[Regular Wages]]/Table1[[#This Row],[Regular Hours]]),0)</f>
        <v>0</v>
      </c>
      <c r="V1283" s="41">
        <f>IF(OR(Table1[[#This Row],[OvertimeHours]]="",Table1[[#This Row],[OvertimeHours]]=0),Table1[[#This Row],[Regular Hourly Wage]]*1.5,Table1[[#This Row],[OvertimeWages]]/Table1[[#This Row],[OvertimeHours]])</f>
        <v>0</v>
      </c>
      <c r="W1283" s="41">
        <f>IF(OR(Table1[[#This Row],[Holiday Hours]]="",Table1[[#This Row],[Holiday Hours]]=0),Table1[[#This Row],[Regular Hourly Wage]],Table1[[#This Row],[Holiday Wages]]/Table1[[#This Row],[Holiday Hours]])</f>
        <v>0</v>
      </c>
      <c r="X1283" s="41" t="str">
        <f>IF(Table1[[#This Row],[Regular Hourly Wage]]&lt;14.05,"$14.75",IF(Table1[[#This Row],[Regular Hourly Wage]]&lt;30,"5%","None"))</f>
        <v>$14.75</v>
      </c>
      <c r="Y1283" s="41">
        <f>IF(Table1[[#This Row],[Wage Category]]="5%",Table1[[#This Row],[Regular Hourly Wage]]*1.05,IF(Table1[[#This Row],[Wage Category]]="$14.75",14.75,Table1[[#This Row],[Regular Hourly Wage]]))</f>
        <v>14.75</v>
      </c>
      <c r="Z1283" s="41">
        <f>(1+IF(Table1[[#This Row],[Regular Hourly Wage]]=0,0.5,(Table1[[#This Row],[Overtime Hourly Wage]]-Table1[[#This Row],[Regular Hourly Wage]])/Table1[[#This Row],[Regular Hourly Wage]]))*Table1[[#This Row],[Regular Wage Cap]]</f>
        <v>22.125</v>
      </c>
      <c r="AA1283" s="41">
        <f>(1+IF(Table1[[#This Row],[Regular Hourly Wage]]=0,0,(Table1[[#This Row],[Holiday Hourly Wage]]-Table1[[#This Row],[Regular Hourly Wage]])/Table1[[#This Row],[Regular Hourly Wage]]))*Table1[[#This Row],[Regular Wage Cap]]</f>
        <v>14.75</v>
      </c>
      <c r="AB1283" s="41">
        <f>Table1[[#This Row],[Regular Hours3]]*Table1[[#This Row],[Regular Hourly Wage]]</f>
        <v>0</v>
      </c>
      <c r="AC1283" s="41">
        <f>Table1[[#This Row],[OvertimeHours5]]*Table1[[#This Row],[Overtime Hourly Wage]]</f>
        <v>0</v>
      </c>
      <c r="AD1283" s="41">
        <f>Table1[[#This Row],[Holiday Hours7]]*Table1[[#This Row],[Holiday Hourly Wage]]</f>
        <v>0</v>
      </c>
      <c r="AE1283" s="41">
        <f>SUM(Table1[[#This Row],[Regular10]:[Holiday12]])</f>
        <v>0</v>
      </c>
      <c r="AF1283" s="41">
        <f>Table1[[#This Row],[Regular Hours3]]*Table1[[#This Row],[Regular Wage Cap]]</f>
        <v>0</v>
      </c>
      <c r="AG1283" s="41">
        <f>Table1[[#This Row],[OvertimeHours5]]*Table1[[#This Row],[Overtime Wage Cap]]</f>
        <v>0</v>
      </c>
      <c r="AH1283" s="41">
        <f>Table1[[#This Row],[Holiday Hours7]]*Table1[[#This Row],[Holiday Wage Cap]]</f>
        <v>0</v>
      </c>
      <c r="AI1283" s="41">
        <f>SUM(Table1[[#This Row],[Regular]:[Holiday]])</f>
        <v>0</v>
      </c>
      <c r="AJ1283" s="41">
        <f>IF(Table1[[#This Row],[Total]]=0,0,Table1[[#This Row],[Total2]]-Table1[[#This Row],[Total]])</f>
        <v>0</v>
      </c>
      <c r="AK1283" s="41">
        <f>Table1[[#This Row],[Difference]]*Table1[[#This Row],[DDS Funding Percent]]</f>
        <v>0</v>
      </c>
      <c r="AL1283" s="41">
        <f>IF(Table1[[#This Row],[Regular Hourly Wage]]&lt;&gt;0,Table1[[#This Row],[Regular Wage Cap]]-Table1[[#This Row],[Regular Hourly Wage]],0)</f>
        <v>0</v>
      </c>
      <c r="AM1283" s="38"/>
      <c r="AN1283" s="41">
        <f>Table1[[#This Row],[Wage Difference]]*Table1[[#This Row],[Post Wage Increase Time Off Accruals (Hours)]]</f>
        <v>0</v>
      </c>
      <c r="AO1283" s="41">
        <f>Table1[[#This Row],[Min Wage Time Off Accrual Expense]]*Table1[[#This Row],[DDS Funding Percent]]</f>
        <v>0</v>
      </c>
      <c r="AP1283" s="1"/>
      <c r="AQ1283" s="18"/>
    </row>
    <row r="1284" spans="3:43" x14ac:dyDescent="0.25">
      <c r="C1284" s="58"/>
      <c r="D1284" s="57"/>
      <c r="K1284" s="41">
        <f>SUM(Table1[[#This Row],[Regular Wages]],Table1[[#This Row],[OvertimeWages]],Table1[[#This Row],[Holiday Wages]],Table1[[#This Row],[Incentive Payments]])</f>
        <v>0</v>
      </c>
      <c r="L1284" s="38"/>
      <c r="M1284" s="38"/>
      <c r="N1284" s="38"/>
      <c r="O1284" s="38"/>
      <c r="P1284" s="38"/>
      <c r="Q1284" s="38"/>
      <c r="R1284" s="38"/>
      <c r="S1284" s="41">
        <f>SUM(Table1[[#This Row],[Regular Wages2]],Table1[[#This Row],[OvertimeWages4]],Table1[[#This Row],[Holiday Wages6]],Table1[[#This Row],[Incentive Payments8]])</f>
        <v>0</v>
      </c>
      <c r="T1284" s="41">
        <f>SUM(Table1[[#This Row],[Total Pre Min Wage Wages]],Table1[[#This Row],[Total After Min Wage Wages]])</f>
        <v>0</v>
      </c>
      <c r="U1284" s="41">
        <f>IFERROR(IF(OR(Table1[[#This Row],[Regular Hours]]=0,Table1[[#This Row],[Regular Hours]]=""),VLOOKUP(Table1[[#This Row],[Position Title]],startingWages!$A$2:$D$200,2, FALSE),Table1[[#This Row],[Regular Wages]]/Table1[[#This Row],[Regular Hours]]),0)</f>
        <v>0</v>
      </c>
      <c r="V1284" s="41">
        <f>IF(OR(Table1[[#This Row],[OvertimeHours]]="",Table1[[#This Row],[OvertimeHours]]=0),Table1[[#This Row],[Regular Hourly Wage]]*1.5,Table1[[#This Row],[OvertimeWages]]/Table1[[#This Row],[OvertimeHours]])</f>
        <v>0</v>
      </c>
      <c r="W1284" s="41">
        <f>IF(OR(Table1[[#This Row],[Holiday Hours]]="",Table1[[#This Row],[Holiday Hours]]=0),Table1[[#This Row],[Regular Hourly Wage]],Table1[[#This Row],[Holiday Wages]]/Table1[[#This Row],[Holiday Hours]])</f>
        <v>0</v>
      </c>
      <c r="X1284" s="41" t="str">
        <f>IF(Table1[[#This Row],[Regular Hourly Wage]]&lt;14.05,"$14.75",IF(Table1[[#This Row],[Regular Hourly Wage]]&lt;30,"5%","None"))</f>
        <v>$14.75</v>
      </c>
      <c r="Y1284" s="41">
        <f>IF(Table1[[#This Row],[Wage Category]]="5%",Table1[[#This Row],[Regular Hourly Wage]]*1.05,IF(Table1[[#This Row],[Wage Category]]="$14.75",14.75,Table1[[#This Row],[Regular Hourly Wage]]))</f>
        <v>14.75</v>
      </c>
      <c r="Z1284" s="41">
        <f>(1+IF(Table1[[#This Row],[Regular Hourly Wage]]=0,0.5,(Table1[[#This Row],[Overtime Hourly Wage]]-Table1[[#This Row],[Regular Hourly Wage]])/Table1[[#This Row],[Regular Hourly Wage]]))*Table1[[#This Row],[Regular Wage Cap]]</f>
        <v>22.125</v>
      </c>
      <c r="AA1284" s="41">
        <f>(1+IF(Table1[[#This Row],[Regular Hourly Wage]]=0,0,(Table1[[#This Row],[Holiday Hourly Wage]]-Table1[[#This Row],[Regular Hourly Wage]])/Table1[[#This Row],[Regular Hourly Wage]]))*Table1[[#This Row],[Regular Wage Cap]]</f>
        <v>14.75</v>
      </c>
      <c r="AB1284" s="41">
        <f>Table1[[#This Row],[Regular Hours3]]*Table1[[#This Row],[Regular Hourly Wage]]</f>
        <v>0</v>
      </c>
      <c r="AC1284" s="41">
        <f>Table1[[#This Row],[OvertimeHours5]]*Table1[[#This Row],[Overtime Hourly Wage]]</f>
        <v>0</v>
      </c>
      <c r="AD1284" s="41">
        <f>Table1[[#This Row],[Holiday Hours7]]*Table1[[#This Row],[Holiday Hourly Wage]]</f>
        <v>0</v>
      </c>
      <c r="AE1284" s="41">
        <f>SUM(Table1[[#This Row],[Regular10]:[Holiday12]])</f>
        <v>0</v>
      </c>
      <c r="AF1284" s="41">
        <f>Table1[[#This Row],[Regular Hours3]]*Table1[[#This Row],[Regular Wage Cap]]</f>
        <v>0</v>
      </c>
      <c r="AG1284" s="41">
        <f>Table1[[#This Row],[OvertimeHours5]]*Table1[[#This Row],[Overtime Wage Cap]]</f>
        <v>0</v>
      </c>
      <c r="AH1284" s="41">
        <f>Table1[[#This Row],[Holiday Hours7]]*Table1[[#This Row],[Holiday Wage Cap]]</f>
        <v>0</v>
      </c>
      <c r="AI1284" s="41">
        <f>SUM(Table1[[#This Row],[Regular]:[Holiday]])</f>
        <v>0</v>
      </c>
      <c r="AJ1284" s="41">
        <f>IF(Table1[[#This Row],[Total]]=0,0,Table1[[#This Row],[Total2]]-Table1[[#This Row],[Total]])</f>
        <v>0</v>
      </c>
      <c r="AK1284" s="41">
        <f>Table1[[#This Row],[Difference]]*Table1[[#This Row],[DDS Funding Percent]]</f>
        <v>0</v>
      </c>
      <c r="AL1284" s="41">
        <f>IF(Table1[[#This Row],[Regular Hourly Wage]]&lt;&gt;0,Table1[[#This Row],[Regular Wage Cap]]-Table1[[#This Row],[Regular Hourly Wage]],0)</f>
        <v>0</v>
      </c>
      <c r="AM1284" s="38"/>
      <c r="AN1284" s="41">
        <f>Table1[[#This Row],[Wage Difference]]*Table1[[#This Row],[Post Wage Increase Time Off Accruals (Hours)]]</f>
        <v>0</v>
      </c>
      <c r="AO1284" s="41">
        <f>Table1[[#This Row],[Min Wage Time Off Accrual Expense]]*Table1[[#This Row],[DDS Funding Percent]]</f>
        <v>0</v>
      </c>
      <c r="AP1284" s="1"/>
      <c r="AQ1284" s="18"/>
    </row>
    <row r="1285" spans="3:43" x14ac:dyDescent="0.25">
      <c r="C1285" s="58"/>
      <c r="D1285" s="57"/>
      <c r="K1285" s="41">
        <f>SUM(Table1[[#This Row],[Regular Wages]],Table1[[#This Row],[OvertimeWages]],Table1[[#This Row],[Holiday Wages]],Table1[[#This Row],[Incentive Payments]])</f>
        <v>0</v>
      </c>
      <c r="L1285" s="38"/>
      <c r="M1285" s="38"/>
      <c r="N1285" s="38"/>
      <c r="O1285" s="38"/>
      <c r="P1285" s="38"/>
      <c r="Q1285" s="38"/>
      <c r="R1285" s="38"/>
      <c r="S1285" s="41">
        <f>SUM(Table1[[#This Row],[Regular Wages2]],Table1[[#This Row],[OvertimeWages4]],Table1[[#This Row],[Holiday Wages6]],Table1[[#This Row],[Incentive Payments8]])</f>
        <v>0</v>
      </c>
      <c r="T1285" s="41">
        <f>SUM(Table1[[#This Row],[Total Pre Min Wage Wages]],Table1[[#This Row],[Total After Min Wage Wages]])</f>
        <v>0</v>
      </c>
      <c r="U1285" s="41">
        <f>IFERROR(IF(OR(Table1[[#This Row],[Regular Hours]]=0,Table1[[#This Row],[Regular Hours]]=""),VLOOKUP(Table1[[#This Row],[Position Title]],startingWages!$A$2:$D$200,2, FALSE),Table1[[#This Row],[Regular Wages]]/Table1[[#This Row],[Regular Hours]]),0)</f>
        <v>0</v>
      </c>
      <c r="V1285" s="41">
        <f>IF(OR(Table1[[#This Row],[OvertimeHours]]="",Table1[[#This Row],[OvertimeHours]]=0),Table1[[#This Row],[Regular Hourly Wage]]*1.5,Table1[[#This Row],[OvertimeWages]]/Table1[[#This Row],[OvertimeHours]])</f>
        <v>0</v>
      </c>
      <c r="W1285" s="41">
        <f>IF(OR(Table1[[#This Row],[Holiday Hours]]="",Table1[[#This Row],[Holiday Hours]]=0),Table1[[#This Row],[Regular Hourly Wage]],Table1[[#This Row],[Holiday Wages]]/Table1[[#This Row],[Holiday Hours]])</f>
        <v>0</v>
      </c>
      <c r="X1285" s="41" t="str">
        <f>IF(Table1[[#This Row],[Regular Hourly Wage]]&lt;14.05,"$14.75",IF(Table1[[#This Row],[Regular Hourly Wage]]&lt;30,"5%","None"))</f>
        <v>$14.75</v>
      </c>
      <c r="Y1285" s="41">
        <f>IF(Table1[[#This Row],[Wage Category]]="5%",Table1[[#This Row],[Regular Hourly Wage]]*1.05,IF(Table1[[#This Row],[Wage Category]]="$14.75",14.75,Table1[[#This Row],[Regular Hourly Wage]]))</f>
        <v>14.75</v>
      </c>
      <c r="Z1285" s="41">
        <f>(1+IF(Table1[[#This Row],[Regular Hourly Wage]]=0,0.5,(Table1[[#This Row],[Overtime Hourly Wage]]-Table1[[#This Row],[Regular Hourly Wage]])/Table1[[#This Row],[Regular Hourly Wage]]))*Table1[[#This Row],[Regular Wage Cap]]</f>
        <v>22.125</v>
      </c>
      <c r="AA1285" s="41">
        <f>(1+IF(Table1[[#This Row],[Regular Hourly Wage]]=0,0,(Table1[[#This Row],[Holiday Hourly Wage]]-Table1[[#This Row],[Regular Hourly Wage]])/Table1[[#This Row],[Regular Hourly Wage]]))*Table1[[#This Row],[Regular Wage Cap]]</f>
        <v>14.75</v>
      </c>
      <c r="AB1285" s="41">
        <f>Table1[[#This Row],[Regular Hours3]]*Table1[[#This Row],[Regular Hourly Wage]]</f>
        <v>0</v>
      </c>
      <c r="AC1285" s="41">
        <f>Table1[[#This Row],[OvertimeHours5]]*Table1[[#This Row],[Overtime Hourly Wage]]</f>
        <v>0</v>
      </c>
      <c r="AD1285" s="41">
        <f>Table1[[#This Row],[Holiday Hours7]]*Table1[[#This Row],[Holiday Hourly Wage]]</f>
        <v>0</v>
      </c>
      <c r="AE1285" s="41">
        <f>SUM(Table1[[#This Row],[Regular10]:[Holiday12]])</f>
        <v>0</v>
      </c>
      <c r="AF1285" s="41">
        <f>Table1[[#This Row],[Regular Hours3]]*Table1[[#This Row],[Regular Wage Cap]]</f>
        <v>0</v>
      </c>
      <c r="AG1285" s="41">
        <f>Table1[[#This Row],[OvertimeHours5]]*Table1[[#This Row],[Overtime Wage Cap]]</f>
        <v>0</v>
      </c>
      <c r="AH1285" s="41">
        <f>Table1[[#This Row],[Holiday Hours7]]*Table1[[#This Row],[Holiday Wage Cap]]</f>
        <v>0</v>
      </c>
      <c r="AI1285" s="41">
        <f>SUM(Table1[[#This Row],[Regular]:[Holiday]])</f>
        <v>0</v>
      </c>
      <c r="AJ1285" s="41">
        <f>IF(Table1[[#This Row],[Total]]=0,0,Table1[[#This Row],[Total2]]-Table1[[#This Row],[Total]])</f>
        <v>0</v>
      </c>
      <c r="AK1285" s="41">
        <f>Table1[[#This Row],[Difference]]*Table1[[#This Row],[DDS Funding Percent]]</f>
        <v>0</v>
      </c>
      <c r="AL1285" s="41">
        <f>IF(Table1[[#This Row],[Regular Hourly Wage]]&lt;&gt;0,Table1[[#This Row],[Regular Wage Cap]]-Table1[[#This Row],[Regular Hourly Wage]],0)</f>
        <v>0</v>
      </c>
      <c r="AM1285" s="38"/>
      <c r="AN1285" s="41">
        <f>Table1[[#This Row],[Wage Difference]]*Table1[[#This Row],[Post Wage Increase Time Off Accruals (Hours)]]</f>
        <v>0</v>
      </c>
      <c r="AO1285" s="41">
        <f>Table1[[#This Row],[Min Wage Time Off Accrual Expense]]*Table1[[#This Row],[DDS Funding Percent]]</f>
        <v>0</v>
      </c>
      <c r="AP1285" s="1"/>
      <c r="AQ1285" s="18"/>
    </row>
    <row r="1286" spans="3:43" x14ac:dyDescent="0.25">
      <c r="C1286" s="58"/>
      <c r="D1286" s="57"/>
      <c r="K1286" s="41">
        <f>SUM(Table1[[#This Row],[Regular Wages]],Table1[[#This Row],[OvertimeWages]],Table1[[#This Row],[Holiday Wages]],Table1[[#This Row],[Incentive Payments]])</f>
        <v>0</v>
      </c>
      <c r="L1286" s="38"/>
      <c r="M1286" s="38"/>
      <c r="N1286" s="38"/>
      <c r="O1286" s="38"/>
      <c r="P1286" s="38"/>
      <c r="Q1286" s="38"/>
      <c r="R1286" s="38"/>
      <c r="S1286" s="41">
        <f>SUM(Table1[[#This Row],[Regular Wages2]],Table1[[#This Row],[OvertimeWages4]],Table1[[#This Row],[Holiday Wages6]],Table1[[#This Row],[Incentive Payments8]])</f>
        <v>0</v>
      </c>
      <c r="T1286" s="41">
        <f>SUM(Table1[[#This Row],[Total Pre Min Wage Wages]],Table1[[#This Row],[Total After Min Wage Wages]])</f>
        <v>0</v>
      </c>
      <c r="U1286" s="41">
        <f>IFERROR(IF(OR(Table1[[#This Row],[Regular Hours]]=0,Table1[[#This Row],[Regular Hours]]=""),VLOOKUP(Table1[[#This Row],[Position Title]],startingWages!$A$2:$D$200,2, FALSE),Table1[[#This Row],[Regular Wages]]/Table1[[#This Row],[Regular Hours]]),0)</f>
        <v>0</v>
      </c>
      <c r="V1286" s="41">
        <f>IF(OR(Table1[[#This Row],[OvertimeHours]]="",Table1[[#This Row],[OvertimeHours]]=0),Table1[[#This Row],[Regular Hourly Wage]]*1.5,Table1[[#This Row],[OvertimeWages]]/Table1[[#This Row],[OvertimeHours]])</f>
        <v>0</v>
      </c>
      <c r="W1286" s="41">
        <f>IF(OR(Table1[[#This Row],[Holiday Hours]]="",Table1[[#This Row],[Holiday Hours]]=0),Table1[[#This Row],[Regular Hourly Wage]],Table1[[#This Row],[Holiday Wages]]/Table1[[#This Row],[Holiday Hours]])</f>
        <v>0</v>
      </c>
      <c r="X1286" s="41" t="str">
        <f>IF(Table1[[#This Row],[Regular Hourly Wage]]&lt;14.05,"$14.75",IF(Table1[[#This Row],[Regular Hourly Wage]]&lt;30,"5%","None"))</f>
        <v>$14.75</v>
      </c>
      <c r="Y1286" s="41">
        <f>IF(Table1[[#This Row],[Wage Category]]="5%",Table1[[#This Row],[Regular Hourly Wage]]*1.05,IF(Table1[[#This Row],[Wage Category]]="$14.75",14.75,Table1[[#This Row],[Regular Hourly Wage]]))</f>
        <v>14.75</v>
      </c>
      <c r="Z1286" s="41">
        <f>(1+IF(Table1[[#This Row],[Regular Hourly Wage]]=0,0.5,(Table1[[#This Row],[Overtime Hourly Wage]]-Table1[[#This Row],[Regular Hourly Wage]])/Table1[[#This Row],[Regular Hourly Wage]]))*Table1[[#This Row],[Regular Wage Cap]]</f>
        <v>22.125</v>
      </c>
      <c r="AA1286" s="41">
        <f>(1+IF(Table1[[#This Row],[Regular Hourly Wage]]=0,0,(Table1[[#This Row],[Holiday Hourly Wage]]-Table1[[#This Row],[Regular Hourly Wage]])/Table1[[#This Row],[Regular Hourly Wage]]))*Table1[[#This Row],[Regular Wage Cap]]</f>
        <v>14.75</v>
      </c>
      <c r="AB1286" s="41">
        <f>Table1[[#This Row],[Regular Hours3]]*Table1[[#This Row],[Regular Hourly Wage]]</f>
        <v>0</v>
      </c>
      <c r="AC1286" s="41">
        <f>Table1[[#This Row],[OvertimeHours5]]*Table1[[#This Row],[Overtime Hourly Wage]]</f>
        <v>0</v>
      </c>
      <c r="AD1286" s="41">
        <f>Table1[[#This Row],[Holiday Hours7]]*Table1[[#This Row],[Holiday Hourly Wage]]</f>
        <v>0</v>
      </c>
      <c r="AE1286" s="41">
        <f>SUM(Table1[[#This Row],[Regular10]:[Holiday12]])</f>
        <v>0</v>
      </c>
      <c r="AF1286" s="41">
        <f>Table1[[#This Row],[Regular Hours3]]*Table1[[#This Row],[Regular Wage Cap]]</f>
        <v>0</v>
      </c>
      <c r="AG1286" s="41">
        <f>Table1[[#This Row],[OvertimeHours5]]*Table1[[#This Row],[Overtime Wage Cap]]</f>
        <v>0</v>
      </c>
      <c r="AH1286" s="41">
        <f>Table1[[#This Row],[Holiday Hours7]]*Table1[[#This Row],[Holiday Wage Cap]]</f>
        <v>0</v>
      </c>
      <c r="AI1286" s="41">
        <f>SUM(Table1[[#This Row],[Regular]:[Holiday]])</f>
        <v>0</v>
      </c>
      <c r="AJ1286" s="41">
        <f>IF(Table1[[#This Row],[Total]]=0,0,Table1[[#This Row],[Total2]]-Table1[[#This Row],[Total]])</f>
        <v>0</v>
      </c>
      <c r="AK1286" s="41">
        <f>Table1[[#This Row],[Difference]]*Table1[[#This Row],[DDS Funding Percent]]</f>
        <v>0</v>
      </c>
      <c r="AL1286" s="41">
        <f>IF(Table1[[#This Row],[Regular Hourly Wage]]&lt;&gt;0,Table1[[#This Row],[Regular Wage Cap]]-Table1[[#This Row],[Regular Hourly Wage]],0)</f>
        <v>0</v>
      </c>
      <c r="AM1286" s="38"/>
      <c r="AN1286" s="41">
        <f>Table1[[#This Row],[Wage Difference]]*Table1[[#This Row],[Post Wage Increase Time Off Accruals (Hours)]]</f>
        <v>0</v>
      </c>
      <c r="AO1286" s="41">
        <f>Table1[[#This Row],[Min Wage Time Off Accrual Expense]]*Table1[[#This Row],[DDS Funding Percent]]</f>
        <v>0</v>
      </c>
      <c r="AP1286" s="1"/>
      <c r="AQ1286" s="18"/>
    </row>
    <row r="1287" spans="3:43" x14ac:dyDescent="0.25">
      <c r="C1287" s="58"/>
      <c r="D1287" s="57"/>
      <c r="K1287" s="41">
        <f>SUM(Table1[[#This Row],[Regular Wages]],Table1[[#This Row],[OvertimeWages]],Table1[[#This Row],[Holiday Wages]],Table1[[#This Row],[Incentive Payments]])</f>
        <v>0</v>
      </c>
      <c r="L1287" s="38"/>
      <c r="M1287" s="38"/>
      <c r="N1287" s="38"/>
      <c r="O1287" s="38"/>
      <c r="P1287" s="38"/>
      <c r="Q1287" s="38"/>
      <c r="R1287" s="38"/>
      <c r="S1287" s="41">
        <f>SUM(Table1[[#This Row],[Regular Wages2]],Table1[[#This Row],[OvertimeWages4]],Table1[[#This Row],[Holiday Wages6]],Table1[[#This Row],[Incentive Payments8]])</f>
        <v>0</v>
      </c>
      <c r="T1287" s="41">
        <f>SUM(Table1[[#This Row],[Total Pre Min Wage Wages]],Table1[[#This Row],[Total After Min Wage Wages]])</f>
        <v>0</v>
      </c>
      <c r="U1287" s="41">
        <f>IFERROR(IF(OR(Table1[[#This Row],[Regular Hours]]=0,Table1[[#This Row],[Regular Hours]]=""),VLOOKUP(Table1[[#This Row],[Position Title]],startingWages!$A$2:$D$200,2, FALSE),Table1[[#This Row],[Regular Wages]]/Table1[[#This Row],[Regular Hours]]),0)</f>
        <v>0</v>
      </c>
      <c r="V1287" s="41">
        <f>IF(OR(Table1[[#This Row],[OvertimeHours]]="",Table1[[#This Row],[OvertimeHours]]=0),Table1[[#This Row],[Regular Hourly Wage]]*1.5,Table1[[#This Row],[OvertimeWages]]/Table1[[#This Row],[OvertimeHours]])</f>
        <v>0</v>
      </c>
      <c r="W1287" s="41">
        <f>IF(OR(Table1[[#This Row],[Holiday Hours]]="",Table1[[#This Row],[Holiday Hours]]=0),Table1[[#This Row],[Regular Hourly Wage]],Table1[[#This Row],[Holiday Wages]]/Table1[[#This Row],[Holiday Hours]])</f>
        <v>0</v>
      </c>
      <c r="X1287" s="41" t="str">
        <f>IF(Table1[[#This Row],[Regular Hourly Wage]]&lt;14.05,"$14.75",IF(Table1[[#This Row],[Regular Hourly Wage]]&lt;30,"5%","None"))</f>
        <v>$14.75</v>
      </c>
      <c r="Y1287" s="41">
        <f>IF(Table1[[#This Row],[Wage Category]]="5%",Table1[[#This Row],[Regular Hourly Wage]]*1.05,IF(Table1[[#This Row],[Wage Category]]="$14.75",14.75,Table1[[#This Row],[Regular Hourly Wage]]))</f>
        <v>14.75</v>
      </c>
      <c r="Z1287" s="41">
        <f>(1+IF(Table1[[#This Row],[Regular Hourly Wage]]=0,0.5,(Table1[[#This Row],[Overtime Hourly Wage]]-Table1[[#This Row],[Regular Hourly Wage]])/Table1[[#This Row],[Regular Hourly Wage]]))*Table1[[#This Row],[Regular Wage Cap]]</f>
        <v>22.125</v>
      </c>
      <c r="AA1287" s="41">
        <f>(1+IF(Table1[[#This Row],[Regular Hourly Wage]]=0,0,(Table1[[#This Row],[Holiday Hourly Wage]]-Table1[[#This Row],[Regular Hourly Wage]])/Table1[[#This Row],[Regular Hourly Wage]]))*Table1[[#This Row],[Regular Wage Cap]]</f>
        <v>14.75</v>
      </c>
      <c r="AB1287" s="41">
        <f>Table1[[#This Row],[Regular Hours3]]*Table1[[#This Row],[Regular Hourly Wage]]</f>
        <v>0</v>
      </c>
      <c r="AC1287" s="41">
        <f>Table1[[#This Row],[OvertimeHours5]]*Table1[[#This Row],[Overtime Hourly Wage]]</f>
        <v>0</v>
      </c>
      <c r="AD1287" s="41">
        <f>Table1[[#This Row],[Holiday Hours7]]*Table1[[#This Row],[Holiday Hourly Wage]]</f>
        <v>0</v>
      </c>
      <c r="AE1287" s="41">
        <f>SUM(Table1[[#This Row],[Regular10]:[Holiday12]])</f>
        <v>0</v>
      </c>
      <c r="AF1287" s="41">
        <f>Table1[[#This Row],[Regular Hours3]]*Table1[[#This Row],[Regular Wage Cap]]</f>
        <v>0</v>
      </c>
      <c r="AG1287" s="41">
        <f>Table1[[#This Row],[OvertimeHours5]]*Table1[[#This Row],[Overtime Wage Cap]]</f>
        <v>0</v>
      </c>
      <c r="AH1287" s="41">
        <f>Table1[[#This Row],[Holiday Hours7]]*Table1[[#This Row],[Holiday Wage Cap]]</f>
        <v>0</v>
      </c>
      <c r="AI1287" s="41">
        <f>SUM(Table1[[#This Row],[Regular]:[Holiday]])</f>
        <v>0</v>
      </c>
      <c r="AJ1287" s="41">
        <f>IF(Table1[[#This Row],[Total]]=0,0,Table1[[#This Row],[Total2]]-Table1[[#This Row],[Total]])</f>
        <v>0</v>
      </c>
      <c r="AK1287" s="41">
        <f>Table1[[#This Row],[Difference]]*Table1[[#This Row],[DDS Funding Percent]]</f>
        <v>0</v>
      </c>
      <c r="AL1287" s="41">
        <f>IF(Table1[[#This Row],[Regular Hourly Wage]]&lt;&gt;0,Table1[[#This Row],[Regular Wage Cap]]-Table1[[#This Row],[Regular Hourly Wage]],0)</f>
        <v>0</v>
      </c>
      <c r="AM1287" s="38"/>
      <c r="AN1287" s="41">
        <f>Table1[[#This Row],[Wage Difference]]*Table1[[#This Row],[Post Wage Increase Time Off Accruals (Hours)]]</f>
        <v>0</v>
      </c>
      <c r="AO1287" s="41">
        <f>Table1[[#This Row],[Min Wage Time Off Accrual Expense]]*Table1[[#This Row],[DDS Funding Percent]]</f>
        <v>0</v>
      </c>
      <c r="AP1287" s="1"/>
      <c r="AQ1287" s="18"/>
    </row>
    <row r="1288" spans="3:43" x14ac:dyDescent="0.25">
      <c r="C1288" s="59"/>
      <c r="D1288" s="57"/>
      <c r="K1288" s="41">
        <f>SUM(Table1[[#This Row],[Regular Wages]],Table1[[#This Row],[OvertimeWages]],Table1[[#This Row],[Holiday Wages]],Table1[[#This Row],[Incentive Payments]])</f>
        <v>0</v>
      </c>
      <c r="L1288" s="38"/>
      <c r="M1288" s="38"/>
      <c r="N1288" s="38"/>
      <c r="O1288" s="38"/>
      <c r="P1288" s="38"/>
      <c r="Q1288" s="38"/>
      <c r="R1288" s="38"/>
      <c r="S1288" s="41">
        <f>SUM(Table1[[#This Row],[Regular Wages2]],Table1[[#This Row],[OvertimeWages4]],Table1[[#This Row],[Holiday Wages6]],Table1[[#This Row],[Incentive Payments8]])</f>
        <v>0</v>
      </c>
      <c r="T1288" s="41">
        <f>SUM(Table1[[#This Row],[Total Pre Min Wage Wages]],Table1[[#This Row],[Total After Min Wage Wages]])</f>
        <v>0</v>
      </c>
      <c r="U1288" s="41">
        <f>IFERROR(IF(OR(Table1[[#This Row],[Regular Hours]]=0,Table1[[#This Row],[Regular Hours]]=""),VLOOKUP(Table1[[#This Row],[Position Title]],startingWages!$A$2:$D$200,2, FALSE),Table1[[#This Row],[Regular Wages]]/Table1[[#This Row],[Regular Hours]]),0)</f>
        <v>0</v>
      </c>
      <c r="V1288" s="41">
        <f>IF(OR(Table1[[#This Row],[OvertimeHours]]="",Table1[[#This Row],[OvertimeHours]]=0),Table1[[#This Row],[Regular Hourly Wage]]*1.5,Table1[[#This Row],[OvertimeWages]]/Table1[[#This Row],[OvertimeHours]])</f>
        <v>0</v>
      </c>
      <c r="W1288" s="41">
        <f>IF(OR(Table1[[#This Row],[Holiday Hours]]="",Table1[[#This Row],[Holiday Hours]]=0),Table1[[#This Row],[Regular Hourly Wage]],Table1[[#This Row],[Holiday Wages]]/Table1[[#This Row],[Holiday Hours]])</f>
        <v>0</v>
      </c>
      <c r="X1288" s="41" t="str">
        <f>IF(Table1[[#This Row],[Regular Hourly Wage]]&lt;14.05,"$14.75",IF(Table1[[#This Row],[Regular Hourly Wage]]&lt;30,"5%","None"))</f>
        <v>$14.75</v>
      </c>
      <c r="Y1288" s="41">
        <f>IF(Table1[[#This Row],[Wage Category]]="5%",Table1[[#This Row],[Regular Hourly Wage]]*1.05,IF(Table1[[#This Row],[Wage Category]]="$14.75",14.75,Table1[[#This Row],[Regular Hourly Wage]]))</f>
        <v>14.75</v>
      </c>
      <c r="Z1288" s="41">
        <f>(1+IF(Table1[[#This Row],[Regular Hourly Wage]]=0,0.5,(Table1[[#This Row],[Overtime Hourly Wage]]-Table1[[#This Row],[Regular Hourly Wage]])/Table1[[#This Row],[Regular Hourly Wage]]))*Table1[[#This Row],[Regular Wage Cap]]</f>
        <v>22.125</v>
      </c>
      <c r="AA1288" s="41">
        <f>(1+IF(Table1[[#This Row],[Regular Hourly Wage]]=0,0,(Table1[[#This Row],[Holiday Hourly Wage]]-Table1[[#This Row],[Regular Hourly Wage]])/Table1[[#This Row],[Regular Hourly Wage]]))*Table1[[#This Row],[Regular Wage Cap]]</f>
        <v>14.75</v>
      </c>
      <c r="AB1288" s="41">
        <f>Table1[[#This Row],[Regular Hours3]]*Table1[[#This Row],[Regular Hourly Wage]]</f>
        <v>0</v>
      </c>
      <c r="AC1288" s="41">
        <f>Table1[[#This Row],[OvertimeHours5]]*Table1[[#This Row],[Overtime Hourly Wage]]</f>
        <v>0</v>
      </c>
      <c r="AD1288" s="41">
        <f>Table1[[#This Row],[Holiday Hours7]]*Table1[[#This Row],[Holiday Hourly Wage]]</f>
        <v>0</v>
      </c>
      <c r="AE1288" s="41">
        <f>SUM(Table1[[#This Row],[Regular10]:[Holiday12]])</f>
        <v>0</v>
      </c>
      <c r="AF1288" s="41">
        <f>Table1[[#This Row],[Regular Hours3]]*Table1[[#This Row],[Regular Wage Cap]]</f>
        <v>0</v>
      </c>
      <c r="AG1288" s="41">
        <f>Table1[[#This Row],[OvertimeHours5]]*Table1[[#This Row],[Overtime Wage Cap]]</f>
        <v>0</v>
      </c>
      <c r="AH1288" s="41">
        <f>Table1[[#This Row],[Holiday Hours7]]*Table1[[#This Row],[Holiday Wage Cap]]</f>
        <v>0</v>
      </c>
      <c r="AI1288" s="41">
        <f>SUM(Table1[[#This Row],[Regular]:[Holiday]])</f>
        <v>0</v>
      </c>
      <c r="AJ1288" s="41">
        <f>IF(Table1[[#This Row],[Total]]=0,0,Table1[[#This Row],[Total2]]-Table1[[#This Row],[Total]])</f>
        <v>0</v>
      </c>
      <c r="AK1288" s="41">
        <f>Table1[[#This Row],[Difference]]*Table1[[#This Row],[DDS Funding Percent]]</f>
        <v>0</v>
      </c>
      <c r="AL1288" s="41">
        <f>IF(Table1[[#This Row],[Regular Hourly Wage]]&lt;&gt;0,Table1[[#This Row],[Regular Wage Cap]]-Table1[[#This Row],[Regular Hourly Wage]],0)</f>
        <v>0</v>
      </c>
      <c r="AM1288" s="38"/>
      <c r="AN1288" s="41">
        <f>Table1[[#This Row],[Wage Difference]]*Table1[[#This Row],[Post Wage Increase Time Off Accruals (Hours)]]</f>
        <v>0</v>
      </c>
      <c r="AO1288" s="41">
        <f>Table1[[#This Row],[Min Wage Time Off Accrual Expense]]*Table1[[#This Row],[DDS Funding Percent]]</f>
        <v>0</v>
      </c>
      <c r="AP1288" s="1"/>
      <c r="AQ1288" s="18"/>
    </row>
    <row r="1289" spans="3:43" x14ac:dyDescent="0.25">
      <c r="C1289" s="59"/>
      <c r="D1289" s="57"/>
      <c r="K1289" s="41">
        <f>SUM(Table1[[#This Row],[Regular Wages]],Table1[[#This Row],[OvertimeWages]],Table1[[#This Row],[Holiday Wages]],Table1[[#This Row],[Incentive Payments]])</f>
        <v>0</v>
      </c>
      <c r="L1289" s="38"/>
      <c r="M1289" s="38"/>
      <c r="N1289" s="38"/>
      <c r="O1289" s="38"/>
      <c r="P1289" s="38"/>
      <c r="Q1289" s="38"/>
      <c r="R1289" s="38"/>
      <c r="S1289" s="41">
        <f>SUM(Table1[[#This Row],[Regular Wages2]],Table1[[#This Row],[OvertimeWages4]],Table1[[#This Row],[Holiday Wages6]],Table1[[#This Row],[Incentive Payments8]])</f>
        <v>0</v>
      </c>
      <c r="T1289" s="41">
        <f>SUM(Table1[[#This Row],[Total Pre Min Wage Wages]],Table1[[#This Row],[Total After Min Wage Wages]])</f>
        <v>0</v>
      </c>
      <c r="U1289" s="41">
        <f>IFERROR(IF(OR(Table1[[#This Row],[Regular Hours]]=0,Table1[[#This Row],[Regular Hours]]=""),VLOOKUP(Table1[[#This Row],[Position Title]],startingWages!$A$2:$D$200,2, FALSE),Table1[[#This Row],[Regular Wages]]/Table1[[#This Row],[Regular Hours]]),0)</f>
        <v>0</v>
      </c>
      <c r="V1289" s="41">
        <f>IF(OR(Table1[[#This Row],[OvertimeHours]]="",Table1[[#This Row],[OvertimeHours]]=0),Table1[[#This Row],[Regular Hourly Wage]]*1.5,Table1[[#This Row],[OvertimeWages]]/Table1[[#This Row],[OvertimeHours]])</f>
        <v>0</v>
      </c>
      <c r="W1289" s="41">
        <f>IF(OR(Table1[[#This Row],[Holiday Hours]]="",Table1[[#This Row],[Holiday Hours]]=0),Table1[[#This Row],[Regular Hourly Wage]],Table1[[#This Row],[Holiday Wages]]/Table1[[#This Row],[Holiday Hours]])</f>
        <v>0</v>
      </c>
      <c r="X1289" s="41" t="str">
        <f>IF(Table1[[#This Row],[Regular Hourly Wage]]&lt;14.05,"$14.75",IF(Table1[[#This Row],[Regular Hourly Wage]]&lt;30,"5%","None"))</f>
        <v>$14.75</v>
      </c>
      <c r="Y1289" s="41">
        <f>IF(Table1[[#This Row],[Wage Category]]="5%",Table1[[#This Row],[Regular Hourly Wage]]*1.05,IF(Table1[[#This Row],[Wage Category]]="$14.75",14.75,Table1[[#This Row],[Regular Hourly Wage]]))</f>
        <v>14.75</v>
      </c>
      <c r="Z1289" s="41">
        <f>(1+IF(Table1[[#This Row],[Regular Hourly Wage]]=0,0.5,(Table1[[#This Row],[Overtime Hourly Wage]]-Table1[[#This Row],[Regular Hourly Wage]])/Table1[[#This Row],[Regular Hourly Wage]]))*Table1[[#This Row],[Regular Wage Cap]]</f>
        <v>22.125</v>
      </c>
      <c r="AA1289" s="41">
        <f>(1+IF(Table1[[#This Row],[Regular Hourly Wage]]=0,0,(Table1[[#This Row],[Holiday Hourly Wage]]-Table1[[#This Row],[Regular Hourly Wage]])/Table1[[#This Row],[Regular Hourly Wage]]))*Table1[[#This Row],[Regular Wage Cap]]</f>
        <v>14.75</v>
      </c>
      <c r="AB1289" s="41">
        <f>Table1[[#This Row],[Regular Hours3]]*Table1[[#This Row],[Regular Hourly Wage]]</f>
        <v>0</v>
      </c>
      <c r="AC1289" s="41">
        <f>Table1[[#This Row],[OvertimeHours5]]*Table1[[#This Row],[Overtime Hourly Wage]]</f>
        <v>0</v>
      </c>
      <c r="AD1289" s="41">
        <f>Table1[[#This Row],[Holiday Hours7]]*Table1[[#This Row],[Holiday Hourly Wage]]</f>
        <v>0</v>
      </c>
      <c r="AE1289" s="41">
        <f>SUM(Table1[[#This Row],[Regular10]:[Holiday12]])</f>
        <v>0</v>
      </c>
      <c r="AF1289" s="41">
        <f>Table1[[#This Row],[Regular Hours3]]*Table1[[#This Row],[Regular Wage Cap]]</f>
        <v>0</v>
      </c>
      <c r="AG1289" s="41">
        <f>Table1[[#This Row],[OvertimeHours5]]*Table1[[#This Row],[Overtime Wage Cap]]</f>
        <v>0</v>
      </c>
      <c r="AH1289" s="41">
        <f>Table1[[#This Row],[Holiday Hours7]]*Table1[[#This Row],[Holiday Wage Cap]]</f>
        <v>0</v>
      </c>
      <c r="AI1289" s="41">
        <f>SUM(Table1[[#This Row],[Regular]:[Holiday]])</f>
        <v>0</v>
      </c>
      <c r="AJ1289" s="41">
        <f>IF(Table1[[#This Row],[Total]]=0,0,Table1[[#This Row],[Total2]]-Table1[[#This Row],[Total]])</f>
        <v>0</v>
      </c>
      <c r="AK1289" s="41">
        <f>Table1[[#This Row],[Difference]]*Table1[[#This Row],[DDS Funding Percent]]</f>
        <v>0</v>
      </c>
      <c r="AL1289" s="41">
        <f>IF(Table1[[#This Row],[Regular Hourly Wage]]&lt;&gt;0,Table1[[#This Row],[Regular Wage Cap]]-Table1[[#This Row],[Regular Hourly Wage]],0)</f>
        <v>0</v>
      </c>
      <c r="AM1289" s="38"/>
      <c r="AN1289" s="41">
        <f>Table1[[#This Row],[Wage Difference]]*Table1[[#This Row],[Post Wage Increase Time Off Accruals (Hours)]]</f>
        <v>0</v>
      </c>
      <c r="AO1289" s="41">
        <f>Table1[[#This Row],[Min Wage Time Off Accrual Expense]]*Table1[[#This Row],[DDS Funding Percent]]</f>
        <v>0</v>
      </c>
      <c r="AP1289" s="1"/>
      <c r="AQ1289" s="18"/>
    </row>
    <row r="1290" spans="3:43" x14ac:dyDescent="0.25">
      <c r="C1290" s="59"/>
      <c r="D1290" s="57"/>
      <c r="K1290" s="41">
        <f>SUM(Table1[[#This Row],[Regular Wages]],Table1[[#This Row],[OvertimeWages]],Table1[[#This Row],[Holiday Wages]],Table1[[#This Row],[Incentive Payments]])</f>
        <v>0</v>
      </c>
      <c r="L1290" s="38"/>
      <c r="M1290" s="38"/>
      <c r="N1290" s="38"/>
      <c r="O1290" s="38"/>
      <c r="P1290" s="38"/>
      <c r="Q1290" s="38"/>
      <c r="R1290" s="38"/>
      <c r="S1290" s="41">
        <f>SUM(Table1[[#This Row],[Regular Wages2]],Table1[[#This Row],[OvertimeWages4]],Table1[[#This Row],[Holiday Wages6]],Table1[[#This Row],[Incentive Payments8]])</f>
        <v>0</v>
      </c>
      <c r="T1290" s="41">
        <f>SUM(Table1[[#This Row],[Total Pre Min Wage Wages]],Table1[[#This Row],[Total After Min Wage Wages]])</f>
        <v>0</v>
      </c>
      <c r="U1290" s="41">
        <f>IFERROR(IF(OR(Table1[[#This Row],[Regular Hours]]=0,Table1[[#This Row],[Regular Hours]]=""),VLOOKUP(Table1[[#This Row],[Position Title]],startingWages!$A$2:$D$200,2, FALSE),Table1[[#This Row],[Regular Wages]]/Table1[[#This Row],[Regular Hours]]),0)</f>
        <v>0</v>
      </c>
      <c r="V1290" s="41">
        <f>IF(OR(Table1[[#This Row],[OvertimeHours]]="",Table1[[#This Row],[OvertimeHours]]=0),Table1[[#This Row],[Regular Hourly Wage]]*1.5,Table1[[#This Row],[OvertimeWages]]/Table1[[#This Row],[OvertimeHours]])</f>
        <v>0</v>
      </c>
      <c r="W1290" s="41">
        <f>IF(OR(Table1[[#This Row],[Holiday Hours]]="",Table1[[#This Row],[Holiday Hours]]=0),Table1[[#This Row],[Regular Hourly Wage]],Table1[[#This Row],[Holiday Wages]]/Table1[[#This Row],[Holiday Hours]])</f>
        <v>0</v>
      </c>
      <c r="X1290" s="41" t="str">
        <f>IF(Table1[[#This Row],[Regular Hourly Wage]]&lt;14.05,"$14.75",IF(Table1[[#This Row],[Regular Hourly Wage]]&lt;30,"5%","None"))</f>
        <v>$14.75</v>
      </c>
      <c r="Y1290" s="41">
        <f>IF(Table1[[#This Row],[Wage Category]]="5%",Table1[[#This Row],[Regular Hourly Wage]]*1.05,IF(Table1[[#This Row],[Wage Category]]="$14.75",14.75,Table1[[#This Row],[Regular Hourly Wage]]))</f>
        <v>14.75</v>
      </c>
      <c r="Z1290" s="41">
        <f>(1+IF(Table1[[#This Row],[Regular Hourly Wage]]=0,0.5,(Table1[[#This Row],[Overtime Hourly Wage]]-Table1[[#This Row],[Regular Hourly Wage]])/Table1[[#This Row],[Regular Hourly Wage]]))*Table1[[#This Row],[Regular Wage Cap]]</f>
        <v>22.125</v>
      </c>
      <c r="AA1290" s="41">
        <f>(1+IF(Table1[[#This Row],[Regular Hourly Wage]]=0,0,(Table1[[#This Row],[Holiday Hourly Wage]]-Table1[[#This Row],[Regular Hourly Wage]])/Table1[[#This Row],[Regular Hourly Wage]]))*Table1[[#This Row],[Regular Wage Cap]]</f>
        <v>14.75</v>
      </c>
      <c r="AB1290" s="41">
        <f>Table1[[#This Row],[Regular Hours3]]*Table1[[#This Row],[Regular Hourly Wage]]</f>
        <v>0</v>
      </c>
      <c r="AC1290" s="41">
        <f>Table1[[#This Row],[OvertimeHours5]]*Table1[[#This Row],[Overtime Hourly Wage]]</f>
        <v>0</v>
      </c>
      <c r="AD1290" s="41">
        <f>Table1[[#This Row],[Holiday Hours7]]*Table1[[#This Row],[Holiday Hourly Wage]]</f>
        <v>0</v>
      </c>
      <c r="AE1290" s="41">
        <f>SUM(Table1[[#This Row],[Regular10]:[Holiday12]])</f>
        <v>0</v>
      </c>
      <c r="AF1290" s="41">
        <f>Table1[[#This Row],[Regular Hours3]]*Table1[[#This Row],[Regular Wage Cap]]</f>
        <v>0</v>
      </c>
      <c r="AG1290" s="41">
        <f>Table1[[#This Row],[OvertimeHours5]]*Table1[[#This Row],[Overtime Wage Cap]]</f>
        <v>0</v>
      </c>
      <c r="AH1290" s="41">
        <f>Table1[[#This Row],[Holiday Hours7]]*Table1[[#This Row],[Holiday Wage Cap]]</f>
        <v>0</v>
      </c>
      <c r="AI1290" s="41">
        <f>SUM(Table1[[#This Row],[Regular]:[Holiday]])</f>
        <v>0</v>
      </c>
      <c r="AJ1290" s="41">
        <f>IF(Table1[[#This Row],[Total]]=0,0,Table1[[#This Row],[Total2]]-Table1[[#This Row],[Total]])</f>
        <v>0</v>
      </c>
      <c r="AK1290" s="41">
        <f>Table1[[#This Row],[Difference]]*Table1[[#This Row],[DDS Funding Percent]]</f>
        <v>0</v>
      </c>
      <c r="AL1290" s="41">
        <f>IF(Table1[[#This Row],[Regular Hourly Wage]]&lt;&gt;0,Table1[[#This Row],[Regular Wage Cap]]-Table1[[#This Row],[Regular Hourly Wage]],0)</f>
        <v>0</v>
      </c>
      <c r="AM1290" s="38"/>
      <c r="AN1290" s="41">
        <f>Table1[[#This Row],[Wage Difference]]*Table1[[#This Row],[Post Wage Increase Time Off Accruals (Hours)]]</f>
        <v>0</v>
      </c>
      <c r="AO1290" s="41">
        <f>Table1[[#This Row],[Min Wage Time Off Accrual Expense]]*Table1[[#This Row],[DDS Funding Percent]]</f>
        <v>0</v>
      </c>
      <c r="AP1290" s="1"/>
      <c r="AQ1290" s="18"/>
    </row>
    <row r="1291" spans="3:43" x14ac:dyDescent="0.25">
      <c r="C1291" s="59"/>
      <c r="D1291" s="57"/>
      <c r="K1291" s="41">
        <f>SUM(Table1[[#This Row],[Regular Wages]],Table1[[#This Row],[OvertimeWages]],Table1[[#This Row],[Holiday Wages]],Table1[[#This Row],[Incentive Payments]])</f>
        <v>0</v>
      </c>
      <c r="L1291" s="38"/>
      <c r="M1291" s="38"/>
      <c r="N1291" s="38"/>
      <c r="O1291" s="38"/>
      <c r="P1291" s="38"/>
      <c r="Q1291" s="38"/>
      <c r="R1291" s="38"/>
      <c r="S1291" s="41">
        <f>SUM(Table1[[#This Row],[Regular Wages2]],Table1[[#This Row],[OvertimeWages4]],Table1[[#This Row],[Holiday Wages6]],Table1[[#This Row],[Incentive Payments8]])</f>
        <v>0</v>
      </c>
      <c r="T1291" s="41">
        <f>SUM(Table1[[#This Row],[Total Pre Min Wage Wages]],Table1[[#This Row],[Total After Min Wage Wages]])</f>
        <v>0</v>
      </c>
      <c r="U1291" s="41">
        <f>IFERROR(IF(OR(Table1[[#This Row],[Regular Hours]]=0,Table1[[#This Row],[Regular Hours]]=""),VLOOKUP(Table1[[#This Row],[Position Title]],startingWages!$A$2:$D$200,2, FALSE),Table1[[#This Row],[Regular Wages]]/Table1[[#This Row],[Regular Hours]]),0)</f>
        <v>0</v>
      </c>
      <c r="V1291" s="41">
        <f>IF(OR(Table1[[#This Row],[OvertimeHours]]="",Table1[[#This Row],[OvertimeHours]]=0),Table1[[#This Row],[Regular Hourly Wage]]*1.5,Table1[[#This Row],[OvertimeWages]]/Table1[[#This Row],[OvertimeHours]])</f>
        <v>0</v>
      </c>
      <c r="W1291" s="41">
        <f>IF(OR(Table1[[#This Row],[Holiday Hours]]="",Table1[[#This Row],[Holiday Hours]]=0),Table1[[#This Row],[Regular Hourly Wage]],Table1[[#This Row],[Holiday Wages]]/Table1[[#This Row],[Holiday Hours]])</f>
        <v>0</v>
      </c>
      <c r="X1291" s="41" t="str">
        <f>IF(Table1[[#This Row],[Regular Hourly Wage]]&lt;14.05,"$14.75",IF(Table1[[#This Row],[Regular Hourly Wage]]&lt;30,"5%","None"))</f>
        <v>$14.75</v>
      </c>
      <c r="Y1291" s="41">
        <f>IF(Table1[[#This Row],[Wage Category]]="5%",Table1[[#This Row],[Regular Hourly Wage]]*1.05,IF(Table1[[#This Row],[Wage Category]]="$14.75",14.75,Table1[[#This Row],[Regular Hourly Wage]]))</f>
        <v>14.75</v>
      </c>
      <c r="Z1291" s="41">
        <f>(1+IF(Table1[[#This Row],[Regular Hourly Wage]]=0,0.5,(Table1[[#This Row],[Overtime Hourly Wage]]-Table1[[#This Row],[Regular Hourly Wage]])/Table1[[#This Row],[Regular Hourly Wage]]))*Table1[[#This Row],[Regular Wage Cap]]</f>
        <v>22.125</v>
      </c>
      <c r="AA1291" s="41">
        <f>(1+IF(Table1[[#This Row],[Regular Hourly Wage]]=0,0,(Table1[[#This Row],[Holiday Hourly Wage]]-Table1[[#This Row],[Regular Hourly Wage]])/Table1[[#This Row],[Regular Hourly Wage]]))*Table1[[#This Row],[Regular Wage Cap]]</f>
        <v>14.75</v>
      </c>
      <c r="AB1291" s="41">
        <f>Table1[[#This Row],[Regular Hours3]]*Table1[[#This Row],[Regular Hourly Wage]]</f>
        <v>0</v>
      </c>
      <c r="AC1291" s="41">
        <f>Table1[[#This Row],[OvertimeHours5]]*Table1[[#This Row],[Overtime Hourly Wage]]</f>
        <v>0</v>
      </c>
      <c r="AD1291" s="41">
        <f>Table1[[#This Row],[Holiday Hours7]]*Table1[[#This Row],[Holiday Hourly Wage]]</f>
        <v>0</v>
      </c>
      <c r="AE1291" s="41">
        <f>SUM(Table1[[#This Row],[Regular10]:[Holiday12]])</f>
        <v>0</v>
      </c>
      <c r="AF1291" s="41">
        <f>Table1[[#This Row],[Regular Hours3]]*Table1[[#This Row],[Regular Wage Cap]]</f>
        <v>0</v>
      </c>
      <c r="AG1291" s="41">
        <f>Table1[[#This Row],[OvertimeHours5]]*Table1[[#This Row],[Overtime Wage Cap]]</f>
        <v>0</v>
      </c>
      <c r="AH1291" s="41">
        <f>Table1[[#This Row],[Holiday Hours7]]*Table1[[#This Row],[Holiday Wage Cap]]</f>
        <v>0</v>
      </c>
      <c r="AI1291" s="41">
        <f>SUM(Table1[[#This Row],[Regular]:[Holiday]])</f>
        <v>0</v>
      </c>
      <c r="AJ1291" s="41">
        <f>IF(Table1[[#This Row],[Total]]=0,0,Table1[[#This Row],[Total2]]-Table1[[#This Row],[Total]])</f>
        <v>0</v>
      </c>
      <c r="AK1291" s="41">
        <f>Table1[[#This Row],[Difference]]*Table1[[#This Row],[DDS Funding Percent]]</f>
        <v>0</v>
      </c>
      <c r="AL1291" s="41">
        <f>IF(Table1[[#This Row],[Regular Hourly Wage]]&lt;&gt;0,Table1[[#This Row],[Regular Wage Cap]]-Table1[[#This Row],[Regular Hourly Wage]],0)</f>
        <v>0</v>
      </c>
      <c r="AM1291" s="38"/>
      <c r="AN1291" s="41">
        <f>Table1[[#This Row],[Wage Difference]]*Table1[[#This Row],[Post Wage Increase Time Off Accruals (Hours)]]</f>
        <v>0</v>
      </c>
      <c r="AO1291" s="41">
        <f>Table1[[#This Row],[Min Wage Time Off Accrual Expense]]*Table1[[#This Row],[DDS Funding Percent]]</f>
        <v>0</v>
      </c>
      <c r="AP1291" s="1"/>
      <c r="AQ1291" s="18"/>
    </row>
    <row r="1292" spans="3:43" x14ac:dyDescent="0.25">
      <c r="C1292" s="59"/>
      <c r="D1292" s="57"/>
      <c r="K1292" s="41">
        <f>SUM(Table1[[#This Row],[Regular Wages]],Table1[[#This Row],[OvertimeWages]],Table1[[#This Row],[Holiday Wages]],Table1[[#This Row],[Incentive Payments]])</f>
        <v>0</v>
      </c>
      <c r="L1292" s="38"/>
      <c r="M1292" s="38"/>
      <c r="N1292" s="38"/>
      <c r="O1292" s="38"/>
      <c r="P1292" s="38"/>
      <c r="Q1292" s="38"/>
      <c r="R1292" s="38"/>
      <c r="S1292" s="41">
        <f>SUM(Table1[[#This Row],[Regular Wages2]],Table1[[#This Row],[OvertimeWages4]],Table1[[#This Row],[Holiday Wages6]],Table1[[#This Row],[Incentive Payments8]])</f>
        <v>0</v>
      </c>
      <c r="T1292" s="41">
        <f>SUM(Table1[[#This Row],[Total Pre Min Wage Wages]],Table1[[#This Row],[Total After Min Wage Wages]])</f>
        <v>0</v>
      </c>
      <c r="U1292" s="41">
        <f>IFERROR(IF(OR(Table1[[#This Row],[Regular Hours]]=0,Table1[[#This Row],[Regular Hours]]=""),VLOOKUP(Table1[[#This Row],[Position Title]],startingWages!$A$2:$D$200,2, FALSE),Table1[[#This Row],[Regular Wages]]/Table1[[#This Row],[Regular Hours]]),0)</f>
        <v>0</v>
      </c>
      <c r="V1292" s="41">
        <f>IF(OR(Table1[[#This Row],[OvertimeHours]]="",Table1[[#This Row],[OvertimeHours]]=0),Table1[[#This Row],[Regular Hourly Wage]]*1.5,Table1[[#This Row],[OvertimeWages]]/Table1[[#This Row],[OvertimeHours]])</f>
        <v>0</v>
      </c>
      <c r="W1292" s="41">
        <f>IF(OR(Table1[[#This Row],[Holiday Hours]]="",Table1[[#This Row],[Holiday Hours]]=0),Table1[[#This Row],[Regular Hourly Wage]],Table1[[#This Row],[Holiday Wages]]/Table1[[#This Row],[Holiday Hours]])</f>
        <v>0</v>
      </c>
      <c r="X1292" s="41" t="str">
        <f>IF(Table1[[#This Row],[Regular Hourly Wage]]&lt;14.05,"$14.75",IF(Table1[[#This Row],[Regular Hourly Wage]]&lt;30,"5%","None"))</f>
        <v>$14.75</v>
      </c>
      <c r="Y1292" s="41">
        <f>IF(Table1[[#This Row],[Wage Category]]="5%",Table1[[#This Row],[Regular Hourly Wage]]*1.05,IF(Table1[[#This Row],[Wage Category]]="$14.75",14.75,Table1[[#This Row],[Regular Hourly Wage]]))</f>
        <v>14.75</v>
      </c>
      <c r="Z1292" s="41">
        <f>(1+IF(Table1[[#This Row],[Regular Hourly Wage]]=0,0.5,(Table1[[#This Row],[Overtime Hourly Wage]]-Table1[[#This Row],[Regular Hourly Wage]])/Table1[[#This Row],[Regular Hourly Wage]]))*Table1[[#This Row],[Regular Wage Cap]]</f>
        <v>22.125</v>
      </c>
      <c r="AA1292" s="41">
        <f>(1+IF(Table1[[#This Row],[Regular Hourly Wage]]=0,0,(Table1[[#This Row],[Holiday Hourly Wage]]-Table1[[#This Row],[Regular Hourly Wage]])/Table1[[#This Row],[Regular Hourly Wage]]))*Table1[[#This Row],[Regular Wage Cap]]</f>
        <v>14.75</v>
      </c>
      <c r="AB1292" s="41">
        <f>Table1[[#This Row],[Regular Hours3]]*Table1[[#This Row],[Regular Hourly Wage]]</f>
        <v>0</v>
      </c>
      <c r="AC1292" s="41">
        <f>Table1[[#This Row],[OvertimeHours5]]*Table1[[#This Row],[Overtime Hourly Wage]]</f>
        <v>0</v>
      </c>
      <c r="AD1292" s="41">
        <f>Table1[[#This Row],[Holiday Hours7]]*Table1[[#This Row],[Holiday Hourly Wage]]</f>
        <v>0</v>
      </c>
      <c r="AE1292" s="41">
        <f>SUM(Table1[[#This Row],[Regular10]:[Holiday12]])</f>
        <v>0</v>
      </c>
      <c r="AF1292" s="41">
        <f>Table1[[#This Row],[Regular Hours3]]*Table1[[#This Row],[Regular Wage Cap]]</f>
        <v>0</v>
      </c>
      <c r="AG1292" s="41">
        <f>Table1[[#This Row],[OvertimeHours5]]*Table1[[#This Row],[Overtime Wage Cap]]</f>
        <v>0</v>
      </c>
      <c r="AH1292" s="41">
        <f>Table1[[#This Row],[Holiday Hours7]]*Table1[[#This Row],[Holiday Wage Cap]]</f>
        <v>0</v>
      </c>
      <c r="AI1292" s="41">
        <f>SUM(Table1[[#This Row],[Regular]:[Holiday]])</f>
        <v>0</v>
      </c>
      <c r="AJ1292" s="41">
        <f>IF(Table1[[#This Row],[Total]]=0,0,Table1[[#This Row],[Total2]]-Table1[[#This Row],[Total]])</f>
        <v>0</v>
      </c>
      <c r="AK1292" s="41">
        <f>Table1[[#This Row],[Difference]]*Table1[[#This Row],[DDS Funding Percent]]</f>
        <v>0</v>
      </c>
      <c r="AL1292" s="41">
        <f>IF(Table1[[#This Row],[Regular Hourly Wage]]&lt;&gt;0,Table1[[#This Row],[Regular Wage Cap]]-Table1[[#This Row],[Regular Hourly Wage]],0)</f>
        <v>0</v>
      </c>
      <c r="AM1292" s="38"/>
      <c r="AN1292" s="41">
        <f>Table1[[#This Row],[Wage Difference]]*Table1[[#This Row],[Post Wage Increase Time Off Accruals (Hours)]]</f>
        <v>0</v>
      </c>
      <c r="AO1292" s="41">
        <f>Table1[[#This Row],[Min Wage Time Off Accrual Expense]]*Table1[[#This Row],[DDS Funding Percent]]</f>
        <v>0</v>
      </c>
      <c r="AP1292" s="1"/>
      <c r="AQ1292" s="18"/>
    </row>
    <row r="1293" spans="3:43" x14ac:dyDescent="0.25">
      <c r="C1293" s="59"/>
      <c r="D1293" s="57"/>
      <c r="K1293" s="41">
        <f>SUM(Table1[[#This Row],[Regular Wages]],Table1[[#This Row],[OvertimeWages]],Table1[[#This Row],[Holiday Wages]],Table1[[#This Row],[Incentive Payments]])</f>
        <v>0</v>
      </c>
      <c r="L1293" s="38"/>
      <c r="M1293" s="38"/>
      <c r="N1293" s="38"/>
      <c r="O1293" s="38"/>
      <c r="P1293" s="38"/>
      <c r="Q1293" s="38"/>
      <c r="R1293" s="38"/>
      <c r="S1293" s="41">
        <f>SUM(Table1[[#This Row],[Regular Wages2]],Table1[[#This Row],[OvertimeWages4]],Table1[[#This Row],[Holiday Wages6]],Table1[[#This Row],[Incentive Payments8]])</f>
        <v>0</v>
      </c>
      <c r="T1293" s="41">
        <f>SUM(Table1[[#This Row],[Total Pre Min Wage Wages]],Table1[[#This Row],[Total After Min Wage Wages]])</f>
        <v>0</v>
      </c>
      <c r="U1293" s="41">
        <f>IFERROR(IF(OR(Table1[[#This Row],[Regular Hours]]=0,Table1[[#This Row],[Regular Hours]]=""),VLOOKUP(Table1[[#This Row],[Position Title]],startingWages!$A$2:$D$200,2, FALSE),Table1[[#This Row],[Regular Wages]]/Table1[[#This Row],[Regular Hours]]),0)</f>
        <v>0</v>
      </c>
      <c r="V1293" s="41">
        <f>IF(OR(Table1[[#This Row],[OvertimeHours]]="",Table1[[#This Row],[OvertimeHours]]=0),Table1[[#This Row],[Regular Hourly Wage]]*1.5,Table1[[#This Row],[OvertimeWages]]/Table1[[#This Row],[OvertimeHours]])</f>
        <v>0</v>
      </c>
      <c r="W1293" s="41">
        <f>IF(OR(Table1[[#This Row],[Holiday Hours]]="",Table1[[#This Row],[Holiday Hours]]=0),Table1[[#This Row],[Regular Hourly Wage]],Table1[[#This Row],[Holiday Wages]]/Table1[[#This Row],[Holiday Hours]])</f>
        <v>0</v>
      </c>
      <c r="X1293" s="41" t="str">
        <f>IF(Table1[[#This Row],[Regular Hourly Wage]]&lt;14.05,"$14.75",IF(Table1[[#This Row],[Regular Hourly Wage]]&lt;30,"5%","None"))</f>
        <v>$14.75</v>
      </c>
      <c r="Y1293" s="41">
        <f>IF(Table1[[#This Row],[Wage Category]]="5%",Table1[[#This Row],[Regular Hourly Wage]]*1.05,IF(Table1[[#This Row],[Wage Category]]="$14.75",14.75,Table1[[#This Row],[Regular Hourly Wage]]))</f>
        <v>14.75</v>
      </c>
      <c r="Z1293" s="41">
        <f>(1+IF(Table1[[#This Row],[Regular Hourly Wage]]=0,0.5,(Table1[[#This Row],[Overtime Hourly Wage]]-Table1[[#This Row],[Regular Hourly Wage]])/Table1[[#This Row],[Regular Hourly Wage]]))*Table1[[#This Row],[Regular Wage Cap]]</f>
        <v>22.125</v>
      </c>
      <c r="AA1293" s="41">
        <f>(1+IF(Table1[[#This Row],[Regular Hourly Wage]]=0,0,(Table1[[#This Row],[Holiday Hourly Wage]]-Table1[[#This Row],[Regular Hourly Wage]])/Table1[[#This Row],[Regular Hourly Wage]]))*Table1[[#This Row],[Regular Wage Cap]]</f>
        <v>14.75</v>
      </c>
      <c r="AB1293" s="41">
        <f>Table1[[#This Row],[Regular Hours3]]*Table1[[#This Row],[Regular Hourly Wage]]</f>
        <v>0</v>
      </c>
      <c r="AC1293" s="41">
        <f>Table1[[#This Row],[OvertimeHours5]]*Table1[[#This Row],[Overtime Hourly Wage]]</f>
        <v>0</v>
      </c>
      <c r="AD1293" s="41">
        <f>Table1[[#This Row],[Holiday Hours7]]*Table1[[#This Row],[Holiday Hourly Wage]]</f>
        <v>0</v>
      </c>
      <c r="AE1293" s="41">
        <f>SUM(Table1[[#This Row],[Regular10]:[Holiday12]])</f>
        <v>0</v>
      </c>
      <c r="AF1293" s="41">
        <f>Table1[[#This Row],[Regular Hours3]]*Table1[[#This Row],[Regular Wage Cap]]</f>
        <v>0</v>
      </c>
      <c r="AG1293" s="41">
        <f>Table1[[#This Row],[OvertimeHours5]]*Table1[[#This Row],[Overtime Wage Cap]]</f>
        <v>0</v>
      </c>
      <c r="AH1293" s="41">
        <f>Table1[[#This Row],[Holiday Hours7]]*Table1[[#This Row],[Holiday Wage Cap]]</f>
        <v>0</v>
      </c>
      <c r="AI1293" s="41">
        <f>SUM(Table1[[#This Row],[Regular]:[Holiday]])</f>
        <v>0</v>
      </c>
      <c r="AJ1293" s="41">
        <f>IF(Table1[[#This Row],[Total]]=0,0,Table1[[#This Row],[Total2]]-Table1[[#This Row],[Total]])</f>
        <v>0</v>
      </c>
      <c r="AK1293" s="41">
        <f>Table1[[#This Row],[Difference]]*Table1[[#This Row],[DDS Funding Percent]]</f>
        <v>0</v>
      </c>
      <c r="AL1293" s="41">
        <f>IF(Table1[[#This Row],[Regular Hourly Wage]]&lt;&gt;0,Table1[[#This Row],[Regular Wage Cap]]-Table1[[#This Row],[Regular Hourly Wage]],0)</f>
        <v>0</v>
      </c>
      <c r="AM1293" s="38"/>
      <c r="AN1293" s="41">
        <f>Table1[[#This Row],[Wage Difference]]*Table1[[#This Row],[Post Wage Increase Time Off Accruals (Hours)]]</f>
        <v>0</v>
      </c>
      <c r="AO1293" s="41">
        <f>Table1[[#This Row],[Min Wage Time Off Accrual Expense]]*Table1[[#This Row],[DDS Funding Percent]]</f>
        <v>0</v>
      </c>
      <c r="AP1293" s="1"/>
      <c r="AQ1293" s="18"/>
    </row>
    <row r="1294" spans="3:43" x14ac:dyDescent="0.25">
      <c r="C1294" s="59"/>
      <c r="D1294" s="57"/>
      <c r="K1294" s="41">
        <f>SUM(Table1[[#This Row],[Regular Wages]],Table1[[#This Row],[OvertimeWages]],Table1[[#This Row],[Holiday Wages]],Table1[[#This Row],[Incentive Payments]])</f>
        <v>0</v>
      </c>
      <c r="L1294" s="38"/>
      <c r="M1294" s="38"/>
      <c r="N1294" s="38"/>
      <c r="O1294" s="38"/>
      <c r="P1294" s="38"/>
      <c r="Q1294" s="38"/>
      <c r="R1294" s="38"/>
      <c r="S1294" s="41">
        <f>SUM(Table1[[#This Row],[Regular Wages2]],Table1[[#This Row],[OvertimeWages4]],Table1[[#This Row],[Holiday Wages6]],Table1[[#This Row],[Incentive Payments8]])</f>
        <v>0</v>
      </c>
      <c r="T1294" s="41">
        <f>SUM(Table1[[#This Row],[Total Pre Min Wage Wages]],Table1[[#This Row],[Total After Min Wage Wages]])</f>
        <v>0</v>
      </c>
      <c r="U1294" s="41">
        <f>IFERROR(IF(OR(Table1[[#This Row],[Regular Hours]]=0,Table1[[#This Row],[Regular Hours]]=""),VLOOKUP(Table1[[#This Row],[Position Title]],startingWages!$A$2:$D$200,2, FALSE),Table1[[#This Row],[Regular Wages]]/Table1[[#This Row],[Regular Hours]]),0)</f>
        <v>0</v>
      </c>
      <c r="V1294" s="41">
        <f>IF(OR(Table1[[#This Row],[OvertimeHours]]="",Table1[[#This Row],[OvertimeHours]]=0),Table1[[#This Row],[Regular Hourly Wage]]*1.5,Table1[[#This Row],[OvertimeWages]]/Table1[[#This Row],[OvertimeHours]])</f>
        <v>0</v>
      </c>
      <c r="W1294" s="41">
        <f>IF(OR(Table1[[#This Row],[Holiday Hours]]="",Table1[[#This Row],[Holiday Hours]]=0),Table1[[#This Row],[Regular Hourly Wage]],Table1[[#This Row],[Holiday Wages]]/Table1[[#This Row],[Holiday Hours]])</f>
        <v>0</v>
      </c>
      <c r="X1294" s="41" t="str">
        <f>IF(Table1[[#This Row],[Regular Hourly Wage]]&lt;14.05,"$14.75",IF(Table1[[#This Row],[Regular Hourly Wage]]&lt;30,"5%","None"))</f>
        <v>$14.75</v>
      </c>
      <c r="Y1294" s="41">
        <f>IF(Table1[[#This Row],[Wage Category]]="5%",Table1[[#This Row],[Regular Hourly Wage]]*1.05,IF(Table1[[#This Row],[Wage Category]]="$14.75",14.75,Table1[[#This Row],[Regular Hourly Wage]]))</f>
        <v>14.75</v>
      </c>
      <c r="Z1294" s="41">
        <f>(1+IF(Table1[[#This Row],[Regular Hourly Wage]]=0,0.5,(Table1[[#This Row],[Overtime Hourly Wage]]-Table1[[#This Row],[Regular Hourly Wage]])/Table1[[#This Row],[Regular Hourly Wage]]))*Table1[[#This Row],[Regular Wage Cap]]</f>
        <v>22.125</v>
      </c>
      <c r="AA1294" s="41">
        <f>(1+IF(Table1[[#This Row],[Regular Hourly Wage]]=0,0,(Table1[[#This Row],[Holiday Hourly Wage]]-Table1[[#This Row],[Regular Hourly Wage]])/Table1[[#This Row],[Regular Hourly Wage]]))*Table1[[#This Row],[Regular Wage Cap]]</f>
        <v>14.75</v>
      </c>
      <c r="AB1294" s="41">
        <f>Table1[[#This Row],[Regular Hours3]]*Table1[[#This Row],[Regular Hourly Wage]]</f>
        <v>0</v>
      </c>
      <c r="AC1294" s="41">
        <f>Table1[[#This Row],[OvertimeHours5]]*Table1[[#This Row],[Overtime Hourly Wage]]</f>
        <v>0</v>
      </c>
      <c r="AD1294" s="41">
        <f>Table1[[#This Row],[Holiday Hours7]]*Table1[[#This Row],[Holiday Hourly Wage]]</f>
        <v>0</v>
      </c>
      <c r="AE1294" s="41">
        <f>SUM(Table1[[#This Row],[Regular10]:[Holiday12]])</f>
        <v>0</v>
      </c>
      <c r="AF1294" s="41">
        <f>Table1[[#This Row],[Regular Hours3]]*Table1[[#This Row],[Regular Wage Cap]]</f>
        <v>0</v>
      </c>
      <c r="AG1294" s="41">
        <f>Table1[[#This Row],[OvertimeHours5]]*Table1[[#This Row],[Overtime Wage Cap]]</f>
        <v>0</v>
      </c>
      <c r="AH1294" s="41">
        <f>Table1[[#This Row],[Holiday Hours7]]*Table1[[#This Row],[Holiday Wage Cap]]</f>
        <v>0</v>
      </c>
      <c r="AI1294" s="41">
        <f>SUM(Table1[[#This Row],[Regular]:[Holiday]])</f>
        <v>0</v>
      </c>
      <c r="AJ1294" s="41">
        <f>IF(Table1[[#This Row],[Total]]=0,0,Table1[[#This Row],[Total2]]-Table1[[#This Row],[Total]])</f>
        <v>0</v>
      </c>
      <c r="AK1294" s="41">
        <f>Table1[[#This Row],[Difference]]*Table1[[#This Row],[DDS Funding Percent]]</f>
        <v>0</v>
      </c>
      <c r="AL1294" s="41">
        <f>IF(Table1[[#This Row],[Regular Hourly Wage]]&lt;&gt;0,Table1[[#This Row],[Regular Wage Cap]]-Table1[[#This Row],[Regular Hourly Wage]],0)</f>
        <v>0</v>
      </c>
      <c r="AM1294" s="38"/>
      <c r="AN1294" s="41">
        <f>Table1[[#This Row],[Wage Difference]]*Table1[[#This Row],[Post Wage Increase Time Off Accruals (Hours)]]</f>
        <v>0</v>
      </c>
      <c r="AO1294" s="41">
        <f>Table1[[#This Row],[Min Wage Time Off Accrual Expense]]*Table1[[#This Row],[DDS Funding Percent]]</f>
        <v>0</v>
      </c>
      <c r="AP1294" s="1"/>
      <c r="AQ1294" s="18"/>
    </row>
    <row r="1295" spans="3:43" x14ac:dyDescent="0.25">
      <c r="C1295" s="59"/>
      <c r="D1295" s="57"/>
      <c r="K1295" s="41">
        <f>SUM(Table1[[#This Row],[Regular Wages]],Table1[[#This Row],[OvertimeWages]],Table1[[#This Row],[Holiday Wages]],Table1[[#This Row],[Incentive Payments]])</f>
        <v>0</v>
      </c>
      <c r="L1295" s="38"/>
      <c r="M1295" s="38"/>
      <c r="N1295" s="38"/>
      <c r="O1295" s="38"/>
      <c r="P1295" s="38"/>
      <c r="Q1295" s="38"/>
      <c r="R1295" s="38"/>
      <c r="S1295" s="41">
        <f>SUM(Table1[[#This Row],[Regular Wages2]],Table1[[#This Row],[OvertimeWages4]],Table1[[#This Row],[Holiday Wages6]],Table1[[#This Row],[Incentive Payments8]])</f>
        <v>0</v>
      </c>
      <c r="T1295" s="41">
        <f>SUM(Table1[[#This Row],[Total Pre Min Wage Wages]],Table1[[#This Row],[Total After Min Wage Wages]])</f>
        <v>0</v>
      </c>
      <c r="U1295" s="41">
        <f>IFERROR(IF(OR(Table1[[#This Row],[Regular Hours]]=0,Table1[[#This Row],[Regular Hours]]=""),VLOOKUP(Table1[[#This Row],[Position Title]],startingWages!$A$2:$D$200,2, FALSE),Table1[[#This Row],[Regular Wages]]/Table1[[#This Row],[Regular Hours]]),0)</f>
        <v>0</v>
      </c>
      <c r="V1295" s="41">
        <f>IF(OR(Table1[[#This Row],[OvertimeHours]]="",Table1[[#This Row],[OvertimeHours]]=0),Table1[[#This Row],[Regular Hourly Wage]]*1.5,Table1[[#This Row],[OvertimeWages]]/Table1[[#This Row],[OvertimeHours]])</f>
        <v>0</v>
      </c>
      <c r="W1295" s="41">
        <f>IF(OR(Table1[[#This Row],[Holiday Hours]]="",Table1[[#This Row],[Holiday Hours]]=0),Table1[[#This Row],[Regular Hourly Wage]],Table1[[#This Row],[Holiday Wages]]/Table1[[#This Row],[Holiday Hours]])</f>
        <v>0</v>
      </c>
      <c r="X1295" s="41" t="str">
        <f>IF(Table1[[#This Row],[Regular Hourly Wage]]&lt;14.05,"$14.75",IF(Table1[[#This Row],[Regular Hourly Wage]]&lt;30,"5%","None"))</f>
        <v>$14.75</v>
      </c>
      <c r="Y1295" s="41">
        <f>IF(Table1[[#This Row],[Wage Category]]="5%",Table1[[#This Row],[Regular Hourly Wage]]*1.05,IF(Table1[[#This Row],[Wage Category]]="$14.75",14.75,Table1[[#This Row],[Regular Hourly Wage]]))</f>
        <v>14.75</v>
      </c>
      <c r="Z1295" s="41">
        <f>(1+IF(Table1[[#This Row],[Regular Hourly Wage]]=0,0.5,(Table1[[#This Row],[Overtime Hourly Wage]]-Table1[[#This Row],[Regular Hourly Wage]])/Table1[[#This Row],[Regular Hourly Wage]]))*Table1[[#This Row],[Regular Wage Cap]]</f>
        <v>22.125</v>
      </c>
      <c r="AA1295" s="41">
        <f>(1+IF(Table1[[#This Row],[Regular Hourly Wage]]=0,0,(Table1[[#This Row],[Holiday Hourly Wage]]-Table1[[#This Row],[Regular Hourly Wage]])/Table1[[#This Row],[Regular Hourly Wage]]))*Table1[[#This Row],[Regular Wage Cap]]</f>
        <v>14.75</v>
      </c>
      <c r="AB1295" s="41">
        <f>Table1[[#This Row],[Regular Hours3]]*Table1[[#This Row],[Regular Hourly Wage]]</f>
        <v>0</v>
      </c>
      <c r="AC1295" s="41">
        <f>Table1[[#This Row],[OvertimeHours5]]*Table1[[#This Row],[Overtime Hourly Wage]]</f>
        <v>0</v>
      </c>
      <c r="AD1295" s="41">
        <f>Table1[[#This Row],[Holiday Hours7]]*Table1[[#This Row],[Holiday Hourly Wage]]</f>
        <v>0</v>
      </c>
      <c r="AE1295" s="41">
        <f>SUM(Table1[[#This Row],[Regular10]:[Holiday12]])</f>
        <v>0</v>
      </c>
      <c r="AF1295" s="41">
        <f>Table1[[#This Row],[Regular Hours3]]*Table1[[#This Row],[Regular Wage Cap]]</f>
        <v>0</v>
      </c>
      <c r="AG1295" s="41">
        <f>Table1[[#This Row],[OvertimeHours5]]*Table1[[#This Row],[Overtime Wage Cap]]</f>
        <v>0</v>
      </c>
      <c r="AH1295" s="41">
        <f>Table1[[#This Row],[Holiday Hours7]]*Table1[[#This Row],[Holiday Wage Cap]]</f>
        <v>0</v>
      </c>
      <c r="AI1295" s="41">
        <f>SUM(Table1[[#This Row],[Regular]:[Holiday]])</f>
        <v>0</v>
      </c>
      <c r="AJ1295" s="41">
        <f>IF(Table1[[#This Row],[Total]]=0,0,Table1[[#This Row],[Total2]]-Table1[[#This Row],[Total]])</f>
        <v>0</v>
      </c>
      <c r="AK1295" s="41">
        <f>Table1[[#This Row],[Difference]]*Table1[[#This Row],[DDS Funding Percent]]</f>
        <v>0</v>
      </c>
      <c r="AL1295" s="41">
        <f>IF(Table1[[#This Row],[Regular Hourly Wage]]&lt;&gt;0,Table1[[#This Row],[Regular Wage Cap]]-Table1[[#This Row],[Regular Hourly Wage]],0)</f>
        <v>0</v>
      </c>
      <c r="AM1295" s="38"/>
      <c r="AN1295" s="41">
        <f>Table1[[#This Row],[Wage Difference]]*Table1[[#This Row],[Post Wage Increase Time Off Accruals (Hours)]]</f>
        <v>0</v>
      </c>
      <c r="AO1295" s="41">
        <f>Table1[[#This Row],[Min Wage Time Off Accrual Expense]]*Table1[[#This Row],[DDS Funding Percent]]</f>
        <v>0</v>
      </c>
      <c r="AP1295" s="1"/>
      <c r="AQ1295" s="18"/>
    </row>
    <row r="1296" spans="3:43" x14ac:dyDescent="0.25">
      <c r="C1296" s="59"/>
      <c r="D1296" s="57"/>
      <c r="K1296" s="41">
        <f>SUM(Table1[[#This Row],[Regular Wages]],Table1[[#This Row],[OvertimeWages]],Table1[[#This Row],[Holiday Wages]],Table1[[#This Row],[Incentive Payments]])</f>
        <v>0</v>
      </c>
      <c r="L1296" s="38"/>
      <c r="M1296" s="38"/>
      <c r="N1296" s="38"/>
      <c r="O1296" s="38"/>
      <c r="P1296" s="38"/>
      <c r="Q1296" s="38"/>
      <c r="R1296" s="38"/>
      <c r="S1296" s="41">
        <f>SUM(Table1[[#This Row],[Regular Wages2]],Table1[[#This Row],[OvertimeWages4]],Table1[[#This Row],[Holiday Wages6]],Table1[[#This Row],[Incentive Payments8]])</f>
        <v>0</v>
      </c>
      <c r="T1296" s="41">
        <f>SUM(Table1[[#This Row],[Total Pre Min Wage Wages]],Table1[[#This Row],[Total After Min Wage Wages]])</f>
        <v>0</v>
      </c>
      <c r="U1296" s="41">
        <f>IFERROR(IF(OR(Table1[[#This Row],[Regular Hours]]=0,Table1[[#This Row],[Regular Hours]]=""),VLOOKUP(Table1[[#This Row],[Position Title]],startingWages!$A$2:$D$200,2, FALSE),Table1[[#This Row],[Regular Wages]]/Table1[[#This Row],[Regular Hours]]),0)</f>
        <v>0</v>
      </c>
      <c r="V1296" s="41">
        <f>IF(OR(Table1[[#This Row],[OvertimeHours]]="",Table1[[#This Row],[OvertimeHours]]=0),Table1[[#This Row],[Regular Hourly Wage]]*1.5,Table1[[#This Row],[OvertimeWages]]/Table1[[#This Row],[OvertimeHours]])</f>
        <v>0</v>
      </c>
      <c r="W1296" s="41">
        <f>IF(OR(Table1[[#This Row],[Holiday Hours]]="",Table1[[#This Row],[Holiday Hours]]=0),Table1[[#This Row],[Regular Hourly Wage]],Table1[[#This Row],[Holiday Wages]]/Table1[[#This Row],[Holiday Hours]])</f>
        <v>0</v>
      </c>
      <c r="X1296" s="41" t="str">
        <f>IF(Table1[[#This Row],[Regular Hourly Wage]]&lt;14.05,"$14.75",IF(Table1[[#This Row],[Regular Hourly Wage]]&lt;30,"5%","None"))</f>
        <v>$14.75</v>
      </c>
      <c r="Y1296" s="41">
        <f>IF(Table1[[#This Row],[Wage Category]]="5%",Table1[[#This Row],[Regular Hourly Wage]]*1.05,IF(Table1[[#This Row],[Wage Category]]="$14.75",14.75,Table1[[#This Row],[Regular Hourly Wage]]))</f>
        <v>14.75</v>
      </c>
      <c r="Z1296" s="41">
        <f>(1+IF(Table1[[#This Row],[Regular Hourly Wage]]=0,0.5,(Table1[[#This Row],[Overtime Hourly Wage]]-Table1[[#This Row],[Regular Hourly Wage]])/Table1[[#This Row],[Regular Hourly Wage]]))*Table1[[#This Row],[Regular Wage Cap]]</f>
        <v>22.125</v>
      </c>
      <c r="AA1296" s="41">
        <f>(1+IF(Table1[[#This Row],[Regular Hourly Wage]]=0,0,(Table1[[#This Row],[Holiday Hourly Wage]]-Table1[[#This Row],[Regular Hourly Wage]])/Table1[[#This Row],[Regular Hourly Wage]]))*Table1[[#This Row],[Regular Wage Cap]]</f>
        <v>14.75</v>
      </c>
      <c r="AB1296" s="41">
        <f>Table1[[#This Row],[Regular Hours3]]*Table1[[#This Row],[Regular Hourly Wage]]</f>
        <v>0</v>
      </c>
      <c r="AC1296" s="41">
        <f>Table1[[#This Row],[OvertimeHours5]]*Table1[[#This Row],[Overtime Hourly Wage]]</f>
        <v>0</v>
      </c>
      <c r="AD1296" s="41">
        <f>Table1[[#This Row],[Holiday Hours7]]*Table1[[#This Row],[Holiday Hourly Wage]]</f>
        <v>0</v>
      </c>
      <c r="AE1296" s="41">
        <f>SUM(Table1[[#This Row],[Regular10]:[Holiday12]])</f>
        <v>0</v>
      </c>
      <c r="AF1296" s="41">
        <f>Table1[[#This Row],[Regular Hours3]]*Table1[[#This Row],[Regular Wage Cap]]</f>
        <v>0</v>
      </c>
      <c r="AG1296" s="41">
        <f>Table1[[#This Row],[OvertimeHours5]]*Table1[[#This Row],[Overtime Wage Cap]]</f>
        <v>0</v>
      </c>
      <c r="AH1296" s="41">
        <f>Table1[[#This Row],[Holiday Hours7]]*Table1[[#This Row],[Holiday Wage Cap]]</f>
        <v>0</v>
      </c>
      <c r="AI1296" s="41">
        <f>SUM(Table1[[#This Row],[Regular]:[Holiday]])</f>
        <v>0</v>
      </c>
      <c r="AJ1296" s="41">
        <f>IF(Table1[[#This Row],[Total]]=0,0,Table1[[#This Row],[Total2]]-Table1[[#This Row],[Total]])</f>
        <v>0</v>
      </c>
      <c r="AK1296" s="41">
        <f>Table1[[#This Row],[Difference]]*Table1[[#This Row],[DDS Funding Percent]]</f>
        <v>0</v>
      </c>
      <c r="AL1296" s="41">
        <f>IF(Table1[[#This Row],[Regular Hourly Wage]]&lt;&gt;0,Table1[[#This Row],[Regular Wage Cap]]-Table1[[#This Row],[Regular Hourly Wage]],0)</f>
        <v>0</v>
      </c>
      <c r="AM1296" s="38"/>
      <c r="AN1296" s="41">
        <f>Table1[[#This Row],[Wage Difference]]*Table1[[#This Row],[Post Wage Increase Time Off Accruals (Hours)]]</f>
        <v>0</v>
      </c>
      <c r="AO1296" s="41">
        <f>Table1[[#This Row],[Min Wage Time Off Accrual Expense]]*Table1[[#This Row],[DDS Funding Percent]]</f>
        <v>0</v>
      </c>
      <c r="AP1296" s="1"/>
      <c r="AQ1296" s="18"/>
    </row>
    <row r="1297" spans="3:43" x14ac:dyDescent="0.25">
      <c r="C1297" s="59"/>
      <c r="D1297" s="57"/>
      <c r="K1297" s="41">
        <f>SUM(Table1[[#This Row],[Regular Wages]],Table1[[#This Row],[OvertimeWages]],Table1[[#This Row],[Holiday Wages]],Table1[[#This Row],[Incentive Payments]])</f>
        <v>0</v>
      </c>
      <c r="L1297" s="38"/>
      <c r="M1297" s="38"/>
      <c r="N1297" s="38"/>
      <c r="O1297" s="38"/>
      <c r="P1297" s="38"/>
      <c r="Q1297" s="38"/>
      <c r="R1297" s="38"/>
      <c r="S1297" s="41">
        <f>SUM(Table1[[#This Row],[Regular Wages2]],Table1[[#This Row],[OvertimeWages4]],Table1[[#This Row],[Holiday Wages6]],Table1[[#This Row],[Incentive Payments8]])</f>
        <v>0</v>
      </c>
      <c r="T1297" s="41">
        <f>SUM(Table1[[#This Row],[Total Pre Min Wage Wages]],Table1[[#This Row],[Total After Min Wage Wages]])</f>
        <v>0</v>
      </c>
      <c r="U1297" s="41">
        <f>IFERROR(IF(OR(Table1[[#This Row],[Regular Hours]]=0,Table1[[#This Row],[Regular Hours]]=""),VLOOKUP(Table1[[#This Row],[Position Title]],startingWages!$A$2:$D$200,2, FALSE),Table1[[#This Row],[Regular Wages]]/Table1[[#This Row],[Regular Hours]]),0)</f>
        <v>0</v>
      </c>
      <c r="V1297" s="41">
        <f>IF(OR(Table1[[#This Row],[OvertimeHours]]="",Table1[[#This Row],[OvertimeHours]]=0),Table1[[#This Row],[Regular Hourly Wage]]*1.5,Table1[[#This Row],[OvertimeWages]]/Table1[[#This Row],[OvertimeHours]])</f>
        <v>0</v>
      </c>
      <c r="W1297" s="41">
        <f>IF(OR(Table1[[#This Row],[Holiday Hours]]="",Table1[[#This Row],[Holiday Hours]]=0),Table1[[#This Row],[Regular Hourly Wage]],Table1[[#This Row],[Holiday Wages]]/Table1[[#This Row],[Holiday Hours]])</f>
        <v>0</v>
      </c>
      <c r="X1297" s="41" t="str">
        <f>IF(Table1[[#This Row],[Regular Hourly Wage]]&lt;14.05,"$14.75",IF(Table1[[#This Row],[Regular Hourly Wage]]&lt;30,"5%","None"))</f>
        <v>$14.75</v>
      </c>
      <c r="Y1297" s="41">
        <f>IF(Table1[[#This Row],[Wage Category]]="5%",Table1[[#This Row],[Regular Hourly Wage]]*1.05,IF(Table1[[#This Row],[Wage Category]]="$14.75",14.75,Table1[[#This Row],[Regular Hourly Wage]]))</f>
        <v>14.75</v>
      </c>
      <c r="Z1297" s="41">
        <f>(1+IF(Table1[[#This Row],[Regular Hourly Wage]]=0,0.5,(Table1[[#This Row],[Overtime Hourly Wage]]-Table1[[#This Row],[Regular Hourly Wage]])/Table1[[#This Row],[Regular Hourly Wage]]))*Table1[[#This Row],[Regular Wage Cap]]</f>
        <v>22.125</v>
      </c>
      <c r="AA1297" s="41">
        <f>(1+IF(Table1[[#This Row],[Regular Hourly Wage]]=0,0,(Table1[[#This Row],[Holiday Hourly Wage]]-Table1[[#This Row],[Regular Hourly Wage]])/Table1[[#This Row],[Regular Hourly Wage]]))*Table1[[#This Row],[Regular Wage Cap]]</f>
        <v>14.75</v>
      </c>
      <c r="AB1297" s="41">
        <f>Table1[[#This Row],[Regular Hours3]]*Table1[[#This Row],[Regular Hourly Wage]]</f>
        <v>0</v>
      </c>
      <c r="AC1297" s="41">
        <f>Table1[[#This Row],[OvertimeHours5]]*Table1[[#This Row],[Overtime Hourly Wage]]</f>
        <v>0</v>
      </c>
      <c r="AD1297" s="41">
        <f>Table1[[#This Row],[Holiday Hours7]]*Table1[[#This Row],[Holiday Hourly Wage]]</f>
        <v>0</v>
      </c>
      <c r="AE1297" s="41">
        <f>SUM(Table1[[#This Row],[Regular10]:[Holiday12]])</f>
        <v>0</v>
      </c>
      <c r="AF1297" s="41">
        <f>Table1[[#This Row],[Regular Hours3]]*Table1[[#This Row],[Regular Wage Cap]]</f>
        <v>0</v>
      </c>
      <c r="AG1297" s="41">
        <f>Table1[[#This Row],[OvertimeHours5]]*Table1[[#This Row],[Overtime Wage Cap]]</f>
        <v>0</v>
      </c>
      <c r="AH1297" s="41">
        <f>Table1[[#This Row],[Holiday Hours7]]*Table1[[#This Row],[Holiday Wage Cap]]</f>
        <v>0</v>
      </c>
      <c r="AI1297" s="41">
        <f>SUM(Table1[[#This Row],[Regular]:[Holiday]])</f>
        <v>0</v>
      </c>
      <c r="AJ1297" s="41">
        <f>IF(Table1[[#This Row],[Total]]=0,0,Table1[[#This Row],[Total2]]-Table1[[#This Row],[Total]])</f>
        <v>0</v>
      </c>
      <c r="AK1297" s="41">
        <f>Table1[[#This Row],[Difference]]*Table1[[#This Row],[DDS Funding Percent]]</f>
        <v>0</v>
      </c>
      <c r="AL1297" s="41">
        <f>IF(Table1[[#This Row],[Regular Hourly Wage]]&lt;&gt;0,Table1[[#This Row],[Regular Wage Cap]]-Table1[[#This Row],[Regular Hourly Wage]],0)</f>
        <v>0</v>
      </c>
      <c r="AM1297" s="38"/>
      <c r="AN1297" s="41">
        <f>Table1[[#This Row],[Wage Difference]]*Table1[[#This Row],[Post Wage Increase Time Off Accruals (Hours)]]</f>
        <v>0</v>
      </c>
      <c r="AO1297" s="41">
        <f>Table1[[#This Row],[Min Wage Time Off Accrual Expense]]*Table1[[#This Row],[DDS Funding Percent]]</f>
        <v>0</v>
      </c>
      <c r="AP1297" s="1"/>
      <c r="AQ1297" s="18"/>
    </row>
    <row r="1298" spans="3:43" x14ac:dyDescent="0.25">
      <c r="C1298" s="59"/>
      <c r="D1298" s="57"/>
      <c r="K1298" s="41">
        <f>SUM(Table1[[#This Row],[Regular Wages]],Table1[[#This Row],[OvertimeWages]],Table1[[#This Row],[Holiday Wages]],Table1[[#This Row],[Incentive Payments]])</f>
        <v>0</v>
      </c>
      <c r="L1298" s="38"/>
      <c r="M1298" s="38"/>
      <c r="N1298" s="38"/>
      <c r="O1298" s="38"/>
      <c r="P1298" s="38"/>
      <c r="Q1298" s="38"/>
      <c r="R1298" s="38"/>
      <c r="S1298" s="41">
        <f>SUM(Table1[[#This Row],[Regular Wages2]],Table1[[#This Row],[OvertimeWages4]],Table1[[#This Row],[Holiday Wages6]],Table1[[#This Row],[Incentive Payments8]])</f>
        <v>0</v>
      </c>
      <c r="T1298" s="41">
        <f>SUM(Table1[[#This Row],[Total Pre Min Wage Wages]],Table1[[#This Row],[Total After Min Wage Wages]])</f>
        <v>0</v>
      </c>
      <c r="U1298" s="41">
        <f>IFERROR(IF(OR(Table1[[#This Row],[Regular Hours]]=0,Table1[[#This Row],[Regular Hours]]=""),VLOOKUP(Table1[[#This Row],[Position Title]],startingWages!$A$2:$D$200,2, FALSE),Table1[[#This Row],[Regular Wages]]/Table1[[#This Row],[Regular Hours]]),0)</f>
        <v>0</v>
      </c>
      <c r="V1298" s="41">
        <f>IF(OR(Table1[[#This Row],[OvertimeHours]]="",Table1[[#This Row],[OvertimeHours]]=0),Table1[[#This Row],[Regular Hourly Wage]]*1.5,Table1[[#This Row],[OvertimeWages]]/Table1[[#This Row],[OvertimeHours]])</f>
        <v>0</v>
      </c>
      <c r="W1298" s="41">
        <f>IF(OR(Table1[[#This Row],[Holiday Hours]]="",Table1[[#This Row],[Holiday Hours]]=0),Table1[[#This Row],[Regular Hourly Wage]],Table1[[#This Row],[Holiday Wages]]/Table1[[#This Row],[Holiday Hours]])</f>
        <v>0</v>
      </c>
      <c r="X1298" s="41" t="str">
        <f>IF(Table1[[#This Row],[Regular Hourly Wage]]&lt;14.05,"$14.75",IF(Table1[[#This Row],[Regular Hourly Wage]]&lt;30,"5%","None"))</f>
        <v>$14.75</v>
      </c>
      <c r="Y1298" s="41">
        <f>IF(Table1[[#This Row],[Wage Category]]="5%",Table1[[#This Row],[Regular Hourly Wage]]*1.05,IF(Table1[[#This Row],[Wage Category]]="$14.75",14.75,Table1[[#This Row],[Regular Hourly Wage]]))</f>
        <v>14.75</v>
      </c>
      <c r="Z1298" s="41">
        <f>(1+IF(Table1[[#This Row],[Regular Hourly Wage]]=0,0.5,(Table1[[#This Row],[Overtime Hourly Wage]]-Table1[[#This Row],[Regular Hourly Wage]])/Table1[[#This Row],[Regular Hourly Wage]]))*Table1[[#This Row],[Regular Wage Cap]]</f>
        <v>22.125</v>
      </c>
      <c r="AA1298" s="41">
        <f>(1+IF(Table1[[#This Row],[Regular Hourly Wage]]=0,0,(Table1[[#This Row],[Holiday Hourly Wage]]-Table1[[#This Row],[Regular Hourly Wage]])/Table1[[#This Row],[Regular Hourly Wage]]))*Table1[[#This Row],[Regular Wage Cap]]</f>
        <v>14.75</v>
      </c>
      <c r="AB1298" s="41">
        <f>Table1[[#This Row],[Regular Hours3]]*Table1[[#This Row],[Regular Hourly Wage]]</f>
        <v>0</v>
      </c>
      <c r="AC1298" s="41">
        <f>Table1[[#This Row],[OvertimeHours5]]*Table1[[#This Row],[Overtime Hourly Wage]]</f>
        <v>0</v>
      </c>
      <c r="AD1298" s="41">
        <f>Table1[[#This Row],[Holiday Hours7]]*Table1[[#This Row],[Holiday Hourly Wage]]</f>
        <v>0</v>
      </c>
      <c r="AE1298" s="41">
        <f>SUM(Table1[[#This Row],[Regular10]:[Holiday12]])</f>
        <v>0</v>
      </c>
      <c r="AF1298" s="41">
        <f>Table1[[#This Row],[Regular Hours3]]*Table1[[#This Row],[Regular Wage Cap]]</f>
        <v>0</v>
      </c>
      <c r="AG1298" s="41">
        <f>Table1[[#This Row],[OvertimeHours5]]*Table1[[#This Row],[Overtime Wage Cap]]</f>
        <v>0</v>
      </c>
      <c r="AH1298" s="41">
        <f>Table1[[#This Row],[Holiday Hours7]]*Table1[[#This Row],[Holiday Wage Cap]]</f>
        <v>0</v>
      </c>
      <c r="AI1298" s="41">
        <f>SUM(Table1[[#This Row],[Regular]:[Holiday]])</f>
        <v>0</v>
      </c>
      <c r="AJ1298" s="41">
        <f>IF(Table1[[#This Row],[Total]]=0,0,Table1[[#This Row],[Total2]]-Table1[[#This Row],[Total]])</f>
        <v>0</v>
      </c>
      <c r="AK1298" s="41">
        <f>Table1[[#This Row],[Difference]]*Table1[[#This Row],[DDS Funding Percent]]</f>
        <v>0</v>
      </c>
      <c r="AL1298" s="41">
        <f>IF(Table1[[#This Row],[Regular Hourly Wage]]&lt;&gt;0,Table1[[#This Row],[Regular Wage Cap]]-Table1[[#This Row],[Regular Hourly Wage]],0)</f>
        <v>0</v>
      </c>
      <c r="AM1298" s="38"/>
      <c r="AN1298" s="41">
        <f>Table1[[#This Row],[Wage Difference]]*Table1[[#This Row],[Post Wage Increase Time Off Accruals (Hours)]]</f>
        <v>0</v>
      </c>
      <c r="AO1298" s="41">
        <f>Table1[[#This Row],[Min Wage Time Off Accrual Expense]]*Table1[[#This Row],[DDS Funding Percent]]</f>
        <v>0</v>
      </c>
      <c r="AP1298" s="1"/>
      <c r="AQ1298" s="18"/>
    </row>
    <row r="1299" spans="3:43" x14ac:dyDescent="0.25">
      <c r="C1299" s="59"/>
      <c r="D1299" s="57"/>
      <c r="K1299" s="41">
        <f>SUM(Table1[[#This Row],[Regular Wages]],Table1[[#This Row],[OvertimeWages]],Table1[[#This Row],[Holiday Wages]],Table1[[#This Row],[Incentive Payments]])</f>
        <v>0</v>
      </c>
      <c r="L1299" s="38"/>
      <c r="M1299" s="38"/>
      <c r="N1299" s="38"/>
      <c r="O1299" s="38"/>
      <c r="P1299" s="38"/>
      <c r="Q1299" s="38"/>
      <c r="R1299" s="38"/>
      <c r="S1299" s="41">
        <f>SUM(Table1[[#This Row],[Regular Wages2]],Table1[[#This Row],[OvertimeWages4]],Table1[[#This Row],[Holiday Wages6]],Table1[[#This Row],[Incentive Payments8]])</f>
        <v>0</v>
      </c>
      <c r="T1299" s="41">
        <f>SUM(Table1[[#This Row],[Total Pre Min Wage Wages]],Table1[[#This Row],[Total After Min Wage Wages]])</f>
        <v>0</v>
      </c>
      <c r="U1299" s="41">
        <f>IFERROR(IF(OR(Table1[[#This Row],[Regular Hours]]=0,Table1[[#This Row],[Regular Hours]]=""),VLOOKUP(Table1[[#This Row],[Position Title]],startingWages!$A$2:$D$200,2, FALSE),Table1[[#This Row],[Regular Wages]]/Table1[[#This Row],[Regular Hours]]),0)</f>
        <v>0</v>
      </c>
      <c r="V1299" s="41">
        <f>IF(OR(Table1[[#This Row],[OvertimeHours]]="",Table1[[#This Row],[OvertimeHours]]=0),Table1[[#This Row],[Regular Hourly Wage]]*1.5,Table1[[#This Row],[OvertimeWages]]/Table1[[#This Row],[OvertimeHours]])</f>
        <v>0</v>
      </c>
      <c r="W1299" s="41">
        <f>IF(OR(Table1[[#This Row],[Holiday Hours]]="",Table1[[#This Row],[Holiday Hours]]=0),Table1[[#This Row],[Regular Hourly Wage]],Table1[[#This Row],[Holiday Wages]]/Table1[[#This Row],[Holiday Hours]])</f>
        <v>0</v>
      </c>
      <c r="X1299" s="41" t="str">
        <f>IF(Table1[[#This Row],[Regular Hourly Wage]]&lt;14.05,"$14.75",IF(Table1[[#This Row],[Regular Hourly Wage]]&lt;30,"5%","None"))</f>
        <v>$14.75</v>
      </c>
      <c r="Y1299" s="41">
        <f>IF(Table1[[#This Row],[Wage Category]]="5%",Table1[[#This Row],[Regular Hourly Wage]]*1.05,IF(Table1[[#This Row],[Wage Category]]="$14.75",14.75,Table1[[#This Row],[Regular Hourly Wage]]))</f>
        <v>14.75</v>
      </c>
      <c r="Z1299" s="41">
        <f>(1+IF(Table1[[#This Row],[Regular Hourly Wage]]=0,0.5,(Table1[[#This Row],[Overtime Hourly Wage]]-Table1[[#This Row],[Regular Hourly Wage]])/Table1[[#This Row],[Regular Hourly Wage]]))*Table1[[#This Row],[Regular Wage Cap]]</f>
        <v>22.125</v>
      </c>
      <c r="AA1299" s="41">
        <f>(1+IF(Table1[[#This Row],[Regular Hourly Wage]]=0,0,(Table1[[#This Row],[Holiday Hourly Wage]]-Table1[[#This Row],[Regular Hourly Wage]])/Table1[[#This Row],[Regular Hourly Wage]]))*Table1[[#This Row],[Regular Wage Cap]]</f>
        <v>14.75</v>
      </c>
      <c r="AB1299" s="41">
        <f>Table1[[#This Row],[Regular Hours3]]*Table1[[#This Row],[Regular Hourly Wage]]</f>
        <v>0</v>
      </c>
      <c r="AC1299" s="41">
        <f>Table1[[#This Row],[OvertimeHours5]]*Table1[[#This Row],[Overtime Hourly Wage]]</f>
        <v>0</v>
      </c>
      <c r="AD1299" s="41">
        <f>Table1[[#This Row],[Holiday Hours7]]*Table1[[#This Row],[Holiday Hourly Wage]]</f>
        <v>0</v>
      </c>
      <c r="AE1299" s="41">
        <f>SUM(Table1[[#This Row],[Regular10]:[Holiday12]])</f>
        <v>0</v>
      </c>
      <c r="AF1299" s="41">
        <f>Table1[[#This Row],[Regular Hours3]]*Table1[[#This Row],[Regular Wage Cap]]</f>
        <v>0</v>
      </c>
      <c r="AG1299" s="41">
        <f>Table1[[#This Row],[OvertimeHours5]]*Table1[[#This Row],[Overtime Wage Cap]]</f>
        <v>0</v>
      </c>
      <c r="AH1299" s="41">
        <f>Table1[[#This Row],[Holiday Hours7]]*Table1[[#This Row],[Holiday Wage Cap]]</f>
        <v>0</v>
      </c>
      <c r="AI1299" s="41">
        <f>SUM(Table1[[#This Row],[Regular]:[Holiday]])</f>
        <v>0</v>
      </c>
      <c r="AJ1299" s="41">
        <f>IF(Table1[[#This Row],[Total]]=0,0,Table1[[#This Row],[Total2]]-Table1[[#This Row],[Total]])</f>
        <v>0</v>
      </c>
      <c r="AK1299" s="41">
        <f>Table1[[#This Row],[Difference]]*Table1[[#This Row],[DDS Funding Percent]]</f>
        <v>0</v>
      </c>
      <c r="AL1299" s="41">
        <f>IF(Table1[[#This Row],[Regular Hourly Wage]]&lt;&gt;0,Table1[[#This Row],[Regular Wage Cap]]-Table1[[#This Row],[Regular Hourly Wage]],0)</f>
        <v>0</v>
      </c>
      <c r="AM1299" s="38"/>
      <c r="AN1299" s="41">
        <f>Table1[[#This Row],[Wage Difference]]*Table1[[#This Row],[Post Wage Increase Time Off Accruals (Hours)]]</f>
        <v>0</v>
      </c>
      <c r="AO1299" s="41">
        <f>Table1[[#This Row],[Min Wage Time Off Accrual Expense]]*Table1[[#This Row],[DDS Funding Percent]]</f>
        <v>0</v>
      </c>
      <c r="AP1299" s="1"/>
      <c r="AQ1299" s="18"/>
    </row>
    <row r="1300" spans="3:43" x14ac:dyDescent="0.25">
      <c r="C1300" s="59"/>
      <c r="D1300" s="57"/>
      <c r="K1300" s="41">
        <f>SUM(Table1[[#This Row],[Regular Wages]],Table1[[#This Row],[OvertimeWages]],Table1[[#This Row],[Holiday Wages]],Table1[[#This Row],[Incentive Payments]])</f>
        <v>0</v>
      </c>
      <c r="L1300" s="38"/>
      <c r="M1300" s="38"/>
      <c r="N1300" s="38"/>
      <c r="O1300" s="38"/>
      <c r="P1300" s="38"/>
      <c r="Q1300" s="38"/>
      <c r="R1300" s="38"/>
      <c r="S1300" s="41">
        <f>SUM(Table1[[#This Row],[Regular Wages2]],Table1[[#This Row],[OvertimeWages4]],Table1[[#This Row],[Holiday Wages6]],Table1[[#This Row],[Incentive Payments8]])</f>
        <v>0</v>
      </c>
      <c r="T1300" s="41">
        <f>SUM(Table1[[#This Row],[Total Pre Min Wage Wages]],Table1[[#This Row],[Total After Min Wage Wages]])</f>
        <v>0</v>
      </c>
      <c r="U1300" s="41">
        <f>IFERROR(IF(OR(Table1[[#This Row],[Regular Hours]]=0,Table1[[#This Row],[Regular Hours]]=""),VLOOKUP(Table1[[#This Row],[Position Title]],startingWages!$A$2:$D$200,2, FALSE),Table1[[#This Row],[Regular Wages]]/Table1[[#This Row],[Regular Hours]]),0)</f>
        <v>0</v>
      </c>
      <c r="V1300" s="41">
        <f>IF(OR(Table1[[#This Row],[OvertimeHours]]="",Table1[[#This Row],[OvertimeHours]]=0),Table1[[#This Row],[Regular Hourly Wage]]*1.5,Table1[[#This Row],[OvertimeWages]]/Table1[[#This Row],[OvertimeHours]])</f>
        <v>0</v>
      </c>
      <c r="W1300" s="41">
        <f>IF(OR(Table1[[#This Row],[Holiday Hours]]="",Table1[[#This Row],[Holiday Hours]]=0),Table1[[#This Row],[Regular Hourly Wage]],Table1[[#This Row],[Holiday Wages]]/Table1[[#This Row],[Holiday Hours]])</f>
        <v>0</v>
      </c>
      <c r="X1300" s="41" t="str">
        <f>IF(Table1[[#This Row],[Regular Hourly Wage]]&lt;14.05,"$14.75",IF(Table1[[#This Row],[Regular Hourly Wage]]&lt;30,"5%","None"))</f>
        <v>$14.75</v>
      </c>
      <c r="Y1300" s="41">
        <f>IF(Table1[[#This Row],[Wage Category]]="5%",Table1[[#This Row],[Regular Hourly Wage]]*1.05,IF(Table1[[#This Row],[Wage Category]]="$14.75",14.75,Table1[[#This Row],[Regular Hourly Wage]]))</f>
        <v>14.75</v>
      </c>
      <c r="Z1300" s="41">
        <f>(1+IF(Table1[[#This Row],[Regular Hourly Wage]]=0,0.5,(Table1[[#This Row],[Overtime Hourly Wage]]-Table1[[#This Row],[Regular Hourly Wage]])/Table1[[#This Row],[Regular Hourly Wage]]))*Table1[[#This Row],[Regular Wage Cap]]</f>
        <v>22.125</v>
      </c>
      <c r="AA1300" s="41">
        <f>(1+IF(Table1[[#This Row],[Regular Hourly Wage]]=0,0,(Table1[[#This Row],[Holiday Hourly Wage]]-Table1[[#This Row],[Regular Hourly Wage]])/Table1[[#This Row],[Regular Hourly Wage]]))*Table1[[#This Row],[Regular Wage Cap]]</f>
        <v>14.75</v>
      </c>
      <c r="AB1300" s="41">
        <f>Table1[[#This Row],[Regular Hours3]]*Table1[[#This Row],[Regular Hourly Wage]]</f>
        <v>0</v>
      </c>
      <c r="AC1300" s="41">
        <f>Table1[[#This Row],[OvertimeHours5]]*Table1[[#This Row],[Overtime Hourly Wage]]</f>
        <v>0</v>
      </c>
      <c r="AD1300" s="41">
        <f>Table1[[#This Row],[Holiday Hours7]]*Table1[[#This Row],[Holiday Hourly Wage]]</f>
        <v>0</v>
      </c>
      <c r="AE1300" s="41">
        <f>SUM(Table1[[#This Row],[Regular10]:[Holiday12]])</f>
        <v>0</v>
      </c>
      <c r="AF1300" s="41">
        <f>Table1[[#This Row],[Regular Hours3]]*Table1[[#This Row],[Regular Wage Cap]]</f>
        <v>0</v>
      </c>
      <c r="AG1300" s="41">
        <f>Table1[[#This Row],[OvertimeHours5]]*Table1[[#This Row],[Overtime Wage Cap]]</f>
        <v>0</v>
      </c>
      <c r="AH1300" s="41">
        <f>Table1[[#This Row],[Holiday Hours7]]*Table1[[#This Row],[Holiday Wage Cap]]</f>
        <v>0</v>
      </c>
      <c r="AI1300" s="41">
        <f>SUM(Table1[[#This Row],[Regular]:[Holiday]])</f>
        <v>0</v>
      </c>
      <c r="AJ1300" s="41">
        <f>IF(Table1[[#This Row],[Total]]=0,0,Table1[[#This Row],[Total2]]-Table1[[#This Row],[Total]])</f>
        <v>0</v>
      </c>
      <c r="AK1300" s="41">
        <f>Table1[[#This Row],[Difference]]*Table1[[#This Row],[DDS Funding Percent]]</f>
        <v>0</v>
      </c>
      <c r="AL1300" s="41">
        <f>IF(Table1[[#This Row],[Regular Hourly Wage]]&lt;&gt;0,Table1[[#This Row],[Regular Wage Cap]]-Table1[[#This Row],[Regular Hourly Wage]],0)</f>
        <v>0</v>
      </c>
      <c r="AM1300" s="38"/>
      <c r="AN1300" s="41">
        <f>Table1[[#This Row],[Wage Difference]]*Table1[[#This Row],[Post Wage Increase Time Off Accruals (Hours)]]</f>
        <v>0</v>
      </c>
      <c r="AO1300" s="41">
        <f>Table1[[#This Row],[Min Wage Time Off Accrual Expense]]*Table1[[#This Row],[DDS Funding Percent]]</f>
        <v>0</v>
      </c>
      <c r="AP1300" s="1"/>
      <c r="AQ1300" s="18"/>
    </row>
    <row r="1301" spans="3:43" x14ac:dyDescent="0.25">
      <c r="C1301" s="59"/>
      <c r="D1301" s="57"/>
      <c r="K1301" s="41">
        <f>SUM(Table1[[#This Row],[Regular Wages]],Table1[[#This Row],[OvertimeWages]],Table1[[#This Row],[Holiday Wages]],Table1[[#This Row],[Incentive Payments]])</f>
        <v>0</v>
      </c>
      <c r="L1301" s="38"/>
      <c r="M1301" s="38"/>
      <c r="N1301" s="38"/>
      <c r="O1301" s="38"/>
      <c r="P1301" s="38"/>
      <c r="Q1301" s="38"/>
      <c r="R1301" s="38"/>
      <c r="S1301" s="41">
        <f>SUM(Table1[[#This Row],[Regular Wages2]],Table1[[#This Row],[OvertimeWages4]],Table1[[#This Row],[Holiday Wages6]],Table1[[#This Row],[Incentive Payments8]])</f>
        <v>0</v>
      </c>
      <c r="T1301" s="41">
        <f>SUM(Table1[[#This Row],[Total Pre Min Wage Wages]],Table1[[#This Row],[Total After Min Wage Wages]])</f>
        <v>0</v>
      </c>
      <c r="U1301" s="41">
        <f>IFERROR(IF(OR(Table1[[#This Row],[Regular Hours]]=0,Table1[[#This Row],[Regular Hours]]=""),VLOOKUP(Table1[[#This Row],[Position Title]],startingWages!$A$2:$D$200,2, FALSE),Table1[[#This Row],[Regular Wages]]/Table1[[#This Row],[Regular Hours]]),0)</f>
        <v>0</v>
      </c>
      <c r="V1301" s="41">
        <f>IF(OR(Table1[[#This Row],[OvertimeHours]]="",Table1[[#This Row],[OvertimeHours]]=0),Table1[[#This Row],[Regular Hourly Wage]]*1.5,Table1[[#This Row],[OvertimeWages]]/Table1[[#This Row],[OvertimeHours]])</f>
        <v>0</v>
      </c>
      <c r="W1301" s="41">
        <f>IF(OR(Table1[[#This Row],[Holiday Hours]]="",Table1[[#This Row],[Holiday Hours]]=0),Table1[[#This Row],[Regular Hourly Wage]],Table1[[#This Row],[Holiday Wages]]/Table1[[#This Row],[Holiday Hours]])</f>
        <v>0</v>
      </c>
      <c r="X1301" s="41" t="str">
        <f>IF(Table1[[#This Row],[Regular Hourly Wage]]&lt;14.05,"$14.75",IF(Table1[[#This Row],[Regular Hourly Wage]]&lt;30,"5%","None"))</f>
        <v>$14.75</v>
      </c>
      <c r="Y1301" s="41">
        <f>IF(Table1[[#This Row],[Wage Category]]="5%",Table1[[#This Row],[Regular Hourly Wage]]*1.05,IF(Table1[[#This Row],[Wage Category]]="$14.75",14.75,Table1[[#This Row],[Regular Hourly Wage]]))</f>
        <v>14.75</v>
      </c>
      <c r="Z1301" s="41">
        <f>(1+IF(Table1[[#This Row],[Regular Hourly Wage]]=0,0.5,(Table1[[#This Row],[Overtime Hourly Wage]]-Table1[[#This Row],[Regular Hourly Wage]])/Table1[[#This Row],[Regular Hourly Wage]]))*Table1[[#This Row],[Regular Wage Cap]]</f>
        <v>22.125</v>
      </c>
      <c r="AA1301" s="41">
        <f>(1+IF(Table1[[#This Row],[Regular Hourly Wage]]=0,0,(Table1[[#This Row],[Holiday Hourly Wage]]-Table1[[#This Row],[Regular Hourly Wage]])/Table1[[#This Row],[Regular Hourly Wage]]))*Table1[[#This Row],[Regular Wage Cap]]</f>
        <v>14.75</v>
      </c>
      <c r="AB1301" s="41">
        <f>Table1[[#This Row],[Regular Hours3]]*Table1[[#This Row],[Regular Hourly Wage]]</f>
        <v>0</v>
      </c>
      <c r="AC1301" s="41">
        <f>Table1[[#This Row],[OvertimeHours5]]*Table1[[#This Row],[Overtime Hourly Wage]]</f>
        <v>0</v>
      </c>
      <c r="AD1301" s="41">
        <f>Table1[[#This Row],[Holiday Hours7]]*Table1[[#This Row],[Holiday Hourly Wage]]</f>
        <v>0</v>
      </c>
      <c r="AE1301" s="41">
        <f>SUM(Table1[[#This Row],[Regular10]:[Holiday12]])</f>
        <v>0</v>
      </c>
      <c r="AF1301" s="41">
        <f>Table1[[#This Row],[Regular Hours3]]*Table1[[#This Row],[Regular Wage Cap]]</f>
        <v>0</v>
      </c>
      <c r="AG1301" s="41">
        <f>Table1[[#This Row],[OvertimeHours5]]*Table1[[#This Row],[Overtime Wage Cap]]</f>
        <v>0</v>
      </c>
      <c r="AH1301" s="41">
        <f>Table1[[#This Row],[Holiday Hours7]]*Table1[[#This Row],[Holiday Wage Cap]]</f>
        <v>0</v>
      </c>
      <c r="AI1301" s="41">
        <f>SUM(Table1[[#This Row],[Regular]:[Holiday]])</f>
        <v>0</v>
      </c>
      <c r="AJ1301" s="41">
        <f>IF(Table1[[#This Row],[Total]]=0,0,Table1[[#This Row],[Total2]]-Table1[[#This Row],[Total]])</f>
        <v>0</v>
      </c>
      <c r="AK1301" s="41">
        <f>Table1[[#This Row],[Difference]]*Table1[[#This Row],[DDS Funding Percent]]</f>
        <v>0</v>
      </c>
      <c r="AL1301" s="41">
        <f>IF(Table1[[#This Row],[Regular Hourly Wage]]&lt;&gt;0,Table1[[#This Row],[Regular Wage Cap]]-Table1[[#This Row],[Regular Hourly Wage]],0)</f>
        <v>0</v>
      </c>
      <c r="AM1301" s="38"/>
      <c r="AN1301" s="41">
        <f>Table1[[#This Row],[Wage Difference]]*Table1[[#This Row],[Post Wage Increase Time Off Accruals (Hours)]]</f>
        <v>0</v>
      </c>
      <c r="AO1301" s="41">
        <f>Table1[[#This Row],[Min Wage Time Off Accrual Expense]]*Table1[[#This Row],[DDS Funding Percent]]</f>
        <v>0</v>
      </c>
      <c r="AP1301" s="1"/>
      <c r="AQ1301" s="18"/>
    </row>
    <row r="1302" spans="3:43" x14ac:dyDescent="0.25">
      <c r="C1302" s="59"/>
      <c r="D1302" s="57"/>
      <c r="K1302" s="41">
        <f>SUM(Table1[[#This Row],[Regular Wages]],Table1[[#This Row],[OvertimeWages]],Table1[[#This Row],[Holiday Wages]],Table1[[#This Row],[Incentive Payments]])</f>
        <v>0</v>
      </c>
      <c r="L1302" s="38"/>
      <c r="M1302" s="38"/>
      <c r="N1302" s="38"/>
      <c r="O1302" s="38"/>
      <c r="P1302" s="38"/>
      <c r="Q1302" s="38"/>
      <c r="R1302" s="38"/>
      <c r="S1302" s="41">
        <f>SUM(Table1[[#This Row],[Regular Wages2]],Table1[[#This Row],[OvertimeWages4]],Table1[[#This Row],[Holiday Wages6]],Table1[[#This Row],[Incentive Payments8]])</f>
        <v>0</v>
      </c>
      <c r="T1302" s="41">
        <f>SUM(Table1[[#This Row],[Total Pre Min Wage Wages]],Table1[[#This Row],[Total After Min Wage Wages]])</f>
        <v>0</v>
      </c>
      <c r="U1302" s="41">
        <f>IFERROR(IF(OR(Table1[[#This Row],[Regular Hours]]=0,Table1[[#This Row],[Regular Hours]]=""),VLOOKUP(Table1[[#This Row],[Position Title]],startingWages!$A$2:$D$200,2, FALSE),Table1[[#This Row],[Regular Wages]]/Table1[[#This Row],[Regular Hours]]),0)</f>
        <v>0</v>
      </c>
      <c r="V1302" s="41">
        <f>IF(OR(Table1[[#This Row],[OvertimeHours]]="",Table1[[#This Row],[OvertimeHours]]=0),Table1[[#This Row],[Regular Hourly Wage]]*1.5,Table1[[#This Row],[OvertimeWages]]/Table1[[#This Row],[OvertimeHours]])</f>
        <v>0</v>
      </c>
      <c r="W1302" s="41">
        <f>IF(OR(Table1[[#This Row],[Holiday Hours]]="",Table1[[#This Row],[Holiday Hours]]=0),Table1[[#This Row],[Regular Hourly Wage]],Table1[[#This Row],[Holiday Wages]]/Table1[[#This Row],[Holiday Hours]])</f>
        <v>0</v>
      </c>
      <c r="X1302" s="41" t="str">
        <f>IF(Table1[[#This Row],[Regular Hourly Wage]]&lt;14.05,"$14.75",IF(Table1[[#This Row],[Regular Hourly Wage]]&lt;30,"5%","None"))</f>
        <v>$14.75</v>
      </c>
      <c r="Y1302" s="41">
        <f>IF(Table1[[#This Row],[Wage Category]]="5%",Table1[[#This Row],[Regular Hourly Wage]]*1.05,IF(Table1[[#This Row],[Wage Category]]="$14.75",14.75,Table1[[#This Row],[Regular Hourly Wage]]))</f>
        <v>14.75</v>
      </c>
      <c r="Z1302" s="41">
        <f>(1+IF(Table1[[#This Row],[Regular Hourly Wage]]=0,0.5,(Table1[[#This Row],[Overtime Hourly Wage]]-Table1[[#This Row],[Regular Hourly Wage]])/Table1[[#This Row],[Regular Hourly Wage]]))*Table1[[#This Row],[Regular Wage Cap]]</f>
        <v>22.125</v>
      </c>
      <c r="AA1302" s="41">
        <f>(1+IF(Table1[[#This Row],[Regular Hourly Wage]]=0,0,(Table1[[#This Row],[Holiday Hourly Wage]]-Table1[[#This Row],[Regular Hourly Wage]])/Table1[[#This Row],[Regular Hourly Wage]]))*Table1[[#This Row],[Regular Wage Cap]]</f>
        <v>14.75</v>
      </c>
      <c r="AB1302" s="41">
        <f>Table1[[#This Row],[Regular Hours3]]*Table1[[#This Row],[Regular Hourly Wage]]</f>
        <v>0</v>
      </c>
      <c r="AC1302" s="41">
        <f>Table1[[#This Row],[OvertimeHours5]]*Table1[[#This Row],[Overtime Hourly Wage]]</f>
        <v>0</v>
      </c>
      <c r="AD1302" s="41">
        <f>Table1[[#This Row],[Holiday Hours7]]*Table1[[#This Row],[Holiday Hourly Wage]]</f>
        <v>0</v>
      </c>
      <c r="AE1302" s="41">
        <f>SUM(Table1[[#This Row],[Regular10]:[Holiday12]])</f>
        <v>0</v>
      </c>
      <c r="AF1302" s="41">
        <f>Table1[[#This Row],[Regular Hours3]]*Table1[[#This Row],[Regular Wage Cap]]</f>
        <v>0</v>
      </c>
      <c r="AG1302" s="41">
        <f>Table1[[#This Row],[OvertimeHours5]]*Table1[[#This Row],[Overtime Wage Cap]]</f>
        <v>0</v>
      </c>
      <c r="AH1302" s="41">
        <f>Table1[[#This Row],[Holiday Hours7]]*Table1[[#This Row],[Holiday Wage Cap]]</f>
        <v>0</v>
      </c>
      <c r="AI1302" s="41">
        <f>SUM(Table1[[#This Row],[Regular]:[Holiday]])</f>
        <v>0</v>
      </c>
      <c r="AJ1302" s="41">
        <f>IF(Table1[[#This Row],[Total]]=0,0,Table1[[#This Row],[Total2]]-Table1[[#This Row],[Total]])</f>
        <v>0</v>
      </c>
      <c r="AK1302" s="41">
        <f>Table1[[#This Row],[Difference]]*Table1[[#This Row],[DDS Funding Percent]]</f>
        <v>0</v>
      </c>
      <c r="AL1302" s="41">
        <f>IF(Table1[[#This Row],[Regular Hourly Wage]]&lt;&gt;0,Table1[[#This Row],[Regular Wage Cap]]-Table1[[#This Row],[Regular Hourly Wage]],0)</f>
        <v>0</v>
      </c>
      <c r="AM1302" s="38"/>
      <c r="AN1302" s="41">
        <f>Table1[[#This Row],[Wage Difference]]*Table1[[#This Row],[Post Wage Increase Time Off Accruals (Hours)]]</f>
        <v>0</v>
      </c>
      <c r="AO1302" s="41">
        <f>Table1[[#This Row],[Min Wage Time Off Accrual Expense]]*Table1[[#This Row],[DDS Funding Percent]]</f>
        <v>0</v>
      </c>
      <c r="AP1302" s="1"/>
      <c r="AQ1302" s="18"/>
    </row>
    <row r="1303" spans="3:43" x14ac:dyDescent="0.25">
      <c r="C1303" s="59"/>
      <c r="D1303" s="57"/>
      <c r="K1303" s="41">
        <f>SUM(Table1[[#This Row],[Regular Wages]],Table1[[#This Row],[OvertimeWages]],Table1[[#This Row],[Holiday Wages]],Table1[[#This Row],[Incentive Payments]])</f>
        <v>0</v>
      </c>
      <c r="L1303" s="38"/>
      <c r="M1303" s="38"/>
      <c r="N1303" s="38"/>
      <c r="O1303" s="38"/>
      <c r="P1303" s="38"/>
      <c r="Q1303" s="38"/>
      <c r="R1303" s="38"/>
      <c r="S1303" s="41">
        <f>SUM(Table1[[#This Row],[Regular Wages2]],Table1[[#This Row],[OvertimeWages4]],Table1[[#This Row],[Holiday Wages6]],Table1[[#This Row],[Incentive Payments8]])</f>
        <v>0</v>
      </c>
      <c r="T1303" s="41">
        <f>SUM(Table1[[#This Row],[Total Pre Min Wage Wages]],Table1[[#This Row],[Total After Min Wage Wages]])</f>
        <v>0</v>
      </c>
      <c r="U1303" s="41">
        <f>IFERROR(IF(OR(Table1[[#This Row],[Regular Hours]]=0,Table1[[#This Row],[Regular Hours]]=""),VLOOKUP(Table1[[#This Row],[Position Title]],startingWages!$A$2:$D$200,2, FALSE),Table1[[#This Row],[Regular Wages]]/Table1[[#This Row],[Regular Hours]]),0)</f>
        <v>0</v>
      </c>
      <c r="V1303" s="41">
        <f>IF(OR(Table1[[#This Row],[OvertimeHours]]="",Table1[[#This Row],[OvertimeHours]]=0),Table1[[#This Row],[Regular Hourly Wage]]*1.5,Table1[[#This Row],[OvertimeWages]]/Table1[[#This Row],[OvertimeHours]])</f>
        <v>0</v>
      </c>
      <c r="W1303" s="41">
        <f>IF(OR(Table1[[#This Row],[Holiday Hours]]="",Table1[[#This Row],[Holiday Hours]]=0),Table1[[#This Row],[Regular Hourly Wage]],Table1[[#This Row],[Holiday Wages]]/Table1[[#This Row],[Holiday Hours]])</f>
        <v>0</v>
      </c>
      <c r="X1303" s="41" t="str">
        <f>IF(Table1[[#This Row],[Regular Hourly Wage]]&lt;14.05,"$14.75",IF(Table1[[#This Row],[Regular Hourly Wage]]&lt;30,"5%","None"))</f>
        <v>$14.75</v>
      </c>
      <c r="Y1303" s="41">
        <f>IF(Table1[[#This Row],[Wage Category]]="5%",Table1[[#This Row],[Regular Hourly Wage]]*1.05,IF(Table1[[#This Row],[Wage Category]]="$14.75",14.75,Table1[[#This Row],[Regular Hourly Wage]]))</f>
        <v>14.75</v>
      </c>
      <c r="Z1303" s="41">
        <f>(1+IF(Table1[[#This Row],[Regular Hourly Wage]]=0,0.5,(Table1[[#This Row],[Overtime Hourly Wage]]-Table1[[#This Row],[Regular Hourly Wage]])/Table1[[#This Row],[Regular Hourly Wage]]))*Table1[[#This Row],[Regular Wage Cap]]</f>
        <v>22.125</v>
      </c>
      <c r="AA1303" s="41">
        <f>(1+IF(Table1[[#This Row],[Regular Hourly Wage]]=0,0,(Table1[[#This Row],[Holiday Hourly Wage]]-Table1[[#This Row],[Regular Hourly Wage]])/Table1[[#This Row],[Regular Hourly Wage]]))*Table1[[#This Row],[Regular Wage Cap]]</f>
        <v>14.75</v>
      </c>
      <c r="AB1303" s="41">
        <f>Table1[[#This Row],[Regular Hours3]]*Table1[[#This Row],[Regular Hourly Wage]]</f>
        <v>0</v>
      </c>
      <c r="AC1303" s="41">
        <f>Table1[[#This Row],[OvertimeHours5]]*Table1[[#This Row],[Overtime Hourly Wage]]</f>
        <v>0</v>
      </c>
      <c r="AD1303" s="41">
        <f>Table1[[#This Row],[Holiday Hours7]]*Table1[[#This Row],[Holiday Hourly Wage]]</f>
        <v>0</v>
      </c>
      <c r="AE1303" s="41">
        <f>SUM(Table1[[#This Row],[Regular10]:[Holiday12]])</f>
        <v>0</v>
      </c>
      <c r="AF1303" s="41">
        <f>Table1[[#This Row],[Regular Hours3]]*Table1[[#This Row],[Regular Wage Cap]]</f>
        <v>0</v>
      </c>
      <c r="AG1303" s="41">
        <f>Table1[[#This Row],[OvertimeHours5]]*Table1[[#This Row],[Overtime Wage Cap]]</f>
        <v>0</v>
      </c>
      <c r="AH1303" s="41">
        <f>Table1[[#This Row],[Holiday Hours7]]*Table1[[#This Row],[Holiday Wage Cap]]</f>
        <v>0</v>
      </c>
      <c r="AI1303" s="41">
        <f>SUM(Table1[[#This Row],[Regular]:[Holiday]])</f>
        <v>0</v>
      </c>
      <c r="AJ1303" s="41">
        <f>IF(Table1[[#This Row],[Total]]=0,0,Table1[[#This Row],[Total2]]-Table1[[#This Row],[Total]])</f>
        <v>0</v>
      </c>
      <c r="AK1303" s="41">
        <f>Table1[[#This Row],[Difference]]*Table1[[#This Row],[DDS Funding Percent]]</f>
        <v>0</v>
      </c>
      <c r="AL1303" s="41">
        <f>IF(Table1[[#This Row],[Regular Hourly Wage]]&lt;&gt;0,Table1[[#This Row],[Regular Wage Cap]]-Table1[[#This Row],[Regular Hourly Wage]],0)</f>
        <v>0</v>
      </c>
      <c r="AM1303" s="38"/>
      <c r="AN1303" s="41">
        <f>Table1[[#This Row],[Wage Difference]]*Table1[[#This Row],[Post Wage Increase Time Off Accruals (Hours)]]</f>
        <v>0</v>
      </c>
      <c r="AO1303" s="41">
        <f>Table1[[#This Row],[Min Wage Time Off Accrual Expense]]*Table1[[#This Row],[DDS Funding Percent]]</f>
        <v>0</v>
      </c>
      <c r="AP1303" s="1"/>
      <c r="AQ1303" s="18"/>
    </row>
    <row r="1304" spans="3:43" x14ac:dyDescent="0.25">
      <c r="C1304" s="59"/>
      <c r="D1304" s="57"/>
      <c r="K1304" s="41">
        <f>SUM(Table1[[#This Row],[Regular Wages]],Table1[[#This Row],[OvertimeWages]],Table1[[#This Row],[Holiday Wages]],Table1[[#This Row],[Incentive Payments]])</f>
        <v>0</v>
      </c>
      <c r="L1304" s="38"/>
      <c r="M1304" s="38"/>
      <c r="N1304" s="38"/>
      <c r="O1304" s="38"/>
      <c r="P1304" s="38"/>
      <c r="Q1304" s="38"/>
      <c r="R1304" s="38"/>
      <c r="S1304" s="41">
        <f>SUM(Table1[[#This Row],[Regular Wages2]],Table1[[#This Row],[OvertimeWages4]],Table1[[#This Row],[Holiday Wages6]],Table1[[#This Row],[Incentive Payments8]])</f>
        <v>0</v>
      </c>
      <c r="T1304" s="41">
        <f>SUM(Table1[[#This Row],[Total Pre Min Wage Wages]],Table1[[#This Row],[Total After Min Wage Wages]])</f>
        <v>0</v>
      </c>
      <c r="U1304" s="41">
        <f>IFERROR(IF(OR(Table1[[#This Row],[Regular Hours]]=0,Table1[[#This Row],[Regular Hours]]=""),VLOOKUP(Table1[[#This Row],[Position Title]],startingWages!$A$2:$D$200,2, FALSE),Table1[[#This Row],[Regular Wages]]/Table1[[#This Row],[Regular Hours]]),0)</f>
        <v>0</v>
      </c>
      <c r="V1304" s="41">
        <f>IF(OR(Table1[[#This Row],[OvertimeHours]]="",Table1[[#This Row],[OvertimeHours]]=0),Table1[[#This Row],[Regular Hourly Wage]]*1.5,Table1[[#This Row],[OvertimeWages]]/Table1[[#This Row],[OvertimeHours]])</f>
        <v>0</v>
      </c>
      <c r="W1304" s="41">
        <f>IF(OR(Table1[[#This Row],[Holiday Hours]]="",Table1[[#This Row],[Holiday Hours]]=0),Table1[[#This Row],[Regular Hourly Wage]],Table1[[#This Row],[Holiday Wages]]/Table1[[#This Row],[Holiday Hours]])</f>
        <v>0</v>
      </c>
      <c r="X1304" s="41" t="str">
        <f>IF(Table1[[#This Row],[Regular Hourly Wage]]&lt;14.05,"$14.75",IF(Table1[[#This Row],[Regular Hourly Wage]]&lt;30,"5%","None"))</f>
        <v>$14.75</v>
      </c>
      <c r="Y1304" s="41">
        <f>IF(Table1[[#This Row],[Wage Category]]="5%",Table1[[#This Row],[Regular Hourly Wage]]*1.05,IF(Table1[[#This Row],[Wage Category]]="$14.75",14.75,Table1[[#This Row],[Regular Hourly Wage]]))</f>
        <v>14.75</v>
      </c>
      <c r="Z1304" s="41">
        <f>(1+IF(Table1[[#This Row],[Regular Hourly Wage]]=0,0.5,(Table1[[#This Row],[Overtime Hourly Wage]]-Table1[[#This Row],[Regular Hourly Wage]])/Table1[[#This Row],[Regular Hourly Wage]]))*Table1[[#This Row],[Regular Wage Cap]]</f>
        <v>22.125</v>
      </c>
      <c r="AA1304" s="41">
        <f>(1+IF(Table1[[#This Row],[Regular Hourly Wage]]=0,0,(Table1[[#This Row],[Holiday Hourly Wage]]-Table1[[#This Row],[Regular Hourly Wage]])/Table1[[#This Row],[Regular Hourly Wage]]))*Table1[[#This Row],[Regular Wage Cap]]</f>
        <v>14.75</v>
      </c>
      <c r="AB1304" s="41">
        <f>Table1[[#This Row],[Regular Hours3]]*Table1[[#This Row],[Regular Hourly Wage]]</f>
        <v>0</v>
      </c>
      <c r="AC1304" s="41">
        <f>Table1[[#This Row],[OvertimeHours5]]*Table1[[#This Row],[Overtime Hourly Wage]]</f>
        <v>0</v>
      </c>
      <c r="AD1304" s="41">
        <f>Table1[[#This Row],[Holiday Hours7]]*Table1[[#This Row],[Holiday Hourly Wage]]</f>
        <v>0</v>
      </c>
      <c r="AE1304" s="41">
        <f>SUM(Table1[[#This Row],[Regular10]:[Holiday12]])</f>
        <v>0</v>
      </c>
      <c r="AF1304" s="41">
        <f>Table1[[#This Row],[Regular Hours3]]*Table1[[#This Row],[Regular Wage Cap]]</f>
        <v>0</v>
      </c>
      <c r="AG1304" s="41">
        <f>Table1[[#This Row],[OvertimeHours5]]*Table1[[#This Row],[Overtime Wage Cap]]</f>
        <v>0</v>
      </c>
      <c r="AH1304" s="41">
        <f>Table1[[#This Row],[Holiday Hours7]]*Table1[[#This Row],[Holiday Wage Cap]]</f>
        <v>0</v>
      </c>
      <c r="AI1304" s="41">
        <f>SUM(Table1[[#This Row],[Regular]:[Holiday]])</f>
        <v>0</v>
      </c>
      <c r="AJ1304" s="41">
        <f>IF(Table1[[#This Row],[Total]]=0,0,Table1[[#This Row],[Total2]]-Table1[[#This Row],[Total]])</f>
        <v>0</v>
      </c>
      <c r="AK1304" s="41">
        <f>Table1[[#This Row],[Difference]]*Table1[[#This Row],[DDS Funding Percent]]</f>
        <v>0</v>
      </c>
      <c r="AL1304" s="41">
        <f>IF(Table1[[#This Row],[Regular Hourly Wage]]&lt;&gt;0,Table1[[#This Row],[Regular Wage Cap]]-Table1[[#This Row],[Regular Hourly Wage]],0)</f>
        <v>0</v>
      </c>
      <c r="AM1304" s="38"/>
      <c r="AN1304" s="41">
        <f>Table1[[#This Row],[Wage Difference]]*Table1[[#This Row],[Post Wage Increase Time Off Accruals (Hours)]]</f>
        <v>0</v>
      </c>
      <c r="AO1304" s="41">
        <f>Table1[[#This Row],[Min Wage Time Off Accrual Expense]]*Table1[[#This Row],[DDS Funding Percent]]</f>
        <v>0</v>
      </c>
      <c r="AP1304" s="1"/>
      <c r="AQ1304" s="18"/>
    </row>
    <row r="1305" spans="3:43" x14ac:dyDescent="0.25">
      <c r="C1305" s="59"/>
      <c r="D1305" s="57"/>
      <c r="K1305" s="41">
        <f>SUM(Table1[[#This Row],[Regular Wages]],Table1[[#This Row],[OvertimeWages]],Table1[[#This Row],[Holiday Wages]],Table1[[#This Row],[Incentive Payments]])</f>
        <v>0</v>
      </c>
      <c r="L1305" s="38"/>
      <c r="M1305" s="38"/>
      <c r="N1305" s="38"/>
      <c r="O1305" s="38"/>
      <c r="P1305" s="38"/>
      <c r="Q1305" s="38"/>
      <c r="R1305" s="38"/>
      <c r="S1305" s="41">
        <f>SUM(Table1[[#This Row],[Regular Wages2]],Table1[[#This Row],[OvertimeWages4]],Table1[[#This Row],[Holiday Wages6]],Table1[[#This Row],[Incentive Payments8]])</f>
        <v>0</v>
      </c>
      <c r="T1305" s="41">
        <f>SUM(Table1[[#This Row],[Total Pre Min Wage Wages]],Table1[[#This Row],[Total After Min Wage Wages]])</f>
        <v>0</v>
      </c>
      <c r="U1305" s="41">
        <f>IFERROR(IF(OR(Table1[[#This Row],[Regular Hours]]=0,Table1[[#This Row],[Regular Hours]]=""),VLOOKUP(Table1[[#This Row],[Position Title]],startingWages!$A$2:$D$200,2, FALSE),Table1[[#This Row],[Regular Wages]]/Table1[[#This Row],[Regular Hours]]),0)</f>
        <v>0</v>
      </c>
      <c r="V1305" s="41">
        <f>IF(OR(Table1[[#This Row],[OvertimeHours]]="",Table1[[#This Row],[OvertimeHours]]=0),Table1[[#This Row],[Regular Hourly Wage]]*1.5,Table1[[#This Row],[OvertimeWages]]/Table1[[#This Row],[OvertimeHours]])</f>
        <v>0</v>
      </c>
      <c r="W1305" s="41">
        <f>IF(OR(Table1[[#This Row],[Holiday Hours]]="",Table1[[#This Row],[Holiday Hours]]=0),Table1[[#This Row],[Regular Hourly Wage]],Table1[[#This Row],[Holiday Wages]]/Table1[[#This Row],[Holiday Hours]])</f>
        <v>0</v>
      </c>
      <c r="X1305" s="41" t="str">
        <f>IF(Table1[[#This Row],[Regular Hourly Wage]]&lt;14.05,"$14.75",IF(Table1[[#This Row],[Regular Hourly Wage]]&lt;30,"5%","None"))</f>
        <v>$14.75</v>
      </c>
      <c r="Y1305" s="41">
        <f>IF(Table1[[#This Row],[Wage Category]]="5%",Table1[[#This Row],[Regular Hourly Wage]]*1.05,IF(Table1[[#This Row],[Wage Category]]="$14.75",14.75,Table1[[#This Row],[Regular Hourly Wage]]))</f>
        <v>14.75</v>
      </c>
      <c r="Z1305" s="41">
        <f>(1+IF(Table1[[#This Row],[Regular Hourly Wage]]=0,0.5,(Table1[[#This Row],[Overtime Hourly Wage]]-Table1[[#This Row],[Regular Hourly Wage]])/Table1[[#This Row],[Regular Hourly Wage]]))*Table1[[#This Row],[Regular Wage Cap]]</f>
        <v>22.125</v>
      </c>
      <c r="AA1305" s="41">
        <f>(1+IF(Table1[[#This Row],[Regular Hourly Wage]]=0,0,(Table1[[#This Row],[Holiday Hourly Wage]]-Table1[[#This Row],[Regular Hourly Wage]])/Table1[[#This Row],[Regular Hourly Wage]]))*Table1[[#This Row],[Regular Wage Cap]]</f>
        <v>14.75</v>
      </c>
      <c r="AB1305" s="41">
        <f>Table1[[#This Row],[Regular Hours3]]*Table1[[#This Row],[Regular Hourly Wage]]</f>
        <v>0</v>
      </c>
      <c r="AC1305" s="41">
        <f>Table1[[#This Row],[OvertimeHours5]]*Table1[[#This Row],[Overtime Hourly Wage]]</f>
        <v>0</v>
      </c>
      <c r="AD1305" s="41">
        <f>Table1[[#This Row],[Holiday Hours7]]*Table1[[#This Row],[Holiday Hourly Wage]]</f>
        <v>0</v>
      </c>
      <c r="AE1305" s="41">
        <f>SUM(Table1[[#This Row],[Regular10]:[Holiday12]])</f>
        <v>0</v>
      </c>
      <c r="AF1305" s="41">
        <f>Table1[[#This Row],[Regular Hours3]]*Table1[[#This Row],[Regular Wage Cap]]</f>
        <v>0</v>
      </c>
      <c r="AG1305" s="41">
        <f>Table1[[#This Row],[OvertimeHours5]]*Table1[[#This Row],[Overtime Wage Cap]]</f>
        <v>0</v>
      </c>
      <c r="AH1305" s="41">
        <f>Table1[[#This Row],[Holiday Hours7]]*Table1[[#This Row],[Holiday Wage Cap]]</f>
        <v>0</v>
      </c>
      <c r="AI1305" s="41">
        <f>SUM(Table1[[#This Row],[Regular]:[Holiday]])</f>
        <v>0</v>
      </c>
      <c r="AJ1305" s="41">
        <f>IF(Table1[[#This Row],[Total]]=0,0,Table1[[#This Row],[Total2]]-Table1[[#This Row],[Total]])</f>
        <v>0</v>
      </c>
      <c r="AK1305" s="41">
        <f>Table1[[#This Row],[Difference]]*Table1[[#This Row],[DDS Funding Percent]]</f>
        <v>0</v>
      </c>
      <c r="AL1305" s="41">
        <f>IF(Table1[[#This Row],[Regular Hourly Wage]]&lt;&gt;0,Table1[[#This Row],[Regular Wage Cap]]-Table1[[#This Row],[Regular Hourly Wage]],0)</f>
        <v>0</v>
      </c>
      <c r="AM1305" s="38"/>
      <c r="AN1305" s="41">
        <f>Table1[[#This Row],[Wage Difference]]*Table1[[#This Row],[Post Wage Increase Time Off Accruals (Hours)]]</f>
        <v>0</v>
      </c>
      <c r="AO1305" s="41">
        <f>Table1[[#This Row],[Min Wage Time Off Accrual Expense]]*Table1[[#This Row],[DDS Funding Percent]]</f>
        <v>0</v>
      </c>
      <c r="AP1305" s="1"/>
      <c r="AQ1305" s="18"/>
    </row>
    <row r="1306" spans="3:43" x14ac:dyDescent="0.25">
      <c r="C1306" s="59"/>
      <c r="D1306" s="57"/>
      <c r="K1306" s="41">
        <f>SUM(Table1[[#This Row],[Regular Wages]],Table1[[#This Row],[OvertimeWages]],Table1[[#This Row],[Holiday Wages]],Table1[[#This Row],[Incentive Payments]])</f>
        <v>0</v>
      </c>
      <c r="L1306" s="38"/>
      <c r="M1306" s="38"/>
      <c r="N1306" s="38"/>
      <c r="O1306" s="38"/>
      <c r="P1306" s="38"/>
      <c r="Q1306" s="38"/>
      <c r="R1306" s="38"/>
      <c r="S1306" s="41">
        <f>SUM(Table1[[#This Row],[Regular Wages2]],Table1[[#This Row],[OvertimeWages4]],Table1[[#This Row],[Holiday Wages6]],Table1[[#This Row],[Incentive Payments8]])</f>
        <v>0</v>
      </c>
      <c r="T1306" s="41">
        <f>SUM(Table1[[#This Row],[Total Pre Min Wage Wages]],Table1[[#This Row],[Total After Min Wage Wages]])</f>
        <v>0</v>
      </c>
      <c r="U1306" s="41">
        <f>IFERROR(IF(OR(Table1[[#This Row],[Regular Hours]]=0,Table1[[#This Row],[Regular Hours]]=""),VLOOKUP(Table1[[#This Row],[Position Title]],startingWages!$A$2:$D$200,2, FALSE),Table1[[#This Row],[Regular Wages]]/Table1[[#This Row],[Regular Hours]]),0)</f>
        <v>0</v>
      </c>
      <c r="V1306" s="41">
        <f>IF(OR(Table1[[#This Row],[OvertimeHours]]="",Table1[[#This Row],[OvertimeHours]]=0),Table1[[#This Row],[Regular Hourly Wage]]*1.5,Table1[[#This Row],[OvertimeWages]]/Table1[[#This Row],[OvertimeHours]])</f>
        <v>0</v>
      </c>
      <c r="W1306" s="41">
        <f>IF(OR(Table1[[#This Row],[Holiday Hours]]="",Table1[[#This Row],[Holiday Hours]]=0),Table1[[#This Row],[Regular Hourly Wage]],Table1[[#This Row],[Holiday Wages]]/Table1[[#This Row],[Holiday Hours]])</f>
        <v>0</v>
      </c>
      <c r="X1306" s="41" t="str">
        <f>IF(Table1[[#This Row],[Regular Hourly Wage]]&lt;14.05,"$14.75",IF(Table1[[#This Row],[Regular Hourly Wage]]&lt;30,"5%","None"))</f>
        <v>$14.75</v>
      </c>
      <c r="Y1306" s="41">
        <f>IF(Table1[[#This Row],[Wage Category]]="5%",Table1[[#This Row],[Regular Hourly Wage]]*1.05,IF(Table1[[#This Row],[Wage Category]]="$14.75",14.75,Table1[[#This Row],[Regular Hourly Wage]]))</f>
        <v>14.75</v>
      </c>
      <c r="Z1306" s="41">
        <f>(1+IF(Table1[[#This Row],[Regular Hourly Wage]]=0,0.5,(Table1[[#This Row],[Overtime Hourly Wage]]-Table1[[#This Row],[Regular Hourly Wage]])/Table1[[#This Row],[Regular Hourly Wage]]))*Table1[[#This Row],[Regular Wage Cap]]</f>
        <v>22.125</v>
      </c>
      <c r="AA1306" s="41">
        <f>(1+IF(Table1[[#This Row],[Regular Hourly Wage]]=0,0,(Table1[[#This Row],[Holiday Hourly Wage]]-Table1[[#This Row],[Regular Hourly Wage]])/Table1[[#This Row],[Regular Hourly Wage]]))*Table1[[#This Row],[Regular Wage Cap]]</f>
        <v>14.75</v>
      </c>
      <c r="AB1306" s="41">
        <f>Table1[[#This Row],[Regular Hours3]]*Table1[[#This Row],[Regular Hourly Wage]]</f>
        <v>0</v>
      </c>
      <c r="AC1306" s="41">
        <f>Table1[[#This Row],[OvertimeHours5]]*Table1[[#This Row],[Overtime Hourly Wage]]</f>
        <v>0</v>
      </c>
      <c r="AD1306" s="41">
        <f>Table1[[#This Row],[Holiday Hours7]]*Table1[[#This Row],[Holiday Hourly Wage]]</f>
        <v>0</v>
      </c>
      <c r="AE1306" s="41">
        <f>SUM(Table1[[#This Row],[Regular10]:[Holiday12]])</f>
        <v>0</v>
      </c>
      <c r="AF1306" s="41">
        <f>Table1[[#This Row],[Regular Hours3]]*Table1[[#This Row],[Regular Wage Cap]]</f>
        <v>0</v>
      </c>
      <c r="AG1306" s="41">
        <f>Table1[[#This Row],[OvertimeHours5]]*Table1[[#This Row],[Overtime Wage Cap]]</f>
        <v>0</v>
      </c>
      <c r="AH1306" s="41">
        <f>Table1[[#This Row],[Holiday Hours7]]*Table1[[#This Row],[Holiday Wage Cap]]</f>
        <v>0</v>
      </c>
      <c r="AI1306" s="41">
        <f>SUM(Table1[[#This Row],[Regular]:[Holiday]])</f>
        <v>0</v>
      </c>
      <c r="AJ1306" s="41">
        <f>IF(Table1[[#This Row],[Total]]=0,0,Table1[[#This Row],[Total2]]-Table1[[#This Row],[Total]])</f>
        <v>0</v>
      </c>
      <c r="AK1306" s="41">
        <f>Table1[[#This Row],[Difference]]*Table1[[#This Row],[DDS Funding Percent]]</f>
        <v>0</v>
      </c>
      <c r="AL1306" s="41">
        <f>IF(Table1[[#This Row],[Regular Hourly Wage]]&lt;&gt;0,Table1[[#This Row],[Regular Wage Cap]]-Table1[[#This Row],[Regular Hourly Wage]],0)</f>
        <v>0</v>
      </c>
      <c r="AM1306" s="38"/>
      <c r="AN1306" s="41">
        <f>Table1[[#This Row],[Wage Difference]]*Table1[[#This Row],[Post Wage Increase Time Off Accruals (Hours)]]</f>
        <v>0</v>
      </c>
      <c r="AO1306" s="41">
        <f>Table1[[#This Row],[Min Wage Time Off Accrual Expense]]*Table1[[#This Row],[DDS Funding Percent]]</f>
        <v>0</v>
      </c>
      <c r="AP1306" s="1"/>
      <c r="AQ1306" s="18"/>
    </row>
    <row r="1307" spans="3:43" x14ac:dyDescent="0.25">
      <c r="C1307" s="59"/>
      <c r="D1307" s="57"/>
      <c r="K1307" s="41">
        <f>SUM(Table1[[#This Row],[Regular Wages]],Table1[[#This Row],[OvertimeWages]],Table1[[#This Row],[Holiday Wages]],Table1[[#This Row],[Incentive Payments]])</f>
        <v>0</v>
      </c>
      <c r="L1307" s="38"/>
      <c r="M1307" s="38"/>
      <c r="N1307" s="38"/>
      <c r="O1307" s="38"/>
      <c r="P1307" s="38"/>
      <c r="Q1307" s="38"/>
      <c r="R1307" s="38"/>
      <c r="S1307" s="41">
        <f>SUM(Table1[[#This Row],[Regular Wages2]],Table1[[#This Row],[OvertimeWages4]],Table1[[#This Row],[Holiday Wages6]],Table1[[#This Row],[Incentive Payments8]])</f>
        <v>0</v>
      </c>
      <c r="T1307" s="41">
        <f>SUM(Table1[[#This Row],[Total Pre Min Wage Wages]],Table1[[#This Row],[Total After Min Wage Wages]])</f>
        <v>0</v>
      </c>
      <c r="U1307" s="41">
        <f>IFERROR(IF(OR(Table1[[#This Row],[Regular Hours]]=0,Table1[[#This Row],[Regular Hours]]=""),VLOOKUP(Table1[[#This Row],[Position Title]],startingWages!$A$2:$D$200,2, FALSE),Table1[[#This Row],[Regular Wages]]/Table1[[#This Row],[Regular Hours]]),0)</f>
        <v>0</v>
      </c>
      <c r="V1307" s="41">
        <f>IF(OR(Table1[[#This Row],[OvertimeHours]]="",Table1[[#This Row],[OvertimeHours]]=0),Table1[[#This Row],[Regular Hourly Wage]]*1.5,Table1[[#This Row],[OvertimeWages]]/Table1[[#This Row],[OvertimeHours]])</f>
        <v>0</v>
      </c>
      <c r="W1307" s="41">
        <f>IF(OR(Table1[[#This Row],[Holiday Hours]]="",Table1[[#This Row],[Holiday Hours]]=0),Table1[[#This Row],[Regular Hourly Wage]],Table1[[#This Row],[Holiday Wages]]/Table1[[#This Row],[Holiday Hours]])</f>
        <v>0</v>
      </c>
      <c r="X1307" s="41" t="str">
        <f>IF(Table1[[#This Row],[Regular Hourly Wage]]&lt;14.05,"$14.75",IF(Table1[[#This Row],[Regular Hourly Wage]]&lt;30,"5%","None"))</f>
        <v>$14.75</v>
      </c>
      <c r="Y1307" s="41">
        <f>IF(Table1[[#This Row],[Wage Category]]="5%",Table1[[#This Row],[Regular Hourly Wage]]*1.05,IF(Table1[[#This Row],[Wage Category]]="$14.75",14.75,Table1[[#This Row],[Regular Hourly Wage]]))</f>
        <v>14.75</v>
      </c>
      <c r="Z1307" s="41">
        <f>(1+IF(Table1[[#This Row],[Regular Hourly Wage]]=0,0.5,(Table1[[#This Row],[Overtime Hourly Wage]]-Table1[[#This Row],[Regular Hourly Wage]])/Table1[[#This Row],[Regular Hourly Wage]]))*Table1[[#This Row],[Regular Wage Cap]]</f>
        <v>22.125</v>
      </c>
      <c r="AA1307" s="41">
        <f>(1+IF(Table1[[#This Row],[Regular Hourly Wage]]=0,0,(Table1[[#This Row],[Holiday Hourly Wage]]-Table1[[#This Row],[Regular Hourly Wage]])/Table1[[#This Row],[Regular Hourly Wage]]))*Table1[[#This Row],[Regular Wage Cap]]</f>
        <v>14.75</v>
      </c>
      <c r="AB1307" s="41">
        <f>Table1[[#This Row],[Regular Hours3]]*Table1[[#This Row],[Regular Hourly Wage]]</f>
        <v>0</v>
      </c>
      <c r="AC1307" s="41">
        <f>Table1[[#This Row],[OvertimeHours5]]*Table1[[#This Row],[Overtime Hourly Wage]]</f>
        <v>0</v>
      </c>
      <c r="AD1307" s="41">
        <f>Table1[[#This Row],[Holiday Hours7]]*Table1[[#This Row],[Holiday Hourly Wage]]</f>
        <v>0</v>
      </c>
      <c r="AE1307" s="41">
        <f>SUM(Table1[[#This Row],[Regular10]:[Holiday12]])</f>
        <v>0</v>
      </c>
      <c r="AF1307" s="41">
        <f>Table1[[#This Row],[Regular Hours3]]*Table1[[#This Row],[Regular Wage Cap]]</f>
        <v>0</v>
      </c>
      <c r="AG1307" s="41">
        <f>Table1[[#This Row],[OvertimeHours5]]*Table1[[#This Row],[Overtime Wage Cap]]</f>
        <v>0</v>
      </c>
      <c r="AH1307" s="41">
        <f>Table1[[#This Row],[Holiday Hours7]]*Table1[[#This Row],[Holiday Wage Cap]]</f>
        <v>0</v>
      </c>
      <c r="AI1307" s="41">
        <f>SUM(Table1[[#This Row],[Regular]:[Holiday]])</f>
        <v>0</v>
      </c>
      <c r="AJ1307" s="41">
        <f>IF(Table1[[#This Row],[Total]]=0,0,Table1[[#This Row],[Total2]]-Table1[[#This Row],[Total]])</f>
        <v>0</v>
      </c>
      <c r="AK1307" s="41">
        <f>Table1[[#This Row],[Difference]]*Table1[[#This Row],[DDS Funding Percent]]</f>
        <v>0</v>
      </c>
      <c r="AL1307" s="41">
        <f>IF(Table1[[#This Row],[Regular Hourly Wage]]&lt;&gt;0,Table1[[#This Row],[Regular Wage Cap]]-Table1[[#This Row],[Regular Hourly Wage]],0)</f>
        <v>0</v>
      </c>
      <c r="AM1307" s="38"/>
      <c r="AN1307" s="41">
        <f>Table1[[#This Row],[Wage Difference]]*Table1[[#This Row],[Post Wage Increase Time Off Accruals (Hours)]]</f>
        <v>0</v>
      </c>
      <c r="AO1307" s="41">
        <f>Table1[[#This Row],[Min Wage Time Off Accrual Expense]]*Table1[[#This Row],[DDS Funding Percent]]</f>
        <v>0</v>
      </c>
      <c r="AP1307" s="1"/>
      <c r="AQ1307" s="18"/>
    </row>
    <row r="1308" spans="3:43" x14ac:dyDescent="0.25">
      <c r="C1308" s="59"/>
      <c r="D1308" s="57"/>
      <c r="K1308" s="41">
        <f>SUM(Table1[[#This Row],[Regular Wages]],Table1[[#This Row],[OvertimeWages]],Table1[[#This Row],[Holiday Wages]],Table1[[#This Row],[Incentive Payments]])</f>
        <v>0</v>
      </c>
      <c r="L1308" s="38"/>
      <c r="M1308" s="38"/>
      <c r="N1308" s="38"/>
      <c r="O1308" s="38"/>
      <c r="P1308" s="38"/>
      <c r="Q1308" s="38"/>
      <c r="R1308" s="38"/>
      <c r="S1308" s="41">
        <f>SUM(Table1[[#This Row],[Regular Wages2]],Table1[[#This Row],[OvertimeWages4]],Table1[[#This Row],[Holiday Wages6]],Table1[[#This Row],[Incentive Payments8]])</f>
        <v>0</v>
      </c>
      <c r="T1308" s="41">
        <f>SUM(Table1[[#This Row],[Total Pre Min Wage Wages]],Table1[[#This Row],[Total After Min Wage Wages]])</f>
        <v>0</v>
      </c>
      <c r="U1308" s="41">
        <f>IFERROR(IF(OR(Table1[[#This Row],[Regular Hours]]=0,Table1[[#This Row],[Regular Hours]]=""),VLOOKUP(Table1[[#This Row],[Position Title]],startingWages!$A$2:$D$200,2, FALSE),Table1[[#This Row],[Regular Wages]]/Table1[[#This Row],[Regular Hours]]),0)</f>
        <v>0</v>
      </c>
      <c r="V1308" s="41">
        <f>IF(OR(Table1[[#This Row],[OvertimeHours]]="",Table1[[#This Row],[OvertimeHours]]=0),Table1[[#This Row],[Regular Hourly Wage]]*1.5,Table1[[#This Row],[OvertimeWages]]/Table1[[#This Row],[OvertimeHours]])</f>
        <v>0</v>
      </c>
      <c r="W1308" s="41">
        <f>IF(OR(Table1[[#This Row],[Holiday Hours]]="",Table1[[#This Row],[Holiday Hours]]=0),Table1[[#This Row],[Regular Hourly Wage]],Table1[[#This Row],[Holiday Wages]]/Table1[[#This Row],[Holiday Hours]])</f>
        <v>0</v>
      </c>
      <c r="X1308" s="41" t="str">
        <f>IF(Table1[[#This Row],[Regular Hourly Wage]]&lt;14.05,"$14.75",IF(Table1[[#This Row],[Regular Hourly Wage]]&lt;30,"5%","None"))</f>
        <v>$14.75</v>
      </c>
      <c r="Y1308" s="41">
        <f>IF(Table1[[#This Row],[Wage Category]]="5%",Table1[[#This Row],[Regular Hourly Wage]]*1.05,IF(Table1[[#This Row],[Wage Category]]="$14.75",14.75,Table1[[#This Row],[Regular Hourly Wage]]))</f>
        <v>14.75</v>
      </c>
      <c r="Z1308" s="41">
        <f>(1+IF(Table1[[#This Row],[Regular Hourly Wage]]=0,0.5,(Table1[[#This Row],[Overtime Hourly Wage]]-Table1[[#This Row],[Regular Hourly Wage]])/Table1[[#This Row],[Regular Hourly Wage]]))*Table1[[#This Row],[Regular Wage Cap]]</f>
        <v>22.125</v>
      </c>
      <c r="AA1308" s="41">
        <f>(1+IF(Table1[[#This Row],[Regular Hourly Wage]]=0,0,(Table1[[#This Row],[Holiday Hourly Wage]]-Table1[[#This Row],[Regular Hourly Wage]])/Table1[[#This Row],[Regular Hourly Wage]]))*Table1[[#This Row],[Regular Wage Cap]]</f>
        <v>14.75</v>
      </c>
      <c r="AB1308" s="41">
        <f>Table1[[#This Row],[Regular Hours3]]*Table1[[#This Row],[Regular Hourly Wage]]</f>
        <v>0</v>
      </c>
      <c r="AC1308" s="41">
        <f>Table1[[#This Row],[OvertimeHours5]]*Table1[[#This Row],[Overtime Hourly Wage]]</f>
        <v>0</v>
      </c>
      <c r="AD1308" s="41">
        <f>Table1[[#This Row],[Holiday Hours7]]*Table1[[#This Row],[Holiday Hourly Wage]]</f>
        <v>0</v>
      </c>
      <c r="AE1308" s="41">
        <f>SUM(Table1[[#This Row],[Regular10]:[Holiday12]])</f>
        <v>0</v>
      </c>
      <c r="AF1308" s="41">
        <f>Table1[[#This Row],[Regular Hours3]]*Table1[[#This Row],[Regular Wage Cap]]</f>
        <v>0</v>
      </c>
      <c r="AG1308" s="41">
        <f>Table1[[#This Row],[OvertimeHours5]]*Table1[[#This Row],[Overtime Wage Cap]]</f>
        <v>0</v>
      </c>
      <c r="AH1308" s="41">
        <f>Table1[[#This Row],[Holiday Hours7]]*Table1[[#This Row],[Holiday Wage Cap]]</f>
        <v>0</v>
      </c>
      <c r="AI1308" s="41">
        <f>SUM(Table1[[#This Row],[Regular]:[Holiday]])</f>
        <v>0</v>
      </c>
      <c r="AJ1308" s="41">
        <f>IF(Table1[[#This Row],[Total]]=0,0,Table1[[#This Row],[Total2]]-Table1[[#This Row],[Total]])</f>
        <v>0</v>
      </c>
      <c r="AK1308" s="41">
        <f>Table1[[#This Row],[Difference]]*Table1[[#This Row],[DDS Funding Percent]]</f>
        <v>0</v>
      </c>
      <c r="AL1308" s="41">
        <f>IF(Table1[[#This Row],[Regular Hourly Wage]]&lt;&gt;0,Table1[[#This Row],[Regular Wage Cap]]-Table1[[#This Row],[Regular Hourly Wage]],0)</f>
        <v>0</v>
      </c>
      <c r="AM1308" s="38"/>
      <c r="AN1308" s="41">
        <f>Table1[[#This Row],[Wage Difference]]*Table1[[#This Row],[Post Wage Increase Time Off Accruals (Hours)]]</f>
        <v>0</v>
      </c>
      <c r="AO1308" s="41">
        <f>Table1[[#This Row],[Min Wage Time Off Accrual Expense]]*Table1[[#This Row],[DDS Funding Percent]]</f>
        <v>0</v>
      </c>
      <c r="AP1308" s="1"/>
      <c r="AQ1308" s="18"/>
    </row>
    <row r="1309" spans="3:43" x14ac:dyDescent="0.25">
      <c r="C1309" s="59"/>
      <c r="D1309" s="57"/>
      <c r="K1309" s="41">
        <f>SUM(Table1[[#This Row],[Regular Wages]],Table1[[#This Row],[OvertimeWages]],Table1[[#This Row],[Holiday Wages]],Table1[[#This Row],[Incentive Payments]])</f>
        <v>0</v>
      </c>
      <c r="L1309" s="38"/>
      <c r="M1309" s="38"/>
      <c r="N1309" s="38"/>
      <c r="O1309" s="38"/>
      <c r="P1309" s="38"/>
      <c r="Q1309" s="38"/>
      <c r="R1309" s="38"/>
      <c r="S1309" s="41">
        <f>SUM(Table1[[#This Row],[Regular Wages2]],Table1[[#This Row],[OvertimeWages4]],Table1[[#This Row],[Holiday Wages6]],Table1[[#This Row],[Incentive Payments8]])</f>
        <v>0</v>
      </c>
      <c r="T1309" s="41">
        <f>SUM(Table1[[#This Row],[Total Pre Min Wage Wages]],Table1[[#This Row],[Total After Min Wage Wages]])</f>
        <v>0</v>
      </c>
      <c r="U1309" s="41">
        <f>IFERROR(IF(OR(Table1[[#This Row],[Regular Hours]]=0,Table1[[#This Row],[Regular Hours]]=""),VLOOKUP(Table1[[#This Row],[Position Title]],startingWages!$A$2:$D$200,2, FALSE),Table1[[#This Row],[Regular Wages]]/Table1[[#This Row],[Regular Hours]]),0)</f>
        <v>0</v>
      </c>
      <c r="V1309" s="41">
        <f>IF(OR(Table1[[#This Row],[OvertimeHours]]="",Table1[[#This Row],[OvertimeHours]]=0),Table1[[#This Row],[Regular Hourly Wage]]*1.5,Table1[[#This Row],[OvertimeWages]]/Table1[[#This Row],[OvertimeHours]])</f>
        <v>0</v>
      </c>
      <c r="W1309" s="41">
        <f>IF(OR(Table1[[#This Row],[Holiday Hours]]="",Table1[[#This Row],[Holiday Hours]]=0),Table1[[#This Row],[Regular Hourly Wage]],Table1[[#This Row],[Holiday Wages]]/Table1[[#This Row],[Holiday Hours]])</f>
        <v>0</v>
      </c>
      <c r="X1309" s="41" t="str">
        <f>IF(Table1[[#This Row],[Regular Hourly Wage]]&lt;14.05,"$14.75",IF(Table1[[#This Row],[Regular Hourly Wage]]&lt;30,"5%","None"))</f>
        <v>$14.75</v>
      </c>
      <c r="Y1309" s="41">
        <f>IF(Table1[[#This Row],[Wage Category]]="5%",Table1[[#This Row],[Regular Hourly Wage]]*1.05,IF(Table1[[#This Row],[Wage Category]]="$14.75",14.75,Table1[[#This Row],[Regular Hourly Wage]]))</f>
        <v>14.75</v>
      </c>
      <c r="Z1309" s="41">
        <f>(1+IF(Table1[[#This Row],[Regular Hourly Wage]]=0,0.5,(Table1[[#This Row],[Overtime Hourly Wage]]-Table1[[#This Row],[Regular Hourly Wage]])/Table1[[#This Row],[Regular Hourly Wage]]))*Table1[[#This Row],[Regular Wage Cap]]</f>
        <v>22.125</v>
      </c>
      <c r="AA1309" s="41">
        <f>(1+IF(Table1[[#This Row],[Regular Hourly Wage]]=0,0,(Table1[[#This Row],[Holiday Hourly Wage]]-Table1[[#This Row],[Regular Hourly Wage]])/Table1[[#This Row],[Regular Hourly Wage]]))*Table1[[#This Row],[Regular Wage Cap]]</f>
        <v>14.75</v>
      </c>
      <c r="AB1309" s="41">
        <f>Table1[[#This Row],[Regular Hours3]]*Table1[[#This Row],[Regular Hourly Wage]]</f>
        <v>0</v>
      </c>
      <c r="AC1309" s="41">
        <f>Table1[[#This Row],[OvertimeHours5]]*Table1[[#This Row],[Overtime Hourly Wage]]</f>
        <v>0</v>
      </c>
      <c r="AD1309" s="41">
        <f>Table1[[#This Row],[Holiday Hours7]]*Table1[[#This Row],[Holiday Hourly Wage]]</f>
        <v>0</v>
      </c>
      <c r="AE1309" s="41">
        <f>SUM(Table1[[#This Row],[Regular10]:[Holiday12]])</f>
        <v>0</v>
      </c>
      <c r="AF1309" s="41">
        <f>Table1[[#This Row],[Regular Hours3]]*Table1[[#This Row],[Regular Wage Cap]]</f>
        <v>0</v>
      </c>
      <c r="AG1309" s="41">
        <f>Table1[[#This Row],[OvertimeHours5]]*Table1[[#This Row],[Overtime Wage Cap]]</f>
        <v>0</v>
      </c>
      <c r="AH1309" s="41">
        <f>Table1[[#This Row],[Holiday Hours7]]*Table1[[#This Row],[Holiday Wage Cap]]</f>
        <v>0</v>
      </c>
      <c r="AI1309" s="41">
        <f>SUM(Table1[[#This Row],[Regular]:[Holiday]])</f>
        <v>0</v>
      </c>
      <c r="AJ1309" s="41">
        <f>IF(Table1[[#This Row],[Total]]=0,0,Table1[[#This Row],[Total2]]-Table1[[#This Row],[Total]])</f>
        <v>0</v>
      </c>
      <c r="AK1309" s="41">
        <f>Table1[[#This Row],[Difference]]*Table1[[#This Row],[DDS Funding Percent]]</f>
        <v>0</v>
      </c>
      <c r="AL1309" s="41">
        <f>IF(Table1[[#This Row],[Regular Hourly Wage]]&lt;&gt;0,Table1[[#This Row],[Regular Wage Cap]]-Table1[[#This Row],[Regular Hourly Wage]],0)</f>
        <v>0</v>
      </c>
      <c r="AM1309" s="38"/>
      <c r="AN1309" s="41">
        <f>Table1[[#This Row],[Wage Difference]]*Table1[[#This Row],[Post Wage Increase Time Off Accruals (Hours)]]</f>
        <v>0</v>
      </c>
      <c r="AO1309" s="41">
        <f>Table1[[#This Row],[Min Wage Time Off Accrual Expense]]*Table1[[#This Row],[DDS Funding Percent]]</f>
        <v>0</v>
      </c>
      <c r="AP1309" s="1"/>
      <c r="AQ1309" s="18"/>
    </row>
    <row r="1310" spans="3:43" x14ac:dyDescent="0.25">
      <c r="C1310" s="59"/>
      <c r="D1310" s="57"/>
      <c r="K1310" s="41">
        <f>SUM(Table1[[#This Row],[Regular Wages]],Table1[[#This Row],[OvertimeWages]],Table1[[#This Row],[Holiday Wages]],Table1[[#This Row],[Incentive Payments]])</f>
        <v>0</v>
      </c>
      <c r="L1310" s="38"/>
      <c r="M1310" s="38"/>
      <c r="N1310" s="38"/>
      <c r="O1310" s="38"/>
      <c r="P1310" s="38"/>
      <c r="Q1310" s="38"/>
      <c r="R1310" s="38"/>
      <c r="S1310" s="41">
        <f>SUM(Table1[[#This Row],[Regular Wages2]],Table1[[#This Row],[OvertimeWages4]],Table1[[#This Row],[Holiday Wages6]],Table1[[#This Row],[Incentive Payments8]])</f>
        <v>0</v>
      </c>
      <c r="T1310" s="41">
        <f>SUM(Table1[[#This Row],[Total Pre Min Wage Wages]],Table1[[#This Row],[Total After Min Wage Wages]])</f>
        <v>0</v>
      </c>
      <c r="U1310" s="41">
        <f>IFERROR(IF(OR(Table1[[#This Row],[Regular Hours]]=0,Table1[[#This Row],[Regular Hours]]=""),VLOOKUP(Table1[[#This Row],[Position Title]],startingWages!$A$2:$D$200,2, FALSE),Table1[[#This Row],[Regular Wages]]/Table1[[#This Row],[Regular Hours]]),0)</f>
        <v>0</v>
      </c>
      <c r="V1310" s="41">
        <f>IF(OR(Table1[[#This Row],[OvertimeHours]]="",Table1[[#This Row],[OvertimeHours]]=0),Table1[[#This Row],[Regular Hourly Wage]]*1.5,Table1[[#This Row],[OvertimeWages]]/Table1[[#This Row],[OvertimeHours]])</f>
        <v>0</v>
      </c>
      <c r="W1310" s="41">
        <f>IF(OR(Table1[[#This Row],[Holiday Hours]]="",Table1[[#This Row],[Holiday Hours]]=0),Table1[[#This Row],[Regular Hourly Wage]],Table1[[#This Row],[Holiday Wages]]/Table1[[#This Row],[Holiday Hours]])</f>
        <v>0</v>
      </c>
      <c r="X1310" s="41" t="str">
        <f>IF(Table1[[#This Row],[Regular Hourly Wage]]&lt;14.05,"$14.75",IF(Table1[[#This Row],[Regular Hourly Wage]]&lt;30,"5%","None"))</f>
        <v>$14.75</v>
      </c>
      <c r="Y1310" s="41">
        <f>IF(Table1[[#This Row],[Wage Category]]="5%",Table1[[#This Row],[Regular Hourly Wage]]*1.05,IF(Table1[[#This Row],[Wage Category]]="$14.75",14.75,Table1[[#This Row],[Regular Hourly Wage]]))</f>
        <v>14.75</v>
      </c>
      <c r="Z1310" s="41">
        <f>(1+IF(Table1[[#This Row],[Regular Hourly Wage]]=0,0.5,(Table1[[#This Row],[Overtime Hourly Wage]]-Table1[[#This Row],[Regular Hourly Wage]])/Table1[[#This Row],[Regular Hourly Wage]]))*Table1[[#This Row],[Regular Wage Cap]]</f>
        <v>22.125</v>
      </c>
      <c r="AA1310" s="41">
        <f>(1+IF(Table1[[#This Row],[Regular Hourly Wage]]=0,0,(Table1[[#This Row],[Holiday Hourly Wage]]-Table1[[#This Row],[Regular Hourly Wage]])/Table1[[#This Row],[Regular Hourly Wage]]))*Table1[[#This Row],[Regular Wage Cap]]</f>
        <v>14.75</v>
      </c>
      <c r="AB1310" s="41">
        <f>Table1[[#This Row],[Regular Hours3]]*Table1[[#This Row],[Regular Hourly Wage]]</f>
        <v>0</v>
      </c>
      <c r="AC1310" s="41">
        <f>Table1[[#This Row],[OvertimeHours5]]*Table1[[#This Row],[Overtime Hourly Wage]]</f>
        <v>0</v>
      </c>
      <c r="AD1310" s="41">
        <f>Table1[[#This Row],[Holiday Hours7]]*Table1[[#This Row],[Holiday Hourly Wage]]</f>
        <v>0</v>
      </c>
      <c r="AE1310" s="41">
        <f>SUM(Table1[[#This Row],[Regular10]:[Holiday12]])</f>
        <v>0</v>
      </c>
      <c r="AF1310" s="41">
        <f>Table1[[#This Row],[Regular Hours3]]*Table1[[#This Row],[Regular Wage Cap]]</f>
        <v>0</v>
      </c>
      <c r="AG1310" s="41">
        <f>Table1[[#This Row],[OvertimeHours5]]*Table1[[#This Row],[Overtime Wage Cap]]</f>
        <v>0</v>
      </c>
      <c r="AH1310" s="41">
        <f>Table1[[#This Row],[Holiday Hours7]]*Table1[[#This Row],[Holiday Wage Cap]]</f>
        <v>0</v>
      </c>
      <c r="AI1310" s="41">
        <f>SUM(Table1[[#This Row],[Regular]:[Holiday]])</f>
        <v>0</v>
      </c>
      <c r="AJ1310" s="41">
        <f>IF(Table1[[#This Row],[Total]]=0,0,Table1[[#This Row],[Total2]]-Table1[[#This Row],[Total]])</f>
        <v>0</v>
      </c>
      <c r="AK1310" s="41">
        <f>Table1[[#This Row],[Difference]]*Table1[[#This Row],[DDS Funding Percent]]</f>
        <v>0</v>
      </c>
      <c r="AL1310" s="41">
        <f>IF(Table1[[#This Row],[Regular Hourly Wage]]&lt;&gt;0,Table1[[#This Row],[Regular Wage Cap]]-Table1[[#This Row],[Regular Hourly Wage]],0)</f>
        <v>0</v>
      </c>
      <c r="AM1310" s="38"/>
      <c r="AN1310" s="41">
        <f>Table1[[#This Row],[Wage Difference]]*Table1[[#This Row],[Post Wage Increase Time Off Accruals (Hours)]]</f>
        <v>0</v>
      </c>
      <c r="AO1310" s="41">
        <f>Table1[[#This Row],[Min Wage Time Off Accrual Expense]]*Table1[[#This Row],[DDS Funding Percent]]</f>
        <v>0</v>
      </c>
      <c r="AP1310" s="1"/>
      <c r="AQ1310" s="18"/>
    </row>
    <row r="1311" spans="3:43" x14ac:dyDescent="0.25">
      <c r="C1311" s="59"/>
      <c r="D1311" s="57"/>
      <c r="K1311" s="41">
        <f>SUM(Table1[[#This Row],[Regular Wages]],Table1[[#This Row],[OvertimeWages]],Table1[[#This Row],[Holiday Wages]],Table1[[#This Row],[Incentive Payments]])</f>
        <v>0</v>
      </c>
      <c r="L1311" s="38"/>
      <c r="M1311" s="38"/>
      <c r="N1311" s="38"/>
      <c r="O1311" s="38"/>
      <c r="P1311" s="38"/>
      <c r="Q1311" s="38"/>
      <c r="R1311" s="38"/>
      <c r="S1311" s="41">
        <f>SUM(Table1[[#This Row],[Regular Wages2]],Table1[[#This Row],[OvertimeWages4]],Table1[[#This Row],[Holiday Wages6]],Table1[[#This Row],[Incentive Payments8]])</f>
        <v>0</v>
      </c>
      <c r="T1311" s="41">
        <f>SUM(Table1[[#This Row],[Total Pre Min Wage Wages]],Table1[[#This Row],[Total After Min Wage Wages]])</f>
        <v>0</v>
      </c>
      <c r="U1311" s="41">
        <f>IFERROR(IF(OR(Table1[[#This Row],[Regular Hours]]=0,Table1[[#This Row],[Regular Hours]]=""),VLOOKUP(Table1[[#This Row],[Position Title]],startingWages!$A$2:$D$200,2, FALSE),Table1[[#This Row],[Regular Wages]]/Table1[[#This Row],[Regular Hours]]),0)</f>
        <v>0</v>
      </c>
      <c r="V1311" s="41">
        <f>IF(OR(Table1[[#This Row],[OvertimeHours]]="",Table1[[#This Row],[OvertimeHours]]=0),Table1[[#This Row],[Regular Hourly Wage]]*1.5,Table1[[#This Row],[OvertimeWages]]/Table1[[#This Row],[OvertimeHours]])</f>
        <v>0</v>
      </c>
      <c r="W1311" s="41">
        <f>IF(OR(Table1[[#This Row],[Holiday Hours]]="",Table1[[#This Row],[Holiday Hours]]=0),Table1[[#This Row],[Regular Hourly Wage]],Table1[[#This Row],[Holiday Wages]]/Table1[[#This Row],[Holiday Hours]])</f>
        <v>0</v>
      </c>
      <c r="X1311" s="41" t="str">
        <f>IF(Table1[[#This Row],[Regular Hourly Wage]]&lt;14.05,"$14.75",IF(Table1[[#This Row],[Regular Hourly Wage]]&lt;30,"5%","None"))</f>
        <v>$14.75</v>
      </c>
      <c r="Y1311" s="41">
        <f>IF(Table1[[#This Row],[Wage Category]]="5%",Table1[[#This Row],[Regular Hourly Wage]]*1.05,IF(Table1[[#This Row],[Wage Category]]="$14.75",14.75,Table1[[#This Row],[Regular Hourly Wage]]))</f>
        <v>14.75</v>
      </c>
      <c r="Z1311" s="41">
        <f>(1+IF(Table1[[#This Row],[Regular Hourly Wage]]=0,0.5,(Table1[[#This Row],[Overtime Hourly Wage]]-Table1[[#This Row],[Regular Hourly Wage]])/Table1[[#This Row],[Regular Hourly Wage]]))*Table1[[#This Row],[Regular Wage Cap]]</f>
        <v>22.125</v>
      </c>
      <c r="AA1311" s="41">
        <f>(1+IF(Table1[[#This Row],[Regular Hourly Wage]]=0,0,(Table1[[#This Row],[Holiday Hourly Wage]]-Table1[[#This Row],[Regular Hourly Wage]])/Table1[[#This Row],[Regular Hourly Wage]]))*Table1[[#This Row],[Regular Wage Cap]]</f>
        <v>14.75</v>
      </c>
      <c r="AB1311" s="41">
        <f>Table1[[#This Row],[Regular Hours3]]*Table1[[#This Row],[Regular Hourly Wage]]</f>
        <v>0</v>
      </c>
      <c r="AC1311" s="41">
        <f>Table1[[#This Row],[OvertimeHours5]]*Table1[[#This Row],[Overtime Hourly Wage]]</f>
        <v>0</v>
      </c>
      <c r="AD1311" s="41">
        <f>Table1[[#This Row],[Holiday Hours7]]*Table1[[#This Row],[Holiday Hourly Wage]]</f>
        <v>0</v>
      </c>
      <c r="AE1311" s="41">
        <f>SUM(Table1[[#This Row],[Regular10]:[Holiday12]])</f>
        <v>0</v>
      </c>
      <c r="AF1311" s="41">
        <f>Table1[[#This Row],[Regular Hours3]]*Table1[[#This Row],[Regular Wage Cap]]</f>
        <v>0</v>
      </c>
      <c r="AG1311" s="41">
        <f>Table1[[#This Row],[OvertimeHours5]]*Table1[[#This Row],[Overtime Wage Cap]]</f>
        <v>0</v>
      </c>
      <c r="AH1311" s="41">
        <f>Table1[[#This Row],[Holiday Hours7]]*Table1[[#This Row],[Holiday Wage Cap]]</f>
        <v>0</v>
      </c>
      <c r="AI1311" s="41">
        <f>SUM(Table1[[#This Row],[Regular]:[Holiday]])</f>
        <v>0</v>
      </c>
      <c r="AJ1311" s="41">
        <f>IF(Table1[[#This Row],[Total]]=0,0,Table1[[#This Row],[Total2]]-Table1[[#This Row],[Total]])</f>
        <v>0</v>
      </c>
      <c r="AK1311" s="41">
        <f>Table1[[#This Row],[Difference]]*Table1[[#This Row],[DDS Funding Percent]]</f>
        <v>0</v>
      </c>
      <c r="AL1311" s="41">
        <f>IF(Table1[[#This Row],[Regular Hourly Wage]]&lt;&gt;0,Table1[[#This Row],[Regular Wage Cap]]-Table1[[#This Row],[Regular Hourly Wage]],0)</f>
        <v>0</v>
      </c>
      <c r="AM1311" s="38"/>
      <c r="AN1311" s="41">
        <f>Table1[[#This Row],[Wage Difference]]*Table1[[#This Row],[Post Wage Increase Time Off Accruals (Hours)]]</f>
        <v>0</v>
      </c>
      <c r="AO1311" s="41">
        <f>Table1[[#This Row],[Min Wage Time Off Accrual Expense]]*Table1[[#This Row],[DDS Funding Percent]]</f>
        <v>0</v>
      </c>
      <c r="AP1311" s="1"/>
      <c r="AQ1311" s="18"/>
    </row>
    <row r="1312" spans="3:43" x14ac:dyDescent="0.25">
      <c r="C1312" s="59"/>
      <c r="D1312" s="57"/>
      <c r="K1312" s="41">
        <f>SUM(Table1[[#This Row],[Regular Wages]],Table1[[#This Row],[OvertimeWages]],Table1[[#This Row],[Holiday Wages]],Table1[[#This Row],[Incentive Payments]])</f>
        <v>0</v>
      </c>
      <c r="L1312" s="38"/>
      <c r="M1312" s="38"/>
      <c r="N1312" s="38"/>
      <c r="O1312" s="38"/>
      <c r="P1312" s="38"/>
      <c r="Q1312" s="38"/>
      <c r="R1312" s="38"/>
      <c r="S1312" s="41">
        <f>SUM(Table1[[#This Row],[Regular Wages2]],Table1[[#This Row],[OvertimeWages4]],Table1[[#This Row],[Holiday Wages6]],Table1[[#This Row],[Incentive Payments8]])</f>
        <v>0</v>
      </c>
      <c r="T1312" s="41">
        <f>SUM(Table1[[#This Row],[Total Pre Min Wage Wages]],Table1[[#This Row],[Total After Min Wage Wages]])</f>
        <v>0</v>
      </c>
      <c r="U1312" s="41">
        <f>IFERROR(IF(OR(Table1[[#This Row],[Regular Hours]]=0,Table1[[#This Row],[Regular Hours]]=""),VLOOKUP(Table1[[#This Row],[Position Title]],startingWages!$A$2:$D$200,2, FALSE),Table1[[#This Row],[Regular Wages]]/Table1[[#This Row],[Regular Hours]]),0)</f>
        <v>0</v>
      </c>
      <c r="V1312" s="41">
        <f>IF(OR(Table1[[#This Row],[OvertimeHours]]="",Table1[[#This Row],[OvertimeHours]]=0),Table1[[#This Row],[Regular Hourly Wage]]*1.5,Table1[[#This Row],[OvertimeWages]]/Table1[[#This Row],[OvertimeHours]])</f>
        <v>0</v>
      </c>
      <c r="W1312" s="41">
        <f>IF(OR(Table1[[#This Row],[Holiday Hours]]="",Table1[[#This Row],[Holiday Hours]]=0),Table1[[#This Row],[Regular Hourly Wage]],Table1[[#This Row],[Holiday Wages]]/Table1[[#This Row],[Holiday Hours]])</f>
        <v>0</v>
      </c>
      <c r="X1312" s="41" t="str">
        <f>IF(Table1[[#This Row],[Regular Hourly Wage]]&lt;14.05,"$14.75",IF(Table1[[#This Row],[Regular Hourly Wage]]&lt;30,"5%","None"))</f>
        <v>$14.75</v>
      </c>
      <c r="Y1312" s="41">
        <f>IF(Table1[[#This Row],[Wage Category]]="5%",Table1[[#This Row],[Regular Hourly Wage]]*1.05,IF(Table1[[#This Row],[Wage Category]]="$14.75",14.75,Table1[[#This Row],[Regular Hourly Wage]]))</f>
        <v>14.75</v>
      </c>
      <c r="Z1312" s="41">
        <f>(1+IF(Table1[[#This Row],[Regular Hourly Wage]]=0,0.5,(Table1[[#This Row],[Overtime Hourly Wage]]-Table1[[#This Row],[Regular Hourly Wage]])/Table1[[#This Row],[Regular Hourly Wage]]))*Table1[[#This Row],[Regular Wage Cap]]</f>
        <v>22.125</v>
      </c>
      <c r="AA1312" s="41">
        <f>(1+IF(Table1[[#This Row],[Regular Hourly Wage]]=0,0,(Table1[[#This Row],[Holiday Hourly Wage]]-Table1[[#This Row],[Regular Hourly Wage]])/Table1[[#This Row],[Regular Hourly Wage]]))*Table1[[#This Row],[Regular Wage Cap]]</f>
        <v>14.75</v>
      </c>
      <c r="AB1312" s="41">
        <f>Table1[[#This Row],[Regular Hours3]]*Table1[[#This Row],[Regular Hourly Wage]]</f>
        <v>0</v>
      </c>
      <c r="AC1312" s="41">
        <f>Table1[[#This Row],[OvertimeHours5]]*Table1[[#This Row],[Overtime Hourly Wage]]</f>
        <v>0</v>
      </c>
      <c r="AD1312" s="41">
        <f>Table1[[#This Row],[Holiday Hours7]]*Table1[[#This Row],[Holiday Hourly Wage]]</f>
        <v>0</v>
      </c>
      <c r="AE1312" s="41">
        <f>SUM(Table1[[#This Row],[Regular10]:[Holiday12]])</f>
        <v>0</v>
      </c>
      <c r="AF1312" s="41">
        <f>Table1[[#This Row],[Regular Hours3]]*Table1[[#This Row],[Regular Wage Cap]]</f>
        <v>0</v>
      </c>
      <c r="AG1312" s="41">
        <f>Table1[[#This Row],[OvertimeHours5]]*Table1[[#This Row],[Overtime Wage Cap]]</f>
        <v>0</v>
      </c>
      <c r="AH1312" s="41">
        <f>Table1[[#This Row],[Holiday Hours7]]*Table1[[#This Row],[Holiday Wage Cap]]</f>
        <v>0</v>
      </c>
      <c r="AI1312" s="41">
        <f>SUM(Table1[[#This Row],[Regular]:[Holiday]])</f>
        <v>0</v>
      </c>
      <c r="AJ1312" s="41">
        <f>IF(Table1[[#This Row],[Total]]=0,0,Table1[[#This Row],[Total2]]-Table1[[#This Row],[Total]])</f>
        <v>0</v>
      </c>
      <c r="AK1312" s="41">
        <f>Table1[[#This Row],[Difference]]*Table1[[#This Row],[DDS Funding Percent]]</f>
        <v>0</v>
      </c>
      <c r="AL1312" s="41">
        <f>IF(Table1[[#This Row],[Regular Hourly Wage]]&lt;&gt;0,Table1[[#This Row],[Regular Wage Cap]]-Table1[[#This Row],[Regular Hourly Wage]],0)</f>
        <v>0</v>
      </c>
      <c r="AM1312" s="38"/>
      <c r="AN1312" s="41">
        <f>Table1[[#This Row],[Wage Difference]]*Table1[[#This Row],[Post Wage Increase Time Off Accruals (Hours)]]</f>
        <v>0</v>
      </c>
      <c r="AO1312" s="41">
        <f>Table1[[#This Row],[Min Wage Time Off Accrual Expense]]*Table1[[#This Row],[DDS Funding Percent]]</f>
        <v>0</v>
      </c>
      <c r="AP1312" s="1"/>
      <c r="AQ1312" s="18"/>
    </row>
    <row r="1313" spans="3:43" x14ac:dyDescent="0.25">
      <c r="C1313" s="59"/>
      <c r="D1313" s="57"/>
      <c r="K1313" s="41">
        <f>SUM(Table1[[#This Row],[Regular Wages]],Table1[[#This Row],[OvertimeWages]],Table1[[#This Row],[Holiday Wages]],Table1[[#This Row],[Incentive Payments]])</f>
        <v>0</v>
      </c>
      <c r="L1313" s="38"/>
      <c r="M1313" s="38"/>
      <c r="N1313" s="38"/>
      <c r="O1313" s="38"/>
      <c r="P1313" s="38"/>
      <c r="Q1313" s="38"/>
      <c r="R1313" s="38"/>
      <c r="S1313" s="41">
        <f>SUM(Table1[[#This Row],[Regular Wages2]],Table1[[#This Row],[OvertimeWages4]],Table1[[#This Row],[Holiday Wages6]],Table1[[#This Row],[Incentive Payments8]])</f>
        <v>0</v>
      </c>
      <c r="T1313" s="41">
        <f>SUM(Table1[[#This Row],[Total Pre Min Wage Wages]],Table1[[#This Row],[Total After Min Wage Wages]])</f>
        <v>0</v>
      </c>
      <c r="U1313" s="41">
        <f>IFERROR(IF(OR(Table1[[#This Row],[Regular Hours]]=0,Table1[[#This Row],[Regular Hours]]=""),VLOOKUP(Table1[[#This Row],[Position Title]],startingWages!$A$2:$D$200,2, FALSE),Table1[[#This Row],[Regular Wages]]/Table1[[#This Row],[Regular Hours]]),0)</f>
        <v>0</v>
      </c>
      <c r="V1313" s="41">
        <f>IF(OR(Table1[[#This Row],[OvertimeHours]]="",Table1[[#This Row],[OvertimeHours]]=0),Table1[[#This Row],[Regular Hourly Wage]]*1.5,Table1[[#This Row],[OvertimeWages]]/Table1[[#This Row],[OvertimeHours]])</f>
        <v>0</v>
      </c>
      <c r="W1313" s="41">
        <f>IF(OR(Table1[[#This Row],[Holiday Hours]]="",Table1[[#This Row],[Holiday Hours]]=0),Table1[[#This Row],[Regular Hourly Wage]],Table1[[#This Row],[Holiday Wages]]/Table1[[#This Row],[Holiday Hours]])</f>
        <v>0</v>
      </c>
      <c r="X1313" s="41" t="str">
        <f>IF(Table1[[#This Row],[Regular Hourly Wage]]&lt;14.05,"$14.75",IF(Table1[[#This Row],[Regular Hourly Wage]]&lt;30,"5%","None"))</f>
        <v>$14.75</v>
      </c>
      <c r="Y1313" s="41">
        <f>IF(Table1[[#This Row],[Wage Category]]="5%",Table1[[#This Row],[Regular Hourly Wage]]*1.05,IF(Table1[[#This Row],[Wage Category]]="$14.75",14.75,Table1[[#This Row],[Regular Hourly Wage]]))</f>
        <v>14.75</v>
      </c>
      <c r="Z1313" s="41">
        <f>(1+IF(Table1[[#This Row],[Regular Hourly Wage]]=0,0.5,(Table1[[#This Row],[Overtime Hourly Wage]]-Table1[[#This Row],[Regular Hourly Wage]])/Table1[[#This Row],[Regular Hourly Wage]]))*Table1[[#This Row],[Regular Wage Cap]]</f>
        <v>22.125</v>
      </c>
      <c r="AA1313" s="41">
        <f>(1+IF(Table1[[#This Row],[Regular Hourly Wage]]=0,0,(Table1[[#This Row],[Holiday Hourly Wage]]-Table1[[#This Row],[Regular Hourly Wage]])/Table1[[#This Row],[Regular Hourly Wage]]))*Table1[[#This Row],[Regular Wage Cap]]</f>
        <v>14.75</v>
      </c>
      <c r="AB1313" s="41">
        <f>Table1[[#This Row],[Regular Hours3]]*Table1[[#This Row],[Regular Hourly Wage]]</f>
        <v>0</v>
      </c>
      <c r="AC1313" s="41">
        <f>Table1[[#This Row],[OvertimeHours5]]*Table1[[#This Row],[Overtime Hourly Wage]]</f>
        <v>0</v>
      </c>
      <c r="AD1313" s="41">
        <f>Table1[[#This Row],[Holiday Hours7]]*Table1[[#This Row],[Holiday Hourly Wage]]</f>
        <v>0</v>
      </c>
      <c r="AE1313" s="41">
        <f>SUM(Table1[[#This Row],[Regular10]:[Holiday12]])</f>
        <v>0</v>
      </c>
      <c r="AF1313" s="41">
        <f>Table1[[#This Row],[Regular Hours3]]*Table1[[#This Row],[Regular Wage Cap]]</f>
        <v>0</v>
      </c>
      <c r="AG1313" s="41">
        <f>Table1[[#This Row],[OvertimeHours5]]*Table1[[#This Row],[Overtime Wage Cap]]</f>
        <v>0</v>
      </c>
      <c r="AH1313" s="41">
        <f>Table1[[#This Row],[Holiday Hours7]]*Table1[[#This Row],[Holiday Wage Cap]]</f>
        <v>0</v>
      </c>
      <c r="AI1313" s="41">
        <f>SUM(Table1[[#This Row],[Regular]:[Holiday]])</f>
        <v>0</v>
      </c>
      <c r="AJ1313" s="41">
        <f>IF(Table1[[#This Row],[Total]]=0,0,Table1[[#This Row],[Total2]]-Table1[[#This Row],[Total]])</f>
        <v>0</v>
      </c>
      <c r="AK1313" s="41">
        <f>Table1[[#This Row],[Difference]]*Table1[[#This Row],[DDS Funding Percent]]</f>
        <v>0</v>
      </c>
      <c r="AL1313" s="41">
        <f>IF(Table1[[#This Row],[Regular Hourly Wage]]&lt;&gt;0,Table1[[#This Row],[Regular Wage Cap]]-Table1[[#This Row],[Regular Hourly Wage]],0)</f>
        <v>0</v>
      </c>
      <c r="AM1313" s="38"/>
      <c r="AN1313" s="41">
        <f>Table1[[#This Row],[Wage Difference]]*Table1[[#This Row],[Post Wage Increase Time Off Accruals (Hours)]]</f>
        <v>0</v>
      </c>
      <c r="AO1313" s="41">
        <f>Table1[[#This Row],[Min Wage Time Off Accrual Expense]]*Table1[[#This Row],[DDS Funding Percent]]</f>
        <v>0</v>
      </c>
      <c r="AP1313" s="1"/>
      <c r="AQ1313" s="18"/>
    </row>
    <row r="1314" spans="3:43" x14ac:dyDescent="0.25">
      <c r="C1314" s="59"/>
      <c r="D1314" s="57"/>
      <c r="K1314" s="41">
        <f>SUM(Table1[[#This Row],[Regular Wages]],Table1[[#This Row],[OvertimeWages]],Table1[[#This Row],[Holiday Wages]],Table1[[#This Row],[Incentive Payments]])</f>
        <v>0</v>
      </c>
      <c r="L1314" s="38"/>
      <c r="M1314" s="38"/>
      <c r="N1314" s="38"/>
      <c r="O1314" s="38"/>
      <c r="P1314" s="38"/>
      <c r="Q1314" s="38"/>
      <c r="R1314" s="38"/>
      <c r="S1314" s="41">
        <f>SUM(Table1[[#This Row],[Regular Wages2]],Table1[[#This Row],[OvertimeWages4]],Table1[[#This Row],[Holiday Wages6]],Table1[[#This Row],[Incentive Payments8]])</f>
        <v>0</v>
      </c>
      <c r="T1314" s="41">
        <f>SUM(Table1[[#This Row],[Total Pre Min Wage Wages]],Table1[[#This Row],[Total After Min Wage Wages]])</f>
        <v>0</v>
      </c>
      <c r="U1314" s="41">
        <f>IFERROR(IF(OR(Table1[[#This Row],[Regular Hours]]=0,Table1[[#This Row],[Regular Hours]]=""),VLOOKUP(Table1[[#This Row],[Position Title]],startingWages!$A$2:$D$200,2, FALSE),Table1[[#This Row],[Regular Wages]]/Table1[[#This Row],[Regular Hours]]),0)</f>
        <v>0</v>
      </c>
      <c r="V1314" s="41">
        <f>IF(OR(Table1[[#This Row],[OvertimeHours]]="",Table1[[#This Row],[OvertimeHours]]=0),Table1[[#This Row],[Regular Hourly Wage]]*1.5,Table1[[#This Row],[OvertimeWages]]/Table1[[#This Row],[OvertimeHours]])</f>
        <v>0</v>
      </c>
      <c r="W1314" s="41">
        <f>IF(OR(Table1[[#This Row],[Holiday Hours]]="",Table1[[#This Row],[Holiday Hours]]=0),Table1[[#This Row],[Regular Hourly Wage]],Table1[[#This Row],[Holiday Wages]]/Table1[[#This Row],[Holiday Hours]])</f>
        <v>0</v>
      </c>
      <c r="X1314" s="41" t="str">
        <f>IF(Table1[[#This Row],[Regular Hourly Wage]]&lt;14.05,"$14.75",IF(Table1[[#This Row],[Regular Hourly Wage]]&lt;30,"5%","None"))</f>
        <v>$14.75</v>
      </c>
      <c r="Y1314" s="41">
        <f>IF(Table1[[#This Row],[Wage Category]]="5%",Table1[[#This Row],[Regular Hourly Wage]]*1.05,IF(Table1[[#This Row],[Wage Category]]="$14.75",14.75,Table1[[#This Row],[Regular Hourly Wage]]))</f>
        <v>14.75</v>
      </c>
      <c r="Z1314" s="41">
        <f>(1+IF(Table1[[#This Row],[Regular Hourly Wage]]=0,0.5,(Table1[[#This Row],[Overtime Hourly Wage]]-Table1[[#This Row],[Regular Hourly Wage]])/Table1[[#This Row],[Regular Hourly Wage]]))*Table1[[#This Row],[Regular Wage Cap]]</f>
        <v>22.125</v>
      </c>
      <c r="AA1314" s="41">
        <f>(1+IF(Table1[[#This Row],[Regular Hourly Wage]]=0,0,(Table1[[#This Row],[Holiday Hourly Wage]]-Table1[[#This Row],[Regular Hourly Wage]])/Table1[[#This Row],[Regular Hourly Wage]]))*Table1[[#This Row],[Regular Wage Cap]]</f>
        <v>14.75</v>
      </c>
      <c r="AB1314" s="41">
        <f>Table1[[#This Row],[Regular Hours3]]*Table1[[#This Row],[Regular Hourly Wage]]</f>
        <v>0</v>
      </c>
      <c r="AC1314" s="41">
        <f>Table1[[#This Row],[OvertimeHours5]]*Table1[[#This Row],[Overtime Hourly Wage]]</f>
        <v>0</v>
      </c>
      <c r="AD1314" s="41">
        <f>Table1[[#This Row],[Holiday Hours7]]*Table1[[#This Row],[Holiday Hourly Wage]]</f>
        <v>0</v>
      </c>
      <c r="AE1314" s="41">
        <f>SUM(Table1[[#This Row],[Regular10]:[Holiday12]])</f>
        <v>0</v>
      </c>
      <c r="AF1314" s="41">
        <f>Table1[[#This Row],[Regular Hours3]]*Table1[[#This Row],[Regular Wage Cap]]</f>
        <v>0</v>
      </c>
      <c r="AG1314" s="41">
        <f>Table1[[#This Row],[OvertimeHours5]]*Table1[[#This Row],[Overtime Wage Cap]]</f>
        <v>0</v>
      </c>
      <c r="AH1314" s="41">
        <f>Table1[[#This Row],[Holiday Hours7]]*Table1[[#This Row],[Holiday Wage Cap]]</f>
        <v>0</v>
      </c>
      <c r="AI1314" s="41">
        <f>SUM(Table1[[#This Row],[Regular]:[Holiday]])</f>
        <v>0</v>
      </c>
      <c r="AJ1314" s="41">
        <f>IF(Table1[[#This Row],[Total]]=0,0,Table1[[#This Row],[Total2]]-Table1[[#This Row],[Total]])</f>
        <v>0</v>
      </c>
      <c r="AK1314" s="41">
        <f>Table1[[#This Row],[Difference]]*Table1[[#This Row],[DDS Funding Percent]]</f>
        <v>0</v>
      </c>
      <c r="AL1314" s="41">
        <f>IF(Table1[[#This Row],[Regular Hourly Wage]]&lt;&gt;0,Table1[[#This Row],[Regular Wage Cap]]-Table1[[#This Row],[Regular Hourly Wage]],0)</f>
        <v>0</v>
      </c>
      <c r="AM1314" s="38"/>
      <c r="AN1314" s="41">
        <f>Table1[[#This Row],[Wage Difference]]*Table1[[#This Row],[Post Wage Increase Time Off Accruals (Hours)]]</f>
        <v>0</v>
      </c>
      <c r="AO1314" s="41">
        <f>Table1[[#This Row],[Min Wage Time Off Accrual Expense]]*Table1[[#This Row],[DDS Funding Percent]]</f>
        <v>0</v>
      </c>
      <c r="AP1314" s="1"/>
      <c r="AQ1314" s="18"/>
    </row>
    <row r="1315" spans="3:43" x14ac:dyDescent="0.25">
      <c r="C1315" s="59"/>
      <c r="D1315" s="57"/>
      <c r="K1315" s="41">
        <f>SUM(Table1[[#This Row],[Regular Wages]],Table1[[#This Row],[OvertimeWages]],Table1[[#This Row],[Holiday Wages]],Table1[[#This Row],[Incentive Payments]])</f>
        <v>0</v>
      </c>
      <c r="L1315" s="38"/>
      <c r="M1315" s="38"/>
      <c r="N1315" s="38"/>
      <c r="O1315" s="38"/>
      <c r="P1315" s="38"/>
      <c r="Q1315" s="38"/>
      <c r="R1315" s="38"/>
      <c r="S1315" s="41">
        <f>SUM(Table1[[#This Row],[Regular Wages2]],Table1[[#This Row],[OvertimeWages4]],Table1[[#This Row],[Holiday Wages6]],Table1[[#This Row],[Incentive Payments8]])</f>
        <v>0</v>
      </c>
      <c r="T1315" s="41">
        <f>SUM(Table1[[#This Row],[Total Pre Min Wage Wages]],Table1[[#This Row],[Total After Min Wage Wages]])</f>
        <v>0</v>
      </c>
      <c r="U1315" s="41">
        <f>IFERROR(IF(OR(Table1[[#This Row],[Regular Hours]]=0,Table1[[#This Row],[Regular Hours]]=""),VLOOKUP(Table1[[#This Row],[Position Title]],startingWages!$A$2:$D$200,2, FALSE),Table1[[#This Row],[Regular Wages]]/Table1[[#This Row],[Regular Hours]]),0)</f>
        <v>0</v>
      </c>
      <c r="V1315" s="41">
        <f>IF(OR(Table1[[#This Row],[OvertimeHours]]="",Table1[[#This Row],[OvertimeHours]]=0),Table1[[#This Row],[Regular Hourly Wage]]*1.5,Table1[[#This Row],[OvertimeWages]]/Table1[[#This Row],[OvertimeHours]])</f>
        <v>0</v>
      </c>
      <c r="W1315" s="41">
        <f>IF(OR(Table1[[#This Row],[Holiday Hours]]="",Table1[[#This Row],[Holiday Hours]]=0),Table1[[#This Row],[Regular Hourly Wage]],Table1[[#This Row],[Holiday Wages]]/Table1[[#This Row],[Holiday Hours]])</f>
        <v>0</v>
      </c>
      <c r="X1315" s="41" t="str">
        <f>IF(Table1[[#This Row],[Regular Hourly Wage]]&lt;14.05,"$14.75",IF(Table1[[#This Row],[Regular Hourly Wage]]&lt;30,"5%","None"))</f>
        <v>$14.75</v>
      </c>
      <c r="Y1315" s="41">
        <f>IF(Table1[[#This Row],[Wage Category]]="5%",Table1[[#This Row],[Regular Hourly Wage]]*1.05,IF(Table1[[#This Row],[Wage Category]]="$14.75",14.75,Table1[[#This Row],[Regular Hourly Wage]]))</f>
        <v>14.75</v>
      </c>
      <c r="Z1315" s="41">
        <f>(1+IF(Table1[[#This Row],[Regular Hourly Wage]]=0,0.5,(Table1[[#This Row],[Overtime Hourly Wage]]-Table1[[#This Row],[Regular Hourly Wage]])/Table1[[#This Row],[Regular Hourly Wage]]))*Table1[[#This Row],[Regular Wage Cap]]</f>
        <v>22.125</v>
      </c>
      <c r="AA1315" s="41">
        <f>(1+IF(Table1[[#This Row],[Regular Hourly Wage]]=0,0,(Table1[[#This Row],[Holiday Hourly Wage]]-Table1[[#This Row],[Regular Hourly Wage]])/Table1[[#This Row],[Regular Hourly Wage]]))*Table1[[#This Row],[Regular Wage Cap]]</f>
        <v>14.75</v>
      </c>
      <c r="AB1315" s="41">
        <f>Table1[[#This Row],[Regular Hours3]]*Table1[[#This Row],[Regular Hourly Wage]]</f>
        <v>0</v>
      </c>
      <c r="AC1315" s="41">
        <f>Table1[[#This Row],[OvertimeHours5]]*Table1[[#This Row],[Overtime Hourly Wage]]</f>
        <v>0</v>
      </c>
      <c r="AD1315" s="41">
        <f>Table1[[#This Row],[Holiday Hours7]]*Table1[[#This Row],[Holiday Hourly Wage]]</f>
        <v>0</v>
      </c>
      <c r="AE1315" s="41">
        <f>SUM(Table1[[#This Row],[Regular10]:[Holiday12]])</f>
        <v>0</v>
      </c>
      <c r="AF1315" s="41">
        <f>Table1[[#This Row],[Regular Hours3]]*Table1[[#This Row],[Regular Wage Cap]]</f>
        <v>0</v>
      </c>
      <c r="AG1315" s="41">
        <f>Table1[[#This Row],[OvertimeHours5]]*Table1[[#This Row],[Overtime Wage Cap]]</f>
        <v>0</v>
      </c>
      <c r="AH1315" s="41">
        <f>Table1[[#This Row],[Holiday Hours7]]*Table1[[#This Row],[Holiday Wage Cap]]</f>
        <v>0</v>
      </c>
      <c r="AI1315" s="41">
        <f>SUM(Table1[[#This Row],[Regular]:[Holiday]])</f>
        <v>0</v>
      </c>
      <c r="AJ1315" s="41">
        <f>IF(Table1[[#This Row],[Total]]=0,0,Table1[[#This Row],[Total2]]-Table1[[#This Row],[Total]])</f>
        <v>0</v>
      </c>
      <c r="AK1315" s="41">
        <f>Table1[[#This Row],[Difference]]*Table1[[#This Row],[DDS Funding Percent]]</f>
        <v>0</v>
      </c>
      <c r="AL1315" s="41">
        <f>IF(Table1[[#This Row],[Regular Hourly Wage]]&lt;&gt;0,Table1[[#This Row],[Regular Wage Cap]]-Table1[[#This Row],[Regular Hourly Wage]],0)</f>
        <v>0</v>
      </c>
      <c r="AM1315" s="38"/>
      <c r="AN1315" s="41">
        <f>Table1[[#This Row],[Wage Difference]]*Table1[[#This Row],[Post Wage Increase Time Off Accruals (Hours)]]</f>
        <v>0</v>
      </c>
      <c r="AO1315" s="41">
        <f>Table1[[#This Row],[Min Wage Time Off Accrual Expense]]*Table1[[#This Row],[DDS Funding Percent]]</f>
        <v>0</v>
      </c>
      <c r="AP1315" s="1"/>
      <c r="AQ1315" s="18"/>
    </row>
    <row r="1316" spans="3:43" x14ac:dyDescent="0.25">
      <c r="C1316" s="59"/>
      <c r="D1316" s="57"/>
      <c r="K1316" s="41">
        <f>SUM(Table1[[#This Row],[Regular Wages]],Table1[[#This Row],[OvertimeWages]],Table1[[#This Row],[Holiday Wages]],Table1[[#This Row],[Incentive Payments]])</f>
        <v>0</v>
      </c>
      <c r="L1316" s="38"/>
      <c r="M1316" s="38"/>
      <c r="N1316" s="38"/>
      <c r="O1316" s="38"/>
      <c r="P1316" s="38"/>
      <c r="Q1316" s="38"/>
      <c r="R1316" s="38"/>
      <c r="S1316" s="41">
        <f>SUM(Table1[[#This Row],[Regular Wages2]],Table1[[#This Row],[OvertimeWages4]],Table1[[#This Row],[Holiday Wages6]],Table1[[#This Row],[Incentive Payments8]])</f>
        <v>0</v>
      </c>
      <c r="T1316" s="41">
        <f>SUM(Table1[[#This Row],[Total Pre Min Wage Wages]],Table1[[#This Row],[Total After Min Wage Wages]])</f>
        <v>0</v>
      </c>
      <c r="U1316" s="41">
        <f>IFERROR(IF(OR(Table1[[#This Row],[Regular Hours]]=0,Table1[[#This Row],[Regular Hours]]=""),VLOOKUP(Table1[[#This Row],[Position Title]],startingWages!$A$2:$D$200,2, FALSE),Table1[[#This Row],[Regular Wages]]/Table1[[#This Row],[Regular Hours]]),0)</f>
        <v>0</v>
      </c>
      <c r="V1316" s="41">
        <f>IF(OR(Table1[[#This Row],[OvertimeHours]]="",Table1[[#This Row],[OvertimeHours]]=0),Table1[[#This Row],[Regular Hourly Wage]]*1.5,Table1[[#This Row],[OvertimeWages]]/Table1[[#This Row],[OvertimeHours]])</f>
        <v>0</v>
      </c>
      <c r="W1316" s="41">
        <f>IF(OR(Table1[[#This Row],[Holiday Hours]]="",Table1[[#This Row],[Holiday Hours]]=0),Table1[[#This Row],[Regular Hourly Wage]],Table1[[#This Row],[Holiday Wages]]/Table1[[#This Row],[Holiday Hours]])</f>
        <v>0</v>
      </c>
      <c r="X1316" s="41" t="str">
        <f>IF(Table1[[#This Row],[Regular Hourly Wage]]&lt;14.05,"$14.75",IF(Table1[[#This Row],[Regular Hourly Wage]]&lt;30,"5%","None"))</f>
        <v>$14.75</v>
      </c>
      <c r="Y1316" s="41">
        <f>IF(Table1[[#This Row],[Wage Category]]="5%",Table1[[#This Row],[Regular Hourly Wage]]*1.05,IF(Table1[[#This Row],[Wage Category]]="$14.75",14.75,Table1[[#This Row],[Regular Hourly Wage]]))</f>
        <v>14.75</v>
      </c>
      <c r="Z1316" s="41">
        <f>(1+IF(Table1[[#This Row],[Regular Hourly Wage]]=0,0.5,(Table1[[#This Row],[Overtime Hourly Wage]]-Table1[[#This Row],[Regular Hourly Wage]])/Table1[[#This Row],[Regular Hourly Wage]]))*Table1[[#This Row],[Regular Wage Cap]]</f>
        <v>22.125</v>
      </c>
      <c r="AA1316" s="41">
        <f>(1+IF(Table1[[#This Row],[Regular Hourly Wage]]=0,0,(Table1[[#This Row],[Holiday Hourly Wage]]-Table1[[#This Row],[Regular Hourly Wage]])/Table1[[#This Row],[Regular Hourly Wage]]))*Table1[[#This Row],[Regular Wage Cap]]</f>
        <v>14.75</v>
      </c>
      <c r="AB1316" s="41">
        <f>Table1[[#This Row],[Regular Hours3]]*Table1[[#This Row],[Regular Hourly Wage]]</f>
        <v>0</v>
      </c>
      <c r="AC1316" s="41">
        <f>Table1[[#This Row],[OvertimeHours5]]*Table1[[#This Row],[Overtime Hourly Wage]]</f>
        <v>0</v>
      </c>
      <c r="AD1316" s="41">
        <f>Table1[[#This Row],[Holiday Hours7]]*Table1[[#This Row],[Holiday Hourly Wage]]</f>
        <v>0</v>
      </c>
      <c r="AE1316" s="41">
        <f>SUM(Table1[[#This Row],[Regular10]:[Holiday12]])</f>
        <v>0</v>
      </c>
      <c r="AF1316" s="41">
        <f>Table1[[#This Row],[Regular Hours3]]*Table1[[#This Row],[Regular Wage Cap]]</f>
        <v>0</v>
      </c>
      <c r="AG1316" s="41">
        <f>Table1[[#This Row],[OvertimeHours5]]*Table1[[#This Row],[Overtime Wage Cap]]</f>
        <v>0</v>
      </c>
      <c r="AH1316" s="41">
        <f>Table1[[#This Row],[Holiday Hours7]]*Table1[[#This Row],[Holiday Wage Cap]]</f>
        <v>0</v>
      </c>
      <c r="AI1316" s="41">
        <f>SUM(Table1[[#This Row],[Regular]:[Holiday]])</f>
        <v>0</v>
      </c>
      <c r="AJ1316" s="41">
        <f>IF(Table1[[#This Row],[Total]]=0,0,Table1[[#This Row],[Total2]]-Table1[[#This Row],[Total]])</f>
        <v>0</v>
      </c>
      <c r="AK1316" s="41">
        <f>Table1[[#This Row],[Difference]]*Table1[[#This Row],[DDS Funding Percent]]</f>
        <v>0</v>
      </c>
      <c r="AL1316" s="41">
        <f>IF(Table1[[#This Row],[Regular Hourly Wage]]&lt;&gt;0,Table1[[#This Row],[Regular Wage Cap]]-Table1[[#This Row],[Regular Hourly Wage]],0)</f>
        <v>0</v>
      </c>
      <c r="AM1316" s="38"/>
      <c r="AN1316" s="41">
        <f>Table1[[#This Row],[Wage Difference]]*Table1[[#This Row],[Post Wage Increase Time Off Accruals (Hours)]]</f>
        <v>0</v>
      </c>
      <c r="AO1316" s="41">
        <f>Table1[[#This Row],[Min Wage Time Off Accrual Expense]]*Table1[[#This Row],[DDS Funding Percent]]</f>
        <v>0</v>
      </c>
      <c r="AP1316" s="1"/>
      <c r="AQ1316" s="18"/>
    </row>
    <row r="1317" spans="3:43" x14ac:dyDescent="0.25">
      <c r="C1317" s="59"/>
      <c r="D1317" s="57"/>
      <c r="K1317" s="41">
        <f>SUM(Table1[[#This Row],[Regular Wages]],Table1[[#This Row],[OvertimeWages]],Table1[[#This Row],[Holiday Wages]],Table1[[#This Row],[Incentive Payments]])</f>
        <v>0</v>
      </c>
      <c r="L1317" s="38"/>
      <c r="M1317" s="38"/>
      <c r="N1317" s="38"/>
      <c r="O1317" s="38"/>
      <c r="P1317" s="38"/>
      <c r="Q1317" s="38"/>
      <c r="R1317" s="38"/>
      <c r="S1317" s="41">
        <f>SUM(Table1[[#This Row],[Regular Wages2]],Table1[[#This Row],[OvertimeWages4]],Table1[[#This Row],[Holiday Wages6]],Table1[[#This Row],[Incentive Payments8]])</f>
        <v>0</v>
      </c>
      <c r="T1317" s="41">
        <f>SUM(Table1[[#This Row],[Total Pre Min Wage Wages]],Table1[[#This Row],[Total After Min Wage Wages]])</f>
        <v>0</v>
      </c>
      <c r="U1317" s="41">
        <f>IFERROR(IF(OR(Table1[[#This Row],[Regular Hours]]=0,Table1[[#This Row],[Regular Hours]]=""),VLOOKUP(Table1[[#This Row],[Position Title]],startingWages!$A$2:$D$200,2, FALSE),Table1[[#This Row],[Regular Wages]]/Table1[[#This Row],[Regular Hours]]),0)</f>
        <v>0</v>
      </c>
      <c r="V1317" s="41">
        <f>IF(OR(Table1[[#This Row],[OvertimeHours]]="",Table1[[#This Row],[OvertimeHours]]=0),Table1[[#This Row],[Regular Hourly Wage]]*1.5,Table1[[#This Row],[OvertimeWages]]/Table1[[#This Row],[OvertimeHours]])</f>
        <v>0</v>
      </c>
      <c r="W1317" s="41">
        <f>IF(OR(Table1[[#This Row],[Holiday Hours]]="",Table1[[#This Row],[Holiday Hours]]=0),Table1[[#This Row],[Regular Hourly Wage]],Table1[[#This Row],[Holiday Wages]]/Table1[[#This Row],[Holiday Hours]])</f>
        <v>0</v>
      </c>
      <c r="X1317" s="41" t="str">
        <f>IF(Table1[[#This Row],[Regular Hourly Wage]]&lt;14.05,"$14.75",IF(Table1[[#This Row],[Regular Hourly Wage]]&lt;30,"5%","None"))</f>
        <v>$14.75</v>
      </c>
      <c r="Y1317" s="41">
        <f>IF(Table1[[#This Row],[Wage Category]]="5%",Table1[[#This Row],[Regular Hourly Wage]]*1.05,IF(Table1[[#This Row],[Wage Category]]="$14.75",14.75,Table1[[#This Row],[Regular Hourly Wage]]))</f>
        <v>14.75</v>
      </c>
      <c r="Z1317" s="41">
        <f>(1+IF(Table1[[#This Row],[Regular Hourly Wage]]=0,0.5,(Table1[[#This Row],[Overtime Hourly Wage]]-Table1[[#This Row],[Regular Hourly Wage]])/Table1[[#This Row],[Regular Hourly Wage]]))*Table1[[#This Row],[Regular Wage Cap]]</f>
        <v>22.125</v>
      </c>
      <c r="AA1317" s="41">
        <f>(1+IF(Table1[[#This Row],[Regular Hourly Wage]]=0,0,(Table1[[#This Row],[Holiday Hourly Wage]]-Table1[[#This Row],[Regular Hourly Wage]])/Table1[[#This Row],[Regular Hourly Wage]]))*Table1[[#This Row],[Regular Wage Cap]]</f>
        <v>14.75</v>
      </c>
      <c r="AB1317" s="41">
        <f>Table1[[#This Row],[Regular Hours3]]*Table1[[#This Row],[Regular Hourly Wage]]</f>
        <v>0</v>
      </c>
      <c r="AC1317" s="41">
        <f>Table1[[#This Row],[OvertimeHours5]]*Table1[[#This Row],[Overtime Hourly Wage]]</f>
        <v>0</v>
      </c>
      <c r="AD1317" s="41">
        <f>Table1[[#This Row],[Holiday Hours7]]*Table1[[#This Row],[Holiday Hourly Wage]]</f>
        <v>0</v>
      </c>
      <c r="AE1317" s="41">
        <f>SUM(Table1[[#This Row],[Regular10]:[Holiday12]])</f>
        <v>0</v>
      </c>
      <c r="AF1317" s="41">
        <f>Table1[[#This Row],[Regular Hours3]]*Table1[[#This Row],[Regular Wage Cap]]</f>
        <v>0</v>
      </c>
      <c r="AG1317" s="41">
        <f>Table1[[#This Row],[OvertimeHours5]]*Table1[[#This Row],[Overtime Wage Cap]]</f>
        <v>0</v>
      </c>
      <c r="AH1317" s="41">
        <f>Table1[[#This Row],[Holiday Hours7]]*Table1[[#This Row],[Holiday Wage Cap]]</f>
        <v>0</v>
      </c>
      <c r="AI1317" s="41">
        <f>SUM(Table1[[#This Row],[Regular]:[Holiday]])</f>
        <v>0</v>
      </c>
      <c r="AJ1317" s="41">
        <f>IF(Table1[[#This Row],[Total]]=0,0,Table1[[#This Row],[Total2]]-Table1[[#This Row],[Total]])</f>
        <v>0</v>
      </c>
      <c r="AK1317" s="41">
        <f>Table1[[#This Row],[Difference]]*Table1[[#This Row],[DDS Funding Percent]]</f>
        <v>0</v>
      </c>
      <c r="AL1317" s="41">
        <f>IF(Table1[[#This Row],[Regular Hourly Wage]]&lt;&gt;0,Table1[[#This Row],[Regular Wage Cap]]-Table1[[#This Row],[Regular Hourly Wage]],0)</f>
        <v>0</v>
      </c>
      <c r="AM1317" s="38"/>
      <c r="AN1317" s="41">
        <f>Table1[[#This Row],[Wage Difference]]*Table1[[#This Row],[Post Wage Increase Time Off Accruals (Hours)]]</f>
        <v>0</v>
      </c>
      <c r="AO1317" s="41">
        <f>Table1[[#This Row],[Min Wage Time Off Accrual Expense]]*Table1[[#This Row],[DDS Funding Percent]]</f>
        <v>0</v>
      </c>
      <c r="AP1317" s="1"/>
      <c r="AQ1317" s="18"/>
    </row>
    <row r="1318" spans="3:43" x14ac:dyDescent="0.25">
      <c r="C1318" s="59"/>
      <c r="D1318" s="57"/>
      <c r="K1318" s="41">
        <f>SUM(Table1[[#This Row],[Regular Wages]],Table1[[#This Row],[OvertimeWages]],Table1[[#This Row],[Holiday Wages]],Table1[[#This Row],[Incentive Payments]])</f>
        <v>0</v>
      </c>
      <c r="L1318" s="38"/>
      <c r="M1318" s="38"/>
      <c r="N1318" s="38"/>
      <c r="O1318" s="38"/>
      <c r="P1318" s="38"/>
      <c r="Q1318" s="38"/>
      <c r="R1318" s="38"/>
      <c r="S1318" s="41">
        <f>SUM(Table1[[#This Row],[Regular Wages2]],Table1[[#This Row],[OvertimeWages4]],Table1[[#This Row],[Holiday Wages6]],Table1[[#This Row],[Incentive Payments8]])</f>
        <v>0</v>
      </c>
      <c r="T1318" s="41">
        <f>SUM(Table1[[#This Row],[Total Pre Min Wage Wages]],Table1[[#This Row],[Total After Min Wage Wages]])</f>
        <v>0</v>
      </c>
      <c r="U1318" s="41">
        <f>IFERROR(IF(OR(Table1[[#This Row],[Regular Hours]]=0,Table1[[#This Row],[Regular Hours]]=""),VLOOKUP(Table1[[#This Row],[Position Title]],startingWages!$A$2:$D$200,2, FALSE),Table1[[#This Row],[Regular Wages]]/Table1[[#This Row],[Regular Hours]]),0)</f>
        <v>0</v>
      </c>
      <c r="V1318" s="41">
        <f>IF(OR(Table1[[#This Row],[OvertimeHours]]="",Table1[[#This Row],[OvertimeHours]]=0),Table1[[#This Row],[Regular Hourly Wage]]*1.5,Table1[[#This Row],[OvertimeWages]]/Table1[[#This Row],[OvertimeHours]])</f>
        <v>0</v>
      </c>
      <c r="W1318" s="41">
        <f>IF(OR(Table1[[#This Row],[Holiday Hours]]="",Table1[[#This Row],[Holiday Hours]]=0),Table1[[#This Row],[Regular Hourly Wage]],Table1[[#This Row],[Holiday Wages]]/Table1[[#This Row],[Holiday Hours]])</f>
        <v>0</v>
      </c>
      <c r="X1318" s="41" t="str">
        <f>IF(Table1[[#This Row],[Regular Hourly Wage]]&lt;14.05,"$14.75",IF(Table1[[#This Row],[Regular Hourly Wage]]&lt;30,"5%","None"))</f>
        <v>$14.75</v>
      </c>
      <c r="Y1318" s="41">
        <f>IF(Table1[[#This Row],[Wage Category]]="5%",Table1[[#This Row],[Regular Hourly Wage]]*1.05,IF(Table1[[#This Row],[Wage Category]]="$14.75",14.75,Table1[[#This Row],[Regular Hourly Wage]]))</f>
        <v>14.75</v>
      </c>
      <c r="Z1318" s="41">
        <f>(1+IF(Table1[[#This Row],[Regular Hourly Wage]]=0,0.5,(Table1[[#This Row],[Overtime Hourly Wage]]-Table1[[#This Row],[Regular Hourly Wage]])/Table1[[#This Row],[Regular Hourly Wage]]))*Table1[[#This Row],[Regular Wage Cap]]</f>
        <v>22.125</v>
      </c>
      <c r="AA1318" s="41">
        <f>(1+IF(Table1[[#This Row],[Regular Hourly Wage]]=0,0,(Table1[[#This Row],[Holiday Hourly Wage]]-Table1[[#This Row],[Regular Hourly Wage]])/Table1[[#This Row],[Regular Hourly Wage]]))*Table1[[#This Row],[Regular Wage Cap]]</f>
        <v>14.75</v>
      </c>
      <c r="AB1318" s="41">
        <f>Table1[[#This Row],[Regular Hours3]]*Table1[[#This Row],[Regular Hourly Wage]]</f>
        <v>0</v>
      </c>
      <c r="AC1318" s="41">
        <f>Table1[[#This Row],[OvertimeHours5]]*Table1[[#This Row],[Overtime Hourly Wage]]</f>
        <v>0</v>
      </c>
      <c r="AD1318" s="41">
        <f>Table1[[#This Row],[Holiday Hours7]]*Table1[[#This Row],[Holiday Hourly Wage]]</f>
        <v>0</v>
      </c>
      <c r="AE1318" s="41">
        <f>SUM(Table1[[#This Row],[Regular10]:[Holiday12]])</f>
        <v>0</v>
      </c>
      <c r="AF1318" s="41">
        <f>Table1[[#This Row],[Regular Hours3]]*Table1[[#This Row],[Regular Wage Cap]]</f>
        <v>0</v>
      </c>
      <c r="AG1318" s="41">
        <f>Table1[[#This Row],[OvertimeHours5]]*Table1[[#This Row],[Overtime Wage Cap]]</f>
        <v>0</v>
      </c>
      <c r="AH1318" s="41">
        <f>Table1[[#This Row],[Holiday Hours7]]*Table1[[#This Row],[Holiday Wage Cap]]</f>
        <v>0</v>
      </c>
      <c r="AI1318" s="41">
        <f>SUM(Table1[[#This Row],[Regular]:[Holiday]])</f>
        <v>0</v>
      </c>
      <c r="AJ1318" s="41">
        <f>IF(Table1[[#This Row],[Total]]=0,0,Table1[[#This Row],[Total2]]-Table1[[#This Row],[Total]])</f>
        <v>0</v>
      </c>
      <c r="AK1318" s="41">
        <f>Table1[[#This Row],[Difference]]*Table1[[#This Row],[DDS Funding Percent]]</f>
        <v>0</v>
      </c>
      <c r="AL1318" s="41">
        <f>IF(Table1[[#This Row],[Regular Hourly Wage]]&lt;&gt;0,Table1[[#This Row],[Regular Wage Cap]]-Table1[[#This Row],[Regular Hourly Wage]],0)</f>
        <v>0</v>
      </c>
      <c r="AM1318" s="38"/>
      <c r="AN1318" s="41">
        <f>Table1[[#This Row],[Wage Difference]]*Table1[[#This Row],[Post Wage Increase Time Off Accruals (Hours)]]</f>
        <v>0</v>
      </c>
      <c r="AO1318" s="41">
        <f>Table1[[#This Row],[Min Wage Time Off Accrual Expense]]*Table1[[#This Row],[DDS Funding Percent]]</f>
        <v>0</v>
      </c>
      <c r="AP1318" s="1"/>
      <c r="AQ1318" s="18"/>
    </row>
    <row r="1319" spans="3:43" x14ac:dyDescent="0.25">
      <c r="C1319" s="59"/>
      <c r="D1319" s="57"/>
      <c r="K1319" s="41">
        <f>SUM(Table1[[#This Row],[Regular Wages]],Table1[[#This Row],[OvertimeWages]],Table1[[#This Row],[Holiday Wages]],Table1[[#This Row],[Incentive Payments]])</f>
        <v>0</v>
      </c>
      <c r="L1319" s="38"/>
      <c r="M1319" s="38"/>
      <c r="N1319" s="38"/>
      <c r="O1319" s="38"/>
      <c r="P1319" s="38"/>
      <c r="Q1319" s="38"/>
      <c r="R1319" s="38"/>
      <c r="S1319" s="41">
        <f>SUM(Table1[[#This Row],[Regular Wages2]],Table1[[#This Row],[OvertimeWages4]],Table1[[#This Row],[Holiday Wages6]],Table1[[#This Row],[Incentive Payments8]])</f>
        <v>0</v>
      </c>
      <c r="T1319" s="41">
        <f>SUM(Table1[[#This Row],[Total Pre Min Wage Wages]],Table1[[#This Row],[Total After Min Wage Wages]])</f>
        <v>0</v>
      </c>
      <c r="U1319" s="41">
        <f>IFERROR(IF(OR(Table1[[#This Row],[Regular Hours]]=0,Table1[[#This Row],[Regular Hours]]=""),VLOOKUP(Table1[[#This Row],[Position Title]],startingWages!$A$2:$D$200,2, FALSE),Table1[[#This Row],[Regular Wages]]/Table1[[#This Row],[Regular Hours]]),0)</f>
        <v>0</v>
      </c>
      <c r="V1319" s="41">
        <f>IF(OR(Table1[[#This Row],[OvertimeHours]]="",Table1[[#This Row],[OvertimeHours]]=0),Table1[[#This Row],[Regular Hourly Wage]]*1.5,Table1[[#This Row],[OvertimeWages]]/Table1[[#This Row],[OvertimeHours]])</f>
        <v>0</v>
      </c>
      <c r="W1319" s="41">
        <f>IF(OR(Table1[[#This Row],[Holiday Hours]]="",Table1[[#This Row],[Holiday Hours]]=0),Table1[[#This Row],[Regular Hourly Wage]],Table1[[#This Row],[Holiday Wages]]/Table1[[#This Row],[Holiday Hours]])</f>
        <v>0</v>
      </c>
      <c r="X1319" s="41" t="str">
        <f>IF(Table1[[#This Row],[Regular Hourly Wage]]&lt;14.05,"$14.75",IF(Table1[[#This Row],[Regular Hourly Wage]]&lt;30,"5%","None"))</f>
        <v>$14.75</v>
      </c>
      <c r="Y1319" s="41">
        <f>IF(Table1[[#This Row],[Wage Category]]="5%",Table1[[#This Row],[Regular Hourly Wage]]*1.05,IF(Table1[[#This Row],[Wage Category]]="$14.75",14.75,Table1[[#This Row],[Regular Hourly Wage]]))</f>
        <v>14.75</v>
      </c>
      <c r="Z1319" s="41">
        <f>(1+IF(Table1[[#This Row],[Regular Hourly Wage]]=0,0.5,(Table1[[#This Row],[Overtime Hourly Wage]]-Table1[[#This Row],[Regular Hourly Wage]])/Table1[[#This Row],[Regular Hourly Wage]]))*Table1[[#This Row],[Regular Wage Cap]]</f>
        <v>22.125</v>
      </c>
      <c r="AA1319" s="41">
        <f>(1+IF(Table1[[#This Row],[Regular Hourly Wage]]=0,0,(Table1[[#This Row],[Holiday Hourly Wage]]-Table1[[#This Row],[Regular Hourly Wage]])/Table1[[#This Row],[Regular Hourly Wage]]))*Table1[[#This Row],[Regular Wage Cap]]</f>
        <v>14.75</v>
      </c>
      <c r="AB1319" s="41">
        <f>Table1[[#This Row],[Regular Hours3]]*Table1[[#This Row],[Regular Hourly Wage]]</f>
        <v>0</v>
      </c>
      <c r="AC1319" s="41">
        <f>Table1[[#This Row],[OvertimeHours5]]*Table1[[#This Row],[Overtime Hourly Wage]]</f>
        <v>0</v>
      </c>
      <c r="AD1319" s="41">
        <f>Table1[[#This Row],[Holiday Hours7]]*Table1[[#This Row],[Holiday Hourly Wage]]</f>
        <v>0</v>
      </c>
      <c r="AE1319" s="41">
        <f>SUM(Table1[[#This Row],[Regular10]:[Holiday12]])</f>
        <v>0</v>
      </c>
      <c r="AF1319" s="41">
        <f>Table1[[#This Row],[Regular Hours3]]*Table1[[#This Row],[Regular Wage Cap]]</f>
        <v>0</v>
      </c>
      <c r="AG1319" s="41">
        <f>Table1[[#This Row],[OvertimeHours5]]*Table1[[#This Row],[Overtime Wage Cap]]</f>
        <v>0</v>
      </c>
      <c r="AH1319" s="41">
        <f>Table1[[#This Row],[Holiday Hours7]]*Table1[[#This Row],[Holiday Wage Cap]]</f>
        <v>0</v>
      </c>
      <c r="AI1319" s="41">
        <f>SUM(Table1[[#This Row],[Regular]:[Holiday]])</f>
        <v>0</v>
      </c>
      <c r="AJ1319" s="41">
        <f>IF(Table1[[#This Row],[Total]]=0,0,Table1[[#This Row],[Total2]]-Table1[[#This Row],[Total]])</f>
        <v>0</v>
      </c>
      <c r="AK1319" s="41">
        <f>Table1[[#This Row],[Difference]]*Table1[[#This Row],[DDS Funding Percent]]</f>
        <v>0</v>
      </c>
      <c r="AL1319" s="41">
        <f>IF(Table1[[#This Row],[Regular Hourly Wage]]&lt;&gt;0,Table1[[#This Row],[Regular Wage Cap]]-Table1[[#This Row],[Regular Hourly Wage]],0)</f>
        <v>0</v>
      </c>
      <c r="AM1319" s="38"/>
      <c r="AN1319" s="41">
        <f>Table1[[#This Row],[Wage Difference]]*Table1[[#This Row],[Post Wage Increase Time Off Accruals (Hours)]]</f>
        <v>0</v>
      </c>
      <c r="AO1319" s="41">
        <f>Table1[[#This Row],[Min Wage Time Off Accrual Expense]]*Table1[[#This Row],[DDS Funding Percent]]</f>
        <v>0</v>
      </c>
      <c r="AP1319" s="1"/>
      <c r="AQ1319" s="18"/>
    </row>
    <row r="1320" spans="3:43" x14ac:dyDescent="0.25">
      <c r="C1320" s="59"/>
      <c r="D1320" s="57"/>
      <c r="K1320" s="41">
        <f>SUM(Table1[[#This Row],[Regular Wages]],Table1[[#This Row],[OvertimeWages]],Table1[[#This Row],[Holiday Wages]],Table1[[#This Row],[Incentive Payments]])</f>
        <v>0</v>
      </c>
      <c r="L1320" s="38"/>
      <c r="M1320" s="38"/>
      <c r="N1320" s="38"/>
      <c r="O1320" s="38"/>
      <c r="P1320" s="38"/>
      <c r="Q1320" s="38"/>
      <c r="R1320" s="38"/>
      <c r="S1320" s="41">
        <f>SUM(Table1[[#This Row],[Regular Wages2]],Table1[[#This Row],[OvertimeWages4]],Table1[[#This Row],[Holiday Wages6]],Table1[[#This Row],[Incentive Payments8]])</f>
        <v>0</v>
      </c>
      <c r="T1320" s="41">
        <f>SUM(Table1[[#This Row],[Total Pre Min Wage Wages]],Table1[[#This Row],[Total After Min Wage Wages]])</f>
        <v>0</v>
      </c>
      <c r="U1320" s="41">
        <f>IFERROR(IF(OR(Table1[[#This Row],[Regular Hours]]=0,Table1[[#This Row],[Regular Hours]]=""),VLOOKUP(Table1[[#This Row],[Position Title]],startingWages!$A$2:$D$200,2, FALSE),Table1[[#This Row],[Regular Wages]]/Table1[[#This Row],[Regular Hours]]),0)</f>
        <v>0</v>
      </c>
      <c r="V1320" s="41">
        <f>IF(OR(Table1[[#This Row],[OvertimeHours]]="",Table1[[#This Row],[OvertimeHours]]=0),Table1[[#This Row],[Regular Hourly Wage]]*1.5,Table1[[#This Row],[OvertimeWages]]/Table1[[#This Row],[OvertimeHours]])</f>
        <v>0</v>
      </c>
      <c r="W1320" s="41">
        <f>IF(OR(Table1[[#This Row],[Holiday Hours]]="",Table1[[#This Row],[Holiday Hours]]=0),Table1[[#This Row],[Regular Hourly Wage]],Table1[[#This Row],[Holiday Wages]]/Table1[[#This Row],[Holiday Hours]])</f>
        <v>0</v>
      </c>
      <c r="X1320" s="41" t="str">
        <f>IF(Table1[[#This Row],[Regular Hourly Wage]]&lt;14.05,"$14.75",IF(Table1[[#This Row],[Regular Hourly Wage]]&lt;30,"5%","None"))</f>
        <v>$14.75</v>
      </c>
      <c r="Y1320" s="41">
        <f>IF(Table1[[#This Row],[Wage Category]]="5%",Table1[[#This Row],[Regular Hourly Wage]]*1.05,IF(Table1[[#This Row],[Wage Category]]="$14.75",14.75,Table1[[#This Row],[Regular Hourly Wage]]))</f>
        <v>14.75</v>
      </c>
      <c r="Z1320" s="41">
        <f>(1+IF(Table1[[#This Row],[Regular Hourly Wage]]=0,0.5,(Table1[[#This Row],[Overtime Hourly Wage]]-Table1[[#This Row],[Regular Hourly Wage]])/Table1[[#This Row],[Regular Hourly Wage]]))*Table1[[#This Row],[Regular Wage Cap]]</f>
        <v>22.125</v>
      </c>
      <c r="AA1320" s="41">
        <f>(1+IF(Table1[[#This Row],[Regular Hourly Wage]]=0,0,(Table1[[#This Row],[Holiday Hourly Wage]]-Table1[[#This Row],[Regular Hourly Wage]])/Table1[[#This Row],[Regular Hourly Wage]]))*Table1[[#This Row],[Regular Wage Cap]]</f>
        <v>14.75</v>
      </c>
      <c r="AB1320" s="41">
        <f>Table1[[#This Row],[Regular Hours3]]*Table1[[#This Row],[Regular Hourly Wage]]</f>
        <v>0</v>
      </c>
      <c r="AC1320" s="41">
        <f>Table1[[#This Row],[OvertimeHours5]]*Table1[[#This Row],[Overtime Hourly Wage]]</f>
        <v>0</v>
      </c>
      <c r="AD1320" s="41">
        <f>Table1[[#This Row],[Holiday Hours7]]*Table1[[#This Row],[Holiday Hourly Wage]]</f>
        <v>0</v>
      </c>
      <c r="AE1320" s="41">
        <f>SUM(Table1[[#This Row],[Regular10]:[Holiday12]])</f>
        <v>0</v>
      </c>
      <c r="AF1320" s="41">
        <f>Table1[[#This Row],[Regular Hours3]]*Table1[[#This Row],[Regular Wage Cap]]</f>
        <v>0</v>
      </c>
      <c r="AG1320" s="41">
        <f>Table1[[#This Row],[OvertimeHours5]]*Table1[[#This Row],[Overtime Wage Cap]]</f>
        <v>0</v>
      </c>
      <c r="AH1320" s="41">
        <f>Table1[[#This Row],[Holiday Hours7]]*Table1[[#This Row],[Holiday Wage Cap]]</f>
        <v>0</v>
      </c>
      <c r="AI1320" s="41">
        <f>SUM(Table1[[#This Row],[Regular]:[Holiday]])</f>
        <v>0</v>
      </c>
      <c r="AJ1320" s="41">
        <f>IF(Table1[[#This Row],[Total]]=0,0,Table1[[#This Row],[Total2]]-Table1[[#This Row],[Total]])</f>
        <v>0</v>
      </c>
      <c r="AK1320" s="41">
        <f>Table1[[#This Row],[Difference]]*Table1[[#This Row],[DDS Funding Percent]]</f>
        <v>0</v>
      </c>
      <c r="AL1320" s="41">
        <f>IF(Table1[[#This Row],[Regular Hourly Wage]]&lt;&gt;0,Table1[[#This Row],[Regular Wage Cap]]-Table1[[#This Row],[Regular Hourly Wage]],0)</f>
        <v>0</v>
      </c>
      <c r="AM1320" s="38"/>
      <c r="AN1320" s="41">
        <f>Table1[[#This Row],[Wage Difference]]*Table1[[#This Row],[Post Wage Increase Time Off Accruals (Hours)]]</f>
        <v>0</v>
      </c>
      <c r="AO1320" s="41">
        <f>Table1[[#This Row],[Min Wage Time Off Accrual Expense]]*Table1[[#This Row],[DDS Funding Percent]]</f>
        <v>0</v>
      </c>
      <c r="AP1320" s="1"/>
      <c r="AQ1320" s="18"/>
    </row>
    <row r="1321" spans="3:43" x14ac:dyDescent="0.25">
      <c r="C1321" s="59"/>
      <c r="D1321" s="57"/>
      <c r="K1321" s="41">
        <f>SUM(Table1[[#This Row],[Regular Wages]],Table1[[#This Row],[OvertimeWages]],Table1[[#This Row],[Holiday Wages]],Table1[[#This Row],[Incentive Payments]])</f>
        <v>0</v>
      </c>
      <c r="L1321" s="38"/>
      <c r="M1321" s="38"/>
      <c r="N1321" s="38"/>
      <c r="O1321" s="38"/>
      <c r="P1321" s="38"/>
      <c r="Q1321" s="38"/>
      <c r="R1321" s="38"/>
      <c r="S1321" s="41">
        <f>SUM(Table1[[#This Row],[Regular Wages2]],Table1[[#This Row],[OvertimeWages4]],Table1[[#This Row],[Holiday Wages6]],Table1[[#This Row],[Incentive Payments8]])</f>
        <v>0</v>
      </c>
      <c r="T1321" s="41">
        <f>SUM(Table1[[#This Row],[Total Pre Min Wage Wages]],Table1[[#This Row],[Total After Min Wage Wages]])</f>
        <v>0</v>
      </c>
      <c r="U1321" s="41">
        <f>IFERROR(IF(OR(Table1[[#This Row],[Regular Hours]]=0,Table1[[#This Row],[Regular Hours]]=""),VLOOKUP(Table1[[#This Row],[Position Title]],startingWages!$A$2:$D$200,2, FALSE),Table1[[#This Row],[Regular Wages]]/Table1[[#This Row],[Regular Hours]]),0)</f>
        <v>0</v>
      </c>
      <c r="V1321" s="41">
        <f>IF(OR(Table1[[#This Row],[OvertimeHours]]="",Table1[[#This Row],[OvertimeHours]]=0),Table1[[#This Row],[Regular Hourly Wage]]*1.5,Table1[[#This Row],[OvertimeWages]]/Table1[[#This Row],[OvertimeHours]])</f>
        <v>0</v>
      </c>
      <c r="W1321" s="41">
        <f>IF(OR(Table1[[#This Row],[Holiday Hours]]="",Table1[[#This Row],[Holiday Hours]]=0),Table1[[#This Row],[Regular Hourly Wage]],Table1[[#This Row],[Holiday Wages]]/Table1[[#This Row],[Holiday Hours]])</f>
        <v>0</v>
      </c>
      <c r="X1321" s="41" t="str">
        <f>IF(Table1[[#This Row],[Regular Hourly Wage]]&lt;14.05,"$14.75",IF(Table1[[#This Row],[Regular Hourly Wage]]&lt;30,"5%","None"))</f>
        <v>$14.75</v>
      </c>
      <c r="Y1321" s="41">
        <f>IF(Table1[[#This Row],[Wage Category]]="5%",Table1[[#This Row],[Regular Hourly Wage]]*1.05,IF(Table1[[#This Row],[Wage Category]]="$14.75",14.75,Table1[[#This Row],[Regular Hourly Wage]]))</f>
        <v>14.75</v>
      </c>
      <c r="Z1321" s="41">
        <f>(1+IF(Table1[[#This Row],[Regular Hourly Wage]]=0,0.5,(Table1[[#This Row],[Overtime Hourly Wage]]-Table1[[#This Row],[Regular Hourly Wage]])/Table1[[#This Row],[Regular Hourly Wage]]))*Table1[[#This Row],[Regular Wage Cap]]</f>
        <v>22.125</v>
      </c>
      <c r="AA1321" s="41">
        <f>(1+IF(Table1[[#This Row],[Regular Hourly Wage]]=0,0,(Table1[[#This Row],[Holiday Hourly Wage]]-Table1[[#This Row],[Regular Hourly Wage]])/Table1[[#This Row],[Regular Hourly Wage]]))*Table1[[#This Row],[Regular Wage Cap]]</f>
        <v>14.75</v>
      </c>
      <c r="AB1321" s="41">
        <f>Table1[[#This Row],[Regular Hours3]]*Table1[[#This Row],[Regular Hourly Wage]]</f>
        <v>0</v>
      </c>
      <c r="AC1321" s="41">
        <f>Table1[[#This Row],[OvertimeHours5]]*Table1[[#This Row],[Overtime Hourly Wage]]</f>
        <v>0</v>
      </c>
      <c r="AD1321" s="41">
        <f>Table1[[#This Row],[Holiday Hours7]]*Table1[[#This Row],[Holiday Hourly Wage]]</f>
        <v>0</v>
      </c>
      <c r="AE1321" s="41">
        <f>SUM(Table1[[#This Row],[Regular10]:[Holiday12]])</f>
        <v>0</v>
      </c>
      <c r="AF1321" s="41">
        <f>Table1[[#This Row],[Regular Hours3]]*Table1[[#This Row],[Regular Wage Cap]]</f>
        <v>0</v>
      </c>
      <c r="AG1321" s="41">
        <f>Table1[[#This Row],[OvertimeHours5]]*Table1[[#This Row],[Overtime Wage Cap]]</f>
        <v>0</v>
      </c>
      <c r="AH1321" s="41">
        <f>Table1[[#This Row],[Holiday Hours7]]*Table1[[#This Row],[Holiday Wage Cap]]</f>
        <v>0</v>
      </c>
      <c r="AI1321" s="41">
        <f>SUM(Table1[[#This Row],[Regular]:[Holiday]])</f>
        <v>0</v>
      </c>
      <c r="AJ1321" s="41">
        <f>IF(Table1[[#This Row],[Total]]=0,0,Table1[[#This Row],[Total2]]-Table1[[#This Row],[Total]])</f>
        <v>0</v>
      </c>
      <c r="AK1321" s="41">
        <f>Table1[[#This Row],[Difference]]*Table1[[#This Row],[DDS Funding Percent]]</f>
        <v>0</v>
      </c>
      <c r="AL1321" s="41">
        <f>IF(Table1[[#This Row],[Regular Hourly Wage]]&lt;&gt;0,Table1[[#This Row],[Regular Wage Cap]]-Table1[[#This Row],[Regular Hourly Wage]],0)</f>
        <v>0</v>
      </c>
      <c r="AM1321" s="38"/>
      <c r="AN1321" s="41">
        <f>Table1[[#This Row],[Wage Difference]]*Table1[[#This Row],[Post Wage Increase Time Off Accruals (Hours)]]</f>
        <v>0</v>
      </c>
      <c r="AO1321" s="41">
        <f>Table1[[#This Row],[Min Wage Time Off Accrual Expense]]*Table1[[#This Row],[DDS Funding Percent]]</f>
        <v>0</v>
      </c>
      <c r="AP1321" s="1"/>
      <c r="AQ1321" s="18"/>
    </row>
    <row r="1322" spans="3:43" x14ac:dyDescent="0.25">
      <c r="C1322" s="59"/>
      <c r="D1322" s="57"/>
      <c r="K1322" s="41">
        <f>SUM(Table1[[#This Row],[Regular Wages]],Table1[[#This Row],[OvertimeWages]],Table1[[#This Row],[Holiday Wages]],Table1[[#This Row],[Incentive Payments]])</f>
        <v>0</v>
      </c>
      <c r="L1322" s="38"/>
      <c r="M1322" s="38"/>
      <c r="N1322" s="38"/>
      <c r="O1322" s="38"/>
      <c r="P1322" s="38"/>
      <c r="Q1322" s="38"/>
      <c r="R1322" s="38"/>
      <c r="S1322" s="41">
        <f>SUM(Table1[[#This Row],[Regular Wages2]],Table1[[#This Row],[OvertimeWages4]],Table1[[#This Row],[Holiday Wages6]],Table1[[#This Row],[Incentive Payments8]])</f>
        <v>0</v>
      </c>
      <c r="T1322" s="41">
        <f>SUM(Table1[[#This Row],[Total Pre Min Wage Wages]],Table1[[#This Row],[Total After Min Wage Wages]])</f>
        <v>0</v>
      </c>
      <c r="U1322" s="41">
        <f>IFERROR(IF(OR(Table1[[#This Row],[Regular Hours]]=0,Table1[[#This Row],[Regular Hours]]=""),VLOOKUP(Table1[[#This Row],[Position Title]],startingWages!$A$2:$D$200,2, FALSE),Table1[[#This Row],[Regular Wages]]/Table1[[#This Row],[Regular Hours]]),0)</f>
        <v>0</v>
      </c>
      <c r="V1322" s="41">
        <f>IF(OR(Table1[[#This Row],[OvertimeHours]]="",Table1[[#This Row],[OvertimeHours]]=0),Table1[[#This Row],[Regular Hourly Wage]]*1.5,Table1[[#This Row],[OvertimeWages]]/Table1[[#This Row],[OvertimeHours]])</f>
        <v>0</v>
      </c>
      <c r="W1322" s="41">
        <f>IF(OR(Table1[[#This Row],[Holiday Hours]]="",Table1[[#This Row],[Holiday Hours]]=0),Table1[[#This Row],[Regular Hourly Wage]],Table1[[#This Row],[Holiday Wages]]/Table1[[#This Row],[Holiday Hours]])</f>
        <v>0</v>
      </c>
      <c r="X1322" s="41" t="str">
        <f>IF(Table1[[#This Row],[Regular Hourly Wage]]&lt;14.05,"$14.75",IF(Table1[[#This Row],[Regular Hourly Wage]]&lt;30,"5%","None"))</f>
        <v>$14.75</v>
      </c>
      <c r="Y1322" s="41">
        <f>IF(Table1[[#This Row],[Wage Category]]="5%",Table1[[#This Row],[Regular Hourly Wage]]*1.05,IF(Table1[[#This Row],[Wage Category]]="$14.75",14.75,Table1[[#This Row],[Regular Hourly Wage]]))</f>
        <v>14.75</v>
      </c>
      <c r="Z1322" s="41">
        <f>(1+IF(Table1[[#This Row],[Regular Hourly Wage]]=0,0.5,(Table1[[#This Row],[Overtime Hourly Wage]]-Table1[[#This Row],[Regular Hourly Wage]])/Table1[[#This Row],[Regular Hourly Wage]]))*Table1[[#This Row],[Regular Wage Cap]]</f>
        <v>22.125</v>
      </c>
      <c r="AA1322" s="41">
        <f>(1+IF(Table1[[#This Row],[Regular Hourly Wage]]=0,0,(Table1[[#This Row],[Holiday Hourly Wage]]-Table1[[#This Row],[Regular Hourly Wage]])/Table1[[#This Row],[Regular Hourly Wage]]))*Table1[[#This Row],[Regular Wage Cap]]</f>
        <v>14.75</v>
      </c>
      <c r="AB1322" s="41">
        <f>Table1[[#This Row],[Regular Hours3]]*Table1[[#This Row],[Regular Hourly Wage]]</f>
        <v>0</v>
      </c>
      <c r="AC1322" s="41">
        <f>Table1[[#This Row],[OvertimeHours5]]*Table1[[#This Row],[Overtime Hourly Wage]]</f>
        <v>0</v>
      </c>
      <c r="AD1322" s="41">
        <f>Table1[[#This Row],[Holiday Hours7]]*Table1[[#This Row],[Holiday Hourly Wage]]</f>
        <v>0</v>
      </c>
      <c r="AE1322" s="41">
        <f>SUM(Table1[[#This Row],[Regular10]:[Holiday12]])</f>
        <v>0</v>
      </c>
      <c r="AF1322" s="41">
        <f>Table1[[#This Row],[Regular Hours3]]*Table1[[#This Row],[Regular Wage Cap]]</f>
        <v>0</v>
      </c>
      <c r="AG1322" s="41">
        <f>Table1[[#This Row],[OvertimeHours5]]*Table1[[#This Row],[Overtime Wage Cap]]</f>
        <v>0</v>
      </c>
      <c r="AH1322" s="41">
        <f>Table1[[#This Row],[Holiday Hours7]]*Table1[[#This Row],[Holiday Wage Cap]]</f>
        <v>0</v>
      </c>
      <c r="AI1322" s="41">
        <f>SUM(Table1[[#This Row],[Regular]:[Holiday]])</f>
        <v>0</v>
      </c>
      <c r="AJ1322" s="41">
        <f>IF(Table1[[#This Row],[Total]]=0,0,Table1[[#This Row],[Total2]]-Table1[[#This Row],[Total]])</f>
        <v>0</v>
      </c>
      <c r="AK1322" s="41">
        <f>Table1[[#This Row],[Difference]]*Table1[[#This Row],[DDS Funding Percent]]</f>
        <v>0</v>
      </c>
      <c r="AL1322" s="41">
        <f>IF(Table1[[#This Row],[Regular Hourly Wage]]&lt;&gt;0,Table1[[#This Row],[Regular Wage Cap]]-Table1[[#This Row],[Regular Hourly Wage]],0)</f>
        <v>0</v>
      </c>
      <c r="AM1322" s="38"/>
      <c r="AN1322" s="41">
        <f>Table1[[#This Row],[Wage Difference]]*Table1[[#This Row],[Post Wage Increase Time Off Accruals (Hours)]]</f>
        <v>0</v>
      </c>
      <c r="AO1322" s="41">
        <f>Table1[[#This Row],[Min Wage Time Off Accrual Expense]]*Table1[[#This Row],[DDS Funding Percent]]</f>
        <v>0</v>
      </c>
      <c r="AP1322" s="1"/>
      <c r="AQ1322" s="18"/>
    </row>
    <row r="1323" spans="3:43" x14ac:dyDescent="0.25">
      <c r="C1323" s="59"/>
      <c r="D1323" s="57"/>
      <c r="K1323" s="41">
        <f>SUM(Table1[[#This Row],[Regular Wages]],Table1[[#This Row],[OvertimeWages]],Table1[[#This Row],[Holiday Wages]],Table1[[#This Row],[Incentive Payments]])</f>
        <v>0</v>
      </c>
      <c r="L1323" s="38"/>
      <c r="M1323" s="38"/>
      <c r="N1323" s="38"/>
      <c r="O1323" s="38"/>
      <c r="P1323" s="38"/>
      <c r="Q1323" s="38"/>
      <c r="R1323" s="38"/>
      <c r="S1323" s="41">
        <f>SUM(Table1[[#This Row],[Regular Wages2]],Table1[[#This Row],[OvertimeWages4]],Table1[[#This Row],[Holiday Wages6]],Table1[[#This Row],[Incentive Payments8]])</f>
        <v>0</v>
      </c>
      <c r="T1323" s="41">
        <f>SUM(Table1[[#This Row],[Total Pre Min Wage Wages]],Table1[[#This Row],[Total After Min Wage Wages]])</f>
        <v>0</v>
      </c>
      <c r="U1323" s="41">
        <f>IFERROR(IF(OR(Table1[[#This Row],[Regular Hours]]=0,Table1[[#This Row],[Regular Hours]]=""),VLOOKUP(Table1[[#This Row],[Position Title]],startingWages!$A$2:$D$200,2, FALSE),Table1[[#This Row],[Regular Wages]]/Table1[[#This Row],[Regular Hours]]),0)</f>
        <v>0</v>
      </c>
      <c r="V1323" s="41">
        <f>IF(OR(Table1[[#This Row],[OvertimeHours]]="",Table1[[#This Row],[OvertimeHours]]=0),Table1[[#This Row],[Regular Hourly Wage]]*1.5,Table1[[#This Row],[OvertimeWages]]/Table1[[#This Row],[OvertimeHours]])</f>
        <v>0</v>
      </c>
      <c r="W1323" s="41">
        <f>IF(OR(Table1[[#This Row],[Holiday Hours]]="",Table1[[#This Row],[Holiday Hours]]=0),Table1[[#This Row],[Regular Hourly Wage]],Table1[[#This Row],[Holiday Wages]]/Table1[[#This Row],[Holiday Hours]])</f>
        <v>0</v>
      </c>
      <c r="X1323" s="41" t="str">
        <f>IF(Table1[[#This Row],[Regular Hourly Wage]]&lt;14.05,"$14.75",IF(Table1[[#This Row],[Regular Hourly Wage]]&lt;30,"5%","None"))</f>
        <v>$14.75</v>
      </c>
      <c r="Y1323" s="41">
        <f>IF(Table1[[#This Row],[Wage Category]]="5%",Table1[[#This Row],[Regular Hourly Wage]]*1.05,IF(Table1[[#This Row],[Wage Category]]="$14.75",14.75,Table1[[#This Row],[Regular Hourly Wage]]))</f>
        <v>14.75</v>
      </c>
      <c r="Z1323" s="41">
        <f>(1+IF(Table1[[#This Row],[Regular Hourly Wage]]=0,0.5,(Table1[[#This Row],[Overtime Hourly Wage]]-Table1[[#This Row],[Regular Hourly Wage]])/Table1[[#This Row],[Regular Hourly Wage]]))*Table1[[#This Row],[Regular Wage Cap]]</f>
        <v>22.125</v>
      </c>
      <c r="AA1323" s="41">
        <f>(1+IF(Table1[[#This Row],[Regular Hourly Wage]]=0,0,(Table1[[#This Row],[Holiday Hourly Wage]]-Table1[[#This Row],[Regular Hourly Wage]])/Table1[[#This Row],[Regular Hourly Wage]]))*Table1[[#This Row],[Regular Wage Cap]]</f>
        <v>14.75</v>
      </c>
      <c r="AB1323" s="41">
        <f>Table1[[#This Row],[Regular Hours3]]*Table1[[#This Row],[Regular Hourly Wage]]</f>
        <v>0</v>
      </c>
      <c r="AC1323" s="41">
        <f>Table1[[#This Row],[OvertimeHours5]]*Table1[[#This Row],[Overtime Hourly Wage]]</f>
        <v>0</v>
      </c>
      <c r="AD1323" s="41">
        <f>Table1[[#This Row],[Holiday Hours7]]*Table1[[#This Row],[Holiday Hourly Wage]]</f>
        <v>0</v>
      </c>
      <c r="AE1323" s="41">
        <f>SUM(Table1[[#This Row],[Regular10]:[Holiday12]])</f>
        <v>0</v>
      </c>
      <c r="AF1323" s="41">
        <f>Table1[[#This Row],[Regular Hours3]]*Table1[[#This Row],[Regular Wage Cap]]</f>
        <v>0</v>
      </c>
      <c r="AG1323" s="41">
        <f>Table1[[#This Row],[OvertimeHours5]]*Table1[[#This Row],[Overtime Wage Cap]]</f>
        <v>0</v>
      </c>
      <c r="AH1323" s="41">
        <f>Table1[[#This Row],[Holiday Hours7]]*Table1[[#This Row],[Holiday Wage Cap]]</f>
        <v>0</v>
      </c>
      <c r="AI1323" s="41">
        <f>SUM(Table1[[#This Row],[Regular]:[Holiday]])</f>
        <v>0</v>
      </c>
      <c r="AJ1323" s="41">
        <f>IF(Table1[[#This Row],[Total]]=0,0,Table1[[#This Row],[Total2]]-Table1[[#This Row],[Total]])</f>
        <v>0</v>
      </c>
      <c r="AK1323" s="41">
        <f>Table1[[#This Row],[Difference]]*Table1[[#This Row],[DDS Funding Percent]]</f>
        <v>0</v>
      </c>
      <c r="AL1323" s="41">
        <f>IF(Table1[[#This Row],[Regular Hourly Wage]]&lt;&gt;0,Table1[[#This Row],[Regular Wage Cap]]-Table1[[#This Row],[Regular Hourly Wage]],0)</f>
        <v>0</v>
      </c>
      <c r="AM1323" s="38"/>
      <c r="AN1323" s="41">
        <f>Table1[[#This Row],[Wage Difference]]*Table1[[#This Row],[Post Wage Increase Time Off Accruals (Hours)]]</f>
        <v>0</v>
      </c>
      <c r="AO1323" s="41">
        <f>Table1[[#This Row],[Min Wage Time Off Accrual Expense]]*Table1[[#This Row],[DDS Funding Percent]]</f>
        <v>0</v>
      </c>
      <c r="AP1323" s="1"/>
      <c r="AQ1323" s="18"/>
    </row>
    <row r="1324" spans="3:43" x14ac:dyDescent="0.25">
      <c r="C1324" s="59"/>
      <c r="D1324" s="57"/>
      <c r="K1324" s="41">
        <f>SUM(Table1[[#This Row],[Regular Wages]],Table1[[#This Row],[OvertimeWages]],Table1[[#This Row],[Holiday Wages]],Table1[[#This Row],[Incentive Payments]])</f>
        <v>0</v>
      </c>
      <c r="L1324" s="38"/>
      <c r="M1324" s="38"/>
      <c r="N1324" s="38"/>
      <c r="O1324" s="38"/>
      <c r="P1324" s="38"/>
      <c r="Q1324" s="38"/>
      <c r="R1324" s="38"/>
      <c r="S1324" s="41">
        <f>SUM(Table1[[#This Row],[Regular Wages2]],Table1[[#This Row],[OvertimeWages4]],Table1[[#This Row],[Holiday Wages6]],Table1[[#This Row],[Incentive Payments8]])</f>
        <v>0</v>
      </c>
      <c r="T1324" s="41">
        <f>SUM(Table1[[#This Row],[Total Pre Min Wage Wages]],Table1[[#This Row],[Total After Min Wage Wages]])</f>
        <v>0</v>
      </c>
      <c r="U1324" s="41">
        <f>IFERROR(IF(OR(Table1[[#This Row],[Regular Hours]]=0,Table1[[#This Row],[Regular Hours]]=""),VLOOKUP(Table1[[#This Row],[Position Title]],startingWages!$A$2:$D$200,2, FALSE),Table1[[#This Row],[Regular Wages]]/Table1[[#This Row],[Regular Hours]]),0)</f>
        <v>0</v>
      </c>
      <c r="V1324" s="41">
        <f>IF(OR(Table1[[#This Row],[OvertimeHours]]="",Table1[[#This Row],[OvertimeHours]]=0),Table1[[#This Row],[Regular Hourly Wage]]*1.5,Table1[[#This Row],[OvertimeWages]]/Table1[[#This Row],[OvertimeHours]])</f>
        <v>0</v>
      </c>
      <c r="W1324" s="41">
        <f>IF(OR(Table1[[#This Row],[Holiday Hours]]="",Table1[[#This Row],[Holiday Hours]]=0),Table1[[#This Row],[Regular Hourly Wage]],Table1[[#This Row],[Holiday Wages]]/Table1[[#This Row],[Holiday Hours]])</f>
        <v>0</v>
      </c>
      <c r="X1324" s="41" t="str">
        <f>IF(Table1[[#This Row],[Regular Hourly Wage]]&lt;14.05,"$14.75",IF(Table1[[#This Row],[Regular Hourly Wage]]&lt;30,"5%","None"))</f>
        <v>$14.75</v>
      </c>
      <c r="Y1324" s="41">
        <f>IF(Table1[[#This Row],[Wage Category]]="5%",Table1[[#This Row],[Regular Hourly Wage]]*1.05,IF(Table1[[#This Row],[Wage Category]]="$14.75",14.75,Table1[[#This Row],[Regular Hourly Wage]]))</f>
        <v>14.75</v>
      </c>
      <c r="Z1324" s="41">
        <f>(1+IF(Table1[[#This Row],[Regular Hourly Wage]]=0,0.5,(Table1[[#This Row],[Overtime Hourly Wage]]-Table1[[#This Row],[Regular Hourly Wage]])/Table1[[#This Row],[Regular Hourly Wage]]))*Table1[[#This Row],[Regular Wage Cap]]</f>
        <v>22.125</v>
      </c>
      <c r="AA1324" s="41">
        <f>(1+IF(Table1[[#This Row],[Regular Hourly Wage]]=0,0,(Table1[[#This Row],[Holiday Hourly Wage]]-Table1[[#This Row],[Regular Hourly Wage]])/Table1[[#This Row],[Regular Hourly Wage]]))*Table1[[#This Row],[Regular Wage Cap]]</f>
        <v>14.75</v>
      </c>
      <c r="AB1324" s="41">
        <f>Table1[[#This Row],[Regular Hours3]]*Table1[[#This Row],[Regular Hourly Wage]]</f>
        <v>0</v>
      </c>
      <c r="AC1324" s="41">
        <f>Table1[[#This Row],[OvertimeHours5]]*Table1[[#This Row],[Overtime Hourly Wage]]</f>
        <v>0</v>
      </c>
      <c r="AD1324" s="41">
        <f>Table1[[#This Row],[Holiday Hours7]]*Table1[[#This Row],[Holiday Hourly Wage]]</f>
        <v>0</v>
      </c>
      <c r="AE1324" s="41">
        <f>SUM(Table1[[#This Row],[Regular10]:[Holiday12]])</f>
        <v>0</v>
      </c>
      <c r="AF1324" s="41">
        <f>Table1[[#This Row],[Regular Hours3]]*Table1[[#This Row],[Regular Wage Cap]]</f>
        <v>0</v>
      </c>
      <c r="AG1324" s="41">
        <f>Table1[[#This Row],[OvertimeHours5]]*Table1[[#This Row],[Overtime Wage Cap]]</f>
        <v>0</v>
      </c>
      <c r="AH1324" s="41">
        <f>Table1[[#This Row],[Holiday Hours7]]*Table1[[#This Row],[Holiday Wage Cap]]</f>
        <v>0</v>
      </c>
      <c r="AI1324" s="41">
        <f>SUM(Table1[[#This Row],[Regular]:[Holiday]])</f>
        <v>0</v>
      </c>
      <c r="AJ1324" s="41">
        <f>IF(Table1[[#This Row],[Total]]=0,0,Table1[[#This Row],[Total2]]-Table1[[#This Row],[Total]])</f>
        <v>0</v>
      </c>
      <c r="AK1324" s="41">
        <f>Table1[[#This Row],[Difference]]*Table1[[#This Row],[DDS Funding Percent]]</f>
        <v>0</v>
      </c>
      <c r="AL1324" s="41">
        <f>IF(Table1[[#This Row],[Regular Hourly Wage]]&lt;&gt;0,Table1[[#This Row],[Regular Wage Cap]]-Table1[[#This Row],[Regular Hourly Wage]],0)</f>
        <v>0</v>
      </c>
      <c r="AM1324" s="38"/>
      <c r="AN1324" s="41">
        <f>Table1[[#This Row],[Wage Difference]]*Table1[[#This Row],[Post Wage Increase Time Off Accruals (Hours)]]</f>
        <v>0</v>
      </c>
      <c r="AO1324" s="41">
        <f>Table1[[#This Row],[Min Wage Time Off Accrual Expense]]*Table1[[#This Row],[DDS Funding Percent]]</f>
        <v>0</v>
      </c>
      <c r="AP1324" s="1"/>
      <c r="AQ1324" s="18"/>
    </row>
    <row r="1325" spans="3:43" x14ac:dyDescent="0.25">
      <c r="C1325" s="59"/>
      <c r="D1325" s="57"/>
      <c r="K1325" s="41">
        <f>SUM(Table1[[#This Row],[Regular Wages]],Table1[[#This Row],[OvertimeWages]],Table1[[#This Row],[Holiday Wages]],Table1[[#This Row],[Incentive Payments]])</f>
        <v>0</v>
      </c>
      <c r="L1325" s="38"/>
      <c r="M1325" s="38"/>
      <c r="N1325" s="38"/>
      <c r="O1325" s="38"/>
      <c r="P1325" s="38"/>
      <c r="Q1325" s="38"/>
      <c r="R1325" s="38"/>
      <c r="S1325" s="41">
        <f>SUM(Table1[[#This Row],[Regular Wages2]],Table1[[#This Row],[OvertimeWages4]],Table1[[#This Row],[Holiday Wages6]],Table1[[#This Row],[Incentive Payments8]])</f>
        <v>0</v>
      </c>
      <c r="T1325" s="41">
        <f>SUM(Table1[[#This Row],[Total Pre Min Wage Wages]],Table1[[#This Row],[Total After Min Wage Wages]])</f>
        <v>0</v>
      </c>
      <c r="U1325" s="41">
        <f>IFERROR(IF(OR(Table1[[#This Row],[Regular Hours]]=0,Table1[[#This Row],[Regular Hours]]=""),VLOOKUP(Table1[[#This Row],[Position Title]],startingWages!$A$2:$D$200,2, FALSE),Table1[[#This Row],[Regular Wages]]/Table1[[#This Row],[Regular Hours]]),0)</f>
        <v>0</v>
      </c>
      <c r="V1325" s="41">
        <f>IF(OR(Table1[[#This Row],[OvertimeHours]]="",Table1[[#This Row],[OvertimeHours]]=0),Table1[[#This Row],[Regular Hourly Wage]]*1.5,Table1[[#This Row],[OvertimeWages]]/Table1[[#This Row],[OvertimeHours]])</f>
        <v>0</v>
      </c>
      <c r="W1325" s="41">
        <f>IF(OR(Table1[[#This Row],[Holiday Hours]]="",Table1[[#This Row],[Holiday Hours]]=0),Table1[[#This Row],[Regular Hourly Wage]],Table1[[#This Row],[Holiday Wages]]/Table1[[#This Row],[Holiday Hours]])</f>
        <v>0</v>
      </c>
      <c r="X1325" s="41" t="str">
        <f>IF(Table1[[#This Row],[Regular Hourly Wage]]&lt;14.05,"$14.75",IF(Table1[[#This Row],[Regular Hourly Wage]]&lt;30,"5%","None"))</f>
        <v>$14.75</v>
      </c>
      <c r="Y1325" s="41">
        <f>IF(Table1[[#This Row],[Wage Category]]="5%",Table1[[#This Row],[Regular Hourly Wage]]*1.05,IF(Table1[[#This Row],[Wage Category]]="$14.75",14.75,Table1[[#This Row],[Regular Hourly Wage]]))</f>
        <v>14.75</v>
      </c>
      <c r="Z1325" s="41">
        <f>(1+IF(Table1[[#This Row],[Regular Hourly Wage]]=0,0.5,(Table1[[#This Row],[Overtime Hourly Wage]]-Table1[[#This Row],[Regular Hourly Wage]])/Table1[[#This Row],[Regular Hourly Wage]]))*Table1[[#This Row],[Regular Wage Cap]]</f>
        <v>22.125</v>
      </c>
      <c r="AA1325" s="41">
        <f>(1+IF(Table1[[#This Row],[Regular Hourly Wage]]=0,0,(Table1[[#This Row],[Holiday Hourly Wage]]-Table1[[#This Row],[Regular Hourly Wage]])/Table1[[#This Row],[Regular Hourly Wage]]))*Table1[[#This Row],[Regular Wage Cap]]</f>
        <v>14.75</v>
      </c>
      <c r="AB1325" s="41">
        <f>Table1[[#This Row],[Regular Hours3]]*Table1[[#This Row],[Regular Hourly Wage]]</f>
        <v>0</v>
      </c>
      <c r="AC1325" s="41">
        <f>Table1[[#This Row],[OvertimeHours5]]*Table1[[#This Row],[Overtime Hourly Wage]]</f>
        <v>0</v>
      </c>
      <c r="AD1325" s="41">
        <f>Table1[[#This Row],[Holiday Hours7]]*Table1[[#This Row],[Holiday Hourly Wage]]</f>
        <v>0</v>
      </c>
      <c r="AE1325" s="41">
        <f>SUM(Table1[[#This Row],[Regular10]:[Holiday12]])</f>
        <v>0</v>
      </c>
      <c r="AF1325" s="41">
        <f>Table1[[#This Row],[Regular Hours3]]*Table1[[#This Row],[Regular Wage Cap]]</f>
        <v>0</v>
      </c>
      <c r="AG1325" s="41">
        <f>Table1[[#This Row],[OvertimeHours5]]*Table1[[#This Row],[Overtime Wage Cap]]</f>
        <v>0</v>
      </c>
      <c r="AH1325" s="41">
        <f>Table1[[#This Row],[Holiday Hours7]]*Table1[[#This Row],[Holiday Wage Cap]]</f>
        <v>0</v>
      </c>
      <c r="AI1325" s="41">
        <f>SUM(Table1[[#This Row],[Regular]:[Holiday]])</f>
        <v>0</v>
      </c>
      <c r="AJ1325" s="41">
        <f>IF(Table1[[#This Row],[Total]]=0,0,Table1[[#This Row],[Total2]]-Table1[[#This Row],[Total]])</f>
        <v>0</v>
      </c>
      <c r="AK1325" s="41">
        <f>Table1[[#This Row],[Difference]]*Table1[[#This Row],[DDS Funding Percent]]</f>
        <v>0</v>
      </c>
      <c r="AL1325" s="41">
        <f>IF(Table1[[#This Row],[Regular Hourly Wage]]&lt;&gt;0,Table1[[#This Row],[Regular Wage Cap]]-Table1[[#This Row],[Regular Hourly Wage]],0)</f>
        <v>0</v>
      </c>
      <c r="AM1325" s="38"/>
      <c r="AN1325" s="41">
        <f>Table1[[#This Row],[Wage Difference]]*Table1[[#This Row],[Post Wage Increase Time Off Accruals (Hours)]]</f>
        <v>0</v>
      </c>
      <c r="AO1325" s="41">
        <f>Table1[[#This Row],[Min Wage Time Off Accrual Expense]]*Table1[[#This Row],[DDS Funding Percent]]</f>
        <v>0</v>
      </c>
      <c r="AP1325" s="1"/>
      <c r="AQ1325" s="18"/>
    </row>
    <row r="1326" spans="3:43" x14ac:dyDescent="0.25">
      <c r="C1326" s="59"/>
      <c r="D1326" s="57"/>
      <c r="K1326" s="41">
        <f>SUM(Table1[[#This Row],[Regular Wages]],Table1[[#This Row],[OvertimeWages]],Table1[[#This Row],[Holiday Wages]],Table1[[#This Row],[Incentive Payments]])</f>
        <v>0</v>
      </c>
      <c r="L1326" s="38"/>
      <c r="M1326" s="38"/>
      <c r="N1326" s="38"/>
      <c r="O1326" s="38"/>
      <c r="P1326" s="38"/>
      <c r="Q1326" s="38"/>
      <c r="R1326" s="38"/>
      <c r="S1326" s="41">
        <f>SUM(Table1[[#This Row],[Regular Wages2]],Table1[[#This Row],[OvertimeWages4]],Table1[[#This Row],[Holiday Wages6]],Table1[[#This Row],[Incentive Payments8]])</f>
        <v>0</v>
      </c>
      <c r="T1326" s="41">
        <f>SUM(Table1[[#This Row],[Total Pre Min Wage Wages]],Table1[[#This Row],[Total After Min Wage Wages]])</f>
        <v>0</v>
      </c>
      <c r="U1326" s="41">
        <f>IFERROR(IF(OR(Table1[[#This Row],[Regular Hours]]=0,Table1[[#This Row],[Regular Hours]]=""),VLOOKUP(Table1[[#This Row],[Position Title]],startingWages!$A$2:$D$200,2, FALSE),Table1[[#This Row],[Regular Wages]]/Table1[[#This Row],[Regular Hours]]),0)</f>
        <v>0</v>
      </c>
      <c r="V1326" s="41">
        <f>IF(OR(Table1[[#This Row],[OvertimeHours]]="",Table1[[#This Row],[OvertimeHours]]=0),Table1[[#This Row],[Regular Hourly Wage]]*1.5,Table1[[#This Row],[OvertimeWages]]/Table1[[#This Row],[OvertimeHours]])</f>
        <v>0</v>
      </c>
      <c r="W1326" s="41">
        <f>IF(OR(Table1[[#This Row],[Holiday Hours]]="",Table1[[#This Row],[Holiday Hours]]=0),Table1[[#This Row],[Regular Hourly Wage]],Table1[[#This Row],[Holiday Wages]]/Table1[[#This Row],[Holiday Hours]])</f>
        <v>0</v>
      </c>
      <c r="X1326" s="41" t="str">
        <f>IF(Table1[[#This Row],[Regular Hourly Wage]]&lt;14.05,"$14.75",IF(Table1[[#This Row],[Regular Hourly Wage]]&lt;30,"5%","None"))</f>
        <v>$14.75</v>
      </c>
      <c r="Y1326" s="41">
        <f>IF(Table1[[#This Row],[Wage Category]]="5%",Table1[[#This Row],[Regular Hourly Wage]]*1.05,IF(Table1[[#This Row],[Wage Category]]="$14.75",14.75,Table1[[#This Row],[Regular Hourly Wage]]))</f>
        <v>14.75</v>
      </c>
      <c r="Z1326" s="41">
        <f>(1+IF(Table1[[#This Row],[Regular Hourly Wage]]=0,0.5,(Table1[[#This Row],[Overtime Hourly Wage]]-Table1[[#This Row],[Regular Hourly Wage]])/Table1[[#This Row],[Regular Hourly Wage]]))*Table1[[#This Row],[Regular Wage Cap]]</f>
        <v>22.125</v>
      </c>
      <c r="AA1326" s="41">
        <f>(1+IF(Table1[[#This Row],[Regular Hourly Wage]]=0,0,(Table1[[#This Row],[Holiday Hourly Wage]]-Table1[[#This Row],[Regular Hourly Wage]])/Table1[[#This Row],[Regular Hourly Wage]]))*Table1[[#This Row],[Regular Wage Cap]]</f>
        <v>14.75</v>
      </c>
      <c r="AB1326" s="41">
        <f>Table1[[#This Row],[Regular Hours3]]*Table1[[#This Row],[Regular Hourly Wage]]</f>
        <v>0</v>
      </c>
      <c r="AC1326" s="41">
        <f>Table1[[#This Row],[OvertimeHours5]]*Table1[[#This Row],[Overtime Hourly Wage]]</f>
        <v>0</v>
      </c>
      <c r="AD1326" s="41">
        <f>Table1[[#This Row],[Holiday Hours7]]*Table1[[#This Row],[Holiday Hourly Wage]]</f>
        <v>0</v>
      </c>
      <c r="AE1326" s="41">
        <f>SUM(Table1[[#This Row],[Regular10]:[Holiday12]])</f>
        <v>0</v>
      </c>
      <c r="AF1326" s="41">
        <f>Table1[[#This Row],[Regular Hours3]]*Table1[[#This Row],[Regular Wage Cap]]</f>
        <v>0</v>
      </c>
      <c r="AG1326" s="41">
        <f>Table1[[#This Row],[OvertimeHours5]]*Table1[[#This Row],[Overtime Wage Cap]]</f>
        <v>0</v>
      </c>
      <c r="AH1326" s="41">
        <f>Table1[[#This Row],[Holiday Hours7]]*Table1[[#This Row],[Holiday Wage Cap]]</f>
        <v>0</v>
      </c>
      <c r="AI1326" s="41">
        <f>SUM(Table1[[#This Row],[Regular]:[Holiday]])</f>
        <v>0</v>
      </c>
      <c r="AJ1326" s="41">
        <f>IF(Table1[[#This Row],[Total]]=0,0,Table1[[#This Row],[Total2]]-Table1[[#This Row],[Total]])</f>
        <v>0</v>
      </c>
      <c r="AK1326" s="41">
        <f>Table1[[#This Row],[Difference]]*Table1[[#This Row],[DDS Funding Percent]]</f>
        <v>0</v>
      </c>
      <c r="AL1326" s="41">
        <f>IF(Table1[[#This Row],[Regular Hourly Wage]]&lt;&gt;0,Table1[[#This Row],[Regular Wage Cap]]-Table1[[#This Row],[Regular Hourly Wage]],0)</f>
        <v>0</v>
      </c>
      <c r="AM1326" s="38"/>
      <c r="AN1326" s="41">
        <f>Table1[[#This Row],[Wage Difference]]*Table1[[#This Row],[Post Wage Increase Time Off Accruals (Hours)]]</f>
        <v>0</v>
      </c>
      <c r="AO1326" s="41">
        <f>Table1[[#This Row],[Min Wage Time Off Accrual Expense]]*Table1[[#This Row],[DDS Funding Percent]]</f>
        <v>0</v>
      </c>
      <c r="AP1326" s="1"/>
      <c r="AQ1326" s="18"/>
    </row>
    <row r="1327" spans="3:43" x14ac:dyDescent="0.25">
      <c r="C1327" s="59"/>
      <c r="D1327" s="57"/>
      <c r="K1327" s="41">
        <f>SUM(Table1[[#This Row],[Regular Wages]],Table1[[#This Row],[OvertimeWages]],Table1[[#This Row],[Holiday Wages]],Table1[[#This Row],[Incentive Payments]])</f>
        <v>0</v>
      </c>
      <c r="L1327" s="38"/>
      <c r="M1327" s="38"/>
      <c r="N1327" s="38"/>
      <c r="O1327" s="38"/>
      <c r="P1327" s="38"/>
      <c r="Q1327" s="38"/>
      <c r="R1327" s="38"/>
      <c r="S1327" s="41">
        <f>SUM(Table1[[#This Row],[Regular Wages2]],Table1[[#This Row],[OvertimeWages4]],Table1[[#This Row],[Holiday Wages6]],Table1[[#This Row],[Incentive Payments8]])</f>
        <v>0</v>
      </c>
      <c r="T1327" s="41">
        <f>SUM(Table1[[#This Row],[Total Pre Min Wage Wages]],Table1[[#This Row],[Total After Min Wage Wages]])</f>
        <v>0</v>
      </c>
      <c r="U1327" s="41">
        <f>IFERROR(IF(OR(Table1[[#This Row],[Regular Hours]]=0,Table1[[#This Row],[Regular Hours]]=""),VLOOKUP(Table1[[#This Row],[Position Title]],startingWages!$A$2:$D$200,2, FALSE),Table1[[#This Row],[Regular Wages]]/Table1[[#This Row],[Regular Hours]]),0)</f>
        <v>0</v>
      </c>
      <c r="V1327" s="41">
        <f>IF(OR(Table1[[#This Row],[OvertimeHours]]="",Table1[[#This Row],[OvertimeHours]]=0),Table1[[#This Row],[Regular Hourly Wage]]*1.5,Table1[[#This Row],[OvertimeWages]]/Table1[[#This Row],[OvertimeHours]])</f>
        <v>0</v>
      </c>
      <c r="W1327" s="41">
        <f>IF(OR(Table1[[#This Row],[Holiday Hours]]="",Table1[[#This Row],[Holiday Hours]]=0),Table1[[#This Row],[Regular Hourly Wage]],Table1[[#This Row],[Holiday Wages]]/Table1[[#This Row],[Holiday Hours]])</f>
        <v>0</v>
      </c>
      <c r="X1327" s="41" t="str">
        <f>IF(Table1[[#This Row],[Regular Hourly Wage]]&lt;14.05,"$14.75",IF(Table1[[#This Row],[Regular Hourly Wage]]&lt;30,"5%","None"))</f>
        <v>$14.75</v>
      </c>
      <c r="Y1327" s="41">
        <f>IF(Table1[[#This Row],[Wage Category]]="5%",Table1[[#This Row],[Regular Hourly Wage]]*1.05,IF(Table1[[#This Row],[Wage Category]]="$14.75",14.75,Table1[[#This Row],[Regular Hourly Wage]]))</f>
        <v>14.75</v>
      </c>
      <c r="Z1327" s="41">
        <f>(1+IF(Table1[[#This Row],[Regular Hourly Wage]]=0,0.5,(Table1[[#This Row],[Overtime Hourly Wage]]-Table1[[#This Row],[Regular Hourly Wage]])/Table1[[#This Row],[Regular Hourly Wage]]))*Table1[[#This Row],[Regular Wage Cap]]</f>
        <v>22.125</v>
      </c>
      <c r="AA1327" s="41">
        <f>(1+IF(Table1[[#This Row],[Regular Hourly Wage]]=0,0,(Table1[[#This Row],[Holiday Hourly Wage]]-Table1[[#This Row],[Regular Hourly Wage]])/Table1[[#This Row],[Regular Hourly Wage]]))*Table1[[#This Row],[Regular Wage Cap]]</f>
        <v>14.75</v>
      </c>
      <c r="AB1327" s="41">
        <f>Table1[[#This Row],[Regular Hours3]]*Table1[[#This Row],[Regular Hourly Wage]]</f>
        <v>0</v>
      </c>
      <c r="AC1327" s="41">
        <f>Table1[[#This Row],[OvertimeHours5]]*Table1[[#This Row],[Overtime Hourly Wage]]</f>
        <v>0</v>
      </c>
      <c r="AD1327" s="41">
        <f>Table1[[#This Row],[Holiday Hours7]]*Table1[[#This Row],[Holiday Hourly Wage]]</f>
        <v>0</v>
      </c>
      <c r="AE1327" s="41">
        <f>SUM(Table1[[#This Row],[Regular10]:[Holiday12]])</f>
        <v>0</v>
      </c>
      <c r="AF1327" s="41">
        <f>Table1[[#This Row],[Regular Hours3]]*Table1[[#This Row],[Regular Wage Cap]]</f>
        <v>0</v>
      </c>
      <c r="AG1327" s="41">
        <f>Table1[[#This Row],[OvertimeHours5]]*Table1[[#This Row],[Overtime Wage Cap]]</f>
        <v>0</v>
      </c>
      <c r="AH1327" s="41">
        <f>Table1[[#This Row],[Holiday Hours7]]*Table1[[#This Row],[Holiday Wage Cap]]</f>
        <v>0</v>
      </c>
      <c r="AI1327" s="41">
        <f>SUM(Table1[[#This Row],[Regular]:[Holiday]])</f>
        <v>0</v>
      </c>
      <c r="AJ1327" s="41">
        <f>IF(Table1[[#This Row],[Total]]=0,0,Table1[[#This Row],[Total2]]-Table1[[#This Row],[Total]])</f>
        <v>0</v>
      </c>
      <c r="AK1327" s="41">
        <f>Table1[[#This Row],[Difference]]*Table1[[#This Row],[DDS Funding Percent]]</f>
        <v>0</v>
      </c>
      <c r="AL1327" s="41">
        <f>IF(Table1[[#This Row],[Regular Hourly Wage]]&lt;&gt;0,Table1[[#This Row],[Regular Wage Cap]]-Table1[[#This Row],[Regular Hourly Wage]],0)</f>
        <v>0</v>
      </c>
      <c r="AM1327" s="38"/>
      <c r="AN1327" s="41">
        <f>Table1[[#This Row],[Wage Difference]]*Table1[[#This Row],[Post Wage Increase Time Off Accruals (Hours)]]</f>
        <v>0</v>
      </c>
      <c r="AO1327" s="41">
        <f>Table1[[#This Row],[Min Wage Time Off Accrual Expense]]*Table1[[#This Row],[DDS Funding Percent]]</f>
        <v>0</v>
      </c>
      <c r="AP1327" s="1"/>
      <c r="AQ1327" s="18"/>
    </row>
    <row r="1328" spans="3:43" x14ac:dyDescent="0.25">
      <c r="C1328" s="59"/>
      <c r="D1328" s="57"/>
      <c r="K1328" s="41">
        <f>SUM(Table1[[#This Row],[Regular Wages]],Table1[[#This Row],[OvertimeWages]],Table1[[#This Row],[Holiday Wages]],Table1[[#This Row],[Incentive Payments]])</f>
        <v>0</v>
      </c>
      <c r="L1328" s="38"/>
      <c r="M1328" s="38"/>
      <c r="N1328" s="38"/>
      <c r="O1328" s="38"/>
      <c r="P1328" s="38"/>
      <c r="Q1328" s="38"/>
      <c r="R1328" s="38"/>
      <c r="S1328" s="41">
        <f>SUM(Table1[[#This Row],[Regular Wages2]],Table1[[#This Row],[OvertimeWages4]],Table1[[#This Row],[Holiday Wages6]],Table1[[#This Row],[Incentive Payments8]])</f>
        <v>0</v>
      </c>
      <c r="T1328" s="41">
        <f>SUM(Table1[[#This Row],[Total Pre Min Wage Wages]],Table1[[#This Row],[Total After Min Wage Wages]])</f>
        <v>0</v>
      </c>
      <c r="U1328" s="41">
        <f>IFERROR(IF(OR(Table1[[#This Row],[Regular Hours]]=0,Table1[[#This Row],[Regular Hours]]=""),VLOOKUP(Table1[[#This Row],[Position Title]],startingWages!$A$2:$D$200,2, FALSE),Table1[[#This Row],[Regular Wages]]/Table1[[#This Row],[Regular Hours]]),0)</f>
        <v>0</v>
      </c>
      <c r="V1328" s="41">
        <f>IF(OR(Table1[[#This Row],[OvertimeHours]]="",Table1[[#This Row],[OvertimeHours]]=0),Table1[[#This Row],[Regular Hourly Wage]]*1.5,Table1[[#This Row],[OvertimeWages]]/Table1[[#This Row],[OvertimeHours]])</f>
        <v>0</v>
      </c>
      <c r="W1328" s="41">
        <f>IF(OR(Table1[[#This Row],[Holiday Hours]]="",Table1[[#This Row],[Holiday Hours]]=0),Table1[[#This Row],[Regular Hourly Wage]],Table1[[#This Row],[Holiday Wages]]/Table1[[#This Row],[Holiday Hours]])</f>
        <v>0</v>
      </c>
      <c r="X1328" s="41" t="str">
        <f>IF(Table1[[#This Row],[Regular Hourly Wage]]&lt;14.05,"$14.75",IF(Table1[[#This Row],[Regular Hourly Wage]]&lt;30,"5%","None"))</f>
        <v>$14.75</v>
      </c>
      <c r="Y1328" s="41">
        <f>IF(Table1[[#This Row],[Wage Category]]="5%",Table1[[#This Row],[Regular Hourly Wage]]*1.05,IF(Table1[[#This Row],[Wage Category]]="$14.75",14.75,Table1[[#This Row],[Regular Hourly Wage]]))</f>
        <v>14.75</v>
      </c>
      <c r="Z1328" s="41">
        <f>(1+IF(Table1[[#This Row],[Regular Hourly Wage]]=0,0.5,(Table1[[#This Row],[Overtime Hourly Wage]]-Table1[[#This Row],[Regular Hourly Wage]])/Table1[[#This Row],[Regular Hourly Wage]]))*Table1[[#This Row],[Regular Wage Cap]]</f>
        <v>22.125</v>
      </c>
      <c r="AA1328" s="41">
        <f>(1+IF(Table1[[#This Row],[Regular Hourly Wage]]=0,0,(Table1[[#This Row],[Holiday Hourly Wage]]-Table1[[#This Row],[Regular Hourly Wage]])/Table1[[#This Row],[Regular Hourly Wage]]))*Table1[[#This Row],[Regular Wage Cap]]</f>
        <v>14.75</v>
      </c>
      <c r="AB1328" s="41">
        <f>Table1[[#This Row],[Regular Hours3]]*Table1[[#This Row],[Regular Hourly Wage]]</f>
        <v>0</v>
      </c>
      <c r="AC1328" s="41">
        <f>Table1[[#This Row],[OvertimeHours5]]*Table1[[#This Row],[Overtime Hourly Wage]]</f>
        <v>0</v>
      </c>
      <c r="AD1328" s="41">
        <f>Table1[[#This Row],[Holiday Hours7]]*Table1[[#This Row],[Holiday Hourly Wage]]</f>
        <v>0</v>
      </c>
      <c r="AE1328" s="41">
        <f>SUM(Table1[[#This Row],[Regular10]:[Holiday12]])</f>
        <v>0</v>
      </c>
      <c r="AF1328" s="41">
        <f>Table1[[#This Row],[Regular Hours3]]*Table1[[#This Row],[Regular Wage Cap]]</f>
        <v>0</v>
      </c>
      <c r="AG1328" s="41">
        <f>Table1[[#This Row],[OvertimeHours5]]*Table1[[#This Row],[Overtime Wage Cap]]</f>
        <v>0</v>
      </c>
      <c r="AH1328" s="41">
        <f>Table1[[#This Row],[Holiday Hours7]]*Table1[[#This Row],[Holiday Wage Cap]]</f>
        <v>0</v>
      </c>
      <c r="AI1328" s="41">
        <f>SUM(Table1[[#This Row],[Regular]:[Holiday]])</f>
        <v>0</v>
      </c>
      <c r="AJ1328" s="41">
        <f>IF(Table1[[#This Row],[Total]]=0,0,Table1[[#This Row],[Total2]]-Table1[[#This Row],[Total]])</f>
        <v>0</v>
      </c>
      <c r="AK1328" s="41">
        <f>Table1[[#This Row],[Difference]]*Table1[[#This Row],[DDS Funding Percent]]</f>
        <v>0</v>
      </c>
      <c r="AL1328" s="41">
        <f>IF(Table1[[#This Row],[Regular Hourly Wage]]&lt;&gt;0,Table1[[#This Row],[Regular Wage Cap]]-Table1[[#This Row],[Regular Hourly Wage]],0)</f>
        <v>0</v>
      </c>
      <c r="AM1328" s="38"/>
      <c r="AN1328" s="41">
        <f>Table1[[#This Row],[Wage Difference]]*Table1[[#This Row],[Post Wage Increase Time Off Accruals (Hours)]]</f>
        <v>0</v>
      </c>
      <c r="AO1328" s="41">
        <f>Table1[[#This Row],[Min Wage Time Off Accrual Expense]]*Table1[[#This Row],[DDS Funding Percent]]</f>
        <v>0</v>
      </c>
      <c r="AP1328" s="1"/>
      <c r="AQ1328" s="18"/>
    </row>
    <row r="1329" spans="3:43" x14ac:dyDescent="0.25">
      <c r="C1329" s="59"/>
      <c r="D1329" s="57"/>
      <c r="K1329" s="41">
        <f>SUM(Table1[[#This Row],[Regular Wages]],Table1[[#This Row],[OvertimeWages]],Table1[[#This Row],[Holiday Wages]],Table1[[#This Row],[Incentive Payments]])</f>
        <v>0</v>
      </c>
      <c r="L1329" s="38"/>
      <c r="M1329" s="38"/>
      <c r="N1329" s="38"/>
      <c r="O1329" s="38"/>
      <c r="P1329" s="38"/>
      <c r="Q1329" s="38"/>
      <c r="R1329" s="38"/>
      <c r="S1329" s="41">
        <f>SUM(Table1[[#This Row],[Regular Wages2]],Table1[[#This Row],[OvertimeWages4]],Table1[[#This Row],[Holiday Wages6]],Table1[[#This Row],[Incentive Payments8]])</f>
        <v>0</v>
      </c>
      <c r="T1329" s="41">
        <f>SUM(Table1[[#This Row],[Total Pre Min Wage Wages]],Table1[[#This Row],[Total After Min Wage Wages]])</f>
        <v>0</v>
      </c>
      <c r="U1329" s="41">
        <f>IFERROR(IF(OR(Table1[[#This Row],[Regular Hours]]=0,Table1[[#This Row],[Regular Hours]]=""),VLOOKUP(Table1[[#This Row],[Position Title]],startingWages!$A$2:$D$200,2, FALSE),Table1[[#This Row],[Regular Wages]]/Table1[[#This Row],[Regular Hours]]),0)</f>
        <v>0</v>
      </c>
      <c r="V1329" s="41">
        <f>IF(OR(Table1[[#This Row],[OvertimeHours]]="",Table1[[#This Row],[OvertimeHours]]=0),Table1[[#This Row],[Regular Hourly Wage]]*1.5,Table1[[#This Row],[OvertimeWages]]/Table1[[#This Row],[OvertimeHours]])</f>
        <v>0</v>
      </c>
      <c r="W1329" s="41">
        <f>IF(OR(Table1[[#This Row],[Holiday Hours]]="",Table1[[#This Row],[Holiday Hours]]=0),Table1[[#This Row],[Regular Hourly Wage]],Table1[[#This Row],[Holiday Wages]]/Table1[[#This Row],[Holiday Hours]])</f>
        <v>0</v>
      </c>
      <c r="X1329" s="41" t="str">
        <f>IF(Table1[[#This Row],[Regular Hourly Wage]]&lt;14.05,"$14.75",IF(Table1[[#This Row],[Regular Hourly Wage]]&lt;30,"5%","None"))</f>
        <v>$14.75</v>
      </c>
      <c r="Y1329" s="41">
        <f>IF(Table1[[#This Row],[Wage Category]]="5%",Table1[[#This Row],[Regular Hourly Wage]]*1.05,IF(Table1[[#This Row],[Wage Category]]="$14.75",14.75,Table1[[#This Row],[Regular Hourly Wage]]))</f>
        <v>14.75</v>
      </c>
      <c r="Z1329" s="41">
        <f>(1+IF(Table1[[#This Row],[Regular Hourly Wage]]=0,0.5,(Table1[[#This Row],[Overtime Hourly Wage]]-Table1[[#This Row],[Regular Hourly Wage]])/Table1[[#This Row],[Regular Hourly Wage]]))*Table1[[#This Row],[Regular Wage Cap]]</f>
        <v>22.125</v>
      </c>
      <c r="AA1329" s="41">
        <f>(1+IF(Table1[[#This Row],[Regular Hourly Wage]]=0,0,(Table1[[#This Row],[Holiday Hourly Wage]]-Table1[[#This Row],[Regular Hourly Wage]])/Table1[[#This Row],[Regular Hourly Wage]]))*Table1[[#This Row],[Regular Wage Cap]]</f>
        <v>14.75</v>
      </c>
      <c r="AB1329" s="41">
        <f>Table1[[#This Row],[Regular Hours3]]*Table1[[#This Row],[Regular Hourly Wage]]</f>
        <v>0</v>
      </c>
      <c r="AC1329" s="41">
        <f>Table1[[#This Row],[OvertimeHours5]]*Table1[[#This Row],[Overtime Hourly Wage]]</f>
        <v>0</v>
      </c>
      <c r="AD1329" s="41">
        <f>Table1[[#This Row],[Holiday Hours7]]*Table1[[#This Row],[Holiday Hourly Wage]]</f>
        <v>0</v>
      </c>
      <c r="AE1329" s="41">
        <f>SUM(Table1[[#This Row],[Regular10]:[Holiday12]])</f>
        <v>0</v>
      </c>
      <c r="AF1329" s="41">
        <f>Table1[[#This Row],[Regular Hours3]]*Table1[[#This Row],[Regular Wage Cap]]</f>
        <v>0</v>
      </c>
      <c r="AG1329" s="41">
        <f>Table1[[#This Row],[OvertimeHours5]]*Table1[[#This Row],[Overtime Wage Cap]]</f>
        <v>0</v>
      </c>
      <c r="AH1329" s="41">
        <f>Table1[[#This Row],[Holiday Hours7]]*Table1[[#This Row],[Holiday Wage Cap]]</f>
        <v>0</v>
      </c>
      <c r="AI1329" s="41">
        <f>SUM(Table1[[#This Row],[Regular]:[Holiday]])</f>
        <v>0</v>
      </c>
      <c r="AJ1329" s="41">
        <f>IF(Table1[[#This Row],[Total]]=0,0,Table1[[#This Row],[Total2]]-Table1[[#This Row],[Total]])</f>
        <v>0</v>
      </c>
      <c r="AK1329" s="41">
        <f>Table1[[#This Row],[Difference]]*Table1[[#This Row],[DDS Funding Percent]]</f>
        <v>0</v>
      </c>
      <c r="AL1329" s="41">
        <f>IF(Table1[[#This Row],[Regular Hourly Wage]]&lt;&gt;0,Table1[[#This Row],[Regular Wage Cap]]-Table1[[#This Row],[Regular Hourly Wage]],0)</f>
        <v>0</v>
      </c>
      <c r="AM1329" s="38"/>
      <c r="AN1329" s="41">
        <f>Table1[[#This Row],[Wage Difference]]*Table1[[#This Row],[Post Wage Increase Time Off Accruals (Hours)]]</f>
        <v>0</v>
      </c>
      <c r="AO1329" s="41">
        <f>Table1[[#This Row],[Min Wage Time Off Accrual Expense]]*Table1[[#This Row],[DDS Funding Percent]]</f>
        <v>0</v>
      </c>
      <c r="AP1329" s="1"/>
      <c r="AQ1329" s="18"/>
    </row>
    <row r="1330" spans="3:43" x14ac:dyDescent="0.25">
      <c r="C1330" s="59"/>
      <c r="D1330" s="57"/>
      <c r="K1330" s="41">
        <f>SUM(Table1[[#This Row],[Regular Wages]],Table1[[#This Row],[OvertimeWages]],Table1[[#This Row],[Holiday Wages]],Table1[[#This Row],[Incentive Payments]])</f>
        <v>0</v>
      </c>
      <c r="L1330" s="38"/>
      <c r="M1330" s="38"/>
      <c r="N1330" s="38"/>
      <c r="O1330" s="38"/>
      <c r="P1330" s="38"/>
      <c r="Q1330" s="38"/>
      <c r="R1330" s="38"/>
      <c r="S1330" s="41">
        <f>SUM(Table1[[#This Row],[Regular Wages2]],Table1[[#This Row],[OvertimeWages4]],Table1[[#This Row],[Holiday Wages6]],Table1[[#This Row],[Incentive Payments8]])</f>
        <v>0</v>
      </c>
      <c r="T1330" s="41">
        <f>SUM(Table1[[#This Row],[Total Pre Min Wage Wages]],Table1[[#This Row],[Total After Min Wage Wages]])</f>
        <v>0</v>
      </c>
      <c r="U1330" s="41">
        <f>IFERROR(IF(OR(Table1[[#This Row],[Regular Hours]]=0,Table1[[#This Row],[Regular Hours]]=""),VLOOKUP(Table1[[#This Row],[Position Title]],startingWages!$A$2:$D$200,2, FALSE),Table1[[#This Row],[Regular Wages]]/Table1[[#This Row],[Regular Hours]]),0)</f>
        <v>0</v>
      </c>
      <c r="V1330" s="41">
        <f>IF(OR(Table1[[#This Row],[OvertimeHours]]="",Table1[[#This Row],[OvertimeHours]]=0),Table1[[#This Row],[Regular Hourly Wage]]*1.5,Table1[[#This Row],[OvertimeWages]]/Table1[[#This Row],[OvertimeHours]])</f>
        <v>0</v>
      </c>
      <c r="W1330" s="41">
        <f>IF(OR(Table1[[#This Row],[Holiday Hours]]="",Table1[[#This Row],[Holiday Hours]]=0),Table1[[#This Row],[Regular Hourly Wage]],Table1[[#This Row],[Holiday Wages]]/Table1[[#This Row],[Holiday Hours]])</f>
        <v>0</v>
      </c>
      <c r="X1330" s="41" t="str">
        <f>IF(Table1[[#This Row],[Regular Hourly Wage]]&lt;14.05,"$14.75",IF(Table1[[#This Row],[Regular Hourly Wage]]&lt;30,"5%","None"))</f>
        <v>$14.75</v>
      </c>
      <c r="Y1330" s="41">
        <f>IF(Table1[[#This Row],[Wage Category]]="5%",Table1[[#This Row],[Regular Hourly Wage]]*1.05,IF(Table1[[#This Row],[Wage Category]]="$14.75",14.75,Table1[[#This Row],[Regular Hourly Wage]]))</f>
        <v>14.75</v>
      </c>
      <c r="Z1330" s="41">
        <f>(1+IF(Table1[[#This Row],[Regular Hourly Wage]]=0,0.5,(Table1[[#This Row],[Overtime Hourly Wage]]-Table1[[#This Row],[Regular Hourly Wage]])/Table1[[#This Row],[Regular Hourly Wage]]))*Table1[[#This Row],[Regular Wage Cap]]</f>
        <v>22.125</v>
      </c>
      <c r="AA1330" s="41">
        <f>(1+IF(Table1[[#This Row],[Regular Hourly Wage]]=0,0,(Table1[[#This Row],[Holiday Hourly Wage]]-Table1[[#This Row],[Regular Hourly Wage]])/Table1[[#This Row],[Regular Hourly Wage]]))*Table1[[#This Row],[Regular Wage Cap]]</f>
        <v>14.75</v>
      </c>
      <c r="AB1330" s="41">
        <f>Table1[[#This Row],[Regular Hours3]]*Table1[[#This Row],[Regular Hourly Wage]]</f>
        <v>0</v>
      </c>
      <c r="AC1330" s="41">
        <f>Table1[[#This Row],[OvertimeHours5]]*Table1[[#This Row],[Overtime Hourly Wage]]</f>
        <v>0</v>
      </c>
      <c r="AD1330" s="41">
        <f>Table1[[#This Row],[Holiday Hours7]]*Table1[[#This Row],[Holiday Hourly Wage]]</f>
        <v>0</v>
      </c>
      <c r="AE1330" s="41">
        <f>SUM(Table1[[#This Row],[Regular10]:[Holiday12]])</f>
        <v>0</v>
      </c>
      <c r="AF1330" s="41">
        <f>Table1[[#This Row],[Regular Hours3]]*Table1[[#This Row],[Regular Wage Cap]]</f>
        <v>0</v>
      </c>
      <c r="AG1330" s="41">
        <f>Table1[[#This Row],[OvertimeHours5]]*Table1[[#This Row],[Overtime Wage Cap]]</f>
        <v>0</v>
      </c>
      <c r="AH1330" s="41">
        <f>Table1[[#This Row],[Holiday Hours7]]*Table1[[#This Row],[Holiday Wage Cap]]</f>
        <v>0</v>
      </c>
      <c r="AI1330" s="41">
        <f>SUM(Table1[[#This Row],[Regular]:[Holiday]])</f>
        <v>0</v>
      </c>
      <c r="AJ1330" s="41">
        <f>IF(Table1[[#This Row],[Total]]=0,0,Table1[[#This Row],[Total2]]-Table1[[#This Row],[Total]])</f>
        <v>0</v>
      </c>
      <c r="AK1330" s="41">
        <f>Table1[[#This Row],[Difference]]*Table1[[#This Row],[DDS Funding Percent]]</f>
        <v>0</v>
      </c>
      <c r="AL1330" s="41">
        <f>IF(Table1[[#This Row],[Regular Hourly Wage]]&lt;&gt;0,Table1[[#This Row],[Regular Wage Cap]]-Table1[[#This Row],[Regular Hourly Wage]],0)</f>
        <v>0</v>
      </c>
      <c r="AM1330" s="38"/>
      <c r="AN1330" s="41">
        <f>Table1[[#This Row],[Wage Difference]]*Table1[[#This Row],[Post Wage Increase Time Off Accruals (Hours)]]</f>
        <v>0</v>
      </c>
      <c r="AO1330" s="41">
        <f>Table1[[#This Row],[Min Wage Time Off Accrual Expense]]*Table1[[#This Row],[DDS Funding Percent]]</f>
        <v>0</v>
      </c>
      <c r="AP1330" s="1"/>
      <c r="AQ1330" s="18"/>
    </row>
    <row r="1331" spans="3:43" x14ac:dyDescent="0.25">
      <c r="C1331" s="59"/>
      <c r="D1331" s="57"/>
      <c r="K1331" s="41">
        <f>SUM(Table1[[#This Row],[Regular Wages]],Table1[[#This Row],[OvertimeWages]],Table1[[#This Row],[Holiday Wages]],Table1[[#This Row],[Incentive Payments]])</f>
        <v>0</v>
      </c>
      <c r="L1331" s="38"/>
      <c r="M1331" s="38"/>
      <c r="N1331" s="38"/>
      <c r="O1331" s="38"/>
      <c r="P1331" s="38"/>
      <c r="Q1331" s="38"/>
      <c r="R1331" s="38"/>
      <c r="S1331" s="41">
        <f>SUM(Table1[[#This Row],[Regular Wages2]],Table1[[#This Row],[OvertimeWages4]],Table1[[#This Row],[Holiday Wages6]],Table1[[#This Row],[Incentive Payments8]])</f>
        <v>0</v>
      </c>
      <c r="T1331" s="41">
        <f>SUM(Table1[[#This Row],[Total Pre Min Wage Wages]],Table1[[#This Row],[Total After Min Wage Wages]])</f>
        <v>0</v>
      </c>
      <c r="U1331" s="41">
        <f>IFERROR(IF(OR(Table1[[#This Row],[Regular Hours]]=0,Table1[[#This Row],[Regular Hours]]=""),VLOOKUP(Table1[[#This Row],[Position Title]],startingWages!$A$2:$D$200,2, FALSE),Table1[[#This Row],[Regular Wages]]/Table1[[#This Row],[Regular Hours]]),0)</f>
        <v>0</v>
      </c>
      <c r="V1331" s="41">
        <f>IF(OR(Table1[[#This Row],[OvertimeHours]]="",Table1[[#This Row],[OvertimeHours]]=0),Table1[[#This Row],[Regular Hourly Wage]]*1.5,Table1[[#This Row],[OvertimeWages]]/Table1[[#This Row],[OvertimeHours]])</f>
        <v>0</v>
      </c>
      <c r="W1331" s="41">
        <f>IF(OR(Table1[[#This Row],[Holiday Hours]]="",Table1[[#This Row],[Holiday Hours]]=0),Table1[[#This Row],[Regular Hourly Wage]],Table1[[#This Row],[Holiday Wages]]/Table1[[#This Row],[Holiday Hours]])</f>
        <v>0</v>
      </c>
      <c r="X1331" s="41" t="str">
        <f>IF(Table1[[#This Row],[Regular Hourly Wage]]&lt;14.05,"$14.75",IF(Table1[[#This Row],[Regular Hourly Wage]]&lt;30,"5%","None"))</f>
        <v>$14.75</v>
      </c>
      <c r="Y1331" s="41">
        <f>IF(Table1[[#This Row],[Wage Category]]="5%",Table1[[#This Row],[Regular Hourly Wage]]*1.05,IF(Table1[[#This Row],[Wage Category]]="$14.75",14.75,Table1[[#This Row],[Regular Hourly Wage]]))</f>
        <v>14.75</v>
      </c>
      <c r="Z1331" s="41">
        <f>(1+IF(Table1[[#This Row],[Regular Hourly Wage]]=0,0.5,(Table1[[#This Row],[Overtime Hourly Wage]]-Table1[[#This Row],[Regular Hourly Wage]])/Table1[[#This Row],[Regular Hourly Wage]]))*Table1[[#This Row],[Regular Wage Cap]]</f>
        <v>22.125</v>
      </c>
      <c r="AA1331" s="41">
        <f>(1+IF(Table1[[#This Row],[Regular Hourly Wage]]=0,0,(Table1[[#This Row],[Holiday Hourly Wage]]-Table1[[#This Row],[Regular Hourly Wage]])/Table1[[#This Row],[Regular Hourly Wage]]))*Table1[[#This Row],[Regular Wage Cap]]</f>
        <v>14.75</v>
      </c>
      <c r="AB1331" s="41">
        <f>Table1[[#This Row],[Regular Hours3]]*Table1[[#This Row],[Regular Hourly Wage]]</f>
        <v>0</v>
      </c>
      <c r="AC1331" s="41">
        <f>Table1[[#This Row],[OvertimeHours5]]*Table1[[#This Row],[Overtime Hourly Wage]]</f>
        <v>0</v>
      </c>
      <c r="AD1331" s="41">
        <f>Table1[[#This Row],[Holiday Hours7]]*Table1[[#This Row],[Holiday Hourly Wage]]</f>
        <v>0</v>
      </c>
      <c r="AE1331" s="41">
        <f>SUM(Table1[[#This Row],[Regular10]:[Holiday12]])</f>
        <v>0</v>
      </c>
      <c r="AF1331" s="41">
        <f>Table1[[#This Row],[Regular Hours3]]*Table1[[#This Row],[Regular Wage Cap]]</f>
        <v>0</v>
      </c>
      <c r="AG1331" s="41">
        <f>Table1[[#This Row],[OvertimeHours5]]*Table1[[#This Row],[Overtime Wage Cap]]</f>
        <v>0</v>
      </c>
      <c r="AH1331" s="41">
        <f>Table1[[#This Row],[Holiday Hours7]]*Table1[[#This Row],[Holiday Wage Cap]]</f>
        <v>0</v>
      </c>
      <c r="AI1331" s="41">
        <f>SUM(Table1[[#This Row],[Regular]:[Holiday]])</f>
        <v>0</v>
      </c>
      <c r="AJ1331" s="41">
        <f>IF(Table1[[#This Row],[Total]]=0,0,Table1[[#This Row],[Total2]]-Table1[[#This Row],[Total]])</f>
        <v>0</v>
      </c>
      <c r="AK1331" s="41">
        <f>Table1[[#This Row],[Difference]]*Table1[[#This Row],[DDS Funding Percent]]</f>
        <v>0</v>
      </c>
      <c r="AL1331" s="41">
        <f>IF(Table1[[#This Row],[Regular Hourly Wage]]&lt;&gt;0,Table1[[#This Row],[Regular Wage Cap]]-Table1[[#This Row],[Regular Hourly Wage]],0)</f>
        <v>0</v>
      </c>
      <c r="AM1331" s="38"/>
      <c r="AN1331" s="41">
        <f>Table1[[#This Row],[Wage Difference]]*Table1[[#This Row],[Post Wage Increase Time Off Accruals (Hours)]]</f>
        <v>0</v>
      </c>
      <c r="AO1331" s="41">
        <f>Table1[[#This Row],[Min Wage Time Off Accrual Expense]]*Table1[[#This Row],[DDS Funding Percent]]</f>
        <v>0</v>
      </c>
      <c r="AP1331" s="1"/>
      <c r="AQ1331" s="18"/>
    </row>
    <row r="1332" spans="3:43" x14ac:dyDescent="0.25">
      <c r="C1332" s="59"/>
      <c r="D1332" s="57"/>
      <c r="K1332" s="41">
        <f>SUM(Table1[[#This Row],[Regular Wages]],Table1[[#This Row],[OvertimeWages]],Table1[[#This Row],[Holiday Wages]],Table1[[#This Row],[Incentive Payments]])</f>
        <v>0</v>
      </c>
      <c r="L1332" s="38"/>
      <c r="M1332" s="38"/>
      <c r="N1332" s="38"/>
      <c r="O1332" s="38"/>
      <c r="P1332" s="38"/>
      <c r="Q1332" s="38"/>
      <c r="R1332" s="38"/>
      <c r="S1332" s="41">
        <f>SUM(Table1[[#This Row],[Regular Wages2]],Table1[[#This Row],[OvertimeWages4]],Table1[[#This Row],[Holiday Wages6]],Table1[[#This Row],[Incentive Payments8]])</f>
        <v>0</v>
      </c>
      <c r="T1332" s="41">
        <f>SUM(Table1[[#This Row],[Total Pre Min Wage Wages]],Table1[[#This Row],[Total After Min Wage Wages]])</f>
        <v>0</v>
      </c>
      <c r="U1332" s="41">
        <f>IFERROR(IF(OR(Table1[[#This Row],[Regular Hours]]=0,Table1[[#This Row],[Regular Hours]]=""),VLOOKUP(Table1[[#This Row],[Position Title]],startingWages!$A$2:$D$200,2, FALSE),Table1[[#This Row],[Regular Wages]]/Table1[[#This Row],[Regular Hours]]),0)</f>
        <v>0</v>
      </c>
      <c r="V1332" s="41">
        <f>IF(OR(Table1[[#This Row],[OvertimeHours]]="",Table1[[#This Row],[OvertimeHours]]=0),Table1[[#This Row],[Regular Hourly Wage]]*1.5,Table1[[#This Row],[OvertimeWages]]/Table1[[#This Row],[OvertimeHours]])</f>
        <v>0</v>
      </c>
      <c r="W1332" s="41">
        <f>IF(OR(Table1[[#This Row],[Holiday Hours]]="",Table1[[#This Row],[Holiday Hours]]=0),Table1[[#This Row],[Regular Hourly Wage]],Table1[[#This Row],[Holiday Wages]]/Table1[[#This Row],[Holiday Hours]])</f>
        <v>0</v>
      </c>
      <c r="X1332" s="41" t="str">
        <f>IF(Table1[[#This Row],[Regular Hourly Wage]]&lt;14.05,"$14.75",IF(Table1[[#This Row],[Regular Hourly Wage]]&lt;30,"5%","None"))</f>
        <v>$14.75</v>
      </c>
      <c r="Y1332" s="41">
        <f>IF(Table1[[#This Row],[Wage Category]]="5%",Table1[[#This Row],[Regular Hourly Wage]]*1.05,IF(Table1[[#This Row],[Wage Category]]="$14.75",14.75,Table1[[#This Row],[Regular Hourly Wage]]))</f>
        <v>14.75</v>
      </c>
      <c r="Z1332" s="41">
        <f>(1+IF(Table1[[#This Row],[Regular Hourly Wage]]=0,0.5,(Table1[[#This Row],[Overtime Hourly Wage]]-Table1[[#This Row],[Regular Hourly Wage]])/Table1[[#This Row],[Regular Hourly Wage]]))*Table1[[#This Row],[Regular Wage Cap]]</f>
        <v>22.125</v>
      </c>
      <c r="AA1332" s="41">
        <f>(1+IF(Table1[[#This Row],[Regular Hourly Wage]]=0,0,(Table1[[#This Row],[Holiday Hourly Wage]]-Table1[[#This Row],[Regular Hourly Wage]])/Table1[[#This Row],[Regular Hourly Wage]]))*Table1[[#This Row],[Regular Wage Cap]]</f>
        <v>14.75</v>
      </c>
      <c r="AB1332" s="41">
        <f>Table1[[#This Row],[Regular Hours3]]*Table1[[#This Row],[Regular Hourly Wage]]</f>
        <v>0</v>
      </c>
      <c r="AC1332" s="41">
        <f>Table1[[#This Row],[OvertimeHours5]]*Table1[[#This Row],[Overtime Hourly Wage]]</f>
        <v>0</v>
      </c>
      <c r="AD1332" s="41">
        <f>Table1[[#This Row],[Holiday Hours7]]*Table1[[#This Row],[Holiday Hourly Wage]]</f>
        <v>0</v>
      </c>
      <c r="AE1332" s="41">
        <f>SUM(Table1[[#This Row],[Regular10]:[Holiday12]])</f>
        <v>0</v>
      </c>
      <c r="AF1332" s="41">
        <f>Table1[[#This Row],[Regular Hours3]]*Table1[[#This Row],[Regular Wage Cap]]</f>
        <v>0</v>
      </c>
      <c r="AG1332" s="41">
        <f>Table1[[#This Row],[OvertimeHours5]]*Table1[[#This Row],[Overtime Wage Cap]]</f>
        <v>0</v>
      </c>
      <c r="AH1332" s="41">
        <f>Table1[[#This Row],[Holiday Hours7]]*Table1[[#This Row],[Holiday Wage Cap]]</f>
        <v>0</v>
      </c>
      <c r="AI1332" s="41">
        <f>SUM(Table1[[#This Row],[Regular]:[Holiday]])</f>
        <v>0</v>
      </c>
      <c r="AJ1332" s="41">
        <f>IF(Table1[[#This Row],[Total]]=0,0,Table1[[#This Row],[Total2]]-Table1[[#This Row],[Total]])</f>
        <v>0</v>
      </c>
      <c r="AK1332" s="41">
        <f>Table1[[#This Row],[Difference]]*Table1[[#This Row],[DDS Funding Percent]]</f>
        <v>0</v>
      </c>
      <c r="AL1332" s="41">
        <f>IF(Table1[[#This Row],[Regular Hourly Wage]]&lt;&gt;0,Table1[[#This Row],[Regular Wage Cap]]-Table1[[#This Row],[Regular Hourly Wage]],0)</f>
        <v>0</v>
      </c>
      <c r="AM1332" s="38"/>
      <c r="AN1332" s="41">
        <f>Table1[[#This Row],[Wage Difference]]*Table1[[#This Row],[Post Wage Increase Time Off Accruals (Hours)]]</f>
        <v>0</v>
      </c>
      <c r="AO1332" s="41">
        <f>Table1[[#This Row],[Min Wage Time Off Accrual Expense]]*Table1[[#This Row],[DDS Funding Percent]]</f>
        <v>0</v>
      </c>
      <c r="AP1332" s="1"/>
      <c r="AQ1332" s="18"/>
    </row>
    <row r="1333" spans="3:43" x14ac:dyDescent="0.25">
      <c r="C1333" s="59"/>
      <c r="D1333" s="57"/>
      <c r="K1333" s="41">
        <f>SUM(Table1[[#This Row],[Regular Wages]],Table1[[#This Row],[OvertimeWages]],Table1[[#This Row],[Holiday Wages]],Table1[[#This Row],[Incentive Payments]])</f>
        <v>0</v>
      </c>
      <c r="L1333" s="38"/>
      <c r="M1333" s="38"/>
      <c r="N1333" s="38"/>
      <c r="O1333" s="38"/>
      <c r="P1333" s="38"/>
      <c r="Q1333" s="38"/>
      <c r="R1333" s="38"/>
      <c r="S1333" s="41">
        <f>SUM(Table1[[#This Row],[Regular Wages2]],Table1[[#This Row],[OvertimeWages4]],Table1[[#This Row],[Holiday Wages6]],Table1[[#This Row],[Incentive Payments8]])</f>
        <v>0</v>
      </c>
      <c r="T1333" s="41">
        <f>SUM(Table1[[#This Row],[Total Pre Min Wage Wages]],Table1[[#This Row],[Total After Min Wage Wages]])</f>
        <v>0</v>
      </c>
      <c r="U1333" s="41">
        <f>IFERROR(IF(OR(Table1[[#This Row],[Regular Hours]]=0,Table1[[#This Row],[Regular Hours]]=""),VLOOKUP(Table1[[#This Row],[Position Title]],startingWages!$A$2:$D$200,2, FALSE),Table1[[#This Row],[Regular Wages]]/Table1[[#This Row],[Regular Hours]]),0)</f>
        <v>0</v>
      </c>
      <c r="V1333" s="41">
        <f>IF(OR(Table1[[#This Row],[OvertimeHours]]="",Table1[[#This Row],[OvertimeHours]]=0),Table1[[#This Row],[Regular Hourly Wage]]*1.5,Table1[[#This Row],[OvertimeWages]]/Table1[[#This Row],[OvertimeHours]])</f>
        <v>0</v>
      </c>
      <c r="W1333" s="41">
        <f>IF(OR(Table1[[#This Row],[Holiday Hours]]="",Table1[[#This Row],[Holiday Hours]]=0),Table1[[#This Row],[Regular Hourly Wage]],Table1[[#This Row],[Holiday Wages]]/Table1[[#This Row],[Holiday Hours]])</f>
        <v>0</v>
      </c>
      <c r="X1333" s="41" t="str">
        <f>IF(Table1[[#This Row],[Regular Hourly Wage]]&lt;14.05,"$14.75",IF(Table1[[#This Row],[Regular Hourly Wage]]&lt;30,"5%","None"))</f>
        <v>$14.75</v>
      </c>
      <c r="Y1333" s="41">
        <f>IF(Table1[[#This Row],[Wage Category]]="5%",Table1[[#This Row],[Regular Hourly Wage]]*1.05,IF(Table1[[#This Row],[Wage Category]]="$14.75",14.75,Table1[[#This Row],[Regular Hourly Wage]]))</f>
        <v>14.75</v>
      </c>
      <c r="Z1333" s="41">
        <f>(1+IF(Table1[[#This Row],[Regular Hourly Wage]]=0,0.5,(Table1[[#This Row],[Overtime Hourly Wage]]-Table1[[#This Row],[Regular Hourly Wage]])/Table1[[#This Row],[Regular Hourly Wage]]))*Table1[[#This Row],[Regular Wage Cap]]</f>
        <v>22.125</v>
      </c>
      <c r="AA1333" s="41">
        <f>(1+IF(Table1[[#This Row],[Regular Hourly Wage]]=0,0,(Table1[[#This Row],[Holiday Hourly Wage]]-Table1[[#This Row],[Regular Hourly Wage]])/Table1[[#This Row],[Regular Hourly Wage]]))*Table1[[#This Row],[Regular Wage Cap]]</f>
        <v>14.75</v>
      </c>
      <c r="AB1333" s="41">
        <f>Table1[[#This Row],[Regular Hours3]]*Table1[[#This Row],[Regular Hourly Wage]]</f>
        <v>0</v>
      </c>
      <c r="AC1333" s="41">
        <f>Table1[[#This Row],[OvertimeHours5]]*Table1[[#This Row],[Overtime Hourly Wage]]</f>
        <v>0</v>
      </c>
      <c r="AD1333" s="41">
        <f>Table1[[#This Row],[Holiday Hours7]]*Table1[[#This Row],[Holiday Hourly Wage]]</f>
        <v>0</v>
      </c>
      <c r="AE1333" s="41">
        <f>SUM(Table1[[#This Row],[Regular10]:[Holiday12]])</f>
        <v>0</v>
      </c>
      <c r="AF1333" s="41">
        <f>Table1[[#This Row],[Regular Hours3]]*Table1[[#This Row],[Regular Wage Cap]]</f>
        <v>0</v>
      </c>
      <c r="AG1333" s="41">
        <f>Table1[[#This Row],[OvertimeHours5]]*Table1[[#This Row],[Overtime Wage Cap]]</f>
        <v>0</v>
      </c>
      <c r="AH1333" s="41">
        <f>Table1[[#This Row],[Holiday Hours7]]*Table1[[#This Row],[Holiday Wage Cap]]</f>
        <v>0</v>
      </c>
      <c r="AI1333" s="41">
        <f>SUM(Table1[[#This Row],[Regular]:[Holiday]])</f>
        <v>0</v>
      </c>
      <c r="AJ1333" s="41">
        <f>IF(Table1[[#This Row],[Total]]=0,0,Table1[[#This Row],[Total2]]-Table1[[#This Row],[Total]])</f>
        <v>0</v>
      </c>
      <c r="AK1333" s="41">
        <f>Table1[[#This Row],[Difference]]*Table1[[#This Row],[DDS Funding Percent]]</f>
        <v>0</v>
      </c>
      <c r="AL1333" s="41">
        <f>IF(Table1[[#This Row],[Regular Hourly Wage]]&lt;&gt;0,Table1[[#This Row],[Regular Wage Cap]]-Table1[[#This Row],[Regular Hourly Wage]],0)</f>
        <v>0</v>
      </c>
      <c r="AM1333" s="38"/>
      <c r="AN1333" s="41">
        <f>Table1[[#This Row],[Wage Difference]]*Table1[[#This Row],[Post Wage Increase Time Off Accruals (Hours)]]</f>
        <v>0</v>
      </c>
      <c r="AO1333" s="41">
        <f>Table1[[#This Row],[Min Wage Time Off Accrual Expense]]*Table1[[#This Row],[DDS Funding Percent]]</f>
        <v>0</v>
      </c>
      <c r="AP1333" s="1"/>
      <c r="AQ1333" s="18"/>
    </row>
    <row r="1334" spans="3:43" x14ac:dyDescent="0.25">
      <c r="C1334" s="59"/>
      <c r="D1334" s="57"/>
      <c r="K1334" s="41">
        <f>SUM(Table1[[#This Row],[Regular Wages]],Table1[[#This Row],[OvertimeWages]],Table1[[#This Row],[Holiday Wages]],Table1[[#This Row],[Incentive Payments]])</f>
        <v>0</v>
      </c>
      <c r="L1334" s="38"/>
      <c r="M1334" s="38"/>
      <c r="N1334" s="38"/>
      <c r="O1334" s="38"/>
      <c r="P1334" s="38"/>
      <c r="Q1334" s="38"/>
      <c r="R1334" s="38"/>
      <c r="S1334" s="41">
        <f>SUM(Table1[[#This Row],[Regular Wages2]],Table1[[#This Row],[OvertimeWages4]],Table1[[#This Row],[Holiday Wages6]],Table1[[#This Row],[Incentive Payments8]])</f>
        <v>0</v>
      </c>
      <c r="T1334" s="41">
        <f>SUM(Table1[[#This Row],[Total Pre Min Wage Wages]],Table1[[#This Row],[Total After Min Wage Wages]])</f>
        <v>0</v>
      </c>
      <c r="U1334" s="41">
        <f>IFERROR(IF(OR(Table1[[#This Row],[Regular Hours]]=0,Table1[[#This Row],[Regular Hours]]=""),VLOOKUP(Table1[[#This Row],[Position Title]],startingWages!$A$2:$D$200,2, FALSE),Table1[[#This Row],[Regular Wages]]/Table1[[#This Row],[Regular Hours]]),0)</f>
        <v>0</v>
      </c>
      <c r="V1334" s="41">
        <f>IF(OR(Table1[[#This Row],[OvertimeHours]]="",Table1[[#This Row],[OvertimeHours]]=0),Table1[[#This Row],[Regular Hourly Wage]]*1.5,Table1[[#This Row],[OvertimeWages]]/Table1[[#This Row],[OvertimeHours]])</f>
        <v>0</v>
      </c>
      <c r="W1334" s="41">
        <f>IF(OR(Table1[[#This Row],[Holiday Hours]]="",Table1[[#This Row],[Holiday Hours]]=0),Table1[[#This Row],[Regular Hourly Wage]],Table1[[#This Row],[Holiday Wages]]/Table1[[#This Row],[Holiday Hours]])</f>
        <v>0</v>
      </c>
      <c r="X1334" s="41" t="str">
        <f>IF(Table1[[#This Row],[Regular Hourly Wage]]&lt;14.05,"$14.75",IF(Table1[[#This Row],[Regular Hourly Wage]]&lt;30,"5%","None"))</f>
        <v>$14.75</v>
      </c>
      <c r="Y1334" s="41">
        <f>IF(Table1[[#This Row],[Wage Category]]="5%",Table1[[#This Row],[Regular Hourly Wage]]*1.05,IF(Table1[[#This Row],[Wage Category]]="$14.75",14.75,Table1[[#This Row],[Regular Hourly Wage]]))</f>
        <v>14.75</v>
      </c>
      <c r="Z1334" s="41">
        <f>(1+IF(Table1[[#This Row],[Regular Hourly Wage]]=0,0.5,(Table1[[#This Row],[Overtime Hourly Wage]]-Table1[[#This Row],[Regular Hourly Wage]])/Table1[[#This Row],[Regular Hourly Wage]]))*Table1[[#This Row],[Regular Wage Cap]]</f>
        <v>22.125</v>
      </c>
      <c r="AA1334" s="41">
        <f>(1+IF(Table1[[#This Row],[Regular Hourly Wage]]=0,0,(Table1[[#This Row],[Holiday Hourly Wage]]-Table1[[#This Row],[Regular Hourly Wage]])/Table1[[#This Row],[Regular Hourly Wage]]))*Table1[[#This Row],[Regular Wage Cap]]</f>
        <v>14.75</v>
      </c>
      <c r="AB1334" s="41">
        <f>Table1[[#This Row],[Regular Hours3]]*Table1[[#This Row],[Regular Hourly Wage]]</f>
        <v>0</v>
      </c>
      <c r="AC1334" s="41">
        <f>Table1[[#This Row],[OvertimeHours5]]*Table1[[#This Row],[Overtime Hourly Wage]]</f>
        <v>0</v>
      </c>
      <c r="AD1334" s="41">
        <f>Table1[[#This Row],[Holiday Hours7]]*Table1[[#This Row],[Holiday Hourly Wage]]</f>
        <v>0</v>
      </c>
      <c r="AE1334" s="41">
        <f>SUM(Table1[[#This Row],[Regular10]:[Holiday12]])</f>
        <v>0</v>
      </c>
      <c r="AF1334" s="41">
        <f>Table1[[#This Row],[Regular Hours3]]*Table1[[#This Row],[Regular Wage Cap]]</f>
        <v>0</v>
      </c>
      <c r="AG1334" s="41">
        <f>Table1[[#This Row],[OvertimeHours5]]*Table1[[#This Row],[Overtime Wage Cap]]</f>
        <v>0</v>
      </c>
      <c r="AH1334" s="41">
        <f>Table1[[#This Row],[Holiday Hours7]]*Table1[[#This Row],[Holiday Wage Cap]]</f>
        <v>0</v>
      </c>
      <c r="AI1334" s="41">
        <f>SUM(Table1[[#This Row],[Regular]:[Holiday]])</f>
        <v>0</v>
      </c>
      <c r="AJ1334" s="41">
        <f>IF(Table1[[#This Row],[Total]]=0,0,Table1[[#This Row],[Total2]]-Table1[[#This Row],[Total]])</f>
        <v>0</v>
      </c>
      <c r="AK1334" s="41">
        <f>Table1[[#This Row],[Difference]]*Table1[[#This Row],[DDS Funding Percent]]</f>
        <v>0</v>
      </c>
      <c r="AL1334" s="41">
        <f>IF(Table1[[#This Row],[Regular Hourly Wage]]&lt;&gt;0,Table1[[#This Row],[Regular Wage Cap]]-Table1[[#This Row],[Regular Hourly Wage]],0)</f>
        <v>0</v>
      </c>
      <c r="AM1334" s="38"/>
      <c r="AN1334" s="41">
        <f>Table1[[#This Row],[Wage Difference]]*Table1[[#This Row],[Post Wage Increase Time Off Accruals (Hours)]]</f>
        <v>0</v>
      </c>
      <c r="AO1334" s="41">
        <f>Table1[[#This Row],[Min Wage Time Off Accrual Expense]]*Table1[[#This Row],[DDS Funding Percent]]</f>
        <v>0</v>
      </c>
      <c r="AP1334" s="1"/>
      <c r="AQ1334" s="18"/>
    </row>
    <row r="1335" spans="3:43" x14ac:dyDescent="0.25">
      <c r="C1335" s="59"/>
      <c r="D1335" s="57"/>
      <c r="K1335" s="41">
        <f>SUM(Table1[[#This Row],[Regular Wages]],Table1[[#This Row],[OvertimeWages]],Table1[[#This Row],[Holiday Wages]],Table1[[#This Row],[Incentive Payments]])</f>
        <v>0</v>
      </c>
      <c r="L1335" s="38"/>
      <c r="M1335" s="38"/>
      <c r="N1335" s="38"/>
      <c r="O1335" s="38"/>
      <c r="P1335" s="38"/>
      <c r="Q1335" s="38"/>
      <c r="R1335" s="38"/>
      <c r="S1335" s="41">
        <f>SUM(Table1[[#This Row],[Regular Wages2]],Table1[[#This Row],[OvertimeWages4]],Table1[[#This Row],[Holiday Wages6]],Table1[[#This Row],[Incentive Payments8]])</f>
        <v>0</v>
      </c>
      <c r="T1335" s="41">
        <f>SUM(Table1[[#This Row],[Total Pre Min Wage Wages]],Table1[[#This Row],[Total After Min Wage Wages]])</f>
        <v>0</v>
      </c>
      <c r="U1335" s="41">
        <f>IFERROR(IF(OR(Table1[[#This Row],[Regular Hours]]=0,Table1[[#This Row],[Regular Hours]]=""),VLOOKUP(Table1[[#This Row],[Position Title]],startingWages!$A$2:$D$200,2, FALSE),Table1[[#This Row],[Regular Wages]]/Table1[[#This Row],[Regular Hours]]),0)</f>
        <v>0</v>
      </c>
      <c r="V1335" s="41">
        <f>IF(OR(Table1[[#This Row],[OvertimeHours]]="",Table1[[#This Row],[OvertimeHours]]=0),Table1[[#This Row],[Regular Hourly Wage]]*1.5,Table1[[#This Row],[OvertimeWages]]/Table1[[#This Row],[OvertimeHours]])</f>
        <v>0</v>
      </c>
      <c r="W1335" s="41">
        <f>IF(OR(Table1[[#This Row],[Holiday Hours]]="",Table1[[#This Row],[Holiday Hours]]=0),Table1[[#This Row],[Regular Hourly Wage]],Table1[[#This Row],[Holiday Wages]]/Table1[[#This Row],[Holiday Hours]])</f>
        <v>0</v>
      </c>
      <c r="X1335" s="41" t="str">
        <f>IF(Table1[[#This Row],[Regular Hourly Wage]]&lt;14.05,"$14.75",IF(Table1[[#This Row],[Regular Hourly Wage]]&lt;30,"5%","None"))</f>
        <v>$14.75</v>
      </c>
      <c r="Y1335" s="41">
        <f>IF(Table1[[#This Row],[Wage Category]]="5%",Table1[[#This Row],[Regular Hourly Wage]]*1.05,IF(Table1[[#This Row],[Wage Category]]="$14.75",14.75,Table1[[#This Row],[Regular Hourly Wage]]))</f>
        <v>14.75</v>
      </c>
      <c r="Z1335" s="41">
        <f>(1+IF(Table1[[#This Row],[Regular Hourly Wage]]=0,0.5,(Table1[[#This Row],[Overtime Hourly Wage]]-Table1[[#This Row],[Regular Hourly Wage]])/Table1[[#This Row],[Regular Hourly Wage]]))*Table1[[#This Row],[Regular Wage Cap]]</f>
        <v>22.125</v>
      </c>
      <c r="AA1335" s="41">
        <f>(1+IF(Table1[[#This Row],[Regular Hourly Wage]]=0,0,(Table1[[#This Row],[Holiday Hourly Wage]]-Table1[[#This Row],[Regular Hourly Wage]])/Table1[[#This Row],[Regular Hourly Wage]]))*Table1[[#This Row],[Regular Wage Cap]]</f>
        <v>14.75</v>
      </c>
      <c r="AB1335" s="41">
        <f>Table1[[#This Row],[Regular Hours3]]*Table1[[#This Row],[Regular Hourly Wage]]</f>
        <v>0</v>
      </c>
      <c r="AC1335" s="41">
        <f>Table1[[#This Row],[OvertimeHours5]]*Table1[[#This Row],[Overtime Hourly Wage]]</f>
        <v>0</v>
      </c>
      <c r="AD1335" s="41">
        <f>Table1[[#This Row],[Holiday Hours7]]*Table1[[#This Row],[Holiday Hourly Wage]]</f>
        <v>0</v>
      </c>
      <c r="AE1335" s="41">
        <f>SUM(Table1[[#This Row],[Regular10]:[Holiday12]])</f>
        <v>0</v>
      </c>
      <c r="AF1335" s="41">
        <f>Table1[[#This Row],[Regular Hours3]]*Table1[[#This Row],[Regular Wage Cap]]</f>
        <v>0</v>
      </c>
      <c r="AG1335" s="41">
        <f>Table1[[#This Row],[OvertimeHours5]]*Table1[[#This Row],[Overtime Wage Cap]]</f>
        <v>0</v>
      </c>
      <c r="AH1335" s="41">
        <f>Table1[[#This Row],[Holiday Hours7]]*Table1[[#This Row],[Holiday Wage Cap]]</f>
        <v>0</v>
      </c>
      <c r="AI1335" s="41">
        <f>SUM(Table1[[#This Row],[Regular]:[Holiday]])</f>
        <v>0</v>
      </c>
      <c r="AJ1335" s="41">
        <f>IF(Table1[[#This Row],[Total]]=0,0,Table1[[#This Row],[Total2]]-Table1[[#This Row],[Total]])</f>
        <v>0</v>
      </c>
      <c r="AK1335" s="41">
        <f>Table1[[#This Row],[Difference]]*Table1[[#This Row],[DDS Funding Percent]]</f>
        <v>0</v>
      </c>
      <c r="AL1335" s="41">
        <f>IF(Table1[[#This Row],[Regular Hourly Wage]]&lt;&gt;0,Table1[[#This Row],[Regular Wage Cap]]-Table1[[#This Row],[Regular Hourly Wage]],0)</f>
        <v>0</v>
      </c>
      <c r="AM1335" s="38"/>
      <c r="AN1335" s="41">
        <f>Table1[[#This Row],[Wage Difference]]*Table1[[#This Row],[Post Wage Increase Time Off Accruals (Hours)]]</f>
        <v>0</v>
      </c>
      <c r="AO1335" s="41">
        <f>Table1[[#This Row],[Min Wage Time Off Accrual Expense]]*Table1[[#This Row],[DDS Funding Percent]]</f>
        <v>0</v>
      </c>
      <c r="AP1335" s="1"/>
      <c r="AQ1335" s="18"/>
    </row>
    <row r="1336" spans="3:43" x14ac:dyDescent="0.25">
      <c r="C1336" s="59"/>
      <c r="D1336" s="57"/>
      <c r="K1336" s="41">
        <f>SUM(Table1[[#This Row],[Regular Wages]],Table1[[#This Row],[OvertimeWages]],Table1[[#This Row],[Holiday Wages]],Table1[[#This Row],[Incentive Payments]])</f>
        <v>0</v>
      </c>
      <c r="L1336" s="38"/>
      <c r="M1336" s="38"/>
      <c r="N1336" s="38"/>
      <c r="O1336" s="38"/>
      <c r="P1336" s="38"/>
      <c r="Q1336" s="38"/>
      <c r="R1336" s="38"/>
      <c r="S1336" s="41">
        <f>SUM(Table1[[#This Row],[Regular Wages2]],Table1[[#This Row],[OvertimeWages4]],Table1[[#This Row],[Holiday Wages6]],Table1[[#This Row],[Incentive Payments8]])</f>
        <v>0</v>
      </c>
      <c r="T1336" s="41">
        <f>SUM(Table1[[#This Row],[Total Pre Min Wage Wages]],Table1[[#This Row],[Total After Min Wage Wages]])</f>
        <v>0</v>
      </c>
      <c r="U1336" s="41">
        <f>IFERROR(IF(OR(Table1[[#This Row],[Regular Hours]]=0,Table1[[#This Row],[Regular Hours]]=""),VLOOKUP(Table1[[#This Row],[Position Title]],startingWages!$A$2:$D$200,2, FALSE),Table1[[#This Row],[Regular Wages]]/Table1[[#This Row],[Regular Hours]]),0)</f>
        <v>0</v>
      </c>
      <c r="V1336" s="41">
        <f>IF(OR(Table1[[#This Row],[OvertimeHours]]="",Table1[[#This Row],[OvertimeHours]]=0),Table1[[#This Row],[Regular Hourly Wage]]*1.5,Table1[[#This Row],[OvertimeWages]]/Table1[[#This Row],[OvertimeHours]])</f>
        <v>0</v>
      </c>
      <c r="W1336" s="41">
        <f>IF(OR(Table1[[#This Row],[Holiday Hours]]="",Table1[[#This Row],[Holiday Hours]]=0),Table1[[#This Row],[Regular Hourly Wage]],Table1[[#This Row],[Holiday Wages]]/Table1[[#This Row],[Holiday Hours]])</f>
        <v>0</v>
      </c>
      <c r="X1336" s="41" t="str">
        <f>IF(Table1[[#This Row],[Regular Hourly Wage]]&lt;14.05,"$14.75",IF(Table1[[#This Row],[Regular Hourly Wage]]&lt;30,"5%","None"))</f>
        <v>$14.75</v>
      </c>
      <c r="Y1336" s="41">
        <f>IF(Table1[[#This Row],[Wage Category]]="5%",Table1[[#This Row],[Regular Hourly Wage]]*1.05,IF(Table1[[#This Row],[Wage Category]]="$14.75",14.75,Table1[[#This Row],[Regular Hourly Wage]]))</f>
        <v>14.75</v>
      </c>
      <c r="Z1336" s="41">
        <f>(1+IF(Table1[[#This Row],[Regular Hourly Wage]]=0,0.5,(Table1[[#This Row],[Overtime Hourly Wage]]-Table1[[#This Row],[Regular Hourly Wage]])/Table1[[#This Row],[Regular Hourly Wage]]))*Table1[[#This Row],[Regular Wage Cap]]</f>
        <v>22.125</v>
      </c>
      <c r="AA1336" s="41">
        <f>(1+IF(Table1[[#This Row],[Regular Hourly Wage]]=0,0,(Table1[[#This Row],[Holiday Hourly Wage]]-Table1[[#This Row],[Regular Hourly Wage]])/Table1[[#This Row],[Regular Hourly Wage]]))*Table1[[#This Row],[Regular Wage Cap]]</f>
        <v>14.75</v>
      </c>
      <c r="AB1336" s="41">
        <f>Table1[[#This Row],[Regular Hours3]]*Table1[[#This Row],[Regular Hourly Wage]]</f>
        <v>0</v>
      </c>
      <c r="AC1336" s="41">
        <f>Table1[[#This Row],[OvertimeHours5]]*Table1[[#This Row],[Overtime Hourly Wage]]</f>
        <v>0</v>
      </c>
      <c r="AD1336" s="41">
        <f>Table1[[#This Row],[Holiday Hours7]]*Table1[[#This Row],[Holiday Hourly Wage]]</f>
        <v>0</v>
      </c>
      <c r="AE1336" s="41">
        <f>SUM(Table1[[#This Row],[Regular10]:[Holiday12]])</f>
        <v>0</v>
      </c>
      <c r="AF1336" s="41">
        <f>Table1[[#This Row],[Regular Hours3]]*Table1[[#This Row],[Regular Wage Cap]]</f>
        <v>0</v>
      </c>
      <c r="AG1336" s="41">
        <f>Table1[[#This Row],[OvertimeHours5]]*Table1[[#This Row],[Overtime Wage Cap]]</f>
        <v>0</v>
      </c>
      <c r="AH1336" s="41">
        <f>Table1[[#This Row],[Holiday Hours7]]*Table1[[#This Row],[Holiday Wage Cap]]</f>
        <v>0</v>
      </c>
      <c r="AI1336" s="41">
        <f>SUM(Table1[[#This Row],[Regular]:[Holiday]])</f>
        <v>0</v>
      </c>
      <c r="AJ1336" s="41">
        <f>IF(Table1[[#This Row],[Total]]=0,0,Table1[[#This Row],[Total2]]-Table1[[#This Row],[Total]])</f>
        <v>0</v>
      </c>
      <c r="AK1336" s="41">
        <f>Table1[[#This Row],[Difference]]*Table1[[#This Row],[DDS Funding Percent]]</f>
        <v>0</v>
      </c>
      <c r="AL1336" s="41">
        <f>IF(Table1[[#This Row],[Regular Hourly Wage]]&lt;&gt;0,Table1[[#This Row],[Regular Wage Cap]]-Table1[[#This Row],[Regular Hourly Wage]],0)</f>
        <v>0</v>
      </c>
      <c r="AM1336" s="38"/>
      <c r="AN1336" s="41">
        <f>Table1[[#This Row],[Wage Difference]]*Table1[[#This Row],[Post Wage Increase Time Off Accruals (Hours)]]</f>
        <v>0</v>
      </c>
      <c r="AO1336" s="41">
        <f>Table1[[#This Row],[Min Wage Time Off Accrual Expense]]*Table1[[#This Row],[DDS Funding Percent]]</f>
        <v>0</v>
      </c>
      <c r="AP1336" s="1"/>
      <c r="AQ1336" s="18"/>
    </row>
    <row r="1337" spans="3:43" x14ac:dyDescent="0.25">
      <c r="C1337" s="59"/>
      <c r="D1337" s="57"/>
      <c r="K1337" s="41">
        <f>SUM(Table1[[#This Row],[Regular Wages]],Table1[[#This Row],[OvertimeWages]],Table1[[#This Row],[Holiday Wages]],Table1[[#This Row],[Incentive Payments]])</f>
        <v>0</v>
      </c>
      <c r="L1337" s="38"/>
      <c r="M1337" s="38"/>
      <c r="N1337" s="38"/>
      <c r="O1337" s="38"/>
      <c r="P1337" s="38"/>
      <c r="Q1337" s="38"/>
      <c r="R1337" s="38"/>
      <c r="S1337" s="41">
        <f>SUM(Table1[[#This Row],[Regular Wages2]],Table1[[#This Row],[OvertimeWages4]],Table1[[#This Row],[Holiday Wages6]],Table1[[#This Row],[Incentive Payments8]])</f>
        <v>0</v>
      </c>
      <c r="T1337" s="41">
        <f>SUM(Table1[[#This Row],[Total Pre Min Wage Wages]],Table1[[#This Row],[Total After Min Wage Wages]])</f>
        <v>0</v>
      </c>
      <c r="U1337" s="41">
        <f>IFERROR(IF(OR(Table1[[#This Row],[Regular Hours]]=0,Table1[[#This Row],[Regular Hours]]=""),VLOOKUP(Table1[[#This Row],[Position Title]],startingWages!$A$2:$D$200,2, FALSE),Table1[[#This Row],[Regular Wages]]/Table1[[#This Row],[Regular Hours]]),0)</f>
        <v>0</v>
      </c>
      <c r="V1337" s="41">
        <f>IF(OR(Table1[[#This Row],[OvertimeHours]]="",Table1[[#This Row],[OvertimeHours]]=0),Table1[[#This Row],[Regular Hourly Wage]]*1.5,Table1[[#This Row],[OvertimeWages]]/Table1[[#This Row],[OvertimeHours]])</f>
        <v>0</v>
      </c>
      <c r="W1337" s="41">
        <f>IF(OR(Table1[[#This Row],[Holiday Hours]]="",Table1[[#This Row],[Holiday Hours]]=0),Table1[[#This Row],[Regular Hourly Wage]],Table1[[#This Row],[Holiday Wages]]/Table1[[#This Row],[Holiday Hours]])</f>
        <v>0</v>
      </c>
      <c r="X1337" s="41" t="str">
        <f>IF(Table1[[#This Row],[Regular Hourly Wage]]&lt;14.05,"$14.75",IF(Table1[[#This Row],[Regular Hourly Wage]]&lt;30,"5%","None"))</f>
        <v>$14.75</v>
      </c>
      <c r="Y1337" s="41">
        <f>IF(Table1[[#This Row],[Wage Category]]="5%",Table1[[#This Row],[Regular Hourly Wage]]*1.05,IF(Table1[[#This Row],[Wage Category]]="$14.75",14.75,Table1[[#This Row],[Regular Hourly Wage]]))</f>
        <v>14.75</v>
      </c>
      <c r="Z1337" s="41">
        <f>(1+IF(Table1[[#This Row],[Regular Hourly Wage]]=0,0.5,(Table1[[#This Row],[Overtime Hourly Wage]]-Table1[[#This Row],[Regular Hourly Wage]])/Table1[[#This Row],[Regular Hourly Wage]]))*Table1[[#This Row],[Regular Wage Cap]]</f>
        <v>22.125</v>
      </c>
      <c r="AA1337" s="41">
        <f>(1+IF(Table1[[#This Row],[Regular Hourly Wage]]=0,0,(Table1[[#This Row],[Holiday Hourly Wage]]-Table1[[#This Row],[Regular Hourly Wage]])/Table1[[#This Row],[Regular Hourly Wage]]))*Table1[[#This Row],[Regular Wage Cap]]</f>
        <v>14.75</v>
      </c>
      <c r="AB1337" s="41">
        <f>Table1[[#This Row],[Regular Hours3]]*Table1[[#This Row],[Regular Hourly Wage]]</f>
        <v>0</v>
      </c>
      <c r="AC1337" s="41">
        <f>Table1[[#This Row],[OvertimeHours5]]*Table1[[#This Row],[Overtime Hourly Wage]]</f>
        <v>0</v>
      </c>
      <c r="AD1337" s="41">
        <f>Table1[[#This Row],[Holiday Hours7]]*Table1[[#This Row],[Holiday Hourly Wage]]</f>
        <v>0</v>
      </c>
      <c r="AE1337" s="41">
        <f>SUM(Table1[[#This Row],[Regular10]:[Holiday12]])</f>
        <v>0</v>
      </c>
      <c r="AF1337" s="41">
        <f>Table1[[#This Row],[Regular Hours3]]*Table1[[#This Row],[Regular Wage Cap]]</f>
        <v>0</v>
      </c>
      <c r="AG1337" s="41">
        <f>Table1[[#This Row],[OvertimeHours5]]*Table1[[#This Row],[Overtime Wage Cap]]</f>
        <v>0</v>
      </c>
      <c r="AH1337" s="41">
        <f>Table1[[#This Row],[Holiday Hours7]]*Table1[[#This Row],[Holiday Wage Cap]]</f>
        <v>0</v>
      </c>
      <c r="AI1337" s="41">
        <f>SUM(Table1[[#This Row],[Regular]:[Holiday]])</f>
        <v>0</v>
      </c>
      <c r="AJ1337" s="41">
        <f>IF(Table1[[#This Row],[Total]]=0,0,Table1[[#This Row],[Total2]]-Table1[[#This Row],[Total]])</f>
        <v>0</v>
      </c>
      <c r="AK1337" s="41">
        <f>Table1[[#This Row],[Difference]]*Table1[[#This Row],[DDS Funding Percent]]</f>
        <v>0</v>
      </c>
      <c r="AL1337" s="41">
        <f>IF(Table1[[#This Row],[Regular Hourly Wage]]&lt;&gt;0,Table1[[#This Row],[Regular Wage Cap]]-Table1[[#This Row],[Regular Hourly Wage]],0)</f>
        <v>0</v>
      </c>
      <c r="AM1337" s="38"/>
      <c r="AN1337" s="41">
        <f>Table1[[#This Row],[Wage Difference]]*Table1[[#This Row],[Post Wage Increase Time Off Accruals (Hours)]]</f>
        <v>0</v>
      </c>
      <c r="AO1337" s="41">
        <f>Table1[[#This Row],[Min Wage Time Off Accrual Expense]]*Table1[[#This Row],[DDS Funding Percent]]</f>
        <v>0</v>
      </c>
      <c r="AP1337" s="1"/>
      <c r="AQ1337" s="18"/>
    </row>
    <row r="1338" spans="3:43" x14ac:dyDescent="0.25">
      <c r="C1338" s="59"/>
      <c r="D1338" s="57"/>
      <c r="K1338" s="41">
        <f>SUM(Table1[[#This Row],[Regular Wages]],Table1[[#This Row],[OvertimeWages]],Table1[[#This Row],[Holiday Wages]],Table1[[#This Row],[Incentive Payments]])</f>
        <v>0</v>
      </c>
      <c r="L1338" s="38"/>
      <c r="M1338" s="38"/>
      <c r="N1338" s="38"/>
      <c r="O1338" s="38"/>
      <c r="P1338" s="38"/>
      <c r="Q1338" s="38"/>
      <c r="R1338" s="38"/>
      <c r="S1338" s="41">
        <f>SUM(Table1[[#This Row],[Regular Wages2]],Table1[[#This Row],[OvertimeWages4]],Table1[[#This Row],[Holiday Wages6]],Table1[[#This Row],[Incentive Payments8]])</f>
        <v>0</v>
      </c>
      <c r="T1338" s="41">
        <f>SUM(Table1[[#This Row],[Total Pre Min Wage Wages]],Table1[[#This Row],[Total After Min Wage Wages]])</f>
        <v>0</v>
      </c>
      <c r="U1338" s="41">
        <f>IFERROR(IF(OR(Table1[[#This Row],[Regular Hours]]=0,Table1[[#This Row],[Regular Hours]]=""),VLOOKUP(Table1[[#This Row],[Position Title]],startingWages!$A$2:$D$200,2, FALSE),Table1[[#This Row],[Regular Wages]]/Table1[[#This Row],[Regular Hours]]),0)</f>
        <v>0</v>
      </c>
      <c r="V1338" s="41">
        <f>IF(OR(Table1[[#This Row],[OvertimeHours]]="",Table1[[#This Row],[OvertimeHours]]=0),Table1[[#This Row],[Regular Hourly Wage]]*1.5,Table1[[#This Row],[OvertimeWages]]/Table1[[#This Row],[OvertimeHours]])</f>
        <v>0</v>
      </c>
      <c r="W1338" s="41">
        <f>IF(OR(Table1[[#This Row],[Holiday Hours]]="",Table1[[#This Row],[Holiday Hours]]=0),Table1[[#This Row],[Regular Hourly Wage]],Table1[[#This Row],[Holiday Wages]]/Table1[[#This Row],[Holiday Hours]])</f>
        <v>0</v>
      </c>
      <c r="X1338" s="41" t="str">
        <f>IF(Table1[[#This Row],[Regular Hourly Wage]]&lt;14.05,"$14.75",IF(Table1[[#This Row],[Regular Hourly Wage]]&lt;30,"5%","None"))</f>
        <v>$14.75</v>
      </c>
      <c r="Y1338" s="41">
        <f>IF(Table1[[#This Row],[Wage Category]]="5%",Table1[[#This Row],[Regular Hourly Wage]]*1.05,IF(Table1[[#This Row],[Wage Category]]="$14.75",14.75,Table1[[#This Row],[Regular Hourly Wage]]))</f>
        <v>14.75</v>
      </c>
      <c r="Z1338" s="41">
        <f>(1+IF(Table1[[#This Row],[Regular Hourly Wage]]=0,0.5,(Table1[[#This Row],[Overtime Hourly Wage]]-Table1[[#This Row],[Regular Hourly Wage]])/Table1[[#This Row],[Regular Hourly Wage]]))*Table1[[#This Row],[Regular Wage Cap]]</f>
        <v>22.125</v>
      </c>
      <c r="AA1338" s="41">
        <f>(1+IF(Table1[[#This Row],[Regular Hourly Wage]]=0,0,(Table1[[#This Row],[Holiday Hourly Wage]]-Table1[[#This Row],[Regular Hourly Wage]])/Table1[[#This Row],[Regular Hourly Wage]]))*Table1[[#This Row],[Regular Wage Cap]]</f>
        <v>14.75</v>
      </c>
      <c r="AB1338" s="41">
        <f>Table1[[#This Row],[Regular Hours3]]*Table1[[#This Row],[Regular Hourly Wage]]</f>
        <v>0</v>
      </c>
      <c r="AC1338" s="41">
        <f>Table1[[#This Row],[OvertimeHours5]]*Table1[[#This Row],[Overtime Hourly Wage]]</f>
        <v>0</v>
      </c>
      <c r="AD1338" s="41">
        <f>Table1[[#This Row],[Holiday Hours7]]*Table1[[#This Row],[Holiday Hourly Wage]]</f>
        <v>0</v>
      </c>
      <c r="AE1338" s="41">
        <f>SUM(Table1[[#This Row],[Regular10]:[Holiday12]])</f>
        <v>0</v>
      </c>
      <c r="AF1338" s="41">
        <f>Table1[[#This Row],[Regular Hours3]]*Table1[[#This Row],[Regular Wage Cap]]</f>
        <v>0</v>
      </c>
      <c r="AG1338" s="41">
        <f>Table1[[#This Row],[OvertimeHours5]]*Table1[[#This Row],[Overtime Wage Cap]]</f>
        <v>0</v>
      </c>
      <c r="AH1338" s="41">
        <f>Table1[[#This Row],[Holiday Hours7]]*Table1[[#This Row],[Holiday Wage Cap]]</f>
        <v>0</v>
      </c>
      <c r="AI1338" s="41">
        <f>SUM(Table1[[#This Row],[Regular]:[Holiday]])</f>
        <v>0</v>
      </c>
      <c r="AJ1338" s="41">
        <f>IF(Table1[[#This Row],[Total]]=0,0,Table1[[#This Row],[Total2]]-Table1[[#This Row],[Total]])</f>
        <v>0</v>
      </c>
      <c r="AK1338" s="41">
        <f>Table1[[#This Row],[Difference]]*Table1[[#This Row],[DDS Funding Percent]]</f>
        <v>0</v>
      </c>
      <c r="AL1338" s="41">
        <f>IF(Table1[[#This Row],[Regular Hourly Wage]]&lt;&gt;0,Table1[[#This Row],[Regular Wage Cap]]-Table1[[#This Row],[Regular Hourly Wage]],0)</f>
        <v>0</v>
      </c>
      <c r="AM1338" s="38"/>
      <c r="AN1338" s="41">
        <f>Table1[[#This Row],[Wage Difference]]*Table1[[#This Row],[Post Wage Increase Time Off Accruals (Hours)]]</f>
        <v>0</v>
      </c>
      <c r="AO1338" s="41">
        <f>Table1[[#This Row],[Min Wage Time Off Accrual Expense]]*Table1[[#This Row],[DDS Funding Percent]]</f>
        <v>0</v>
      </c>
      <c r="AP1338" s="1"/>
      <c r="AQ1338" s="18"/>
    </row>
    <row r="1339" spans="3:43" x14ac:dyDescent="0.25">
      <c r="C1339" s="59"/>
      <c r="D1339" s="57"/>
      <c r="K1339" s="41">
        <f>SUM(Table1[[#This Row],[Regular Wages]],Table1[[#This Row],[OvertimeWages]],Table1[[#This Row],[Holiday Wages]],Table1[[#This Row],[Incentive Payments]])</f>
        <v>0</v>
      </c>
      <c r="L1339" s="38"/>
      <c r="M1339" s="38"/>
      <c r="N1339" s="38"/>
      <c r="O1339" s="38"/>
      <c r="P1339" s="38"/>
      <c r="Q1339" s="38"/>
      <c r="R1339" s="38"/>
      <c r="S1339" s="41">
        <f>SUM(Table1[[#This Row],[Regular Wages2]],Table1[[#This Row],[OvertimeWages4]],Table1[[#This Row],[Holiday Wages6]],Table1[[#This Row],[Incentive Payments8]])</f>
        <v>0</v>
      </c>
      <c r="T1339" s="41">
        <f>SUM(Table1[[#This Row],[Total Pre Min Wage Wages]],Table1[[#This Row],[Total After Min Wage Wages]])</f>
        <v>0</v>
      </c>
      <c r="U1339" s="41">
        <f>IFERROR(IF(OR(Table1[[#This Row],[Regular Hours]]=0,Table1[[#This Row],[Regular Hours]]=""),VLOOKUP(Table1[[#This Row],[Position Title]],startingWages!$A$2:$D$200,2, FALSE),Table1[[#This Row],[Regular Wages]]/Table1[[#This Row],[Regular Hours]]),0)</f>
        <v>0</v>
      </c>
      <c r="V1339" s="41">
        <f>IF(OR(Table1[[#This Row],[OvertimeHours]]="",Table1[[#This Row],[OvertimeHours]]=0),Table1[[#This Row],[Regular Hourly Wage]]*1.5,Table1[[#This Row],[OvertimeWages]]/Table1[[#This Row],[OvertimeHours]])</f>
        <v>0</v>
      </c>
      <c r="W1339" s="41">
        <f>IF(OR(Table1[[#This Row],[Holiday Hours]]="",Table1[[#This Row],[Holiday Hours]]=0),Table1[[#This Row],[Regular Hourly Wage]],Table1[[#This Row],[Holiday Wages]]/Table1[[#This Row],[Holiday Hours]])</f>
        <v>0</v>
      </c>
      <c r="X1339" s="41" t="str">
        <f>IF(Table1[[#This Row],[Regular Hourly Wage]]&lt;14.05,"$14.75",IF(Table1[[#This Row],[Regular Hourly Wage]]&lt;30,"5%","None"))</f>
        <v>$14.75</v>
      </c>
      <c r="Y1339" s="41">
        <f>IF(Table1[[#This Row],[Wage Category]]="5%",Table1[[#This Row],[Regular Hourly Wage]]*1.05,IF(Table1[[#This Row],[Wage Category]]="$14.75",14.75,Table1[[#This Row],[Regular Hourly Wage]]))</f>
        <v>14.75</v>
      </c>
      <c r="Z1339" s="41">
        <f>(1+IF(Table1[[#This Row],[Regular Hourly Wage]]=0,0.5,(Table1[[#This Row],[Overtime Hourly Wage]]-Table1[[#This Row],[Regular Hourly Wage]])/Table1[[#This Row],[Regular Hourly Wage]]))*Table1[[#This Row],[Regular Wage Cap]]</f>
        <v>22.125</v>
      </c>
      <c r="AA1339" s="41">
        <f>(1+IF(Table1[[#This Row],[Regular Hourly Wage]]=0,0,(Table1[[#This Row],[Holiday Hourly Wage]]-Table1[[#This Row],[Regular Hourly Wage]])/Table1[[#This Row],[Regular Hourly Wage]]))*Table1[[#This Row],[Regular Wage Cap]]</f>
        <v>14.75</v>
      </c>
      <c r="AB1339" s="41">
        <f>Table1[[#This Row],[Regular Hours3]]*Table1[[#This Row],[Regular Hourly Wage]]</f>
        <v>0</v>
      </c>
      <c r="AC1339" s="41">
        <f>Table1[[#This Row],[OvertimeHours5]]*Table1[[#This Row],[Overtime Hourly Wage]]</f>
        <v>0</v>
      </c>
      <c r="AD1339" s="41">
        <f>Table1[[#This Row],[Holiday Hours7]]*Table1[[#This Row],[Holiday Hourly Wage]]</f>
        <v>0</v>
      </c>
      <c r="AE1339" s="41">
        <f>SUM(Table1[[#This Row],[Regular10]:[Holiday12]])</f>
        <v>0</v>
      </c>
      <c r="AF1339" s="41">
        <f>Table1[[#This Row],[Regular Hours3]]*Table1[[#This Row],[Regular Wage Cap]]</f>
        <v>0</v>
      </c>
      <c r="AG1339" s="41">
        <f>Table1[[#This Row],[OvertimeHours5]]*Table1[[#This Row],[Overtime Wage Cap]]</f>
        <v>0</v>
      </c>
      <c r="AH1339" s="41">
        <f>Table1[[#This Row],[Holiday Hours7]]*Table1[[#This Row],[Holiday Wage Cap]]</f>
        <v>0</v>
      </c>
      <c r="AI1339" s="41">
        <f>SUM(Table1[[#This Row],[Regular]:[Holiday]])</f>
        <v>0</v>
      </c>
      <c r="AJ1339" s="41">
        <f>IF(Table1[[#This Row],[Total]]=0,0,Table1[[#This Row],[Total2]]-Table1[[#This Row],[Total]])</f>
        <v>0</v>
      </c>
      <c r="AK1339" s="41">
        <f>Table1[[#This Row],[Difference]]*Table1[[#This Row],[DDS Funding Percent]]</f>
        <v>0</v>
      </c>
      <c r="AL1339" s="41">
        <f>IF(Table1[[#This Row],[Regular Hourly Wage]]&lt;&gt;0,Table1[[#This Row],[Regular Wage Cap]]-Table1[[#This Row],[Regular Hourly Wage]],0)</f>
        <v>0</v>
      </c>
      <c r="AM1339" s="38"/>
      <c r="AN1339" s="41">
        <f>Table1[[#This Row],[Wage Difference]]*Table1[[#This Row],[Post Wage Increase Time Off Accruals (Hours)]]</f>
        <v>0</v>
      </c>
      <c r="AO1339" s="41">
        <f>Table1[[#This Row],[Min Wage Time Off Accrual Expense]]*Table1[[#This Row],[DDS Funding Percent]]</f>
        <v>0</v>
      </c>
      <c r="AP1339" s="1"/>
      <c r="AQ1339" s="18"/>
    </row>
    <row r="1340" spans="3:43" x14ac:dyDescent="0.25">
      <c r="C1340" s="59"/>
      <c r="D1340" s="57"/>
      <c r="K1340" s="41">
        <f>SUM(Table1[[#This Row],[Regular Wages]],Table1[[#This Row],[OvertimeWages]],Table1[[#This Row],[Holiday Wages]],Table1[[#This Row],[Incentive Payments]])</f>
        <v>0</v>
      </c>
      <c r="L1340" s="38"/>
      <c r="M1340" s="38"/>
      <c r="N1340" s="38"/>
      <c r="O1340" s="38"/>
      <c r="P1340" s="38"/>
      <c r="Q1340" s="38"/>
      <c r="R1340" s="38"/>
      <c r="S1340" s="41">
        <f>SUM(Table1[[#This Row],[Regular Wages2]],Table1[[#This Row],[OvertimeWages4]],Table1[[#This Row],[Holiday Wages6]],Table1[[#This Row],[Incentive Payments8]])</f>
        <v>0</v>
      </c>
      <c r="T1340" s="41">
        <f>SUM(Table1[[#This Row],[Total Pre Min Wage Wages]],Table1[[#This Row],[Total After Min Wage Wages]])</f>
        <v>0</v>
      </c>
      <c r="U1340" s="41">
        <f>IFERROR(IF(OR(Table1[[#This Row],[Regular Hours]]=0,Table1[[#This Row],[Regular Hours]]=""),VLOOKUP(Table1[[#This Row],[Position Title]],startingWages!$A$2:$D$200,2, FALSE),Table1[[#This Row],[Regular Wages]]/Table1[[#This Row],[Regular Hours]]),0)</f>
        <v>0</v>
      </c>
      <c r="V1340" s="41">
        <f>IF(OR(Table1[[#This Row],[OvertimeHours]]="",Table1[[#This Row],[OvertimeHours]]=0),Table1[[#This Row],[Regular Hourly Wage]]*1.5,Table1[[#This Row],[OvertimeWages]]/Table1[[#This Row],[OvertimeHours]])</f>
        <v>0</v>
      </c>
      <c r="W1340" s="41">
        <f>IF(OR(Table1[[#This Row],[Holiday Hours]]="",Table1[[#This Row],[Holiday Hours]]=0),Table1[[#This Row],[Regular Hourly Wage]],Table1[[#This Row],[Holiday Wages]]/Table1[[#This Row],[Holiday Hours]])</f>
        <v>0</v>
      </c>
      <c r="X1340" s="41" t="str">
        <f>IF(Table1[[#This Row],[Regular Hourly Wage]]&lt;14.05,"$14.75",IF(Table1[[#This Row],[Regular Hourly Wage]]&lt;30,"5%","None"))</f>
        <v>$14.75</v>
      </c>
      <c r="Y1340" s="41">
        <f>IF(Table1[[#This Row],[Wage Category]]="5%",Table1[[#This Row],[Regular Hourly Wage]]*1.05,IF(Table1[[#This Row],[Wage Category]]="$14.75",14.75,Table1[[#This Row],[Regular Hourly Wage]]))</f>
        <v>14.75</v>
      </c>
      <c r="Z1340" s="41">
        <f>(1+IF(Table1[[#This Row],[Regular Hourly Wage]]=0,0.5,(Table1[[#This Row],[Overtime Hourly Wage]]-Table1[[#This Row],[Regular Hourly Wage]])/Table1[[#This Row],[Regular Hourly Wage]]))*Table1[[#This Row],[Regular Wage Cap]]</f>
        <v>22.125</v>
      </c>
      <c r="AA1340" s="41">
        <f>(1+IF(Table1[[#This Row],[Regular Hourly Wage]]=0,0,(Table1[[#This Row],[Holiday Hourly Wage]]-Table1[[#This Row],[Regular Hourly Wage]])/Table1[[#This Row],[Regular Hourly Wage]]))*Table1[[#This Row],[Regular Wage Cap]]</f>
        <v>14.75</v>
      </c>
      <c r="AB1340" s="41">
        <f>Table1[[#This Row],[Regular Hours3]]*Table1[[#This Row],[Regular Hourly Wage]]</f>
        <v>0</v>
      </c>
      <c r="AC1340" s="41">
        <f>Table1[[#This Row],[OvertimeHours5]]*Table1[[#This Row],[Overtime Hourly Wage]]</f>
        <v>0</v>
      </c>
      <c r="AD1340" s="41">
        <f>Table1[[#This Row],[Holiday Hours7]]*Table1[[#This Row],[Holiday Hourly Wage]]</f>
        <v>0</v>
      </c>
      <c r="AE1340" s="41">
        <f>SUM(Table1[[#This Row],[Regular10]:[Holiday12]])</f>
        <v>0</v>
      </c>
      <c r="AF1340" s="41">
        <f>Table1[[#This Row],[Regular Hours3]]*Table1[[#This Row],[Regular Wage Cap]]</f>
        <v>0</v>
      </c>
      <c r="AG1340" s="41">
        <f>Table1[[#This Row],[OvertimeHours5]]*Table1[[#This Row],[Overtime Wage Cap]]</f>
        <v>0</v>
      </c>
      <c r="AH1340" s="41">
        <f>Table1[[#This Row],[Holiday Hours7]]*Table1[[#This Row],[Holiday Wage Cap]]</f>
        <v>0</v>
      </c>
      <c r="AI1340" s="41">
        <f>SUM(Table1[[#This Row],[Regular]:[Holiday]])</f>
        <v>0</v>
      </c>
      <c r="AJ1340" s="41">
        <f>IF(Table1[[#This Row],[Total]]=0,0,Table1[[#This Row],[Total2]]-Table1[[#This Row],[Total]])</f>
        <v>0</v>
      </c>
      <c r="AK1340" s="41">
        <f>Table1[[#This Row],[Difference]]*Table1[[#This Row],[DDS Funding Percent]]</f>
        <v>0</v>
      </c>
      <c r="AL1340" s="41">
        <f>IF(Table1[[#This Row],[Regular Hourly Wage]]&lt;&gt;0,Table1[[#This Row],[Regular Wage Cap]]-Table1[[#This Row],[Regular Hourly Wage]],0)</f>
        <v>0</v>
      </c>
      <c r="AM1340" s="38"/>
      <c r="AN1340" s="41">
        <f>Table1[[#This Row],[Wage Difference]]*Table1[[#This Row],[Post Wage Increase Time Off Accruals (Hours)]]</f>
        <v>0</v>
      </c>
      <c r="AO1340" s="41">
        <f>Table1[[#This Row],[Min Wage Time Off Accrual Expense]]*Table1[[#This Row],[DDS Funding Percent]]</f>
        <v>0</v>
      </c>
      <c r="AP1340" s="1"/>
      <c r="AQ1340" s="18"/>
    </row>
    <row r="1341" spans="3:43" x14ac:dyDescent="0.25">
      <c r="C1341" s="59"/>
      <c r="D1341" s="57"/>
      <c r="K1341" s="41">
        <f>SUM(Table1[[#This Row],[Regular Wages]],Table1[[#This Row],[OvertimeWages]],Table1[[#This Row],[Holiday Wages]],Table1[[#This Row],[Incentive Payments]])</f>
        <v>0</v>
      </c>
      <c r="L1341" s="38"/>
      <c r="M1341" s="38"/>
      <c r="N1341" s="38"/>
      <c r="O1341" s="38"/>
      <c r="P1341" s="38"/>
      <c r="Q1341" s="38"/>
      <c r="R1341" s="38"/>
      <c r="S1341" s="41">
        <f>SUM(Table1[[#This Row],[Regular Wages2]],Table1[[#This Row],[OvertimeWages4]],Table1[[#This Row],[Holiday Wages6]],Table1[[#This Row],[Incentive Payments8]])</f>
        <v>0</v>
      </c>
      <c r="T1341" s="41">
        <f>SUM(Table1[[#This Row],[Total Pre Min Wage Wages]],Table1[[#This Row],[Total After Min Wage Wages]])</f>
        <v>0</v>
      </c>
      <c r="U1341" s="41">
        <f>IFERROR(IF(OR(Table1[[#This Row],[Regular Hours]]=0,Table1[[#This Row],[Regular Hours]]=""),VLOOKUP(Table1[[#This Row],[Position Title]],startingWages!$A$2:$D$200,2, FALSE),Table1[[#This Row],[Regular Wages]]/Table1[[#This Row],[Regular Hours]]),0)</f>
        <v>0</v>
      </c>
      <c r="V1341" s="41">
        <f>IF(OR(Table1[[#This Row],[OvertimeHours]]="",Table1[[#This Row],[OvertimeHours]]=0),Table1[[#This Row],[Regular Hourly Wage]]*1.5,Table1[[#This Row],[OvertimeWages]]/Table1[[#This Row],[OvertimeHours]])</f>
        <v>0</v>
      </c>
      <c r="W1341" s="41">
        <f>IF(OR(Table1[[#This Row],[Holiday Hours]]="",Table1[[#This Row],[Holiday Hours]]=0),Table1[[#This Row],[Regular Hourly Wage]],Table1[[#This Row],[Holiday Wages]]/Table1[[#This Row],[Holiday Hours]])</f>
        <v>0</v>
      </c>
      <c r="X1341" s="41" t="str">
        <f>IF(Table1[[#This Row],[Regular Hourly Wage]]&lt;14.05,"$14.75",IF(Table1[[#This Row],[Regular Hourly Wage]]&lt;30,"5%","None"))</f>
        <v>$14.75</v>
      </c>
      <c r="Y1341" s="41">
        <f>IF(Table1[[#This Row],[Wage Category]]="5%",Table1[[#This Row],[Regular Hourly Wage]]*1.05,IF(Table1[[#This Row],[Wage Category]]="$14.75",14.75,Table1[[#This Row],[Regular Hourly Wage]]))</f>
        <v>14.75</v>
      </c>
      <c r="Z1341" s="41">
        <f>(1+IF(Table1[[#This Row],[Regular Hourly Wage]]=0,0.5,(Table1[[#This Row],[Overtime Hourly Wage]]-Table1[[#This Row],[Regular Hourly Wage]])/Table1[[#This Row],[Regular Hourly Wage]]))*Table1[[#This Row],[Regular Wage Cap]]</f>
        <v>22.125</v>
      </c>
      <c r="AA1341" s="41">
        <f>(1+IF(Table1[[#This Row],[Regular Hourly Wage]]=0,0,(Table1[[#This Row],[Holiday Hourly Wage]]-Table1[[#This Row],[Regular Hourly Wage]])/Table1[[#This Row],[Regular Hourly Wage]]))*Table1[[#This Row],[Regular Wage Cap]]</f>
        <v>14.75</v>
      </c>
      <c r="AB1341" s="41">
        <f>Table1[[#This Row],[Regular Hours3]]*Table1[[#This Row],[Regular Hourly Wage]]</f>
        <v>0</v>
      </c>
      <c r="AC1341" s="41">
        <f>Table1[[#This Row],[OvertimeHours5]]*Table1[[#This Row],[Overtime Hourly Wage]]</f>
        <v>0</v>
      </c>
      <c r="AD1341" s="41">
        <f>Table1[[#This Row],[Holiday Hours7]]*Table1[[#This Row],[Holiday Hourly Wage]]</f>
        <v>0</v>
      </c>
      <c r="AE1341" s="41">
        <f>SUM(Table1[[#This Row],[Regular10]:[Holiday12]])</f>
        <v>0</v>
      </c>
      <c r="AF1341" s="41">
        <f>Table1[[#This Row],[Regular Hours3]]*Table1[[#This Row],[Regular Wage Cap]]</f>
        <v>0</v>
      </c>
      <c r="AG1341" s="41">
        <f>Table1[[#This Row],[OvertimeHours5]]*Table1[[#This Row],[Overtime Wage Cap]]</f>
        <v>0</v>
      </c>
      <c r="AH1341" s="41">
        <f>Table1[[#This Row],[Holiday Hours7]]*Table1[[#This Row],[Holiday Wage Cap]]</f>
        <v>0</v>
      </c>
      <c r="AI1341" s="41">
        <f>SUM(Table1[[#This Row],[Regular]:[Holiday]])</f>
        <v>0</v>
      </c>
      <c r="AJ1341" s="41">
        <f>IF(Table1[[#This Row],[Total]]=0,0,Table1[[#This Row],[Total2]]-Table1[[#This Row],[Total]])</f>
        <v>0</v>
      </c>
      <c r="AK1341" s="41">
        <f>Table1[[#This Row],[Difference]]*Table1[[#This Row],[DDS Funding Percent]]</f>
        <v>0</v>
      </c>
      <c r="AL1341" s="41">
        <f>IF(Table1[[#This Row],[Regular Hourly Wage]]&lt;&gt;0,Table1[[#This Row],[Regular Wage Cap]]-Table1[[#This Row],[Regular Hourly Wage]],0)</f>
        <v>0</v>
      </c>
      <c r="AM1341" s="38"/>
      <c r="AN1341" s="41">
        <f>Table1[[#This Row],[Wage Difference]]*Table1[[#This Row],[Post Wage Increase Time Off Accruals (Hours)]]</f>
        <v>0</v>
      </c>
      <c r="AO1341" s="41">
        <f>Table1[[#This Row],[Min Wage Time Off Accrual Expense]]*Table1[[#This Row],[DDS Funding Percent]]</f>
        <v>0</v>
      </c>
      <c r="AP1341" s="1"/>
      <c r="AQ1341" s="18"/>
    </row>
    <row r="1342" spans="3:43" x14ac:dyDescent="0.25">
      <c r="C1342" s="59"/>
      <c r="D1342" s="57"/>
      <c r="K1342" s="41">
        <f>SUM(Table1[[#This Row],[Regular Wages]],Table1[[#This Row],[OvertimeWages]],Table1[[#This Row],[Holiday Wages]],Table1[[#This Row],[Incentive Payments]])</f>
        <v>0</v>
      </c>
      <c r="L1342" s="38"/>
      <c r="M1342" s="38"/>
      <c r="N1342" s="38"/>
      <c r="O1342" s="38"/>
      <c r="P1342" s="38"/>
      <c r="Q1342" s="38"/>
      <c r="R1342" s="38"/>
      <c r="S1342" s="41">
        <f>SUM(Table1[[#This Row],[Regular Wages2]],Table1[[#This Row],[OvertimeWages4]],Table1[[#This Row],[Holiday Wages6]],Table1[[#This Row],[Incentive Payments8]])</f>
        <v>0</v>
      </c>
      <c r="T1342" s="41">
        <f>SUM(Table1[[#This Row],[Total Pre Min Wage Wages]],Table1[[#This Row],[Total After Min Wage Wages]])</f>
        <v>0</v>
      </c>
      <c r="U1342" s="41">
        <f>IFERROR(IF(OR(Table1[[#This Row],[Regular Hours]]=0,Table1[[#This Row],[Regular Hours]]=""),VLOOKUP(Table1[[#This Row],[Position Title]],startingWages!$A$2:$D$200,2, FALSE),Table1[[#This Row],[Regular Wages]]/Table1[[#This Row],[Regular Hours]]),0)</f>
        <v>0</v>
      </c>
      <c r="V1342" s="41">
        <f>IF(OR(Table1[[#This Row],[OvertimeHours]]="",Table1[[#This Row],[OvertimeHours]]=0),Table1[[#This Row],[Regular Hourly Wage]]*1.5,Table1[[#This Row],[OvertimeWages]]/Table1[[#This Row],[OvertimeHours]])</f>
        <v>0</v>
      </c>
      <c r="W1342" s="41">
        <f>IF(OR(Table1[[#This Row],[Holiday Hours]]="",Table1[[#This Row],[Holiday Hours]]=0),Table1[[#This Row],[Regular Hourly Wage]],Table1[[#This Row],[Holiday Wages]]/Table1[[#This Row],[Holiday Hours]])</f>
        <v>0</v>
      </c>
      <c r="X1342" s="41" t="str">
        <f>IF(Table1[[#This Row],[Regular Hourly Wage]]&lt;14.05,"$14.75",IF(Table1[[#This Row],[Regular Hourly Wage]]&lt;30,"5%","None"))</f>
        <v>$14.75</v>
      </c>
      <c r="Y1342" s="41">
        <f>IF(Table1[[#This Row],[Wage Category]]="5%",Table1[[#This Row],[Regular Hourly Wage]]*1.05,IF(Table1[[#This Row],[Wage Category]]="$14.75",14.75,Table1[[#This Row],[Regular Hourly Wage]]))</f>
        <v>14.75</v>
      </c>
      <c r="Z1342" s="41">
        <f>(1+IF(Table1[[#This Row],[Regular Hourly Wage]]=0,0.5,(Table1[[#This Row],[Overtime Hourly Wage]]-Table1[[#This Row],[Regular Hourly Wage]])/Table1[[#This Row],[Regular Hourly Wage]]))*Table1[[#This Row],[Regular Wage Cap]]</f>
        <v>22.125</v>
      </c>
      <c r="AA1342" s="41">
        <f>(1+IF(Table1[[#This Row],[Regular Hourly Wage]]=0,0,(Table1[[#This Row],[Holiday Hourly Wage]]-Table1[[#This Row],[Regular Hourly Wage]])/Table1[[#This Row],[Regular Hourly Wage]]))*Table1[[#This Row],[Regular Wage Cap]]</f>
        <v>14.75</v>
      </c>
      <c r="AB1342" s="41">
        <f>Table1[[#This Row],[Regular Hours3]]*Table1[[#This Row],[Regular Hourly Wage]]</f>
        <v>0</v>
      </c>
      <c r="AC1342" s="41">
        <f>Table1[[#This Row],[OvertimeHours5]]*Table1[[#This Row],[Overtime Hourly Wage]]</f>
        <v>0</v>
      </c>
      <c r="AD1342" s="41">
        <f>Table1[[#This Row],[Holiday Hours7]]*Table1[[#This Row],[Holiday Hourly Wage]]</f>
        <v>0</v>
      </c>
      <c r="AE1342" s="41">
        <f>SUM(Table1[[#This Row],[Regular10]:[Holiday12]])</f>
        <v>0</v>
      </c>
      <c r="AF1342" s="41">
        <f>Table1[[#This Row],[Regular Hours3]]*Table1[[#This Row],[Regular Wage Cap]]</f>
        <v>0</v>
      </c>
      <c r="AG1342" s="41">
        <f>Table1[[#This Row],[OvertimeHours5]]*Table1[[#This Row],[Overtime Wage Cap]]</f>
        <v>0</v>
      </c>
      <c r="AH1342" s="41">
        <f>Table1[[#This Row],[Holiday Hours7]]*Table1[[#This Row],[Holiday Wage Cap]]</f>
        <v>0</v>
      </c>
      <c r="AI1342" s="41">
        <f>SUM(Table1[[#This Row],[Regular]:[Holiday]])</f>
        <v>0</v>
      </c>
      <c r="AJ1342" s="41">
        <f>IF(Table1[[#This Row],[Total]]=0,0,Table1[[#This Row],[Total2]]-Table1[[#This Row],[Total]])</f>
        <v>0</v>
      </c>
      <c r="AK1342" s="41">
        <f>Table1[[#This Row],[Difference]]*Table1[[#This Row],[DDS Funding Percent]]</f>
        <v>0</v>
      </c>
      <c r="AL1342" s="41">
        <f>IF(Table1[[#This Row],[Regular Hourly Wage]]&lt;&gt;0,Table1[[#This Row],[Regular Wage Cap]]-Table1[[#This Row],[Regular Hourly Wage]],0)</f>
        <v>0</v>
      </c>
      <c r="AM1342" s="38"/>
      <c r="AN1342" s="41">
        <f>Table1[[#This Row],[Wage Difference]]*Table1[[#This Row],[Post Wage Increase Time Off Accruals (Hours)]]</f>
        <v>0</v>
      </c>
      <c r="AO1342" s="41">
        <f>Table1[[#This Row],[Min Wage Time Off Accrual Expense]]*Table1[[#This Row],[DDS Funding Percent]]</f>
        <v>0</v>
      </c>
      <c r="AP1342" s="1"/>
      <c r="AQ1342" s="18"/>
    </row>
    <row r="1343" spans="3:43" x14ac:dyDescent="0.25">
      <c r="C1343" s="59"/>
      <c r="D1343" s="57"/>
      <c r="K1343" s="41">
        <f>SUM(Table1[[#This Row],[Regular Wages]],Table1[[#This Row],[OvertimeWages]],Table1[[#This Row],[Holiday Wages]],Table1[[#This Row],[Incentive Payments]])</f>
        <v>0</v>
      </c>
      <c r="L1343" s="38"/>
      <c r="M1343" s="38"/>
      <c r="N1343" s="38"/>
      <c r="O1343" s="38"/>
      <c r="P1343" s="38"/>
      <c r="Q1343" s="38"/>
      <c r="R1343" s="38"/>
      <c r="S1343" s="41">
        <f>SUM(Table1[[#This Row],[Regular Wages2]],Table1[[#This Row],[OvertimeWages4]],Table1[[#This Row],[Holiday Wages6]],Table1[[#This Row],[Incentive Payments8]])</f>
        <v>0</v>
      </c>
      <c r="T1343" s="41">
        <f>SUM(Table1[[#This Row],[Total Pre Min Wage Wages]],Table1[[#This Row],[Total After Min Wage Wages]])</f>
        <v>0</v>
      </c>
      <c r="U1343" s="41">
        <f>IFERROR(IF(OR(Table1[[#This Row],[Regular Hours]]=0,Table1[[#This Row],[Regular Hours]]=""),VLOOKUP(Table1[[#This Row],[Position Title]],startingWages!$A$2:$D$200,2, FALSE),Table1[[#This Row],[Regular Wages]]/Table1[[#This Row],[Regular Hours]]),0)</f>
        <v>0</v>
      </c>
      <c r="V1343" s="41">
        <f>IF(OR(Table1[[#This Row],[OvertimeHours]]="",Table1[[#This Row],[OvertimeHours]]=0),Table1[[#This Row],[Regular Hourly Wage]]*1.5,Table1[[#This Row],[OvertimeWages]]/Table1[[#This Row],[OvertimeHours]])</f>
        <v>0</v>
      </c>
      <c r="W1343" s="41">
        <f>IF(OR(Table1[[#This Row],[Holiday Hours]]="",Table1[[#This Row],[Holiday Hours]]=0),Table1[[#This Row],[Regular Hourly Wage]],Table1[[#This Row],[Holiday Wages]]/Table1[[#This Row],[Holiday Hours]])</f>
        <v>0</v>
      </c>
      <c r="X1343" s="41" t="str">
        <f>IF(Table1[[#This Row],[Regular Hourly Wage]]&lt;14.05,"$14.75",IF(Table1[[#This Row],[Regular Hourly Wage]]&lt;30,"5%","None"))</f>
        <v>$14.75</v>
      </c>
      <c r="Y1343" s="41">
        <f>IF(Table1[[#This Row],[Wage Category]]="5%",Table1[[#This Row],[Regular Hourly Wage]]*1.05,IF(Table1[[#This Row],[Wage Category]]="$14.75",14.75,Table1[[#This Row],[Regular Hourly Wage]]))</f>
        <v>14.75</v>
      </c>
      <c r="Z1343" s="41">
        <f>(1+IF(Table1[[#This Row],[Regular Hourly Wage]]=0,0.5,(Table1[[#This Row],[Overtime Hourly Wage]]-Table1[[#This Row],[Regular Hourly Wage]])/Table1[[#This Row],[Regular Hourly Wage]]))*Table1[[#This Row],[Regular Wage Cap]]</f>
        <v>22.125</v>
      </c>
      <c r="AA1343" s="41">
        <f>(1+IF(Table1[[#This Row],[Regular Hourly Wage]]=0,0,(Table1[[#This Row],[Holiday Hourly Wage]]-Table1[[#This Row],[Regular Hourly Wage]])/Table1[[#This Row],[Regular Hourly Wage]]))*Table1[[#This Row],[Regular Wage Cap]]</f>
        <v>14.75</v>
      </c>
      <c r="AB1343" s="41">
        <f>Table1[[#This Row],[Regular Hours3]]*Table1[[#This Row],[Regular Hourly Wage]]</f>
        <v>0</v>
      </c>
      <c r="AC1343" s="41">
        <f>Table1[[#This Row],[OvertimeHours5]]*Table1[[#This Row],[Overtime Hourly Wage]]</f>
        <v>0</v>
      </c>
      <c r="AD1343" s="41">
        <f>Table1[[#This Row],[Holiday Hours7]]*Table1[[#This Row],[Holiday Hourly Wage]]</f>
        <v>0</v>
      </c>
      <c r="AE1343" s="41">
        <f>SUM(Table1[[#This Row],[Regular10]:[Holiday12]])</f>
        <v>0</v>
      </c>
      <c r="AF1343" s="41">
        <f>Table1[[#This Row],[Regular Hours3]]*Table1[[#This Row],[Regular Wage Cap]]</f>
        <v>0</v>
      </c>
      <c r="AG1343" s="41">
        <f>Table1[[#This Row],[OvertimeHours5]]*Table1[[#This Row],[Overtime Wage Cap]]</f>
        <v>0</v>
      </c>
      <c r="AH1343" s="41">
        <f>Table1[[#This Row],[Holiday Hours7]]*Table1[[#This Row],[Holiday Wage Cap]]</f>
        <v>0</v>
      </c>
      <c r="AI1343" s="41">
        <f>SUM(Table1[[#This Row],[Regular]:[Holiday]])</f>
        <v>0</v>
      </c>
      <c r="AJ1343" s="41">
        <f>IF(Table1[[#This Row],[Total]]=0,0,Table1[[#This Row],[Total2]]-Table1[[#This Row],[Total]])</f>
        <v>0</v>
      </c>
      <c r="AK1343" s="41">
        <f>Table1[[#This Row],[Difference]]*Table1[[#This Row],[DDS Funding Percent]]</f>
        <v>0</v>
      </c>
      <c r="AL1343" s="41">
        <f>IF(Table1[[#This Row],[Regular Hourly Wage]]&lt;&gt;0,Table1[[#This Row],[Regular Wage Cap]]-Table1[[#This Row],[Regular Hourly Wage]],0)</f>
        <v>0</v>
      </c>
      <c r="AM1343" s="38"/>
      <c r="AN1343" s="41">
        <f>Table1[[#This Row],[Wage Difference]]*Table1[[#This Row],[Post Wage Increase Time Off Accruals (Hours)]]</f>
        <v>0</v>
      </c>
      <c r="AO1343" s="41">
        <f>Table1[[#This Row],[Min Wage Time Off Accrual Expense]]*Table1[[#This Row],[DDS Funding Percent]]</f>
        <v>0</v>
      </c>
      <c r="AP1343" s="1"/>
      <c r="AQ1343" s="18"/>
    </row>
    <row r="1344" spans="3:43" x14ac:dyDescent="0.25">
      <c r="C1344" s="59"/>
      <c r="D1344" s="57"/>
      <c r="K1344" s="41">
        <f>SUM(Table1[[#This Row],[Regular Wages]],Table1[[#This Row],[OvertimeWages]],Table1[[#This Row],[Holiday Wages]],Table1[[#This Row],[Incentive Payments]])</f>
        <v>0</v>
      </c>
      <c r="L1344" s="38"/>
      <c r="M1344" s="38"/>
      <c r="N1344" s="38"/>
      <c r="O1344" s="38"/>
      <c r="P1344" s="38"/>
      <c r="Q1344" s="38"/>
      <c r="R1344" s="38"/>
      <c r="S1344" s="41">
        <f>SUM(Table1[[#This Row],[Regular Wages2]],Table1[[#This Row],[OvertimeWages4]],Table1[[#This Row],[Holiday Wages6]],Table1[[#This Row],[Incentive Payments8]])</f>
        <v>0</v>
      </c>
      <c r="T1344" s="41">
        <f>SUM(Table1[[#This Row],[Total Pre Min Wage Wages]],Table1[[#This Row],[Total After Min Wage Wages]])</f>
        <v>0</v>
      </c>
      <c r="U1344" s="41">
        <f>IFERROR(IF(OR(Table1[[#This Row],[Regular Hours]]=0,Table1[[#This Row],[Regular Hours]]=""),VLOOKUP(Table1[[#This Row],[Position Title]],startingWages!$A$2:$D$200,2, FALSE),Table1[[#This Row],[Regular Wages]]/Table1[[#This Row],[Regular Hours]]),0)</f>
        <v>0</v>
      </c>
      <c r="V1344" s="41">
        <f>IF(OR(Table1[[#This Row],[OvertimeHours]]="",Table1[[#This Row],[OvertimeHours]]=0),Table1[[#This Row],[Regular Hourly Wage]]*1.5,Table1[[#This Row],[OvertimeWages]]/Table1[[#This Row],[OvertimeHours]])</f>
        <v>0</v>
      </c>
      <c r="W1344" s="41">
        <f>IF(OR(Table1[[#This Row],[Holiday Hours]]="",Table1[[#This Row],[Holiday Hours]]=0),Table1[[#This Row],[Regular Hourly Wage]],Table1[[#This Row],[Holiday Wages]]/Table1[[#This Row],[Holiday Hours]])</f>
        <v>0</v>
      </c>
      <c r="X1344" s="41" t="str">
        <f>IF(Table1[[#This Row],[Regular Hourly Wage]]&lt;14.05,"$14.75",IF(Table1[[#This Row],[Regular Hourly Wage]]&lt;30,"5%","None"))</f>
        <v>$14.75</v>
      </c>
      <c r="Y1344" s="41">
        <f>IF(Table1[[#This Row],[Wage Category]]="5%",Table1[[#This Row],[Regular Hourly Wage]]*1.05,IF(Table1[[#This Row],[Wage Category]]="$14.75",14.75,Table1[[#This Row],[Regular Hourly Wage]]))</f>
        <v>14.75</v>
      </c>
      <c r="Z1344" s="41">
        <f>(1+IF(Table1[[#This Row],[Regular Hourly Wage]]=0,0.5,(Table1[[#This Row],[Overtime Hourly Wage]]-Table1[[#This Row],[Regular Hourly Wage]])/Table1[[#This Row],[Regular Hourly Wage]]))*Table1[[#This Row],[Regular Wage Cap]]</f>
        <v>22.125</v>
      </c>
      <c r="AA1344" s="41">
        <f>(1+IF(Table1[[#This Row],[Regular Hourly Wage]]=0,0,(Table1[[#This Row],[Holiday Hourly Wage]]-Table1[[#This Row],[Regular Hourly Wage]])/Table1[[#This Row],[Regular Hourly Wage]]))*Table1[[#This Row],[Regular Wage Cap]]</f>
        <v>14.75</v>
      </c>
      <c r="AB1344" s="41">
        <f>Table1[[#This Row],[Regular Hours3]]*Table1[[#This Row],[Regular Hourly Wage]]</f>
        <v>0</v>
      </c>
      <c r="AC1344" s="41">
        <f>Table1[[#This Row],[OvertimeHours5]]*Table1[[#This Row],[Overtime Hourly Wage]]</f>
        <v>0</v>
      </c>
      <c r="AD1344" s="41">
        <f>Table1[[#This Row],[Holiday Hours7]]*Table1[[#This Row],[Holiday Hourly Wage]]</f>
        <v>0</v>
      </c>
      <c r="AE1344" s="41">
        <f>SUM(Table1[[#This Row],[Regular10]:[Holiday12]])</f>
        <v>0</v>
      </c>
      <c r="AF1344" s="41">
        <f>Table1[[#This Row],[Regular Hours3]]*Table1[[#This Row],[Regular Wage Cap]]</f>
        <v>0</v>
      </c>
      <c r="AG1344" s="41">
        <f>Table1[[#This Row],[OvertimeHours5]]*Table1[[#This Row],[Overtime Wage Cap]]</f>
        <v>0</v>
      </c>
      <c r="AH1344" s="41">
        <f>Table1[[#This Row],[Holiday Hours7]]*Table1[[#This Row],[Holiday Wage Cap]]</f>
        <v>0</v>
      </c>
      <c r="AI1344" s="41">
        <f>SUM(Table1[[#This Row],[Regular]:[Holiday]])</f>
        <v>0</v>
      </c>
      <c r="AJ1344" s="41">
        <f>IF(Table1[[#This Row],[Total]]=0,0,Table1[[#This Row],[Total2]]-Table1[[#This Row],[Total]])</f>
        <v>0</v>
      </c>
      <c r="AK1344" s="41">
        <f>Table1[[#This Row],[Difference]]*Table1[[#This Row],[DDS Funding Percent]]</f>
        <v>0</v>
      </c>
      <c r="AL1344" s="41">
        <f>IF(Table1[[#This Row],[Regular Hourly Wage]]&lt;&gt;0,Table1[[#This Row],[Regular Wage Cap]]-Table1[[#This Row],[Regular Hourly Wage]],0)</f>
        <v>0</v>
      </c>
      <c r="AM1344" s="38"/>
      <c r="AN1344" s="41">
        <f>Table1[[#This Row],[Wage Difference]]*Table1[[#This Row],[Post Wage Increase Time Off Accruals (Hours)]]</f>
        <v>0</v>
      </c>
      <c r="AO1344" s="41">
        <f>Table1[[#This Row],[Min Wage Time Off Accrual Expense]]*Table1[[#This Row],[DDS Funding Percent]]</f>
        <v>0</v>
      </c>
      <c r="AP1344" s="1"/>
      <c r="AQ1344" s="18"/>
    </row>
    <row r="1345" spans="3:43" x14ac:dyDescent="0.25">
      <c r="C1345" s="59"/>
      <c r="D1345" s="57"/>
      <c r="K1345" s="41">
        <f>SUM(Table1[[#This Row],[Regular Wages]],Table1[[#This Row],[OvertimeWages]],Table1[[#This Row],[Holiday Wages]],Table1[[#This Row],[Incentive Payments]])</f>
        <v>0</v>
      </c>
      <c r="L1345" s="38"/>
      <c r="M1345" s="38"/>
      <c r="N1345" s="38"/>
      <c r="O1345" s="38"/>
      <c r="P1345" s="38"/>
      <c r="Q1345" s="38"/>
      <c r="R1345" s="38"/>
      <c r="S1345" s="41">
        <f>SUM(Table1[[#This Row],[Regular Wages2]],Table1[[#This Row],[OvertimeWages4]],Table1[[#This Row],[Holiday Wages6]],Table1[[#This Row],[Incentive Payments8]])</f>
        <v>0</v>
      </c>
      <c r="T1345" s="41">
        <f>SUM(Table1[[#This Row],[Total Pre Min Wage Wages]],Table1[[#This Row],[Total After Min Wage Wages]])</f>
        <v>0</v>
      </c>
      <c r="U1345" s="41">
        <f>IFERROR(IF(OR(Table1[[#This Row],[Regular Hours]]=0,Table1[[#This Row],[Regular Hours]]=""),VLOOKUP(Table1[[#This Row],[Position Title]],startingWages!$A$2:$D$200,2, FALSE),Table1[[#This Row],[Regular Wages]]/Table1[[#This Row],[Regular Hours]]),0)</f>
        <v>0</v>
      </c>
      <c r="V1345" s="41">
        <f>IF(OR(Table1[[#This Row],[OvertimeHours]]="",Table1[[#This Row],[OvertimeHours]]=0),Table1[[#This Row],[Regular Hourly Wage]]*1.5,Table1[[#This Row],[OvertimeWages]]/Table1[[#This Row],[OvertimeHours]])</f>
        <v>0</v>
      </c>
      <c r="W1345" s="41">
        <f>IF(OR(Table1[[#This Row],[Holiday Hours]]="",Table1[[#This Row],[Holiday Hours]]=0),Table1[[#This Row],[Regular Hourly Wage]],Table1[[#This Row],[Holiday Wages]]/Table1[[#This Row],[Holiday Hours]])</f>
        <v>0</v>
      </c>
      <c r="X1345" s="41" t="str">
        <f>IF(Table1[[#This Row],[Regular Hourly Wage]]&lt;14.05,"$14.75",IF(Table1[[#This Row],[Regular Hourly Wage]]&lt;30,"5%","None"))</f>
        <v>$14.75</v>
      </c>
      <c r="Y1345" s="41">
        <f>IF(Table1[[#This Row],[Wage Category]]="5%",Table1[[#This Row],[Regular Hourly Wage]]*1.05,IF(Table1[[#This Row],[Wage Category]]="$14.75",14.75,Table1[[#This Row],[Regular Hourly Wage]]))</f>
        <v>14.75</v>
      </c>
      <c r="Z1345" s="41">
        <f>(1+IF(Table1[[#This Row],[Regular Hourly Wage]]=0,0.5,(Table1[[#This Row],[Overtime Hourly Wage]]-Table1[[#This Row],[Regular Hourly Wage]])/Table1[[#This Row],[Regular Hourly Wage]]))*Table1[[#This Row],[Regular Wage Cap]]</f>
        <v>22.125</v>
      </c>
      <c r="AA1345" s="41">
        <f>(1+IF(Table1[[#This Row],[Regular Hourly Wage]]=0,0,(Table1[[#This Row],[Holiday Hourly Wage]]-Table1[[#This Row],[Regular Hourly Wage]])/Table1[[#This Row],[Regular Hourly Wage]]))*Table1[[#This Row],[Regular Wage Cap]]</f>
        <v>14.75</v>
      </c>
      <c r="AB1345" s="41">
        <f>Table1[[#This Row],[Regular Hours3]]*Table1[[#This Row],[Regular Hourly Wage]]</f>
        <v>0</v>
      </c>
      <c r="AC1345" s="41">
        <f>Table1[[#This Row],[OvertimeHours5]]*Table1[[#This Row],[Overtime Hourly Wage]]</f>
        <v>0</v>
      </c>
      <c r="AD1345" s="41">
        <f>Table1[[#This Row],[Holiday Hours7]]*Table1[[#This Row],[Holiday Hourly Wage]]</f>
        <v>0</v>
      </c>
      <c r="AE1345" s="41">
        <f>SUM(Table1[[#This Row],[Regular10]:[Holiday12]])</f>
        <v>0</v>
      </c>
      <c r="AF1345" s="41">
        <f>Table1[[#This Row],[Regular Hours3]]*Table1[[#This Row],[Regular Wage Cap]]</f>
        <v>0</v>
      </c>
      <c r="AG1345" s="41">
        <f>Table1[[#This Row],[OvertimeHours5]]*Table1[[#This Row],[Overtime Wage Cap]]</f>
        <v>0</v>
      </c>
      <c r="AH1345" s="41">
        <f>Table1[[#This Row],[Holiday Hours7]]*Table1[[#This Row],[Holiday Wage Cap]]</f>
        <v>0</v>
      </c>
      <c r="AI1345" s="41">
        <f>SUM(Table1[[#This Row],[Regular]:[Holiday]])</f>
        <v>0</v>
      </c>
      <c r="AJ1345" s="41">
        <f>IF(Table1[[#This Row],[Total]]=0,0,Table1[[#This Row],[Total2]]-Table1[[#This Row],[Total]])</f>
        <v>0</v>
      </c>
      <c r="AK1345" s="41">
        <f>Table1[[#This Row],[Difference]]*Table1[[#This Row],[DDS Funding Percent]]</f>
        <v>0</v>
      </c>
      <c r="AL1345" s="41">
        <f>IF(Table1[[#This Row],[Regular Hourly Wage]]&lt;&gt;0,Table1[[#This Row],[Regular Wage Cap]]-Table1[[#This Row],[Regular Hourly Wage]],0)</f>
        <v>0</v>
      </c>
      <c r="AM1345" s="38"/>
      <c r="AN1345" s="41">
        <f>Table1[[#This Row],[Wage Difference]]*Table1[[#This Row],[Post Wage Increase Time Off Accruals (Hours)]]</f>
        <v>0</v>
      </c>
      <c r="AO1345" s="41">
        <f>Table1[[#This Row],[Min Wage Time Off Accrual Expense]]*Table1[[#This Row],[DDS Funding Percent]]</f>
        <v>0</v>
      </c>
      <c r="AP1345" s="1"/>
      <c r="AQ1345" s="18"/>
    </row>
    <row r="1346" spans="3:43" x14ac:dyDescent="0.25">
      <c r="C1346" s="59"/>
      <c r="D1346" s="57"/>
      <c r="K1346" s="41">
        <f>SUM(Table1[[#This Row],[Regular Wages]],Table1[[#This Row],[OvertimeWages]],Table1[[#This Row],[Holiday Wages]],Table1[[#This Row],[Incentive Payments]])</f>
        <v>0</v>
      </c>
      <c r="L1346" s="38"/>
      <c r="M1346" s="38"/>
      <c r="N1346" s="38"/>
      <c r="O1346" s="38"/>
      <c r="P1346" s="38"/>
      <c r="Q1346" s="38"/>
      <c r="R1346" s="38"/>
      <c r="S1346" s="41">
        <f>SUM(Table1[[#This Row],[Regular Wages2]],Table1[[#This Row],[OvertimeWages4]],Table1[[#This Row],[Holiday Wages6]],Table1[[#This Row],[Incentive Payments8]])</f>
        <v>0</v>
      </c>
      <c r="T1346" s="41">
        <f>SUM(Table1[[#This Row],[Total Pre Min Wage Wages]],Table1[[#This Row],[Total After Min Wage Wages]])</f>
        <v>0</v>
      </c>
      <c r="U1346" s="41">
        <f>IFERROR(IF(OR(Table1[[#This Row],[Regular Hours]]=0,Table1[[#This Row],[Regular Hours]]=""),VLOOKUP(Table1[[#This Row],[Position Title]],startingWages!$A$2:$D$200,2, FALSE),Table1[[#This Row],[Regular Wages]]/Table1[[#This Row],[Regular Hours]]),0)</f>
        <v>0</v>
      </c>
      <c r="V1346" s="41">
        <f>IF(OR(Table1[[#This Row],[OvertimeHours]]="",Table1[[#This Row],[OvertimeHours]]=0),Table1[[#This Row],[Regular Hourly Wage]]*1.5,Table1[[#This Row],[OvertimeWages]]/Table1[[#This Row],[OvertimeHours]])</f>
        <v>0</v>
      </c>
      <c r="W1346" s="41">
        <f>IF(OR(Table1[[#This Row],[Holiday Hours]]="",Table1[[#This Row],[Holiday Hours]]=0),Table1[[#This Row],[Regular Hourly Wage]],Table1[[#This Row],[Holiday Wages]]/Table1[[#This Row],[Holiday Hours]])</f>
        <v>0</v>
      </c>
      <c r="X1346" s="41" t="str">
        <f>IF(Table1[[#This Row],[Regular Hourly Wage]]&lt;14.05,"$14.75",IF(Table1[[#This Row],[Regular Hourly Wage]]&lt;30,"5%","None"))</f>
        <v>$14.75</v>
      </c>
      <c r="Y1346" s="41">
        <f>IF(Table1[[#This Row],[Wage Category]]="5%",Table1[[#This Row],[Regular Hourly Wage]]*1.05,IF(Table1[[#This Row],[Wage Category]]="$14.75",14.75,Table1[[#This Row],[Regular Hourly Wage]]))</f>
        <v>14.75</v>
      </c>
      <c r="Z1346" s="41">
        <f>(1+IF(Table1[[#This Row],[Regular Hourly Wage]]=0,0.5,(Table1[[#This Row],[Overtime Hourly Wage]]-Table1[[#This Row],[Regular Hourly Wage]])/Table1[[#This Row],[Regular Hourly Wage]]))*Table1[[#This Row],[Regular Wage Cap]]</f>
        <v>22.125</v>
      </c>
      <c r="AA1346" s="41">
        <f>(1+IF(Table1[[#This Row],[Regular Hourly Wage]]=0,0,(Table1[[#This Row],[Holiday Hourly Wage]]-Table1[[#This Row],[Regular Hourly Wage]])/Table1[[#This Row],[Regular Hourly Wage]]))*Table1[[#This Row],[Regular Wage Cap]]</f>
        <v>14.75</v>
      </c>
      <c r="AB1346" s="41">
        <f>Table1[[#This Row],[Regular Hours3]]*Table1[[#This Row],[Regular Hourly Wage]]</f>
        <v>0</v>
      </c>
      <c r="AC1346" s="41">
        <f>Table1[[#This Row],[OvertimeHours5]]*Table1[[#This Row],[Overtime Hourly Wage]]</f>
        <v>0</v>
      </c>
      <c r="AD1346" s="41">
        <f>Table1[[#This Row],[Holiday Hours7]]*Table1[[#This Row],[Holiday Hourly Wage]]</f>
        <v>0</v>
      </c>
      <c r="AE1346" s="41">
        <f>SUM(Table1[[#This Row],[Regular10]:[Holiday12]])</f>
        <v>0</v>
      </c>
      <c r="AF1346" s="41">
        <f>Table1[[#This Row],[Regular Hours3]]*Table1[[#This Row],[Regular Wage Cap]]</f>
        <v>0</v>
      </c>
      <c r="AG1346" s="41">
        <f>Table1[[#This Row],[OvertimeHours5]]*Table1[[#This Row],[Overtime Wage Cap]]</f>
        <v>0</v>
      </c>
      <c r="AH1346" s="41">
        <f>Table1[[#This Row],[Holiday Hours7]]*Table1[[#This Row],[Holiday Wage Cap]]</f>
        <v>0</v>
      </c>
      <c r="AI1346" s="41">
        <f>SUM(Table1[[#This Row],[Regular]:[Holiday]])</f>
        <v>0</v>
      </c>
      <c r="AJ1346" s="41">
        <f>IF(Table1[[#This Row],[Total]]=0,0,Table1[[#This Row],[Total2]]-Table1[[#This Row],[Total]])</f>
        <v>0</v>
      </c>
      <c r="AK1346" s="41">
        <f>Table1[[#This Row],[Difference]]*Table1[[#This Row],[DDS Funding Percent]]</f>
        <v>0</v>
      </c>
      <c r="AL1346" s="41">
        <f>IF(Table1[[#This Row],[Regular Hourly Wage]]&lt;&gt;0,Table1[[#This Row],[Regular Wage Cap]]-Table1[[#This Row],[Regular Hourly Wage]],0)</f>
        <v>0</v>
      </c>
      <c r="AM1346" s="38"/>
      <c r="AN1346" s="41">
        <f>Table1[[#This Row],[Wage Difference]]*Table1[[#This Row],[Post Wage Increase Time Off Accruals (Hours)]]</f>
        <v>0</v>
      </c>
      <c r="AO1346" s="41">
        <f>Table1[[#This Row],[Min Wage Time Off Accrual Expense]]*Table1[[#This Row],[DDS Funding Percent]]</f>
        <v>0</v>
      </c>
      <c r="AP1346" s="1"/>
      <c r="AQ1346" s="18"/>
    </row>
    <row r="1347" spans="3:43" x14ac:dyDescent="0.25">
      <c r="C1347" s="59"/>
      <c r="D1347" s="57"/>
      <c r="K1347" s="41">
        <f>SUM(Table1[[#This Row],[Regular Wages]],Table1[[#This Row],[OvertimeWages]],Table1[[#This Row],[Holiday Wages]],Table1[[#This Row],[Incentive Payments]])</f>
        <v>0</v>
      </c>
      <c r="L1347" s="38"/>
      <c r="M1347" s="38"/>
      <c r="N1347" s="38"/>
      <c r="O1347" s="38"/>
      <c r="P1347" s="38"/>
      <c r="Q1347" s="38"/>
      <c r="R1347" s="38"/>
      <c r="S1347" s="41">
        <f>SUM(Table1[[#This Row],[Regular Wages2]],Table1[[#This Row],[OvertimeWages4]],Table1[[#This Row],[Holiday Wages6]],Table1[[#This Row],[Incentive Payments8]])</f>
        <v>0</v>
      </c>
      <c r="T1347" s="41">
        <f>SUM(Table1[[#This Row],[Total Pre Min Wage Wages]],Table1[[#This Row],[Total After Min Wage Wages]])</f>
        <v>0</v>
      </c>
      <c r="U1347" s="41">
        <f>IFERROR(IF(OR(Table1[[#This Row],[Regular Hours]]=0,Table1[[#This Row],[Regular Hours]]=""),VLOOKUP(Table1[[#This Row],[Position Title]],startingWages!$A$2:$D$200,2, FALSE),Table1[[#This Row],[Regular Wages]]/Table1[[#This Row],[Regular Hours]]),0)</f>
        <v>0</v>
      </c>
      <c r="V1347" s="41">
        <f>IF(OR(Table1[[#This Row],[OvertimeHours]]="",Table1[[#This Row],[OvertimeHours]]=0),Table1[[#This Row],[Regular Hourly Wage]]*1.5,Table1[[#This Row],[OvertimeWages]]/Table1[[#This Row],[OvertimeHours]])</f>
        <v>0</v>
      </c>
      <c r="W1347" s="41">
        <f>IF(OR(Table1[[#This Row],[Holiday Hours]]="",Table1[[#This Row],[Holiday Hours]]=0),Table1[[#This Row],[Regular Hourly Wage]],Table1[[#This Row],[Holiday Wages]]/Table1[[#This Row],[Holiday Hours]])</f>
        <v>0</v>
      </c>
      <c r="X1347" s="41" t="str">
        <f>IF(Table1[[#This Row],[Regular Hourly Wage]]&lt;14.05,"$14.75",IF(Table1[[#This Row],[Regular Hourly Wage]]&lt;30,"5%","None"))</f>
        <v>$14.75</v>
      </c>
      <c r="Y1347" s="41">
        <f>IF(Table1[[#This Row],[Wage Category]]="5%",Table1[[#This Row],[Regular Hourly Wage]]*1.05,IF(Table1[[#This Row],[Wage Category]]="$14.75",14.75,Table1[[#This Row],[Regular Hourly Wage]]))</f>
        <v>14.75</v>
      </c>
      <c r="Z1347" s="41">
        <f>(1+IF(Table1[[#This Row],[Regular Hourly Wage]]=0,0.5,(Table1[[#This Row],[Overtime Hourly Wage]]-Table1[[#This Row],[Regular Hourly Wage]])/Table1[[#This Row],[Regular Hourly Wage]]))*Table1[[#This Row],[Regular Wage Cap]]</f>
        <v>22.125</v>
      </c>
      <c r="AA1347" s="41">
        <f>(1+IF(Table1[[#This Row],[Regular Hourly Wage]]=0,0,(Table1[[#This Row],[Holiday Hourly Wage]]-Table1[[#This Row],[Regular Hourly Wage]])/Table1[[#This Row],[Regular Hourly Wage]]))*Table1[[#This Row],[Regular Wage Cap]]</f>
        <v>14.75</v>
      </c>
      <c r="AB1347" s="41">
        <f>Table1[[#This Row],[Regular Hours3]]*Table1[[#This Row],[Regular Hourly Wage]]</f>
        <v>0</v>
      </c>
      <c r="AC1347" s="41">
        <f>Table1[[#This Row],[OvertimeHours5]]*Table1[[#This Row],[Overtime Hourly Wage]]</f>
        <v>0</v>
      </c>
      <c r="AD1347" s="41">
        <f>Table1[[#This Row],[Holiday Hours7]]*Table1[[#This Row],[Holiday Hourly Wage]]</f>
        <v>0</v>
      </c>
      <c r="AE1347" s="41">
        <f>SUM(Table1[[#This Row],[Regular10]:[Holiday12]])</f>
        <v>0</v>
      </c>
      <c r="AF1347" s="41">
        <f>Table1[[#This Row],[Regular Hours3]]*Table1[[#This Row],[Regular Wage Cap]]</f>
        <v>0</v>
      </c>
      <c r="AG1347" s="41">
        <f>Table1[[#This Row],[OvertimeHours5]]*Table1[[#This Row],[Overtime Wage Cap]]</f>
        <v>0</v>
      </c>
      <c r="AH1347" s="41">
        <f>Table1[[#This Row],[Holiday Hours7]]*Table1[[#This Row],[Holiday Wage Cap]]</f>
        <v>0</v>
      </c>
      <c r="AI1347" s="41">
        <f>SUM(Table1[[#This Row],[Regular]:[Holiday]])</f>
        <v>0</v>
      </c>
      <c r="AJ1347" s="41">
        <f>IF(Table1[[#This Row],[Total]]=0,0,Table1[[#This Row],[Total2]]-Table1[[#This Row],[Total]])</f>
        <v>0</v>
      </c>
      <c r="AK1347" s="41">
        <f>Table1[[#This Row],[Difference]]*Table1[[#This Row],[DDS Funding Percent]]</f>
        <v>0</v>
      </c>
      <c r="AL1347" s="41">
        <f>IF(Table1[[#This Row],[Regular Hourly Wage]]&lt;&gt;0,Table1[[#This Row],[Regular Wage Cap]]-Table1[[#This Row],[Regular Hourly Wage]],0)</f>
        <v>0</v>
      </c>
      <c r="AM1347" s="38"/>
      <c r="AN1347" s="41">
        <f>Table1[[#This Row],[Wage Difference]]*Table1[[#This Row],[Post Wage Increase Time Off Accruals (Hours)]]</f>
        <v>0</v>
      </c>
      <c r="AO1347" s="41">
        <f>Table1[[#This Row],[Min Wage Time Off Accrual Expense]]*Table1[[#This Row],[DDS Funding Percent]]</f>
        <v>0</v>
      </c>
      <c r="AP1347" s="1"/>
      <c r="AQ1347" s="18"/>
    </row>
    <row r="1348" spans="3:43" x14ac:dyDescent="0.25">
      <c r="C1348" s="59"/>
      <c r="D1348" s="57"/>
      <c r="K1348" s="41">
        <f>SUM(Table1[[#This Row],[Regular Wages]],Table1[[#This Row],[OvertimeWages]],Table1[[#This Row],[Holiday Wages]],Table1[[#This Row],[Incentive Payments]])</f>
        <v>0</v>
      </c>
      <c r="L1348" s="38"/>
      <c r="M1348" s="38"/>
      <c r="N1348" s="38"/>
      <c r="O1348" s="38"/>
      <c r="P1348" s="38"/>
      <c r="Q1348" s="38"/>
      <c r="R1348" s="38"/>
      <c r="S1348" s="41">
        <f>SUM(Table1[[#This Row],[Regular Wages2]],Table1[[#This Row],[OvertimeWages4]],Table1[[#This Row],[Holiday Wages6]],Table1[[#This Row],[Incentive Payments8]])</f>
        <v>0</v>
      </c>
      <c r="T1348" s="41">
        <f>SUM(Table1[[#This Row],[Total Pre Min Wage Wages]],Table1[[#This Row],[Total After Min Wage Wages]])</f>
        <v>0</v>
      </c>
      <c r="U1348" s="41">
        <f>IFERROR(IF(OR(Table1[[#This Row],[Regular Hours]]=0,Table1[[#This Row],[Regular Hours]]=""),VLOOKUP(Table1[[#This Row],[Position Title]],startingWages!$A$2:$D$200,2, FALSE),Table1[[#This Row],[Regular Wages]]/Table1[[#This Row],[Regular Hours]]),0)</f>
        <v>0</v>
      </c>
      <c r="V1348" s="41">
        <f>IF(OR(Table1[[#This Row],[OvertimeHours]]="",Table1[[#This Row],[OvertimeHours]]=0),Table1[[#This Row],[Regular Hourly Wage]]*1.5,Table1[[#This Row],[OvertimeWages]]/Table1[[#This Row],[OvertimeHours]])</f>
        <v>0</v>
      </c>
      <c r="W1348" s="41">
        <f>IF(OR(Table1[[#This Row],[Holiday Hours]]="",Table1[[#This Row],[Holiday Hours]]=0),Table1[[#This Row],[Regular Hourly Wage]],Table1[[#This Row],[Holiday Wages]]/Table1[[#This Row],[Holiday Hours]])</f>
        <v>0</v>
      </c>
      <c r="X1348" s="41" t="str">
        <f>IF(Table1[[#This Row],[Regular Hourly Wage]]&lt;14.05,"$14.75",IF(Table1[[#This Row],[Regular Hourly Wage]]&lt;30,"5%","None"))</f>
        <v>$14.75</v>
      </c>
      <c r="Y1348" s="41">
        <f>IF(Table1[[#This Row],[Wage Category]]="5%",Table1[[#This Row],[Regular Hourly Wage]]*1.05,IF(Table1[[#This Row],[Wage Category]]="$14.75",14.75,Table1[[#This Row],[Regular Hourly Wage]]))</f>
        <v>14.75</v>
      </c>
      <c r="Z1348" s="41">
        <f>(1+IF(Table1[[#This Row],[Regular Hourly Wage]]=0,0.5,(Table1[[#This Row],[Overtime Hourly Wage]]-Table1[[#This Row],[Regular Hourly Wage]])/Table1[[#This Row],[Regular Hourly Wage]]))*Table1[[#This Row],[Regular Wage Cap]]</f>
        <v>22.125</v>
      </c>
      <c r="AA1348" s="41">
        <f>(1+IF(Table1[[#This Row],[Regular Hourly Wage]]=0,0,(Table1[[#This Row],[Holiday Hourly Wage]]-Table1[[#This Row],[Regular Hourly Wage]])/Table1[[#This Row],[Regular Hourly Wage]]))*Table1[[#This Row],[Regular Wage Cap]]</f>
        <v>14.75</v>
      </c>
      <c r="AB1348" s="41">
        <f>Table1[[#This Row],[Regular Hours3]]*Table1[[#This Row],[Regular Hourly Wage]]</f>
        <v>0</v>
      </c>
      <c r="AC1348" s="41">
        <f>Table1[[#This Row],[OvertimeHours5]]*Table1[[#This Row],[Overtime Hourly Wage]]</f>
        <v>0</v>
      </c>
      <c r="AD1348" s="41">
        <f>Table1[[#This Row],[Holiday Hours7]]*Table1[[#This Row],[Holiday Hourly Wage]]</f>
        <v>0</v>
      </c>
      <c r="AE1348" s="41">
        <f>SUM(Table1[[#This Row],[Regular10]:[Holiday12]])</f>
        <v>0</v>
      </c>
      <c r="AF1348" s="41">
        <f>Table1[[#This Row],[Regular Hours3]]*Table1[[#This Row],[Regular Wage Cap]]</f>
        <v>0</v>
      </c>
      <c r="AG1348" s="41">
        <f>Table1[[#This Row],[OvertimeHours5]]*Table1[[#This Row],[Overtime Wage Cap]]</f>
        <v>0</v>
      </c>
      <c r="AH1348" s="41">
        <f>Table1[[#This Row],[Holiday Hours7]]*Table1[[#This Row],[Holiday Wage Cap]]</f>
        <v>0</v>
      </c>
      <c r="AI1348" s="41">
        <f>SUM(Table1[[#This Row],[Regular]:[Holiday]])</f>
        <v>0</v>
      </c>
      <c r="AJ1348" s="41">
        <f>IF(Table1[[#This Row],[Total]]=0,0,Table1[[#This Row],[Total2]]-Table1[[#This Row],[Total]])</f>
        <v>0</v>
      </c>
      <c r="AK1348" s="41">
        <f>Table1[[#This Row],[Difference]]*Table1[[#This Row],[DDS Funding Percent]]</f>
        <v>0</v>
      </c>
      <c r="AL1348" s="41">
        <f>IF(Table1[[#This Row],[Regular Hourly Wage]]&lt;&gt;0,Table1[[#This Row],[Regular Wage Cap]]-Table1[[#This Row],[Regular Hourly Wage]],0)</f>
        <v>0</v>
      </c>
      <c r="AM1348" s="38"/>
      <c r="AN1348" s="41">
        <f>Table1[[#This Row],[Wage Difference]]*Table1[[#This Row],[Post Wage Increase Time Off Accruals (Hours)]]</f>
        <v>0</v>
      </c>
      <c r="AO1348" s="41">
        <f>Table1[[#This Row],[Min Wage Time Off Accrual Expense]]*Table1[[#This Row],[DDS Funding Percent]]</f>
        <v>0</v>
      </c>
      <c r="AP1348" s="1"/>
      <c r="AQ1348" s="18"/>
    </row>
    <row r="1349" spans="3:43" x14ac:dyDescent="0.25">
      <c r="C1349" s="59"/>
      <c r="D1349" s="57"/>
      <c r="K1349" s="41">
        <f>SUM(Table1[[#This Row],[Regular Wages]],Table1[[#This Row],[OvertimeWages]],Table1[[#This Row],[Holiday Wages]],Table1[[#This Row],[Incentive Payments]])</f>
        <v>0</v>
      </c>
      <c r="L1349" s="38"/>
      <c r="M1349" s="38"/>
      <c r="N1349" s="38"/>
      <c r="O1349" s="38"/>
      <c r="P1349" s="38"/>
      <c r="Q1349" s="38"/>
      <c r="R1349" s="38"/>
      <c r="S1349" s="41">
        <f>SUM(Table1[[#This Row],[Regular Wages2]],Table1[[#This Row],[OvertimeWages4]],Table1[[#This Row],[Holiday Wages6]],Table1[[#This Row],[Incentive Payments8]])</f>
        <v>0</v>
      </c>
      <c r="T1349" s="41">
        <f>SUM(Table1[[#This Row],[Total Pre Min Wage Wages]],Table1[[#This Row],[Total After Min Wage Wages]])</f>
        <v>0</v>
      </c>
      <c r="U1349" s="41">
        <f>IFERROR(IF(OR(Table1[[#This Row],[Regular Hours]]=0,Table1[[#This Row],[Regular Hours]]=""),VLOOKUP(Table1[[#This Row],[Position Title]],startingWages!$A$2:$D$200,2, FALSE),Table1[[#This Row],[Regular Wages]]/Table1[[#This Row],[Regular Hours]]),0)</f>
        <v>0</v>
      </c>
      <c r="V1349" s="41">
        <f>IF(OR(Table1[[#This Row],[OvertimeHours]]="",Table1[[#This Row],[OvertimeHours]]=0),Table1[[#This Row],[Regular Hourly Wage]]*1.5,Table1[[#This Row],[OvertimeWages]]/Table1[[#This Row],[OvertimeHours]])</f>
        <v>0</v>
      </c>
      <c r="W1349" s="41">
        <f>IF(OR(Table1[[#This Row],[Holiday Hours]]="",Table1[[#This Row],[Holiday Hours]]=0),Table1[[#This Row],[Regular Hourly Wage]],Table1[[#This Row],[Holiday Wages]]/Table1[[#This Row],[Holiday Hours]])</f>
        <v>0</v>
      </c>
      <c r="X1349" s="41" t="str">
        <f>IF(Table1[[#This Row],[Regular Hourly Wage]]&lt;14.05,"$14.75",IF(Table1[[#This Row],[Regular Hourly Wage]]&lt;30,"5%","None"))</f>
        <v>$14.75</v>
      </c>
      <c r="Y1349" s="41">
        <f>IF(Table1[[#This Row],[Wage Category]]="5%",Table1[[#This Row],[Regular Hourly Wage]]*1.05,IF(Table1[[#This Row],[Wage Category]]="$14.75",14.75,Table1[[#This Row],[Regular Hourly Wage]]))</f>
        <v>14.75</v>
      </c>
      <c r="Z1349" s="41">
        <f>(1+IF(Table1[[#This Row],[Regular Hourly Wage]]=0,0.5,(Table1[[#This Row],[Overtime Hourly Wage]]-Table1[[#This Row],[Regular Hourly Wage]])/Table1[[#This Row],[Regular Hourly Wage]]))*Table1[[#This Row],[Regular Wage Cap]]</f>
        <v>22.125</v>
      </c>
      <c r="AA1349" s="41">
        <f>(1+IF(Table1[[#This Row],[Regular Hourly Wage]]=0,0,(Table1[[#This Row],[Holiday Hourly Wage]]-Table1[[#This Row],[Regular Hourly Wage]])/Table1[[#This Row],[Regular Hourly Wage]]))*Table1[[#This Row],[Regular Wage Cap]]</f>
        <v>14.75</v>
      </c>
      <c r="AB1349" s="41">
        <f>Table1[[#This Row],[Regular Hours3]]*Table1[[#This Row],[Regular Hourly Wage]]</f>
        <v>0</v>
      </c>
      <c r="AC1349" s="41">
        <f>Table1[[#This Row],[OvertimeHours5]]*Table1[[#This Row],[Overtime Hourly Wage]]</f>
        <v>0</v>
      </c>
      <c r="AD1349" s="41">
        <f>Table1[[#This Row],[Holiday Hours7]]*Table1[[#This Row],[Holiday Hourly Wage]]</f>
        <v>0</v>
      </c>
      <c r="AE1349" s="41">
        <f>SUM(Table1[[#This Row],[Regular10]:[Holiday12]])</f>
        <v>0</v>
      </c>
      <c r="AF1349" s="41">
        <f>Table1[[#This Row],[Regular Hours3]]*Table1[[#This Row],[Regular Wage Cap]]</f>
        <v>0</v>
      </c>
      <c r="AG1349" s="41">
        <f>Table1[[#This Row],[OvertimeHours5]]*Table1[[#This Row],[Overtime Wage Cap]]</f>
        <v>0</v>
      </c>
      <c r="AH1349" s="41">
        <f>Table1[[#This Row],[Holiday Hours7]]*Table1[[#This Row],[Holiday Wage Cap]]</f>
        <v>0</v>
      </c>
      <c r="AI1349" s="41">
        <f>SUM(Table1[[#This Row],[Regular]:[Holiday]])</f>
        <v>0</v>
      </c>
      <c r="AJ1349" s="41">
        <f>IF(Table1[[#This Row],[Total]]=0,0,Table1[[#This Row],[Total2]]-Table1[[#This Row],[Total]])</f>
        <v>0</v>
      </c>
      <c r="AK1349" s="41">
        <f>Table1[[#This Row],[Difference]]*Table1[[#This Row],[DDS Funding Percent]]</f>
        <v>0</v>
      </c>
      <c r="AL1349" s="41">
        <f>IF(Table1[[#This Row],[Regular Hourly Wage]]&lt;&gt;0,Table1[[#This Row],[Regular Wage Cap]]-Table1[[#This Row],[Regular Hourly Wage]],0)</f>
        <v>0</v>
      </c>
      <c r="AM1349" s="38"/>
      <c r="AN1349" s="41">
        <f>Table1[[#This Row],[Wage Difference]]*Table1[[#This Row],[Post Wage Increase Time Off Accruals (Hours)]]</f>
        <v>0</v>
      </c>
      <c r="AO1349" s="41">
        <f>Table1[[#This Row],[Min Wage Time Off Accrual Expense]]*Table1[[#This Row],[DDS Funding Percent]]</f>
        <v>0</v>
      </c>
      <c r="AP1349" s="1"/>
      <c r="AQ1349" s="18"/>
    </row>
    <row r="1350" spans="3:43" x14ac:dyDescent="0.25">
      <c r="C1350" s="59"/>
      <c r="D1350" s="57"/>
      <c r="K1350" s="41">
        <f>SUM(Table1[[#This Row],[Regular Wages]],Table1[[#This Row],[OvertimeWages]],Table1[[#This Row],[Holiday Wages]],Table1[[#This Row],[Incentive Payments]])</f>
        <v>0</v>
      </c>
      <c r="L1350" s="38"/>
      <c r="M1350" s="38"/>
      <c r="N1350" s="38"/>
      <c r="O1350" s="38"/>
      <c r="P1350" s="38"/>
      <c r="Q1350" s="38"/>
      <c r="R1350" s="38"/>
      <c r="S1350" s="41">
        <f>SUM(Table1[[#This Row],[Regular Wages2]],Table1[[#This Row],[OvertimeWages4]],Table1[[#This Row],[Holiday Wages6]],Table1[[#This Row],[Incentive Payments8]])</f>
        <v>0</v>
      </c>
      <c r="T1350" s="41">
        <f>SUM(Table1[[#This Row],[Total Pre Min Wage Wages]],Table1[[#This Row],[Total After Min Wage Wages]])</f>
        <v>0</v>
      </c>
      <c r="U1350" s="41">
        <f>IFERROR(IF(OR(Table1[[#This Row],[Regular Hours]]=0,Table1[[#This Row],[Regular Hours]]=""),VLOOKUP(Table1[[#This Row],[Position Title]],startingWages!$A$2:$D$200,2, FALSE),Table1[[#This Row],[Regular Wages]]/Table1[[#This Row],[Regular Hours]]),0)</f>
        <v>0</v>
      </c>
      <c r="V1350" s="41">
        <f>IF(OR(Table1[[#This Row],[OvertimeHours]]="",Table1[[#This Row],[OvertimeHours]]=0),Table1[[#This Row],[Regular Hourly Wage]]*1.5,Table1[[#This Row],[OvertimeWages]]/Table1[[#This Row],[OvertimeHours]])</f>
        <v>0</v>
      </c>
      <c r="W1350" s="41">
        <f>IF(OR(Table1[[#This Row],[Holiday Hours]]="",Table1[[#This Row],[Holiday Hours]]=0),Table1[[#This Row],[Regular Hourly Wage]],Table1[[#This Row],[Holiday Wages]]/Table1[[#This Row],[Holiday Hours]])</f>
        <v>0</v>
      </c>
      <c r="X1350" s="41" t="str">
        <f>IF(Table1[[#This Row],[Regular Hourly Wage]]&lt;14.05,"$14.75",IF(Table1[[#This Row],[Regular Hourly Wage]]&lt;30,"5%","None"))</f>
        <v>$14.75</v>
      </c>
      <c r="Y1350" s="41">
        <f>IF(Table1[[#This Row],[Wage Category]]="5%",Table1[[#This Row],[Regular Hourly Wage]]*1.05,IF(Table1[[#This Row],[Wage Category]]="$14.75",14.75,Table1[[#This Row],[Regular Hourly Wage]]))</f>
        <v>14.75</v>
      </c>
      <c r="Z1350" s="41">
        <f>(1+IF(Table1[[#This Row],[Regular Hourly Wage]]=0,0.5,(Table1[[#This Row],[Overtime Hourly Wage]]-Table1[[#This Row],[Regular Hourly Wage]])/Table1[[#This Row],[Regular Hourly Wage]]))*Table1[[#This Row],[Regular Wage Cap]]</f>
        <v>22.125</v>
      </c>
      <c r="AA1350" s="41">
        <f>(1+IF(Table1[[#This Row],[Regular Hourly Wage]]=0,0,(Table1[[#This Row],[Holiday Hourly Wage]]-Table1[[#This Row],[Regular Hourly Wage]])/Table1[[#This Row],[Regular Hourly Wage]]))*Table1[[#This Row],[Regular Wage Cap]]</f>
        <v>14.75</v>
      </c>
      <c r="AB1350" s="41">
        <f>Table1[[#This Row],[Regular Hours3]]*Table1[[#This Row],[Regular Hourly Wage]]</f>
        <v>0</v>
      </c>
      <c r="AC1350" s="41">
        <f>Table1[[#This Row],[OvertimeHours5]]*Table1[[#This Row],[Overtime Hourly Wage]]</f>
        <v>0</v>
      </c>
      <c r="AD1350" s="41">
        <f>Table1[[#This Row],[Holiday Hours7]]*Table1[[#This Row],[Holiday Hourly Wage]]</f>
        <v>0</v>
      </c>
      <c r="AE1350" s="41">
        <f>SUM(Table1[[#This Row],[Regular10]:[Holiday12]])</f>
        <v>0</v>
      </c>
      <c r="AF1350" s="41">
        <f>Table1[[#This Row],[Regular Hours3]]*Table1[[#This Row],[Regular Wage Cap]]</f>
        <v>0</v>
      </c>
      <c r="AG1350" s="41">
        <f>Table1[[#This Row],[OvertimeHours5]]*Table1[[#This Row],[Overtime Wage Cap]]</f>
        <v>0</v>
      </c>
      <c r="AH1350" s="41">
        <f>Table1[[#This Row],[Holiday Hours7]]*Table1[[#This Row],[Holiday Wage Cap]]</f>
        <v>0</v>
      </c>
      <c r="AI1350" s="41">
        <f>SUM(Table1[[#This Row],[Regular]:[Holiday]])</f>
        <v>0</v>
      </c>
      <c r="AJ1350" s="41">
        <f>IF(Table1[[#This Row],[Total]]=0,0,Table1[[#This Row],[Total2]]-Table1[[#This Row],[Total]])</f>
        <v>0</v>
      </c>
      <c r="AK1350" s="41">
        <f>Table1[[#This Row],[Difference]]*Table1[[#This Row],[DDS Funding Percent]]</f>
        <v>0</v>
      </c>
      <c r="AL1350" s="41">
        <f>IF(Table1[[#This Row],[Regular Hourly Wage]]&lt;&gt;0,Table1[[#This Row],[Regular Wage Cap]]-Table1[[#This Row],[Regular Hourly Wage]],0)</f>
        <v>0</v>
      </c>
      <c r="AM1350" s="38"/>
      <c r="AN1350" s="41">
        <f>Table1[[#This Row],[Wage Difference]]*Table1[[#This Row],[Post Wage Increase Time Off Accruals (Hours)]]</f>
        <v>0</v>
      </c>
      <c r="AO1350" s="41">
        <f>Table1[[#This Row],[Min Wage Time Off Accrual Expense]]*Table1[[#This Row],[DDS Funding Percent]]</f>
        <v>0</v>
      </c>
      <c r="AP1350" s="1"/>
      <c r="AQ1350" s="18"/>
    </row>
    <row r="1351" spans="3:43" x14ac:dyDescent="0.25">
      <c r="C1351" s="59"/>
      <c r="D1351" s="57"/>
      <c r="K1351" s="41">
        <f>SUM(Table1[[#This Row],[Regular Wages]],Table1[[#This Row],[OvertimeWages]],Table1[[#This Row],[Holiday Wages]],Table1[[#This Row],[Incentive Payments]])</f>
        <v>0</v>
      </c>
      <c r="L1351" s="38"/>
      <c r="M1351" s="38"/>
      <c r="N1351" s="38"/>
      <c r="O1351" s="38"/>
      <c r="P1351" s="38"/>
      <c r="Q1351" s="38"/>
      <c r="R1351" s="38"/>
      <c r="S1351" s="41">
        <f>SUM(Table1[[#This Row],[Regular Wages2]],Table1[[#This Row],[OvertimeWages4]],Table1[[#This Row],[Holiday Wages6]],Table1[[#This Row],[Incentive Payments8]])</f>
        <v>0</v>
      </c>
      <c r="T1351" s="41">
        <f>SUM(Table1[[#This Row],[Total Pre Min Wage Wages]],Table1[[#This Row],[Total After Min Wage Wages]])</f>
        <v>0</v>
      </c>
      <c r="U1351" s="41">
        <f>IFERROR(IF(OR(Table1[[#This Row],[Regular Hours]]=0,Table1[[#This Row],[Regular Hours]]=""),VLOOKUP(Table1[[#This Row],[Position Title]],startingWages!$A$2:$D$200,2, FALSE),Table1[[#This Row],[Regular Wages]]/Table1[[#This Row],[Regular Hours]]),0)</f>
        <v>0</v>
      </c>
      <c r="V1351" s="41">
        <f>IF(OR(Table1[[#This Row],[OvertimeHours]]="",Table1[[#This Row],[OvertimeHours]]=0),Table1[[#This Row],[Regular Hourly Wage]]*1.5,Table1[[#This Row],[OvertimeWages]]/Table1[[#This Row],[OvertimeHours]])</f>
        <v>0</v>
      </c>
      <c r="W1351" s="41">
        <f>IF(OR(Table1[[#This Row],[Holiday Hours]]="",Table1[[#This Row],[Holiday Hours]]=0),Table1[[#This Row],[Regular Hourly Wage]],Table1[[#This Row],[Holiday Wages]]/Table1[[#This Row],[Holiday Hours]])</f>
        <v>0</v>
      </c>
      <c r="X1351" s="41" t="str">
        <f>IF(Table1[[#This Row],[Regular Hourly Wage]]&lt;14.05,"$14.75",IF(Table1[[#This Row],[Regular Hourly Wage]]&lt;30,"5%","None"))</f>
        <v>$14.75</v>
      </c>
      <c r="Y1351" s="41">
        <f>IF(Table1[[#This Row],[Wage Category]]="5%",Table1[[#This Row],[Regular Hourly Wage]]*1.05,IF(Table1[[#This Row],[Wage Category]]="$14.75",14.75,Table1[[#This Row],[Regular Hourly Wage]]))</f>
        <v>14.75</v>
      </c>
      <c r="Z1351" s="41">
        <f>(1+IF(Table1[[#This Row],[Regular Hourly Wage]]=0,0.5,(Table1[[#This Row],[Overtime Hourly Wage]]-Table1[[#This Row],[Regular Hourly Wage]])/Table1[[#This Row],[Regular Hourly Wage]]))*Table1[[#This Row],[Regular Wage Cap]]</f>
        <v>22.125</v>
      </c>
      <c r="AA1351" s="41">
        <f>(1+IF(Table1[[#This Row],[Regular Hourly Wage]]=0,0,(Table1[[#This Row],[Holiday Hourly Wage]]-Table1[[#This Row],[Regular Hourly Wage]])/Table1[[#This Row],[Regular Hourly Wage]]))*Table1[[#This Row],[Regular Wage Cap]]</f>
        <v>14.75</v>
      </c>
      <c r="AB1351" s="41">
        <f>Table1[[#This Row],[Regular Hours3]]*Table1[[#This Row],[Regular Hourly Wage]]</f>
        <v>0</v>
      </c>
      <c r="AC1351" s="41">
        <f>Table1[[#This Row],[OvertimeHours5]]*Table1[[#This Row],[Overtime Hourly Wage]]</f>
        <v>0</v>
      </c>
      <c r="AD1351" s="41">
        <f>Table1[[#This Row],[Holiday Hours7]]*Table1[[#This Row],[Holiday Hourly Wage]]</f>
        <v>0</v>
      </c>
      <c r="AE1351" s="41">
        <f>SUM(Table1[[#This Row],[Regular10]:[Holiday12]])</f>
        <v>0</v>
      </c>
      <c r="AF1351" s="41">
        <f>Table1[[#This Row],[Regular Hours3]]*Table1[[#This Row],[Regular Wage Cap]]</f>
        <v>0</v>
      </c>
      <c r="AG1351" s="41">
        <f>Table1[[#This Row],[OvertimeHours5]]*Table1[[#This Row],[Overtime Wage Cap]]</f>
        <v>0</v>
      </c>
      <c r="AH1351" s="41">
        <f>Table1[[#This Row],[Holiday Hours7]]*Table1[[#This Row],[Holiday Wage Cap]]</f>
        <v>0</v>
      </c>
      <c r="AI1351" s="41">
        <f>SUM(Table1[[#This Row],[Regular]:[Holiday]])</f>
        <v>0</v>
      </c>
      <c r="AJ1351" s="41">
        <f>IF(Table1[[#This Row],[Total]]=0,0,Table1[[#This Row],[Total2]]-Table1[[#This Row],[Total]])</f>
        <v>0</v>
      </c>
      <c r="AK1351" s="41">
        <f>Table1[[#This Row],[Difference]]*Table1[[#This Row],[DDS Funding Percent]]</f>
        <v>0</v>
      </c>
      <c r="AL1351" s="41">
        <f>IF(Table1[[#This Row],[Regular Hourly Wage]]&lt;&gt;0,Table1[[#This Row],[Regular Wage Cap]]-Table1[[#This Row],[Regular Hourly Wage]],0)</f>
        <v>0</v>
      </c>
      <c r="AM1351" s="38"/>
      <c r="AN1351" s="41">
        <f>Table1[[#This Row],[Wage Difference]]*Table1[[#This Row],[Post Wage Increase Time Off Accruals (Hours)]]</f>
        <v>0</v>
      </c>
      <c r="AO1351" s="41">
        <f>Table1[[#This Row],[Min Wage Time Off Accrual Expense]]*Table1[[#This Row],[DDS Funding Percent]]</f>
        <v>0</v>
      </c>
      <c r="AP1351" s="1"/>
      <c r="AQ1351" s="18"/>
    </row>
    <row r="1352" spans="3:43" x14ac:dyDescent="0.25">
      <c r="C1352" s="59"/>
      <c r="D1352" s="57"/>
      <c r="K1352" s="41">
        <f>SUM(Table1[[#This Row],[Regular Wages]],Table1[[#This Row],[OvertimeWages]],Table1[[#This Row],[Holiday Wages]],Table1[[#This Row],[Incentive Payments]])</f>
        <v>0</v>
      </c>
      <c r="L1352" s="38"/>
      <c r="M1352" s="38"/>
      <c r="N1352" s="38"/>
      <c r="O1352" s="38"/>
      <c r="P1352" s="38"/>
      <c r="Q1352" s="38"/>
      <c r="R1352" s="38"/>
      <c r="S1352" s="41">
        <f>SUM(Table1[[#This Row],[Regular Wages2]],Table1[[#This Row],[OvertimeWages4]],Table1[[#This Row],[Holiday Wages6]],Table1[[#This Row],[Incentive Payments8]])</f>
        <v>0</v>
      </c>
      <c r="T1352" s="41">
        <f>SUM(Table1[[#This Row],[Total Pre Min Wage Wages]],Table1[[#This Row],[Total After Min Wage Wages]])</f>
        <v>0</v>
      </c>
      <c r="U1352" s="41">
        <f>IFERROR(IF(OR(Table1[[#This Row],[Regular Hours]]=0,Table1[[#This Row],[Regular Hours]]=""),VLOOKUP(Table1[[#This Row],[Position Title]],startingWages!$A$2:$D$200,2, FALSE),Table1[[#This Row],[Regular Wages]]/Table1[[#This Row],[Regular Hours]]),0)</f>
        <v>0</v>
      </c>
      <c r="V1352" s="41">
        <f>IF(OR(Table1[[#This Row],[OvertimeHours]]="",Table1[[#This Row],[OvertimeHours]]=0),Table1[[#This Row],[Regular Hourly Wage]]*1.5,Table1[[#This Row],[OvertimeWages]]/Table1[[#This Row],[OvertimeHours]])</f>
        <v>0</v>
      </c>
      <c r="W1352" s="41">
        <f>IF(OR(Table1[[#This Row],[Holiday Hours]]="",Table1[[#This Row],[Holiday Hours]]=0),Table1[[#This Row],[Regular Hourly Wage]],Table1[[#This Row],[Holiday Wages]]/Table1[[#This Row],[Holiday Hours]])</f>
        <v>0</v>
      </c>
      <c r="X1352" s="41" t="str">
        <f>IF(Table1[[#This Row],[Regular Hourly Wage]]&lt;14.05,"$14.75",IF(Table1[[#This Row],[Regular Hourly Wage]]&lt;30,"5%","None"))</f>
        <v>$14.75</v>
      </c>
      <c r="Y1352" s="41">
        <f>IF(Table1[[#This Row],[Wage Category]]="5%",Table1[[#This Row],[Regular Hourly Wage]]*1.05,IF(Table1[[#This Row],[Wage Category]]="$14.75",14.75,Table1[[#This Row],[Regular Hourly Wage]]))</f>
        <v>14.75</v>
      </c>
      <c r="Z1352" s="41">
        <f>(1+IF(Table1[[#This Row],[Regular Hourly Wage]]=0,0.5,(Table1[[#This Row],[Overtime Hourly Wage]]-Table1[[#This Row],[Regular Hourly Wage]])/Table1[[#This Row],[Regular Hourly Wage]]))*Table1[[#This Row],[Regular Wage Cap]]</f>
        <v>22.125</v>
      </c>
      <c r="AA1352" s="41">
        <f>(1+IF(Table1[[#This Row],[Regular Hourly Wage]]=0,0,(Table1[[#This Row],[Holiday Hourly Wage]]-Table1[[#This Row],[Regular Hourly Wage]])/Table1[[#This Row],[Regular Hourly Wage]]))*Table1[[#This Row],[Regular Wage Cap]]</f>
        <v>14.75</v>
      </c>
      <c r="AB1352" s="41">
        <f>Table1[[#This Row],[Regular Hours3]]*Table1[[#This Row],[Regular Hourly Wage]]</f>
        <v>0</v>
      </c>
      <c r="AC1352" s="41">
        <f>Table1[[#This Row],[OvertimeHours5]]*Table1[[#This Row],[Overtime Hourly Wage]]</f>
        <v>0</v>
      </c>
      <c r="AD1352" s="41">
        <f>Table1[[#This Row],[Holiday Hours7]]*Table1[[#This Row],[Holiday Hourly Wage]]</f>
        <v>0</v>
      </c>
      <c r="AE1352" s="41">
        <f>SUM(Table1[[#This Row],[Regular10]:[Holiday12]])</f>
        <v>0</v>
      </c>
      <c r="AF1352" s="41">
        <f>Table1[[#This Row],[Regular Hours3]]*Table1[[#This Row],[Regular Wage Cap]]</f>
        <v>0</v>
      </c>
      <c r="AG1352" s="41">
        <f>Table1[[#This Row],[OvertimeHours5]]*Table1[[#This Row],[Overtime Wage Cap]]</f>
        <v>0</v>
      </c>
      <c r="AH1352" s="41">
        <f>Table1[[#This Row],[Holiday Hours7]]*Table1[[#This Row],[Holiday Wage Cap]]</f>
        <v>0</v>
      </c>
      <c r="AI1352" s="41">
        <f>SUM(Table1[[#This Row],[Regular]:[Holiday]])</f>
        <v>0</v>
      </c>
      <c r="AJ1352" s="41">
        <f>IF(Table1[[#This Row],[Total]]=0,0,Table1[[#This Row],[Total2]]-Table1[[#This Row],[Total]])</f>
        <v>0</v>
      </c>
      <c r="AK1352" s="41">
        <f>Table1[[#This Row],[Difference]]*Table1[[#This Row],[DDS Funding Percent]]</f>
        <v>0</v>
      </c>
      <c r="AL1352" s="41">
        <f>IF(Table1[[#This Row],[Regular Hourly Wage]]&lt;&gt;0,Table1[[#This Row],[Regular Wage Cap]]-Table1[[#This Row],[Regular Hourly Wage]],0)</f>
        <v>0</v>
      </c>
      <c r="AM1352" s="38"/>
      <c r="AN1352" s="41">
        <f>Table1[[#This Row],[Wage Difference]]*Table1[[#This Row],[Post Wage Increase Time Off Accruals (Hours)]]</f>
        <v>0</v>
      </c>
      <c r="AO1352" s="41">
        <f>Table1[[#This Row],[Min Wage Time Off Accrual Expense]]*Table1[[#This Row],[DDS Funding Percent]]</f>
        <v>0</v>
      </c>
      <c r="AP1352" s="1"/>
      <c r="AQ1352" s="18"/>
    </row>
    <row r="1353" spans="3:43" x14ac:dyDescent="0.25">
      <c r="C1353" s="59"/>
      <c r="D1353" s="57"/>
      <c r="K1353" s="41">
        <f>SUM(Table1[[#This Row],[Regular Wages]],Table1[[#This Row],[OvertimeWages]],Table1[[#This Row],[Holiday Wages]],Table1[[#This Row],[Incentive Payments]])</f>
        <v>0</v>
      </c>
      <c r="L1353" s="38"/>
      <c r="M1353" s="38"/>
      <c r="N1353" s="38"/>
      <c r="O1353" s="38"/>
      <c r="P1353" s="38"/>
      <c r="Q1353" s="38"/>
      <c r="R1353" s="38"/>
      <c r="S1353" s="41">
        <f>SUM(Table1[[#This Row],[Regular Wages2]],Table1[[#This Row],[OvertimeWages4]],Table1[[#This Row],[Holiday Wages6]],Table1[[#This Row],[Incentive Payments8]])</f>
        <v>0</v>
      </c>
      <c r="T1353" s="41">
        <f>SUM(Table1[[#This Row],[Total Pre Min Wage Wages]],Table1[[#This Row],[Total After Min Wage Wages]])</f>
        <v>0</v>
      </c>
      <c r="U1353" s="41">
        <f>IFERROR(IF(OR(Table1[[#This Row],[Regular Hours]]=0,Table1[[#This Row],[Regular Hours]]=""),VLOOKUP(Table1[[#This Row],[Position Title]],startingWages!$A$2:$D$200,2, FALSE),Table1[[#This Row],[Regular Wages]]/Table1[[#This Row],[Regular Hours]]),0)</f>
        <v>0</v>
      </c>
      <c r="V1353" s="41">
        <f>IF(OR(Table1[[#This Row],[OvertimeHours]]="",Table1[[#This Row],[OvertimeHours]]=0),Table1[[#This Row],[Regular Hourly Wage]]*1.5,Table1[[#This Row],[OvertimeWages]]/Table1[[#This Row],[OvertimeHours]])</f>
        <v>0</v>
      </c>
      <c r="W1353" s="41">
        <f>IF(OR(Table1[[#This Row],[Holiday Hours]]="",Table1[[#This Row],[Holiday Hours]]=0),Table1[[#This Row],[Regular Hourly Wage]],Table1[[#This Row],[Holiday Wages]]/Table1[[#This Row],[Holiday Hours]])</f>
        <v>0</v>
      </c>
      <c r="X1353" s="41" t="str">
        <f>IF(Table1[[#This Row],[Regular Hourly Wage]]&lt;14.05,"$14.75",IF(Table1[[#This Row],[Regular Hourly Wage]]&lt;30,"5%","None"))</f>
        <v>$14.75</v>
      </c>
      <c r="Y1353" s="41">
        <f>IF(Table1[[#This Row],[Wage Category]]="5%",Table1[[#This Row],[Regular Hourly Wage]]*1.05,IF(Table1[[#This Row],[Wage Category]]="$14.75",14.75,Table1[[#This Row],[Regular Hourly Wage]]))</f>
        <v>14.75</v>
      </c>
      <c r="Z1353" s="41">
        <f>(1+IF(Table1[[#This Row],[Regular Hourly Wage]]=0,0.5,(Table1[[#This Row],[Overtime Hourly Wage]]-Table1[[#This Row],[Regular Hourly Wage]])/Table1[[#This Row],[Regular Hourly Wage]]))*Table1[[#This Row],[Regular Wage Cap]]</f>
        <v>22.125</v>
      </c>
      <c r="AA1353" s="41">
        <f>(1+IF(Table1[[#This Row],[Regular Hourly Wage]]=0,0,(Table1[[#This Row],[Holiday Hourly Wage]]-Table1[[#This Row],[Regular Hourly Wage]])/Table1[[#This Row],[Regular Hourly Wage]]))*Table1[[#This Row],[Regular Wage Cap]]</f>
        <v>14.75</v>
      </c>
      <c r="AB1353" s="41">
        <f>Table1[[#This Row],[Regular Hours3]]*Table1[[#This Row],[Regular Hourly Wage]]</f>
        <v>0</v>
      </c>
      <c r="AC1353" s="41">
        <f>Table1[[#This Row],[OvertimeHours5]]*Table1[[#This Row],[Overtime Hourly Wage]]</f>
        <v>0</v>
      </c>
      <c r="AD1353" s="41">
        <f>Table1[[#This Row],[Holiday Hours7]]*Table1[[#This Row],[Holiday Hourly Wage]]</f>
        <v>0</v>
      </c>
      <c r="AE1353" s="41">
        <f>SUM(Table1[[#This Row],[Regular10]:[Holiday12]])</f>
        <v>0</v>
      </c>
      <c r="AF1353" s="41">
        <f>Table1[[#This Row],[Regular Hours3]]*Table1[[#This Row],[Regular Wage Cap]]</f>
        <v>0</v>
      </c>
      <c r="AG1353" s="41">
        <f>Table1[[#This Row],[OvertimeHours5]]*Table1[[#This Row],[Overtime Wage Cap]]</f>
        <v>0</v>
      </c>
      <c r="AH1353" s="41">
        <f>Table1[[#This Row],[Holiday Hours7]]*Table1[[#This Row],[Holiday Wage Cap]]</f>
        <v>0</v>
      </c>
      <c r="AI1353" s="41">
        <f>SUM(Table1[[#This Row],[Regular]:[Holiday]])</f>
        <v>0</v>
      </c>
      <c r="AJ1353" s="41">
        <f>IF(Table1[[#This Row],[Total]]=0,0,Table1[[#This Row],[Total2]]-Table1[[#This Row],[Total]])</f>
        <v>0</v>
      </c>
      <c r="AK1353" s="41">
        <f>Table1[[#This Row],[Difference]]*Table1[[#This Row],[DDS Funding Percent]]</f>
        <v>0</v>
      </c>
      <c r="AL1353" s="41">
        <f>IF(Table1[[#This Row],[Regular Hourly Wage]]&lt;&gt;0,Table1[[#This Row],[Regular Wage Cap]]-Table1[[#This Row],[Regular Hourly Wage]],0)</f>
        <v>0</v>
      </c>
      <c r="AM1353" s="38"/>
      <c r="AN1353" s="41">
        <f>Table1[[#This Row],[Wage Difference]]*Table1[[#This Row],[Post Wage Increase Time Off Accruals (Hours)]]</f>
        <v>0</v>
      </c>
      <c r="AO1353" s="41">
        <f>Table1[[#This Row],[Min Wage Time Off Accrual Expense]]*Table1[[#This Row],[DDS Funding Percent]]</f>
        <v>0</v>
      </c>
      <c r="AP1353" s="1"/>
      <c r="AQ1353" s="18"/>
    </row>
    <row r="1354" spans="3:43" x14ac:dyDescent="0.25">
      <c r="C1354" s="59"/>
      <c r="D1354" s="57"/>
      <c r="K1354" s="41">
        <f>SUM(Table1[[#This Row],[Regular Wages]],Table1[[#This Row],[OvertimeWages]],Table1[[#This Row],[Holiday Wages]],Table1[[#This Row],[Incentive Payments]])</f>
        <v>0</v>
      </c>
      <c r="L1354" s="38"/>
      <c r="M1354" s="38"/>
      <c r="N1354" s="38"/>
      <c r="O1354" s="38"/>
      <c r="P1354" s="38"/>
      <c r="Q1354" s="38"/>
      <c r="R1354" s="38"/>
      <c r="S1354" s="41">
        <f>SUM(Table1[[#This Row],[Regular Wages2]],Table1[[#This Row],[OvertimeWages4]],Table1[[#This Row],[Holiday Wages6]],Table1[[#This Row],[Incentive Payments8]])</f>
        <v>0</v>
      </c>
      <c r="T1354" s="41">
        <f>SUM(Table1[[#This Row],[Total Pre Min Wage Wages]],Table1[[#This Row],[Total After Min Wage Wages]])</f>
        <v>0</v>
      </c>
      <c r="U1354" s="41">
        <f>IFERROR(IF(OR(Table1[[#This Row],[Regular Hours]]=0,Table1[[#This Row],[Regular Hours]]=""),VLOOKUP(Table1[[#This Row],[Position Title]],startingWages!$A$2:$D$200,2, FALSE),Table1[[#This Row],[Regular Wages]]/Table1[[#This Row],[Regular Hours]]),0)</f>
        <v>0</v>
      </c>
      <c r="V1354" s="41">
        <f>IF(OR(Table1[[#This Row],[OvertimeHours]]="",Table1[[#This Row],[OvertimeHours]]=0),Table1[[#This Row],[Regular Hourly Wage]]*1.5,Table1[[#This Row],[OvertimeWages]]/Table1[[#This Row],[OvertimeHours]])</f>
        <v>0</v>
      </c>
      <c r="W1354" s="41">
        <f>IF(OR(Table1[[#This Row],[Holiday Hours]]="",Table1[[#This Row],[Holiday Hours]]=0),Table1[[#This Row],[Regular Hourly Wage]],Table1[[#This Row],[Holiday Wages]]/Table1[[#This Row],[Holiday Hours]])</f>
        <v>0</v>
      </c>
      <c r="X1354" s="41" t="str">
        <f>IF(Table1[[#This Row],[Regular Hourly Wage]]&lt;14.05,"$14.75",IF(Table1[[#This Row],[Regular Hourly Wage]]&lt;30,"5%","None"))</f>
        <v>$14.75</v>
      </c>
      <c r="Y1354" s="41">
        <f>IF(Table1[[#This Row],[Wage Category]]="5%",Table1[[#This Row],[Regular Hourly Wage]]*1.05,IF(Table1[[#This Row],[Wage Category]]="$14.75",14.75,Table1[[#This Row],[Regular Hourly Wage]]))</f>
        <v>14.75</v>
      </c>
      <c r="Z1354" s="41">
        <f>(1+IF(Table1[[#This Row],[Regular Hourly Wage]]=0,0.5,(Table1[[#This Row],[Overtime Hourly Wage]]-Table1[[#This Row],[Regular Hourly Wage]])/Table1[[#This Row],[Regular Hourly Wage]]))*Table1[[#This Row],[Regular Wage Cap]]</f>
        <v>22.125</v>
      </c>
      <c r="AA1354" s="41">
        <f>(1+IF(Table1[[#This Row],[Regular Hourly Wage]]=0,0,(Table1[[#This Row],[Holiday Hourly Wage]]-Table1[[#This Row],[Regular Hourly Wage]])/Table1[[#This Row],[Regular Hourly Wage]]))*Table1[[#This Row],[Regular Wage Cap]]</f>
        <v>14.75</v>
      </c>
      <c r="AB1354" s="41">
        <f>Table1[[#This Row],[Regular Hours3]]*Table1[[#This Row],[Regular Hourly Wage]]</f>
        <v>0</v>
      </c>
      <c r="AC1354" s="41">
        <f>Table1[[#This Row],[OvertimeHours5]]*Table1[[#This Row],[Overtime Hourly Wage]]</f>
        <v>0</v>
      </c>
      <c r="AD1354" s="41">
        <f>Table1[[#This Row],[Holiday Hours7]]*Table1[[#This Row],[Holiday Hourly Wage]]</f>
        <v>0</v>
      </c>
      <c r="AE1354" s="41">
        <f>SUM(Table1[[#This Row],[Regular10]:[Holiday12]])</f>
        <v>0</v>
      </c>
      <c r="AF1354" s="41">
        <f>Table1[[#This Row],[Regular Hours3]]*Table1[[#This Row],[Regular Wage Cap]]</f>
        <v>0</v>
      </c>
      <c r="AG1354" s="41">
        <f>Table1[[#This Row],[OvertimeHours5]]*Table1[[#This Row],[Overtime Wage Cap]]</f>
        <v>0</v>
      </c>
      <c r="AH1354" s="41">
        <f>Table1[[#This Row],[Holiday Hours7]]*Table1[[#This Row],[Holiday Wage Cap]]</f>
        <v>0</v>
      </c>
      <c r="AI1354" s="41">
        <f>SUM(Table1[[#This Row],[Regular]:[Holiday]])</f>
        <v>0</v>
      </c>
      <c r="AJ1354" s="41">
        <f>IF(Table1[[#This Row],[Total]]=0,0,Table1[[#This Row],[Total2]]-Table1[[#This Row],[Total]])</f>
        <v>0</v>
      </c>
      <c r="AK1354" s="41">
        <f>Table1[[#This Row],[Difference]]*Table1[[#This Row],[DDS Funding Percent]]</f>
        <v>0</v>
      </c>
      <c r="AL1354" s="41">
        <f>IF(Table1[[#This Row],[Regular Hourly Wage]]&lt;&gt;0,Table1[[#This Row],[Regular Wage Cap]]-Table1[[#This Row],[Regular Hourly Wage]],0)</f>
        <v>0</v>
      </c>
      <c r="AM1354" s="38"/>
      <c r="AN1354" s="41">
        <f>Table1[[#This Row],[Wage Difference]]*Table1[[#This Row],[Post Wage Increase Time Off Accruals (Hours)]]</f>
        <v>0</v>
      </c>
      <c r="AO1354" s="41">
        <f>Table1[[#This Row],[Min Wage Time Off Accrual Expense]]*Table1[[#This Row],[DDS Funding Percent]]</f>
        <v>0</v>
      </c>
      <c r="AP1354" s="1"/>
      <c r="AQ1354" s="18"/>
    </row>
    <row r="1355" spans="3:43" x14ac:dyDescent="0.25">
      <c r="C1355" s="59"/>
      <c r="D1355" s="57"/>
      <c r="K1355" s="41">
        <f>SUM(Table1[[#This Row],[Regular Wages]],Table1[[#This Row],[OvertimeWages]],Table1[[#This Row],[Holiday Wages]],Table1[[#This Row],[Incentive Payments]])</f>
        <v>0</v>
      </c>
      <c r="L1355" s="38"/>
      <c r="M1355" s="38"/>
      <c r="N1355" s="38"/>
      <c r="O1355" s="38"/>
      <c r="P1355" s="38"/>
      <c r="Q1355" s="38"/>
      <c r="R1355" s="38"/>
      <c r="S1355" s="41">
        <f>SUM(Table1[[#This Row],[Regular Wages2]],Table1[[#This Row],[OvertimeWages4]],Table1[[#This Row],[Holiday Wages6]],Table1[[#This Row],[Incentive Payments8]])</f>
        <v>0</v>
      </c>
      <c r="T1355" s="41">
        <f>SUM(Table1[[#This Row],[Total Pre Min Wage Wages]],Table1[[#This Row],[Total After Min Wage Wages]])</f>
        <v>0</v>
      </c>
      <c r="U1355" s="41">
        <f>IFERROR(IF(OR(Table1[[#This Row],[Regular Hours]]=0,Table1[[#This Row],[Regular Hours]]=""),VLOOKUP(Table1[[#This Row],[Position Title]],startingWages!$A$2:$D$200,2, FALSE),Table1[[#This Row],[Regular Wages]]/Table1[[#This Row],[Regular Hours]]),0)</f>
        <v>0</v>
      </c>
      <c r="V1355" s="41">
        <f>IF(OR(Table1[[#This Row],[OvertimeHours]]="",Table1[[#This Row],[OvertimeHours]]=0),Table1[[#This Row],[Regular Hourly Wage]]*1.5,Table1[[#This Row],[OvertimeWages]]/Table1[[#This Row],[OvertimeHours]])</f>
        <v>0</v>
      </c>
      <c r="W1355" s="41">
        <f>IF(OR(Table1[[#This Row],[Holiday Hours]]="",Table1[[#This Row],[Holiday Hours]]=0),Table1[[#This Row],[Regular Hourly Wage]],Table1[[#This Row],[Holiday Wages]]/Table1[[#This Row],[Holiday Hours]])</f>
        <v>0</v>
      </c>
      <c r="X1355" s="41" t="str">
        <f>IF(Table1[[#This Row],[Regular Hourly Wage]]&lt;14.05,"$14.75",IF(Table1[[#This Row],[Regular Hourly Wage]]&lt;30,"5%","None"))</f>
        <v>$14.75</v>
      </c>
      <c r="Y1355" s="41">
        <f>IF(Table1[[#This Row],[Wage Category]]="5%",Table1[[#This Row],[Regular Hourly Wage]]*1.05,IF(Table1[[#This Row],[Wage Category]]="$14.75",14.75,Table1[[#This Row],[Regular Hourly Wage]]))</f>
        <v>14.75</v>
      </c>
      <c r="Z1355" s="41">
        <f>(1+IF(Table1[[#This Row],[Regular Hourly Wage]]=0,0.5,(Table1[[#This Row],[Overtime Hourly Wage]]-Table1[[#This Row],[Regular Hourly Wage]])/Table1[[#This Row],[Regular Hourly Wage]]))*Table1[[#This Row],[Regular Wage Cap]]</f>
        <v>22.125</v>
      </c>
      <c r="AA1355" s="41">
        <f>(1+IF(Table1[[#This Row],[Regular Hourly Wage]]=0,0,(Table1[[#This Row],[Holiday Hourly Wage]]-Table1[[#This Row],[Regular Hourly Wage]])/Table1[[#This Row],[Regular Hourly Wage]]))*Table1[[#This Row],[Regular Wage Cap]]</f>
        <v>14.75</v>
      </c>
      <c r="AB1355" s="41">
        <f>Table1[[#This Row],[Regular Hours3]]*Table1[[#This Row],[Regular Hourly Wage]]</f>
        <v>0</v>
      </c>
      <c r="AC1355" s="41">
        <f>Table1[[#This Row],[OvertimeHours5]]*Table1[[#This Row],[Overtime Hourly Wage]]</f>
        <v>0</v>
      </c>
      <c r="AD1355" s="41">
        <f>Table1[[#This Row],[Holiday Hours7]]*Table1[[#This Row],[Holiday Hourly Wage]]</f>
        <v>0</v>
      </c>
      <c r="AE1355" s="41">
        <f>SUM(Table1[[#This Row],[Regular10]:[Holiday12]])</f>
        <v>0</v>
      </c>
      <c r="AF1355" s="41">
        <f>Table1[[#This Row],[Regular Hours3]]*Table1[[#This Row],[Regular Wage Cap]]</f>
        <v>0</v>
      </c>
      <c r="AG1355" s="41">
        <f>Table1[[#This Row],[OvertimeHours5]]*Table1[[#This Row],[Overtime Wage Cap]]</f>
        <v>0</v>
      </c>
      <c r="AH1355" s="41">
        <f>Table1[[#This Row],[Holiday Hours7]]*Table1[[#This Row],[Holiday Wage Cap]]</f>
        <v>0</v>
      </c>
      <c r="AI1355" s="41">
        <f>SUM(Table1[[#This Row],[Regular]:[Holiday]])</f>
        <v>0</v>
      </c>
      <c r="AJ1355" s="41">
        <f>IF(Table1[[#This Row],[Total]]=0,0,Table1[[#This Row],[Total2]]-Table1[[#This Row],[Total]])</f>
        <v>0</v>
      </c>
      <c r="AK1355" s="41">
        <f>Table1[[#This Row],[Difference]]*Table1[[#This Row],[DDS Funding Percent]]</f>
        <v>0</v>
      </c>
      <c r="AL1355" s="41">
        <f>IF(Table1[[#This Row],[Regular Hourly Wage]]&lt;&gt;0,Table1[[#This Row],[Regular Wage Cap]]-Table1[[#This Row],[Regular Hourly Wage]],0)</f>
        <v>0</v>
      </c>
      <c r="AM1355" s="38"/>
      <c r="AN1355" s="41">
        <f>Table1[[#This Row],[Wage Difference]]*Table1[[#This Row],[Post Wage Increase Time Off Accruals (Hours)]]</f>
        <v>0</v>
      </c>
      <c r="AO1355" s="41">
        <f>Table1[[#This Row],[Min Wage Time Off Accrual Expense]]*Table1[[#This Row],[DDS Funding Percent]]</f>
        <v>0</v>
      </c>
      <c r="AP1355" s="1"/>
      <c r="AQ1355" s="18"/>
    </row>
    <row r="1356" spans="3:43" x14ac:dyDescent="0.25">
      <c r="C1356" s="59"/>
      <c r="D1356" s="57"/>
      <c r="K1356" s="41">
        <f>SUM(Table1[[#This Row],[Regular Wages]],Table1[[#This Row],[OvertimeWages]],Table1[[#This Row],[Holiday Wages]],Table1[[#This Row],[Incentive Payments]])</f>
        <v>0</v>
      </c>
      <c r="L1356" s="38"/>
      <c r="M1356" s="38"/>
      <c r="N1356" s="38"/>
      <c r="O1356" s="38"/>
      <c r="P1356" s="38"/>
      <c r="Q1356" s="38"/>
      <c r="R1356" s="38"/>
      <c r="S1356" s="41">
        <f>SUM(Table1[[#This Row],[Regular Wages2]],Table1[[#This Row],[OvertimeWages4]],Table1[[#This Row],[Holiday Wages6]],Table1[[#This Row],[Incentive Payments8]])</f>
        <v>0</v>
      </c>
      <c r="T1356" s="41">
        <f>SUM(Table1[[#This Row],[Total Pre Min Wage Wages]],Table1[[#This Row],[Total After Min Wage Wages]])</f>
        <v>0</v>
      </c>
      <c r="U1356" s="41">
        <f>IFERROR(IF(OR(Table1[[#This Row],[Regular Hours]]=0,Table1[[#This Row],[Regular Hours]]=""),VLOOKUP(Table1[[#This Row],[Position Title]],startingWages!$A$2:$D$200,2, FALSE),Table1[[#This Row],[Regular Wages]]/Table1[[#This Row],[Regular Hours]]),0)</f>
        <v>0</v>
      </c>
      <c r="V1356" s="41">
        <f>IF(OR(Table1[[#This Row],[OvertimeHours]]="",Table1[[#This Row],[OvertimeHours]]=0),Table1[[#This Row],[Regular Hourly Wage]]*1.5,Table1[[#This Row],[OvertimeWages]]/Table1[[#This Row],[OvertimeHours]])</f>
        <v>0</v>
      </c>
      <c r="W1356" s="41">
        <f>IF(OR(Table1[[#This Row],[Holiday Hours]]="",Table1[[#This Row],[Holiday Hours]]=0),Table1[[#This Row],[Regular Hourly Wage]],Table1[[#This Row],[Holiday Wages]]/Table1[[#This Row],[Holiday Hours]])</f>
        <v>0</v>
      </c>
      <c r="X1356" s="41" t="str">
        <f>IF(Table1[[#This Row],[Regular Hourly Wage]]&lt;14.05,"$14.75",IF(Table1[[#This Row],[Regular Hourly Wage]]&lt;30,"5%","None"))</f>
        <v>$14.75</v>
      </c>
      <c r="Y1356" s="41">
        <f>IF(Table1[[#This Row],[Wage Category]]="5%",Table1[[#This Row],[Regular Hourly Wage]]*1.05,IF(Table1[[#This Row],[Wage Category]]="$14.75",14.75,Table1[[#This Row],[Regular Hourly Wage]]))</f>
        <v>14.75</v>
      </c>
      <c r="Z1356" s="41">
        <f>(1+IF(Table1[[#This Row],[Regular Hourly Wage]]=0,0.5,(Table1[[#This Row],[Overtime Hourly Wage]]-Table1[[#This Row],[Regular Hourly Wage]])/Table1[[#This Row],[Regular Hourly Wage]]))*Table1[[#This Row],[Regular Wage Cap]]</f>
        <v>22.125</v>
      </c>
      <c r="AA1356" s="41">
        <f>(1+IF(Table1[[#This Row],[Regular Hourly Wage]]=0,0,(Table1[[#This Row],[Holiday Hourly Wage]]-Table1[[#This Row],[Regular Hourly Wage]])/Table1[[#This Row],[Regular Hourly Wage]]))*Table1[[#This Row],[Regular Wage Cap]]</f>
        <v>14.75</v>
      </c>
      <c r="AB1356" s="41">
        <f>Table1[[#This Row],[Regular Hours3]]*Table1[[#This Row],[Regular Hourly Wage]]</f>
        <v>0</v>
      </c>
      <c r="AC1356" s="41">
        <f>Table1[[#This Row],[OvertimeHours5]]*Table1[[#This Row],[Overtime Hourly Wage]]</f>
        <v>0</v>
      </c>
      <c r="AD1356" s="41">
        <f>Table1[[#This Row],[Holiday Hours7]]*Table1[[#This Row],[Holiday Hourly Wage]]</f>
        <v>0</v>
      </c>
      <c r="AE1356" s="41">
        <f>SUM(Table1[[#This Row],[Regular10]:[Holiday12]])</f>
        <v>0</v>
      </c>
      <c r="AF1356" s="41">
        <f>Table1[[#This Row],[Regular Hours3]]*Table1[[#This Row],[Regular Wage Cap]]</f>
        <v>0</v>
      </c>
      <c r="AG1356" s="41">
        <f>Table1[[#This Row],[OvertimeHours5]]*Table1[[#This Row],[Overtime Wage Cap]]</f>
        <v>0</v>
      </c>
      <c r="AH1356" s="41">
        <f>Table1[[#This Row],[Holiday Hours7]]*Table1[[#This Row],[Holiday Wage Cap]]</f>
        <v>0</v>
      </c>
      <c r="AI1356" s="41">
        <f>SUM(Table1[[#This Row],[Regular]:[Holiday]])</f>
        <v>0</v>
      </c>
      <c r="AJ1356" s="41">
        <f>IF(Table1[[#This Row],[Total]]=0,0,Table1[[#This Row],[Total2]]-Table1[[#This Row],[Total]])</f>
        <v>0</v>
      </c>
      <c r="AK1356" s="41">
        <f>Table1[[#This Row],[Difference]]*Table1[[#This Row],[DDS Funding Percent]]</f>
        <v>0</v>
      </c>
      <c r="AL1356" s="41">
        <f>IF(Table1[[#This Row],[Regular Hourly Wage]]&lt;&gt;0,Table1[[#This Row],[Regular Wage Cap]]-Table1[[#This Row],[Regular Hourly Wage]],0)</f>
        <v>0</v>
      </c>
      <c r="AM1356" s="38"/>
      <c r="AN1356" s="41">
        <f>Table1[[#This Row],[Wage Difference]]*Table1[[#This Row],[Post Wage Increase Time Off Accruals (Hours)]]</f>
        <v>0</v>
      </c>
      <c r="AO1356" s="41">
        <f>Table1[[#This Row],[Min Wage Time Off Accrual Expense]]*Table1[[#This Row],[DDS Funding Percent]]</f>
        <v>0</v>
      </c>
      <c r="AP1356" s="1"/>
      <c r="AQ1356" s="18"/>
    </row>
    <row r="1357" spans="3:43" x14ac:dyDescent="0.25">
      <c r="C1357" s="59"/>
      <c r="D1357" s="57"/>
      <c r="K1357" s="41">
        <f>SUM(Table1[[#This Row],[Regular Wages]],Table1[[#This Row],[OvertimeWages]],Table1[[#This Row],[Holiday Wages]],Table1[[#This Row],[Incentive Payments]])</f>
        <v>0</v>
      </c>
      <c r="L1357" s="38"/>
      <c r="M1357" s="38"/>
      <c r="N1357" s="38"/>
      <c r="O1357" s="38"/>
      <c r="P1357" s="38"/>
      <c r="Q1357" s="38"/>
      <c r="R1357" s="38"/>
      <c r="S1357" s="41">
        <f>SUM(Table1[[#This Row],[Regular Wages2]],Table1[[#This Row],[OvertimeWages4]],Table1[[#This Row],[Holiday Wages6]],Table1[[#This Row],[Incentive Payments8]])</f>
        <v>0</v>
      </c>
      <c r="T1357" s="41">
        <f>SUM(Table1[[#This Row],[Total Pre Min Wage Wages]],Table1[[#This Row],[Total After Min Wage Wages]])</f>
        <v>0</v>
      </c>
      <c r="U1357" s="41">
        <f>IFERROR(IF(OR(Table1[[#This Row],[Regular Hours]]=0,Table1[[#This Row],[Regular Hours]]=""),VLOOKUP(Table1[[#This Row],[Position Title]],startingWages!$A$2:$D$200,2, FALSE),Table1[[#This Row],[Regular Wages]]/Table1[[#This Row],[Regular Hours]]),0)</f>
        <v>0</v>
      </c>
      <c r="V1357" s="41">
        <f>IF(OR(Table1[[#This Row],[OvertimeHours]]="",Table1[[#This Row],[OvertimeHours]]=0),Table1[[#This Row],[Regular Hourly Wage]]*1.5,Table1[[#This Row],[OvertimeWages]]/Table1[[#This Row],[OvertimeHours]])</f>
        <v>0</v>
      </c>
      <c r="W1357" s="41">
        <f>IF(OR(Table1[[#This Row],[Holiday Hours]]="",Table1[[#This Row],[Holiday Hours]]=0),Table1[[#This Row],[Regular Hourly Wage]],Table1[[#This Row],[Holiday Wages]]/Table1[[#This Row],[Holiday Hours]])</f>
        <v>0</v>
      </c>
      <c r="X1357" s="41" t="str">
        <f>IF(Table1[[#This Row],[Regular Hourly Wage]]&lt;14.05,"$14.75",IF(Table1[[#This Row],[Regular Hourly Wage]]&lt;30,"5%","None"))</f>
        <v>$14.75</v>
      </c>
      <c r="Y1357" s="41">
        <f>IF(Table1[[#This Row],[Wage Category]]="5%",Table1[[#This Row],[Regular Hourly Wage]]*1.05,IF(Table1[[#This Row],[Wage Category]]="$14.75",14.75,Table1[[#This Row],[Regular Hourly Wage]]))</f>
        <v>14.75</v>
      </c>
      <c r="Z1357" s="41">
        <f>(1+IF(Table1[[#This Row],[Regular Hourly Wage]]=0,0.5,(Table1[[#This Row],[Overtime Hourly Wage]]-Table1[[#This Row],[Regular Hourly Wage]])/Table1[[#This Row],[Regular Hourly Wage]]))*Table1[[#This Row],[Regular Wage Cap]]</f>
        <v>22.125</v>
      </c>
      <c r="AA1357" s="41">
        <f>(1+IF(Table1[[#This Row],[Regular Hourly Wage]]=0,0,(Table1[[#This Row],[Holiday Hourly Wage]]-Table1[[#This Row],[Regular Hourly Wage]])/Table1[[#This Row],[Regular Hourly Wage]]))*Table1[[#This Row],[Regular Wage Cap]]</f>
        <v>14.75</v>
      </c>
      <c r="AB1357" s="41">
        <f>Table1[[#This Row],[Regular Hours3]]*Table1[[#This Row],[Regular Hourly Wage]]</f>
        <v>0</v>
      </c>
      <c r="AC1357" s="41">
        <f>Table1[[#This Row],[OvertimeHours5]]*Table1[[#This Row],[Overtime Hourly Wage]]</f>
        <v>0</v>
      </c>
      <c r="AD1357" s="41">
        <f>Table1[[#This Row],[Holiday Hours7]]*Table1[[#This Row],[Holiday Hourly Wage]]</f>
        <v>0</v>
      </c>
      <c r="AE1357" s="41">
        <f>SUM(Table1[[#This Row],[Regular10]:[Holiday12]])</f>
        <v>0</v>
      </c>
      <c r="AF1357" s="41">
        <f>Table1[[#This Row],[Regular Hours3]]*Table1[[#This Row],[Regular Wage Cap]]</f>
        <v>0</v>
      </c>
      <c r="AG1357" s="41">
        <f>Table1[[#This Row],[OvertimeHours5]]*Table1[[#This Row],[Overtime Wage Cap]]</f>
        <v>0</v>
      </c>
      <c r="AH1357" s="41">
        <f>Table1[[#This Row],[Holiday Hours7]]*Table1[[#This Row],[Holiday Wage Cap]]</f>
        <v>0</v>
      </c>
      <c r="AI1357" s="41">
        <f>SUM(Table1[[#This Row],[Regular]:[Holiday]])</f>
        <v>0</v>
      </c>
      <c r="AJ1357" s="41">
        <f>IF(Table1[[#This Row],[Total]]=0,0,Table1[[#This Row],[Total2]]-Table1[[#This Row],[Total]])</f>
        <v>0</v>
      </c>
      <c r="AK1357" s="41">
        <f>Table1[[#This Row],[Difference]]*Table1[[#This Row],[DDS Funding Percent]]</f>
        <v>0</v>
      </c>
      <c r="AL1357" s="41">
        <f>IF(Table1[[#This Row],[Regular Hourly Wage]]&lt;&gt;0,Table1[[#This Row],[Regular Wage Cap]]-Table1[[#This Row],[Regular Hourly Wage]],0)</f>
        <v>0</v>
      </c>
      <c r="AM1357" s="38"/>
      <c r="AN1357" s="41">
        <f>Table1[[#This Row],[Wage Difference]]*Table1[[#This Row],[Post Wage Increase Time Off Accruals (Hours)]]</f>
        <v>0</v>
      </c>
      <c r="AO1357" s="41">
        <f>Table1[[#This Row],[Min Wage Time Off Accrual Expense]]*Table1[[#This Row],[DDS Funding Percent]]</f>
        <v>0</v>
      </c>
      <c r="AP1357" s="1"/>
      <c r="AQ1357" s="18"/>
    </row>
    <row r="1358" spans="3:43" x14ac:dyDescent="0.25">
      <c r="C1358" s="59"/>
      <c r="D1358" s="57"/>
      <c r="K1358" s="41">
        <f>SUM(Table1[[#This Row],[Regular Wages]],Table1[[#This Row],[OvertimeWages]],Table1[[#This Row],[Holiday Wages]],Table1[[#This Row],[Incentive Payments]])</f>
        <v>0</v>
      </c>
      <c r="L1358" s="38"/>
      <c r="M1358" s="38"/>
      <c r="N1358" s="38"/>
      <c r="O1358" s="38"/>
      <c r="P1358" s="38"/>
      <c r="Q1358" s="38"/>
      <c r="R1358" s="38"/>
      <c r="S1358" s="41">
        <f>SUM(Table1[[#This Row],[Regular Wages2]],Table1[[#This Row],[OvertimeWages4]],Table1[[#This Row],[Holiday Wages6]],Table1[[#This Row],[Incentive Payments8]])</f>
        <v>0</v>
      </c>
      <c r="T1358" s="41">
        <f>SUM(Table1[[#This Row],[Total Pre Min Wage Wages]],Table1[[#This Row],[Total After Min Wage Wages]])</f>
        <v>0</v>
      </c>
      <c r="U1358" s="41">
        <f>IFERROR(IF(OR(Table1[[#This Row],[Regular Hours]]=0,Table1[[#This Row],[Regular Hours]]=""),VLOOKUP(Table1[[#This Row],[Position Title]],startingWages!$A$2:$D$200,2, FALSE),Table1[[#This Row],[Regular Wages]]/Table1[[#This Row],[Regular Hours]]),0)</f>
        <v>0</v>
      </c>
      <c r="V1358" s="41">
        <f>IF(OR(Table1[[#This Row],[OvertimeHours]]="",Table1[[#This Row],[OvertimeHours]]=0),Table1[[#This Row],[Regular Hourly Wage]]*1.5,Table1[[#This Row],[OvertimeWages]]/Table1[[#This Row],[OvertimeHours]])</f>
        <v>0</v>
      </c>
      <c r="W1358" s="41">
        <f>IF(OR(Table1[[#This Row],[Holiday Hours]]="",Table1[[#This Row],[Holiday Hours]]=0),Table1[[#This Row],[Regular Hourly Wage]],Table1[[#This Row],[Holiday Wages]]/Table1[[#This Row],[Holiday Hours]])</f>
        <v>0</v>
      </c>
      <c r="X1358" s="41" t="str">
        <f>IF(Table1[[#This Row],[Regular Hourly Wage]]&lt;14.05,"$14.75",IF(Table1[[#This Row],[Regular Hourly Wage]]&lt;30,"5%","None"))</f>
        <v>$14.75</v>
      </c>
      <c r="Y1358" s="41">
        <f>IF(Table1[[#This Row],[Wage Category]]="5%",Table1[[#This Row],[Regular Hourly Wage]]*1.05,IF(Table1[[#This Row],[Wage Category]]="$14.75",14.75,Table1[[#This Row],[Regular Hourly Wage]]))</f>
        <v>14.75</v>
      </c>
      <c r="Z1358" s="41">
        <f>(1+IF(Table1[[#This Row],[Regular Hourly Wage]]=0,0.5,(Table1[[#This Row],[Overtime Hourly Wage]]-Table1[[#This Row],[Regular Hourly Wage]])/Table1[[#This Row],[Regular Hourly Wage]]))*Table1[[#This Row],[Regular Wage Cap]]</f>
        <v>22.125</v>
      </c>
      <c r="AA1358" s="41">
        <f>(1+IF(Table1[[#This Row],[Regular Hourly Wage]]=0,0,(Table1[[#This Row],[Holiday Hourly Wage]]-Table1[[#This Row],[Regular Hourly Wage]])/Table1[[#This Row],[Regular Hourly Wage]]))*Table1[[#This Row],[Regular Wage Cap]]</f>
        <v>14.75</v>
      </c>
      <c r="AB1358" s="41">
        <f>Table1[[#This Row],[Regular Hours3]]*Table1[[#This Row],[Regular Hourly Wage]]</f>
        <v>0</v>
      </c>
      <c r="AC1358" s="41">
        <f>Table1[[#This Row],[OvertimeHours5]]*Table1[[#This Row],[Overtime Hourly Wage]]</f>
        <v>0</v>
      </c>
      <c r="AD1358" s="41">
        <f>Table1[[#This Row],[Holiday Hours7]]*Table1[[#This Row],[Holiday Hourly Wage]]</f>
        <v>0</v>
      </c>
      <c r="AE1358" s="41">
        <f>SUM(Table1[[#This Row],[Regular10]:[Holiday12]])</f>
        <v>0</v>
      </c>
      <c r="AF1358" s="41">
        <f>Table1[[#This Row],[Regular Hours3]]*Table1[[#This Row],[Regular Wage Cap]]</f>
        <v>0</v>
      </c>
      <c r="AG1358" s="41">
        <f>Table1[[#This Row],[OvertimeHours5]]*Table1[[#This Row],[Overtime Wage Cap]]</f>
        <v>0</v>
      </c>
      <c r="AH1358" s="41">
        <f>Table1[[#This Row],[Holiday Hours7]]*Table1[[#This Row],[Holiday Wage Cap]]</f>
        <v>0</v>
      </c>
      <c r="AI1358" s="41">
        <f>SUM(Table1[[#This Row],[Regular]:[Holiday]])</f>
        <v>0</v>
      </c>
      <c r="AJ1358" s="41">
        <f>IF(Table1[[#This Row],[Total]]=0,0,Table1[[#This Row],[Total2]]-Table1[[#This Row],[Total]])</f>
        <v>0</v>
      </c>
      <c r="AK1358" s="41">
        <f>Table1[[#This Row],[Difference]]*Table1[[#This Row],[DDS Funding Percent]]</f>
        <v>0</v>
      </c>
      <c r="AL1358" s="41">
        <f>IF(Table1[[#This Row],[Regular Hourly Wage]]&lt;&gt;0,Table1[[#This Row],[Regular Wage Cap]]-Table1[[#This Row],[Regular Hourly Wage]],0)</f>
        <v>0</v>
      </c>
      <c r="AM1358" s="38"/>
      <c r="AN1358" s="41">
        <f>Table1[[#This Row],[Wage Difference]]*Table1[[#This Row],[Post Wage Increase Time Off Accruals (Hours)]]</f>
        <v>0</v>
      </c>
      <c r="AO1358" s="41">
        <f>Table1[[#This Row],[Min Wage Time Off Accrual Expense]]*Table1[[#This Row],[DDS Funding Percent]]</f>
        <v>0</v>
      </c>
      <c r="AP1358" s="1"/>
      <c r="AQ1358" s="18"/>
    </row>
    <row r="1359" spans="3:43" x14ac:dyDescent="0.25">
      <c r="C1359" s="59"/>
      <c r="D1359" s="57"/>
      <c r="K1359" s="41">
        <f>SUM(Table1[[#This Row],[Regular Wages]],Table1[[#This Row],[OvertimeWages]],Table1[[#This Row],[Holiday Wages]],Table1[[#This Row],[Incentive Payments]])</f>
        <v>0</v>
      </c>
      <c r="L1359" s="38"/>
      <c r="M1359" s="38"/>
      <c r="N1359" s="38"/>
      <c r="O1359" s="38"/>
      <c r="P1359" s="38"/>
      <c r="Q1359" s="38"/>
      <c r="R1359" s="38"/>
      <c r="S1359" s="41">
        <f>SUM(Table1[[#This Row],[Regular Wages2]],Table1[[#This Row],[OvertimeWages4]],Table1[[#This Row],[Holiday Wages6]],Table1[[#This Row],[Incentive Payments8]])</f>
        <v>0</v>
      </c>
      <c r="T1359" s="41">
        <f>SUM(Table1[[#This Row],[Total Pre Min Wage Wages]],Table1[[#This Row],[Total After Min Wage Wages]])</f>
        <v>0</v>
      </c>
      <c r="U1359" s="41">
        <f>IFERROR(IF(OR(Table1[[#This Row],[Regular Hours]]=0,Table1[[#This Row],[Regular Hours]]=""),VLOOKUP(Table1[[#This Row],[Position Title]],startingWages!$A$2:$D$200,2, FALSE),Table1[[#This Row],[Regular Wages]]/Table1[[#This Row],[Regular Hours]]),0)</f>
        <v>0</v>
      </c>
      <c r="V1359" s="41">
        <f>IF(OR(Table1[[#This Row],[OvertimeHours]]="",Table1[[#This Row],[OvertimeHours]]=0),Table1[[#This Row],[Regular Hourly Wage]]*1.5,Table1[[#This Row],[OvertimeWages]]/Table1[[#This Row],[OvertimeHours]])</f>
        <v>0</v>
      </c>
      <c r="W1359" s="41">
        <f>IF(OR(Table1[[#This Row],[Holiday Hours]]="",Table1[[#This Row],[Holiday Hours]]=0),Table1[[#This Row],[Regular Hourly Wage]],Table1[[#This Row],[Holiday Wages]]/Table1[[#This Row],[Holiday Hours]])</f>
        <v>0</v>
      </c>
      <c r="X1359" s="41" t="str">
        <f>IF(Table1[[#This Row],[Regular Hourly Wage]]&lt;14.05,"$14.75",IF(Table1[[#This Row],[Regular Hourly Wage]]&lt;30,"5%","None"))</f>
        <v>$14.75</v>
      </c>
      <c r="Y1359" s="41">
        <f>IF(Table1[[#This Row],[Wage Category]]="5%",Table1[[#This Row],[Regular Hourly Wage]]*1.05,IF(Table1[[#This Row],[Wage Category]]="$14.75",14.75,Table1[[#This Row],[Regular Hourly Wage]]))</f>
        <v>14.75</v>
      </c>
      <c r="Z1359" s="41">
        <f>(1+IF(Table1[[#This Row],[Regular Hourly Wage]]=0,0.5,(Table1[[#This Row],[Overtime Hourly Wage]]-Table1[[#This Row],[Regular Hourly Wage]])/Table1[[#This Row],[Regular Hourly Wage]]))*Table1[[#This Row],[Regular Wage Cap]]</f>
        <v>22.125</v>
      </c>
      <c r="AA1359" s="41">
        <f>(1+IF(Table1[[#This Row],[Regular Hourly Wage]]=0,0,(Table1[[#This Row],[Holiday Hourly Wage]]-Table1[[#This Row],[Regular Hourly Wage]])/Table1[[#This Row],[Regular Hourly Wage]]))*Table1[[#This Row],[Regular Wage Cap]]</f>
        <v>14.75</v>
      </c>
      <c r="AB1359" s="41">
        <f>Table1[[#This Row],[Regular Hours3]]*Table1[[#This Row],[Regular Hourly Wage]]</f>
        <v>0</v>
      </c>
      <c r="AC1359" s="41">
        <f>Table1[[#This Row],[OvertimeHours5]]*Table1[[#This Row],[Overtime Hourly Wage]]</f>
        <v>0</v>
      </c>
      <c r="AD1359" s="41">
        <f>Table1[[#This Row],[Holiday Hours7]]*Table1[[#This Row],[Holiday Hourly Wage]]</f>
        <v>0</v>
      </c>
      <c r="AE1359" s="41">
        <f>SUM(Table1[[#This Row],[Regular10]:[Holiday12]])</f>
        <v>0</v>
      </c>
      <c r="AF1359" s="41">
        <f>Table1[[#This Row],[Regular Hours3]]*Table1[[#This Row],[Regular Wage Cap]]</f>
        <v>0</v>
      </c>
      <c r="AG1359" s="41">
        <f>Table1[[#This Row],[OvertimeHours5]]*Table1[[#This Row],[Overtime Wage Cap]]</f>
        <v>0</v>
      </c>
      <c r="AH1359" s="41">
        <f>Table1[[#This Row],[Holiday Hours7]]*Table1[[#This Row],[Holiday Wage Cap]]</f>
        <v>0</v>
      </c>
      <c r="AI1359" s="41">
        <f>SUM(Table1[[#This Row],[Regular]:[Holiday]])</f>
        <v>0</v>
      </c>
      <c r="AJ1359" s="41">
        <f>IF(Table1[[#This Row],[Total]]=0,0,Table1[[#This Row],[Total2]]-Table1[[#This Row],[Total]])</f>
        <v>0</v>
      </c>
      <c r="AK1359" s="41">
        <f>Table1[[#This Row],[Difference]]*Table1[[#This Row],[DDS Funding Percent]]</f>
        <v>0</v>
      </c>
      <c r="AL1359" s="41">
        <f>IF(Table1[[#This Row],[Regular Hourly Wage]]&lt;&gt;0,Table1[[#This Row],[Regular Wage Cap]]-Table1[[#This Row],[Regular Hourly Wage]],0)</f>
        <v>0</v>
      </c>
      <c r="AM1359" s="38"/>
      <c r="AN1359" s="41">
        <f>Table1[[#This Row],[Wage Difference]]*Table1[[#This Row],[Post Wage Increase Time Off Accruals (Hours)]]</f>
        <v>0</v>
      </c>
      <c r="AO1359" s="41">
        <f>Table1[[#This Row],[Min Wage Time Off Accrual Expense]]*Table1[[#This Row],[DDS Funding Percent]]</f>
        <v>0</v>
      </c>
      <c r="AP1359" s="1"/>
      <c r="AQ1359" s="18"/>
    </row>
    <row r="1360" spans="3:43" x14ac:dyDescent="0.25">
      <c r="C1360" s="59"/>
      <c r="D1360" s="57"/>
      <c r="K1360" s="41">
        <f>SUM(Table1[[#This Row],[Regular Wages]],Table1[[#This Row],[OvertimeWages]],Table1[[#This Row],[Holiday Wages]],Table1[[#This Row],[Incentive Payments]])</f>
        <v>0</v>
      </c>
      <c r="L1360" s="38"/>
      <c r="M1360" s="38"/>
      <c r="N1360" s="38"/>
      <c r="O1360" s="38"/>
      <c r="P1360" s="38"/>
      <c r="Q1360" s="38"/>
      <c r="R1360" s="38"/>
      <c r="S1360" s="41">
        <f>SUM(Table1[[#This Row],[Regular Wages2]],Table1[[#This Row],[OvertimeWages4]],Table1[[#This Row],[Holiday Wages6]],Table1[[#This Row],[Incentive Payments8]])</f>
        <v>0</v>
      </c>
      <c r="T1360" s="41">
        <f>SUM(Table1[[#This Row],[Total Pre Min Wage Wages]],Table1[[#This Row],[Total After Min Wage Wages]])</f>
        <v>0</v>
      </c>
      <c r="U1360" s="41">
        <f>IFERROR(IF(OR(Table1[[#This Row],[Regular Hours]]=0,Table1[[#This Row],[Regular Hours]]=""),VLOOKUP(Table1[[#This Row],[Position Title]],startingWages!$A$2:$D$200,2, FALSE),Table1[[#This Row],[Regular Wages]]/Table1[[#This Row],[Regular Hours]]),0)</f>
        <v>0</v>
      </c>
      <c r="V1360" s="41">
        <f>IF(OR(Table1[[#This Row],[OvertimeHours]]="",Table1[[#This Row],[OvertimeHours]]=0),Table1[[#This Row],[Regular Hourly Wage]]*1.5,Table1[[#This Row],[OvertimeWages]]/Table1[[#This Row],[OvertimeHours]])</f>
        <v>0</v>
      </c>
      <c r="W1360" s="41">
        <f>IF(OR(Table1[[#This Row],[Holiday Hours]]="",Table1[[#This Row],[Holiday Hours]]=0),Table1[[#This Row],[Regular Hourly Wage]],Table1[[#This Row],[Holiday Wages]]/Table1[[#This Row],[Holiday Hours]])</f>
        <v>0</v>
      </c>
      <c r="X1360" s="41" t="str">
        <f>IF(Table1[[#This Row],[Regular Hourly Wage]]&lt;14.05,"$14.75",IF(Table1[[#This Row],[Regular Hourly Wage]]&lt;30,"5%","None"))</f>
        <v>$14.75</v>
      </c>
      <c r="Y1360" s="41">
        <f>IF(Table1[[#This Row],[Wage Category]]="5%",Table1[[#This Row],[Regular Hourly Wage]]*1.05,IF(Table1[[#This Row],[Wage Category]]="$14.75",14.75,Table1[[#This Row],[Regular Hourly Wage]]))</f>
        <v>14.75</v>
      </c>
      <c r="Z1360" s="41">
        <f>(1+IF(Table1[[#This Row],[Regular Hourly Wage]]=0,0.5,(Table1[[#This Row],[Overtime Hourly Wage]]-Table1[[#This Row],[Regular Hourly Wage]])/Table1[[#This Row],[Regular Hourly Wage]]))*Table1[[#This Row],[Regular Wage Cap]]</f>
        <v>22.125</v>
      </c>
      <c r="AA1360" s="41">
        <f>(1+IF(Table1[[#This Row],[Regular Hourly Wage]]=0,0,(Table1[[#This Row],[Holiday Hourly Wage]]-Table1[[#This Row],[Regular Hourly Wage]])/Table1[[#This Row],[Regular Hourly Wage]]))*Table1[[#This Row],[Regular Wage Cap]]</f>
        <v>14.75</v>
      </c>
      <c r="AB1360" s="41">
        <f>Table1[[#This Row],[Regular Hours3]]*Table1[[#This Row],[Regular Hourly Wage]]</f>
        <v>0</v>
      </c>
      <c r="AC1360" s="41">
        <f>Table1[[#This Row],[OvertimeHours5]]*Table1[[#This Row],[Overtime Hourly Wage]]</f>
        <v>0</v>
      </c>
      <c r="AD1360" s="41">
        <f>Table1[[#This Row],[Holiday Hours7]]*Table1[[#This Row],[Holiday Hourly Wage]]</f>
        <v>0</v>
      </c>
      <c r="AE1360" s="41">
        <f>SUM(Table1[[#This Row],[Regular10]:[Holiday12]])</f>
        <v>0</v>
      </c>
      <c r="AF1360" s="41">
        <f>Table1[[#This Row],[Regular Hours3]]*Table1[[#This Row],[Regular Wage Cap]]</f>
        <v>0</v>
      </c>
      <c r="AG1360" s="41">
        <f>Table1[[#This Row],[OvertimeHours5]]*Table1[[#This Row],[Overtime Wage Cap]]</f>
        <v>0</v>
      </c>
      <c r="AH1360" s="41">
        <f>Table1[[#This Row],[Holiday Hours7]]*Table1[[#This Row],[Holiday Wage Cap]]</f>
        <v>0</v>
      </c>
      <c r="AI1360" s="41">
        <f>SUM(Table1[[#This Row],[Regular]:[Holiday]])</f>
        <v>0</v>
      </c>
      <c r="AJ1360" s="41">
        <f>IF(Table1[[#This Row],[Total]]=0,0,Table1[[#This Row],[Total2]]-Table1[[#This Row],[Total]])</f>
        <v>0</v>
      </c>
      <c r="AK1360" s="41">
        <f>Table1[[#This Row],[Difference]]*Table1[[#This Row],[DDS Funding Percent]]</f>
        <v>0</v>
      </c>
      <c r="AL1360" s="41">
        <f>IF(Table1[[#This Row],[Regular Hourly Wage]]&lt;&gt;0,Table1[[#This Row],[Regular Wage Cap]]-Table1[[#This Row],[Regular Hourly Wage]],0)</f>
        <v>0</v>
      </c>
      <c r="AM1360" s="38"/>
      <c r="AN1360" s="41">
        <f>Table1[[#This Row],[Wage Difference]]*Table1[[#This Row],[Post Wage Increase Time Off Accruals (Hours)]]</f>
        <v>0</v>
      </c>
      <c r="AO1360" s="41">
        <f>Table1[[#This Row],[Min Wage Time Off Accrual Expense]]*Table1[[#This Row],[DDS Funding Percent]]</f>
        <v>0</v>
      </c>
      <c r="AP1360" s="1"/>
      <c r="AQ1360" s="18"/>
    </row>
    <row r="1361" spans="3:43" x14ac:dyDescent="0.25">
      <c r="C1361" s="59"/>
      <c r="D1361" s="57"/>
      <c r="K1361" s="41">
        <f>SUM(Table1[[#This Row],[Regular Wages]],Table1[[#This Row],[OvertimeWages]],Table1[[#This Row],[Holiday Wages]],Table1[[#This Row],[Incentive Payments]])</f>
        <v>0</v>
      </c>
      <c r="L1361" s="38"/>
      <c r="M1361" s="38"/>
      <c r="N1361" s="38"/>
      <c r="O1361" s="38"/>
      <c r="P1361" s="38"/>
      <c r="Q1361" s="38"/>
      <c r="R1361" s="38"/>
      <c r="S1361" s="41">
        <f>SUM(Table1[[#This Row],[Regular Wages2]],Table1[[#This Row],[OvertimeWages4]],Table1[[#This Row],[Holiday Wages6]],Table1[[#This Row],[Incentive Payments8]])</f>
        <v>0</v>
      </c>
      <c r="T1361" s="41">
        <f>SUM(Table1[[#This Row],[Total Pre Min Wage Wages]],Table1[[#This Row],[Total After Min Wage Wages]])</f>
        <v>0</v>
      </c>
      <c r="U1361" s="41">
        <f>IFERROR(IF(OR(Table1[[#This Row],[Regular Hours]]=0,Table1[[#This Row],[Regular Hours]]=""),VLOOKUP(Table1[[#This Row],[Position Title]],startingWages!$A$2:$D$200,2, FALSE),Table1[[#This Row],[Regular Wages]]/Table1[[#This Row],[Regular Hours]]),0)</f>
        <v>0</v>
      </c>
      <c r="V1361" s="41">
        <f>IF(OR(Table1[[#This Row],[OvertimeHours]]="",Table1[[#This Row],[OvertimeHours]]=0),Table1[[#This Row],[Regular Hourly Wage]]*1.5,Table1[[#This Row],[OvertimeWages]]/Table1[[#This Row],[OvertimeHours]])</f>
        <v>0</v>
      </c>
      <c r="W1361" s="41">
        <f>IF(OR(Table1[[#This Row],[Holiday Hours]]="",Table1[[#This Row],[Holiday Hours]]=0),Table1[[#This Row],[Regular Hourly Wage]],Table1[[#This Row],[Holiday Wages]]/Table1[[#This Row],[Holiday Hours]])</f>
        <v>0</v>
      </c>
      <c r="X1361" s="41" t="str">
        <f>IF(Table1[[#This Row],[Regular Hourly Wage]]&lt;14.05,"$14.75",IF(Table1[[#This Row],[Regular Hourly Wage]]&lt;30,"5%","None"))</f>
        <v>$14.75</v>
      </c>
      <c r="Y1361" s="41">
        <f>IF(Table1[[#This Row],[Wage Category]]="5%",Table1[[#This Row],[Regular Hourly Wage]]*1.05,IF(Table1[[#This Row],[Wage Category]]="$14.75",14.75,Table1[[#This Row],[Regular Hourly Wage]]))</f>
        <v>14.75</v>
      </c>
      <c r="Z1361" s="41">
        <f>(1+IF(Table1[[#This Row],[Regular Hourly Wage]]=0,0.5,(Table1[[#This Row],[Overtime Hourly Wage]]-Table1[[#This Row],[Regular Hourly Wage]])/Table1[[#This Row],[Regular Hourly Wage]]))*Table1[[#This Row],[Regular Wage Cap]]</f>
        <v>22.125</v>
      </c>
      <c r="AA1361" s="41">
        <f>(1+IF(Table1[[#This Row],[Regular Hourly Wage]]=0,0,(Table1[[#This Row],[Holiday Hourly Wage]]-Table1[[#This Row],[Regular Hourly Wage]])/Table1[[#This Row],[Regular Hourly Wage]]))*Table1[[#This Row],[Regular Wage Cap]]</f>
        <v>14.75</v>
      </c>
      <c r="AB1361" s="41">
        <f>Table1[[#This Row],[Regular Hours3]]*Table1[[#This Row],[Regular Hourly Wage]]</f>
        <v>0</v>
      </c>
      <c r="AC1361" s="41">
        <f>Table1[[#This Row],[OvertimeHours5]]*Table1[[#This Row],[Overtime Hourly Wage]]</f>
        <v>0</v>
      </c>
      <c r="AD1361" s="41">
        <f>Table1[[#This Row],[Holiday Hours7]]*Table1[[#This Row],[Holiday Hourly Wage]]</f>
        <v>0</v>
      </c>
      <c r="AE1361" s="41">
        <f>SUM(Table1[[#This Row],[Regular10]:[Holiday12]])</f>
        <v>0</v>
      </c>
      <c r="AF1361" s="41">
        <f>Table1[[#This Row],[Regular Hours3]]*Table1[[#This Row],[Regular Wage Cap]]</f>
        <v>0</v>
      </c>
      <c r="AG1361" s="41">
        <f>Table1[[#This Row],[OvertimeHours5]]*Table1[[#This Row],[Overtime Wage Cap]]</f>
        <v>0</v>
      </c>
      <c r="AH1361" s="41">
        <f>Table1[[#This Row],[Holiday Hours7]]*Table1[[#This Row],[Holiday Wage Cap]]</f>
        <v>0</v>
      </c>
      <c r="AI1361" s="41">
        <f>SUM(Table1[[#This Row],[Regular]:[Holiday]])</f>
        <v>0</v>
      </c>
      <c r="AJ1361" s="41">
        <f>IF(Table1[[#This Row],[Total]]=0,0,Table1[[#This Row],[Total2]]-Table1[[#This Row],[Total]])</f>
        <v>0</v>
      </c>
      <c r="AK1361" s="41">
        <f>Table1[[#This Row],[Difference]]*Table1[[#This Row],[DDS Funding Percent]]</f>
        <v>0</v>
      </c>
      <c r="AL1361" s="41">
        <f>IF(Table1[[#This Row],[Regular Hourly Wage]]&lt;&gt;0,Table1[[#This Row],[Regular Wage Cap]]-Table1[[#This Row],[Regular Hourly Wage]],0)</f>
        <v>0</v>
      </c>
      <c r="AM1361" s="38"/>
      <c r="AN1361" s="41">
        <f>Table1[[#This Row],[Wage Difference]]*Table1[[#This Row],[Post Wage Increase Time Off Accruals (Hours)]]</f>
        <v>0</v>
      </c>
      <c r="AO1361" s="41">
        <f>Table1[[#This Row],[Min Wage Time Off Accrual Expense]]*Table1[[#This Row],[DDS Funding Percent]]</f>
        <v>0</v>
      </c>
      <c r="AP1361" s="1"/>
      <c r="AQ1361" s="18"/>
    </row>
    <row r="1362" spans="3:43" x14ac:dyDescent="0.25">
      <c r="C1362" s="59"/>
      <c r="D1362" s="57"/>
      <c r="K1362" s="41">
        <f>SUM(Table1[[#This Row],[Regular Wages]],Table1[[#This Row],[OvertimeWages]],Table1[[#This Row],[Holiday Wages]],Table1[[#This Row],[Incentive Payments]])</f>
        <v>0</v>
      </c>
      <c r="L1362" s="38"/>
      <c r="M1362" s="38"/>
      <c r="N1362" s="38"/>
      <c r="O1362" s="38"/>
      <c r="P1362" s="38"/>
      <c r="Q1362" s="38"/>
      <c r="R1362" s="38"/>
      <c r="S1362" s="41">
        <f>SUM(Table1[[#This Row],[Regular Wages2]],Table1[[#This Row],[OvertimeWages4]],Table1[[#This Row],[Holiday Wages6]],Table1[[#This Row],[Incentive Payments8]])</f>
        <v>0</v>
      </c>
      <c r="T1362" s="41">
        <f>SUM(Table1[[#This Row],[Total Pre Min Wage Wages]],Table1[[#This Row],[Total After Min Wage Wages]])</f>
        <v>0</v>
      </c>
      <c r="U1362" s="41">
        <f>IFERROR(IF(OR(Table1[[#This Row],[Regular Hours]]=0,Table1[[#This Row],[Regular Hours]]=""),VLOOKUP(Table1[[#This Row],[Position Title]],startingWages!$A$2:$D$200,2, FALSE),Table1[[#This Row],[Regular Wages]]/Table1[[#This Row],[Regular Hours]]),0)</f>
        <v>0</v>
      </c>
      <c r="V1362" s="41">
        <f>IF(OR(Table1[[#This Row],[OvertimeHours]]="",Table1[[#This Row],[OvertimeHours]]=0),Table1[[#This Row],[Regular Hourly Wage]]*1.5,Table1[[#This Row],[OvertimeWages]]/Table1[[#This Row],[OvertimeHours]])</f>
        <v>0</v>
      </c>
      <c r="W1362" s="41">
        <f>IF(OR(Table1[[#This Row],[Holiday Hours]]="",Table1[[#This Row],[Holiday Hours]]=0),Table1[[#This Row],[Regular Hourly Wage]],Table1[[#This Row],[Holiday Wages]]/Table1[[#This Row],[Holiday Hours]])</f>
        <v>0</v>
      </c>
      <c r="X1362" s="41" t="str">
        <f>IF(Table1[[#This Row],[Regular Hourly Wage]]&lt;14.05,"$14.75",IF(Table1[[#This Row],[Regular Hourly Wage]]&lt;30,"5%","None"))</f>
        <v>$14.75</v>
      </c>
      <c r="Y1362" s="41">
        <f>IF(Table1[[#This Row],[Wage Category]]="5%",Table1[[#This Row],[Regular Hourly Wage]]*1.05,IF(Table1[[#This Row],[Wage Category]]="$14.75",14.75,Table1[[#This Row],[Regular Hourly Wage]]))</f>
        <v>14.75</v>
      </c>
      <c r="Z1362" s="41">
        <f>(1+IF(Table1[[#This Row],[Regular Hourly Wage]]=0,0.5,(Table1[[#This Row],[Overtime Hourly Wage]]-Table1[[#This Row],[Regular Hourly Wage]])/Table1[[#This Row],[Regular Hourly Wage]]))*Table1[[#This Row],[Regular Wage Cap]]</f>
        <v>22.125</v>
      </c>
      <c r="AA1362" s="41">
        <f>(1+IF(Table1[[#This Row],[Regular Hourly Wage]]=0,0,(Table1[[#This Row],[Holiday Hourly Wage]]-Table1[[#This Row],[Regular Hourly Wage]])/Table1[[#This Row],[Regular Hourly Wage]]))*Table1[[#This Row],[Regular Wage Cap]]</f>
        <v>14.75</v>
      </c>
      <c r="AB1362" s="41">
        <f>Table1[[#This Row],[Regular Hours3]]*Table1[[#This Row],[Regular Hourly Wage]]</f>
        <v>0</v>
      </c>
      <c r="AC1362" s="41">
        <f>Table1[[#This Row],[OvertimeHours5]]*Table1[[#This Row],[Overtime Hourly Wage]]</f>
        <v>0</v>
      </c>
      <c r="AD1362" s="41">
        <f>Table1[[#This Row],[Holiday Hours7]]*Table1[[#This Row],[Holiday Hourly Wage]]</f>
        <v>0</v>
      </c>
      <c r="AE1362" s="41">
        <f>SUM(Table1[[#This Row],[Regular10]:[Holiday12]])</f>
        <v>0</v>
      </c>
      <c r="AF1362" s="41">
        <f>Table1[[#This Row],[Regular Hours3]]*Table1[[#This Row],[Regular Wage Cap]]</f>
        <v>0</v>
      </c>
      <c r="AG1362" s="41">
        <f>Table1[[#This Row],[OvertimeHours5]]*Table1[[#This Row],[Overtime Wage Cap]]</f>
        <v>0</v>
      </c>
      <c r="AH1362" s="41">
        <f>Table1[[#This Row],[Holiday Hours7]]*Table1[[#This Row],[Holiday Wage Cap]]</f>
        <v>0</v>
      </c>
      <c r="AI1362" s="41">
        <f>SUM(Table1[[#This Row],[Regular]:[Holiday]])</f>
        <v>0</v>
      </c>
      <c r="AJ1362" s="41">
        <f>IF(Table1[[#This Row],[Total]]=0,0,Table1[[#This Row],[Total2]]-Table1[[#This Row],[Total]])</f>
        <v>0</v>
      </c>
      <c r="AK1362" s="41">
        <f>Table1[[#This Row],[Difference]]*Table1[[#This Row],[DDS Funding Percent]]</f>
        <v>0</v>
      </c>
      <c r="AL1362" s="41">
        <f>IF(Table1[[#This Row],[Regular Hourly Wage]]&lt;&gt;0,Table1[[#This Row],[Regular Wage Cap]]-Table1[[#This Row],[Regular Hourly Wage]],0)</f>
        <v>0</v>
      </c>
      <c r="AM1362" s="38"/>
      <c r="AN1362" s="41">
        <f>Table1[[#This Row],[Wage Difference]]*Table1[[#This Row],[Post Wage Increase Time Off Accruals (Hours)]]</f>
        <v>0</v>
      </c>
      <c r="AO1362" s="41">
        <f>Table1[[#This Row],[Min Wage Time Off Accrual Expense]]*Table1[[#This Row],[DDS Funding Percent]]</f>
        <v>0</v>
      </c>
      <c r="AP1362" s="1"/>
      <c r="AQ1362" s="18"/>
    </row>
    <row r="1363" spans="3:43" x14ac:dyDescent="0.25">
      <c r="C1363" s="59"/>
      <c r="D1363" s="57"/>
      <c r="K1363" s="41">
        <f>SUM(Table1[[#This Row],[Regular Wages]],Table1[[#This Row],[OvertimeWages]],Table1[[#This Row],[Holiday Wages]],Table1[[#This Row],[Incentive Payments]])</f>
        <v>0</v>
      </c>
      <c r="L1363" s="38"/>
      <c r="M1363" s="38"/>
      <c r="N1363" s="38"/>
      <c r="O1363" s="38"/>
      <c r="P1363" s="38"/>
      <c r="Q1363" s="38"/>
      <c r="R1363" s="38"/>
      <c r="S1363" s="41">
        <f>SUM(Table1[[#This Row],[Regular Wages2]],Table1[[#This Row],[OvertimeWages4]],Table1[[#This Row],[Holiday Wages6]],Table1[[#This Row],[Incentive Payments8]])</f>
        <v>0</v>
      </c>
      <c r="T1363" s="41">
        <f>SUM(Table1[[#This Row],[Total Pre Min Wage Wages]],Table1[[#This Row],[Total After Min Wage Wages]])</f>
        <v>0</v>
      </c>
      <c r="U1363" s="41">
        <f>IFERROR(IF(OR(Table1[[#This Row],[Regular Hours]]=0,Table1[[#This Row],[Regular Hours]]=""),VLOOKUP(Table1[[#This Row],[Position Title]],startingWages!$A$2:$D$200,2, FALSE),Table1[[#This Row],[Regular Wages]]/Table1[[#This Row],[Regular Hours]]),0)</f>
        <v>0</v>
      </c>
      <c r="V1363" s="41">
        <f>IF(OR(Table1[[#This Row],[OvertimeHours]]="",Table1[[#This Row],[OvertimeHours]]=0),Table1[[#This Row],[Regular Hourly Wage]]*1.5,Table1[[#This Row],[OvertimeWages]]/Table1[[#This Row],[OvertimeHours]])</f>
        <v>0</v>
      </c>
      <c r="W1363" s="41">
        <f>IF(OR(Table1[[#This Row],[Holiday Hours]]="",Table1[[#This Row],[Holiday Hours]]=0),Table1[[#This Row],[Regular Hourly Wage]],Table1[[#This Row],[Holiday Wages]]/Table1[[#This Row],[Holiday Hours]])</f>
        <v>0</v>
      </c>
      <c r="X1363" s="41" t="str">
        <f>IF(Table1[[#This Row],[Regular Hourly Wage]]&lt;14.05,"$14.75",IF(Table1[[#This Row],[Regular Hourly Wage]]&lt;30,"5%","None"))</f>
        <v>$14.75</v>
      </c>
      <c r="Y1363" s="41">
        <f>IF(Table1[[#This Row],[Wage Category]]="5%",Table1[[#This Row],[Regular Hourly Wage]]*1.05,IF(Table1[[#This Row],[Wage Category]]="$14.75",14.75,Table1[[#This Row],[Regular Hourly Wage]]))</f>
        <v>14.75</v>
      </c>
      <c r="Z1363" s="41">
        <f>(1+IF(Table1[[#This Row],[Regular Hourly Wage]]=0,0.5,(Table1[[#This Row],[Overtime Hourly Wage]]-Table1[[#This Row],[Regular Hourly Wage]])/Table1[[#This Row],[Regular Hourly Wage]]))*Table1[[#This Row],[Regular Wage Cap]]</f>
        <v>22.125</v>
      </c>
      <c r="AA1363" s="41">
        <f>(1+IF(Table1[[#This Row],[Regular Hourly Wage]]=0,0,(Table1[[#This Row],[Holiday Hourly Wage]]-Table1[[#This Row],[Regular Hourly Wage]])/Table1[[#This Row],[Regular Hourly Wage]]))*Table1[[#This Row],[Regular Wage Cap]]</f>
        <v>14.75</v>
      </c>
      <c r="AB1363" s="41">
        <f>Table1[[#This Row],[Regular Hours3]]*Table1[[#This Row],[Regular Hourly Wage]]</f>
        <v>0</v>
      </c>
      <c r="AC1363" s="41">
        <f>Table1[[#This Row],[OvertimeHours5]]*Table1[[#This Row],[Overtime Hourly Wage]]</f>
        <v>0</v>
      </c>
      <c r="AD1363" s="41">
        <f>Table1[[#This Row],[Holiday Hours7]]*Table1[[#This Row],[Holiday Hourly Wage]]</f>
        <v>0</v>
      </c>
      <c r="AE1363" s="41">
        <f>SUM(Table1[[#This Row],[Regular10]:[Holiday12]])</f>
        <v>0</v>
      </c>
      <c r="AF1363" s="41">
        <f>Table1[[#This Row],[Regular Hours3]]*Table1[[#This Row],[Regular Wage Cap]]</f>
        <v>0</v>
      </c>
      <c r="AG1363" s="41">
        <f>Table1[[#This Row],[OvertimeHours5]]*Table1[[#This Row],[Overtime Wage Cap]]</f>
        <v>0</v>
      </c>
      <c r="AH1363" s="41">
        <f>Table1[[#This Row],[Holiday Hours7]]*Table1[[#This Row],[Holiday Wage Cap]]</f>
        <v>0</v>
      </c>
      <c r="AI1363" s="41">
        <f>SUM(Table1[[#This Row],[Regular]:[Holiday]])</f>
        <v>0</v>
      </c>
      <c r="AJ1363" s="41">
        <f>IF(Table1[[#This Row],[Total]]=0,0,Table1[[#This Row],[Total2]]-Table1[[#This Row],[Total]])</f>
        <v>0</v>
      </c>
      <c r="AK1363" s="41">
        <f>Table1[[#This Row],[Difference]]*Table1[[#This Row],[DDS Funding Percent]]</f>
        <v>0</v>
      </c>
      <c r="AL1363" s="41">
        <f>IF(Table1[[#This Row],[Regular Hourly Wage]]&lt;&gt;0,Table1[[#This Row],[Regular Wage Cap]]-Table1[[#This Row],[Regular Hourly Wage]],0)</f>
        <v>0</v>
      </c>
      <c r="AM1363" s="38"/>
      <c r="AN1363" s="41">
        <f>Table1[[#This Row],[Wage Difference]]*Table1[[#This Row],[Post Wage Increase Time Off Accruals (Hours)]]</f>
        <v>0</v>
      </c>
      <c r="AO1363" s="41">
        <f>Table1[[#This Row],[Min Wage Time Off Accrual Expense]]*Table1[[#This Row],[DDS Funding Percent]]</f>
        <v>0</v>
      </c>
      <c r="AP1363" s="1"/>
      <c r="AQ1363" s="18"/>
    </row>
    <row r="1364" spans="3:43" x14ac:dyDescent="0.25">
      <c r="C1364" s="59"/>
      <c r="D1364" s="57"/>
      <c r="K1364" s="41">
        <f>SUM(Table1[[#This Row],[Regular Wages]],Table1[[#This Row],[OvertimeWages]],Table1[[#This Row],[Holiday Wages]],Table1[[#This Row],[Incentive Payments]])</f>
        <v>0</v>
      </c>
      <c r="L1364" s="38"/>
      <c r="M1364" s="38"/>
      <c r="N1364" s="38"/>
      <c r="O1364" s="38"/>
      <c r="P1364" s="38"/>
      <c r="Q1364" s="38"/>
      <c r="R1364" s="38"/>
      <c r="S1364" s="41">
        <f>SUM(Table1[[#This Row],[Regular Wages2]],Table1[[#This Row],[OvertimeWages4]],Table1[[#This Row],[Holiday Wages6]],Table1[[#This Row],[Incentive Payments8]])</f>
        <v>0</v>
      </c>
      <c r="T1364" s="41">
        <f>SUM(Table1[[#This Row],[Total Pre Min Wage Wages]],Table1[[#This Row],[Total After Min Wage Wages]])</f>
        <v>0</v>
      </c>
      <c r="U1364" s="41">
        <f>IFERROR(IF(OR(Table1[[#This Row],[Regular Hours]]=0,Table1[[#This Row],[Regular Hours]]=""),VLOOKUP(Table1[[#This Row],[Position Title]],startingWages!$A$2:$D$200,2, FALSE),Table1[[#This Row],[Regular Wages]]/Table1[[#This Row],[Regular Hours]]),0)</f>
        <v>0</v>
      </c>
      <c r="V1364" s="41">
        <f>IF(OR(Table1[[#This Row],[OvertimeHours]]="",Table1[[#This Row],[OvertimeHours]]=0),Table1[[#This Row],[Regular Hourly Wage]]*1.5,Table1[[#This Row],[OvertimeWages]]/Table1[[#This Row],[OvertimeHours]])</f>
        <v>0</v>
      </c>
      <c r="W1364" s="41">
        <f>IF(OR(Table1[[#This Row],[Holiday Hours]]="",Table1[[#This Row],[Holiday Hours]]=0),Table1[[#This Row],[Regular Hourly Wage]],Table1[[#This Row],[Holiday Wages]]/Table1[[#This Row],[Holiday Hours]])</f>
        <v>0</v>
      </c>
      <c r="X1364" s="41" t="str">
        <f>IF(Table1[[#This Row],[Regular Hourly Wage]]&lt;14.05,"$14.75",IF(Table1[[#This Row],[Regular Hourly Wage]]&lt;30,"5%","None"))</f>
        <v>$14.75</v>
      </c>
      <c r="Y1364" s="41">
        <f>IF(Table1[[#This Row],[Wage Category]]="5%",Table1[[#This Row],[Regular Hourly Wage]]*1.05,IF(Table1[[#This Row],[Wage Category]]="$14.75",14.75,Table1[[#This Row],[Regular Hourly Wage]]))</f>
        <v>14.75</v>
      </c>
      <c r="Z1364" s="41">
        <f>(1+IF(Table1[[#This Row],[Regular Hourly Wage]]=0,0.5,(Table1[[#This Row],[Overtime Hourly Wage]]-Table1[[#This Row],[Regular Hourly Wage]])/Table1[[#This Row],[Regular Hourly Wage]]))*Table1[[#This Row],[Regular Wage Cap]]</f>
        <v>22.125</v>
      </c>
      <c r="AA1364" s="41">
        <f>(1+IF(Table1[[#This Row],[Regular Hourly Wage]]=0,0,(Table1[[#This Row],[Holiday Hourly Wage]]-Table1[[#This Row],[Regular Hourly Wage]])/Table1[[#This Row],[Regular Hourly Wage]]))*Table1[[#This Row],[Regular Wage Cap]]</f>
        <v>14.75</v>
      </c>
      <c r="AB1364" s="41">
        <f>Table1[[#This Row],[Regular Hours3]]*Table1[[#This Row],[Regular Hourly Wage]]</f>
        <v>0</v>
      </c>
      <c r="AC1364" s="41">
        <f>Table1[[#This Row],[OvertimeHours5]]*Table1[[#This Row],[Overtime Hourly Wage]]</f>
        <v>0</v>
      </c>
      <c r="AD1364" s="41">
        <f>Table1[[#This Row],[Holiday Hours7]]*Table1[[#This Row],[Holiday Hourly Wage]]</f>
        <v>0</v>
      </c>
      <c r="AE1364" s="41">
        <f>SUM(Table1[[#This Row],[Regular10]:[Holiday12]])</f>
        <v>0</v>
      </c>
      <c r="AF1364" s="41">
        <f>Table1[[#This Row],[Regular Hours3]]*Table1[[#This Row],[Regular Wage Cap]]</f>
        <v>0</v>
      </c>
      <c r="AG1364" s="41">
        <f>Table1[[#This Row],[OvertimeHours5]]*Table1[[#This Row],[Overtime Wage Cap]]</f>
        <v>0</v>
      </c>
      <c r="AH1364" s="41">
        <f>Table1[[#This Row],[Holiday Hours7]]*Table1[[#This Row],[Holiday Wage Cap]]</f>
        <v>0</v>
      </c>
      <c r="AI1364" s="41">
        <f>SUM(Table1[[#This Row],[Regular]:[Holiday]])</f>
        <v>0</v>
      </c>
      <c r="AJ1364" s="41">
        <f>IF(Table1[[#This Row],[Total]]=0,0,Table1[[#This Row],[Total2]]-Table1[[#This Row],[Total]])</f>
        <v>0</v>
      </c>
      <c r="AK1364" s="41">
        <f>Table1[[#This Row],[Difference]]*Table1[[#This Row],[DDS Funding Percent]]</f>
        <v>0</v>
      </c>
      <c r="AL1364" s="41">
        <f>IF(Table1[[#This Row],[Regular Hourly Wage]]&lt;&gt;0,Table1[[#This Row],[Regular Wage Cap]]-Table1[[#This Row],[Regular Hourly Wage]],0)</f>
        <v>0</v>
      </c>
      <c r="AM1364" s="38"/>
      <c r="AN1364" s="41">
        <f>Table1[[#This Row],[Wage Difference]]*Table1[[#This Row],[Post Wage Increase Time Off Accruals (Hours)]]</f>
        <v>0</v>
      </c>
      <c r="AO1364" s="41">
        <f>Table1[[#This Row],[Min Wage Time Off Accrual Expense]]*Table1[[#This Row],[DDS Funding Percent]]</f>
        <v>0</v>
      </c>
      <c r="AP1364" s="1"/>
      <c r="AQ1364" s="18"/>
    </row>
    <row r="1365" spans="3:43" x14ac:dyDescent="0.25">
      <c r="C1365" s="59"/>
      <c r="D1365" s="57"/>
      <c r="K1365" s="41">
        <f>SUM(Table1[[#This Row],[Regular Wages]],Table1[[#This Row],[OvertimeWages]],Table1[[#This Row],[Holiday Wages]],Table1[[#This Row],[Incentive Payments]])</f>
        <v>0</v>
      </c>
      <c r="L1365" s="38"/>
      <c r="M1365" s="38"/>
      <c r="N1365" s="38"/>
      <c r="O1365" s="38"/>
      <c r="P1365" s="38"/>
      <c r="Q1365" s="38"/>
      <c r="R1365" s="38"/>
      <c r="S1365" s="41">
        <f>SUM(Table1[[#This Row],[Regular Wages2]],Table1[[#This Row],[OvertimeWages4]],Table1[[#This Row],[Holiday Wages6]],Table1[[#This Row],[Incentive Payments8]])</f>
        <v>0</v>
      </c>
      <c r="T1365" s="41">
        <f>SUM(Table1[[#This Row],[Total Pre Min Wage Wages]],Table1[[#This Row],[Total After Min Wage Wages]])</f>
        <v>0</v>
      </c>
      <c r="U1365" s="41">
        <f>IFERROR(IF(OR(Table1[[#This Row],[Regular Hours]]=0,Table1[[#This Row],[Regular Hours]]=""),VLOOKUP(Table1[[#This Row],[Position Title]],startingWages!$A$2:$D$200,2, FALSE),Table1[[#This Row],[Regular Wages]]/Table1[[#This Row],[Regular Hours]]),0)</f>
        <v>0</v>
      </c>
      <c r="V1365" s="41">
        <f>IF(OR(Table1[[#This Row],[OvertimeHours]]="",Table1[[#This Row],[OvertimeHours]]=0),Table1[[#This Row],[Regular Hourly Wage]]*1.5,Table1[[#This Row],[OvertimeWages]]/Table1[[#This Row],[OvertimeHours]])</f>
        <v>0</v>
      </c>
      <c r="W1365" s="41">
        <f>IF(OR(Table1[[#This Row],[Holiday Hours]]="",Table1[[#This Row],[Holiday Hours]]=0),Table1[[#This Row],[Regular Hourly Wage]],Table1[[#This Row],[Holiday Wages]]/Table1[[#This Row],[Holiday Hours]])</f>
        <v>0</v>
      </c>
      <c r="X1365" s="41" t="str">
        <f>IF(Table1[[#This Row],[Regular Hourly Wage]]&lt;14.05,"$14.75",IF(Table1[[#This Row],[Regular Hourly Wage]]&lt;30,"5%","None"))</f>
        <v>$14.75</v>
      </c>
      <c r="Y1365" s="41">
        <f>IF(Table1[[#This Row],[Wage Category]]="5%",Table1[[#This Row],[Regular Hourly Wage]]*1.05,IF(Table1[[#This Row],[Wage Category]]="$14.75",14.75,Table1[[#This Row],[Regular Hourly Wage]]))</f>
        <v>14.75</v>
      </c>
      <c r="Z1365" s="41">
        <f>(1+IF(Table1[[#This Row],[Regular Hourly Wage]]=0,0.5,(Table1[[#This Row],[Overtime Hourly Wage]]-Table1[[#This Row],[Regular Hourly Wage]])/Table1[[#This Row],[Regular Hourly Wage]]))*Table1[[#This Row],[Regular Wage Cap]]</f>
        <v>22.125</v>
      </c>
      <c r="AA1365" s="41">
        <f>(1+IF(Table1[[#This Row],[Regular Hourly Wage]]=0,0,(Table1[[#This Row],[Holiday Hourly Wage]]-Table1[[#This Row],[Regular Hourly Wage]])/Table1[[#This Row],[Regular Hourly Wage]]))*Table1[[#This Row],[Regular Wage Cap]]</f>
        <v>14.75</v>
      </c>
      <c r="AB1365" s="41">
        <f>Table1[[#This Row],[Regular Hours3]]*Table1[[#This Row],[Regular Hourly Wage]]</f>
        <v>0</v>
      </c>
      <c r="AC1365" s="41">
        <f>Table1[[#This Row],[OvertimeHours5]]*Table1[[#This Row],[Overtime Hourly Wage]]</f>
        <v>0</v>
      </c>
      <c r="AD1365" s="41">
        <f>Table1[[#This Row],[Holiday Hours7]]*Table1[[#This Row],[Holiday Hourly Wage]]</f>
        <v>0</v>
      </c>
      <c r="AE1365" s="41">
        <f>SUM(Table1[[#This Row],[Regular10]:[Holiday12]])</f>
        <v>0</v>
      </c>
      <c r="AF1365" s="41">
        <f>Table1[[#This Row],[Regular Hours3]]*Table1[[#This Row],[Regular Wage Cap]]</f>
        <v>0</v>
      </c>
      <c r="AG1365" s="41">
        <f>Table1[[#This Row],[OvertimeHours5]]*Table1[[#This Row],[Overtime Wage Cap]]</f>
        <v>0</v>
      </c>
      <c r="AH1365" s="41">
        <f>Table1[[#This Row],[Holiday Hours7]]*Table1[[#This Row],[Holiday Wage Cap]]</f>
        <v>0</v>
      </c>
      <c r="AI1365" s="41">
        <f>SUM(Table1[[#This Row],[Regular]:[Holiday]])</f>
        <v>0</v>
      </c>
      <c r="AJ1365" s="41">
        <f>IF(Table1[[#This Row],[Total]]=0,0,Table1[[#This Row],[Total2]]-Table1[[#This Row],[Total]])</f>
        <v>0</v>
      </c>
      <c r="AK1365" s="41">
        <f>Table1[[#This Row],[Difference]]*Table1[[#This Row],[DDS Funding Percent]]</f>
        <v>0</v>
      </c>
      <c r="AL1365" s="41">
        <f>IF(Table1[[#This Row],[Regular Hourly Wage]]&lt;&gt;0,Table1[[#This Row],[Regular Wage Cap]]-Table1[[#This Row],[Regular Hourly Wage]],0)</f>
        <v>0</v>
      </c>
      <c r="AM1365" s="38"/>
      <c r="AN1365" s="41">
        <f>Table1[[#This Row],[Wage Difference]]*Table1[[#This Row],[Post Wage Increase Time Off Accruals (Hours)]]</f>
        <v>0</v>
      </c>
      <c r="AO1365" s="41">
        <f>Table1[[#This Row],[Min Wage Time Off Accrual Expense]]*Table1[[#This Row],[DDS Funding Percent]]</f>
        <v>0</v>
      </c>
      <c r="AP1365" s="1"/>
      <c r="AQ1365" s="18"/>
    </row>
    <row r="1366" spans="3:43" x14ac:dyDescent="0.25">
      <c r="C1366" s="59"/>
      <c r="D1366" s="57"/>
      <c r="K1366" s="41">
        <f>SUM(Table1[[#This Row],[Regular Wages]],Table1[[#This Row],[OvertimeWages]],Table1[[#This Row],[Holiday Wages]],Table1[[#This Row],[Incentive Payments]])</f>
        <v>0</v>
      </c>
      <c r="L1366" s="38"/>
      <c r="M1366" s="38"/>
      <c r="N1366" s="38"/>
      <c r="O1366" s="38"/>
      <c r="P1366" s="38"/>
      <c r="Q1366" s="38"/>
      <c r="R1366" s="38"/>
      <c r="S1366" s="41">
        <f>SUM(Table1[[#This Row],[Regular Wages2]],Table1[[#This Row],[OvertimeWages4]],Table1[[#This Row],[Holiday Wages6]],Table1[[#This Row],[Incentive Payments8]])</f>
        <v>0</v>
      </c>
      <c r="T1366" s="41">
        <f>SUM(Table1[[#This Row],[Total Pre Min Wage Wages]],Table1[[#This Row],[Total After Min Wage Wages]])</f>
        <v>0</v>
      </c>
      <c r="U1366" s="41">
        <f>IFERROR(IF(OR(Table1[[#This Row],[Regular Hours]]=0,Table1[[#This Row],[Regular Hours]]=""),VLOOKUP(Table1[[#This Row],[Position Title]],startingWages!$A$2:$D$200,2, FALSE),Table1[[#This Row],[Regular Wages]]/Table1[[#This Row],[Regular Hours]]),0)</f>
        <v>0</v>
      </c>
      <c r="V1366" s="41">
        <f>IF(OR(Table1[[#This Row],[OvertimeHours]]="",Table1[[#This Row],[OvertimeHours]]=0),Table1[[#This Row],[Regular Hourly Wage]]*1.5,Table1[[#This Row],[OvertimeWages]]/Table1[[#This Row],[OvertimeHours]])</f>
        <v>0</v>
      </c>
      <c r="W1366" s="41">
        <f>IF(OR(Table1[[#This Row],[Holiday Hours]]="",Table1[[#This Row],[Holiday Hours]]=0),Table1[[#This Row],[Regular Hourly Wage]],Table1[[#This Row],[Holiday Wages]]/Table1[[#This Row],[Holiday Hours]])</f>
        <v>0</v>
      </c>
      <c r="X1366" s="41" t="str">
        <f>IF(Table1[[#This Row],[Regular Hourly Wage]]&lt;14.05,"$14.75",IF(Table1[[#This Row],[Regular Hourly Wage]]&lt;30,"5%","None"))</f>
        <v>$14.75</v>
      </c>
      <c r="Y1366" s="41">
        <f>IF(Table1[[#This Row],[Wage Category]]="5%",Table1[[#This Row],[Regular Hourly Wage]]*1.05,IF(Table1[[#This Row],[Wage Category]]="$14.75",14.75,Table1[[#This Row],[Regular Hourly Wage]]))</f>
        <v>14.75</v>
      </c>
      <c r="Z1366" s="41">
        <f>(1+IF(Table1[[#This Row],[Regular Hourly Wage]]=0,0.5,(Table1[[#This Row],[Overtime Hourly Wage]]-Table1[[#This Row],[Regular Hourly Wage]])/Table1[[#This Row],[Regular Hourly Wage]]))*Table1[[#This Row],[Regular Wage Cap]]</f>
        <v>22.125</v>
      </c>
      <c r="AA1366" s="41">
        <f>(1+IF(Table1[[#This Row],[Regular Hourly Wage]]=0,0,(Table1[[#This Row],[Holiday Hourly Wage]]-Table1[[#This Row],[Regular Hourly Wage]])/Table1[[#This Row],[Regular Hourly Wage]]))*Table1[[#This Row],[Regular Wage Cap]]</f>
        <v>14.75</v>
      </c>
      <c r="AB1366" s="41">
        <f>Table1[[#This Row],[Regular Hours3]]*Table1[[#This Row],[Regular Hourly Wage]]</f>
        <v>0</v>
      </c>
      <c r="AC1366" s="41">
        <f>Table1[[#This Row],[OvertimeHours5]]*Table1[[#This Row],[Overtime Hourly Wage]]</f>
        <v>0</v>
      </c>
      <c r="AD1366" s="41">
        <f>Table1[[#This Row],[Holiday Hours7]]*Table1[[#This Row],[Holiday Hourly Wage]]</f>
        <v>0</v>
      </c>
      <c r="AE1366" s="41">
        <f>SUM(Table1[[#This Row],[Regular10]:[Holiday12]])</f>
        <v>0</v>
      </c>
      <c r="AF1366" s="41">
        <f>Table1[[#This Row],[Regular Hours3]]*Table1[[#This Row],[Regular Wage Cap]]</f>
        <v>0</v>
      </c>
      <c r="AG1366" s="41">
        <f>Table1[[#This Row],[OvertimeHours5]]*Table1[[#This Row],[Overtime Wage Cap]]</f>
        <v>0</v>
      </c>
      <c r="AH1366" s="41">
        <f>Table1[[#This Row],[Holiday Hours7]]*Table1[[#This Row],[Holiday Wage Cap]]</f>
        <v>0</v>
      </c>
      <c r="AI1366" s="41">
        <f>SUM(Table1[[#This Row],[Regular]:[Holiday]])</f>
        <v>0</v>
      </c>
      <c r="AJ1366" s="41">
        <f>IF(Table1[[#This Row],[Total]]=0,0,Table1[[#This Row],[Total2]]-Table1[[#This Row],[Total]])</f>
        <v>0</v>
      </c>
      <c r="AK1366" s="41">
        <f>Table1[[#This Row],[Difference]]*Table1[[#This Row],[DDS Funding Percent]]</f>
        <v>0</v>
      </c>
      <c r="AL1366" s="41">
        <f>IF(Table1[[#This Row],[Regular Hourly Wage]]&lt;&gt;0,Table1[[#This Row],[Regular Wage Cap]]-Table1[[#This Row],[Regular Hourly Wage]],0)</f>
        <v>0</v>
      </c>
      <c r="AM1366" s="38"/>
      <c r="AN1366" s="41">
        <f>Table1[[#This Row],[Wage Difference]]*Table1[[#This Row],[Post Wage Increase Time Off Accruals (Hours)]]</f>
        <v>0</v>
      </c>
      <c r="AO1366" s="41">
        <f>Table1[[#This Row],[Min Wage Time Off Accrual Expense]]*Table1[[#This Row],[DDS Funding Percent]]</f>
        <v>0</v>
      </c>
      <c r="AP1366" s="1"/>
      <c r="AQ1366" s="18"/>
    </row>
    <row r="1367" spans="3:43" x14ac:dyDescent="0.25">
      <c r="C1367" s="59"/>
      <c r="D1367" s="57"/>
      <c r="K1367" s="41">
        <f>SUM(Table1[[#This Row],[Regular Wages]],Table1[[#This Row],[OvertimeWages]],Table1[[#This Row],[Holiday Wages]],Table1[[#This Row],[Incentive Payments]])</f>
        <v>0</v>
      </c>
      <c r="L1367" s="38"/>
      <c r="M1367" s="38"/>
      <c r="N1367" s="38"/>
      <c r="O1367" s="38"/>
      <c r="P1367" s="38"/>
      <c r="Q1367" s="38"/>
      <c r="R1367" s="38"/>
      <c r="S1367" s="41">
        <f>SUM(Table1[[#This Row],[Regular Wages2]],Table1[[#This Row],[OvertimeWages4]],Table1[[#This Row],[Holiday Wages6]],Table1[[#This Row],[Incentive Payments8]])</f>
        <v>0</v>
      </c>
      <c r="T1367" s="41">
        <f>SUM(Table1[[#This Row],[Total Pre Min Wage Wages]],Table1[[#This Row],[Total After Min Wage Wages]])</f>
        <v>0</v>
      </c>
      <c r="U1367" s="41">
        <f>IFERROR(IF(OR(Table1[[#This Row],[Regular Hours]]=0,Table1[[#This Row],[Regular Hours]]=""),VLOOKUP(Table1[[#This Row],[Position Title]],startingWages!$A$2:$D$200,2, FALSE),Table1[[#This Row],[Regular Wages]]/Table1[[#This Row],[Regular Hours]]),0)</f>
        <v>0</v>
      </c>
      <c r="V1367" s="41">
        <f>IF(OR(Table1[[#This Row],[OvertimeHours]]="",Table1[[#This Row],[OvertimeHours]]=0),Table1[[#This Row],[Regular Hourly Wage]]*1.5,Table1[[#This Row],[OvertimeWages]]/Table1[[#This Row],[OvertimeHours]])</f>
        <v>0</v>
      </c>
      <c r="W1367" s="41">
        <f>IF(OR(Table1[[#This Row],[Holiday Hours]]="",Table1[[#This Row],[Holiday Hours]]=0),Table1[[#This Row],[Regular Hourly Wage]],Table1[[#This Row],[Holiday Wages]]/Table1[[#This Row],[Holiday Hours]])</f>
        <v>0</v>
      </c>
      <c r="X1367" s="41" t="str">
        <f>IF(Table1[[#This Row],[Regular Hourly Wage]]&lt;14.05,"$14.75",IF(Table1[[#This Row],[Regular Hourly Wage]]&lt;30,"5%","None"))</f>
        <v>$14.75</v>
      </c>
      <c r="Y1367" s="41">
        <f>IF(Table1[[#This Row],[Wage Category]]="5%",Table1[[#This Row],[Regular Hourly Wage]]*1.05,IF(Table1[[#This Row],[Wage Category]]="$14.75",14.75,Table1[[#This Row],[Regular Hourly Wage]]))</f>
        <v>14.75</v>
      </c>
      <c r="Z1367" s="41">
        <f>(1+IF(Table1[[#This Row],[Regular Hourly Wage]]=0,0.5,(Table1[[#This Row],[Overtime Hourly Wage]]-Table1[[#This Row],[Regular Hourly Wage]])/Table1[[#This Row],[Regular Hourly Wage]]))*Table1[[#This Row],[Regular Wage Cap]]</f>
        <v>22.125</v>
      </c>
      <c r="AA1367" s="41">
        <f>(1+IF(Table1[[#This Row],[Regular Hourly Wage]]=0,0,(Table1[[#This Row],[Holiday Hourly Wage]]-Table1[[#This Row],[Regular Hourly Wage]])/Table1[[#This Row],[Regular Hourly Wage]]))*Table1[[#This Row],[Regular Wage Cap]]</f>
        <v>14.75</v>
      </c>
      <c r="AB1367" s="41">
        <f>Table1[[#This Row],[Regular Hours3]]*Table1[[#This Row],[Regular Hourly Wage]]</f>
        <v>0</v>
      </c>
      <c r="AC1367" s="41">
        <f>Table1[[#This Row],[OvertimeHours5]]*Table1[[#This Row],[Overtime Hourly Wage]]</f>
        <v>0</v>
      </c>
      <c r="AD1367" s="41">
        <f>Table1[[#This Row],[Holiday Hours7]]*Table1[[#This Row],[Holiday Hourly Wage]]</f>
        <v>0</v>
      </c>
      <c r="AE1367" s="41">
        <f>SUM(Table1[[#This Row],[Regular10]:[Holiday12]])</f>
        <v>0</v>
      </c>
      <c r="AF1367" s="41">
        <f>Table1[[#This Row],[Regular Hours3]]*Table1[[#This Row],[Regular Wage Cap]]</f>
        <v>0</v>
      </c>
      <c r="AG1367" s="41">
        <f>Table1[[#This Row],[OvertimeHours5]]*Table1[[#This Row],[Overtime Wage Cap]]</f>
        <v>0</v>
      </c>
      <c r="AH1367" s="41">
        <f>Table1[[#This Row],[Holiday Hours7]]*Table1[[#This Row],[Holiday Wage Cap]]</f>
        <v>0</v>
      </c>
      <c r="AI1367" s="41">
        <f>SUM(Table1[[#This Row],[Regular]:[Holiday]])</f>
        <v>0</v>
      </c>
      <c r="AJ1367" s="41">
        <f>IF(Table1[[#This Row],[Total]]=0,0,Table1[[#This Row],[Total2]]-Table1[[#This Row],[Total]])</f>
        <v>0</v>
      </c>
      <c r="AK1367" s="41">
        <f>Table1[[#This Row],[Difference]]*Table1[[#This Row],[DDS Funding Percent]]</f>
        <v>0</v>
      </c>
      <c r="AL1367" s="41">
        <f>IF(Table1[[#This Row],[Regular Hourly Wage]]&lt;&gt;0,Table1[[#This Row],[Regular Wage Cap]]-Table1[[#This Row],[Regular Hourly Wage]],0)</f>
        <v>0</v>
      </c>
      <c r="AM1367" s="38"/>
      <c r="AN1367" s="41">
        <f>Table1[[#This Row],[Wage Difference]]*Table1[[#This Row],[Post Wage Increase Time Off Accruals (Hours)]]</f>
        <v>0</v>
      </c>
      <c r="AO1367" s="41">
        <f>Table1[[#This Row],[Min Wage Time Off Accrual Expense]]*Table1[[#This Row],[DDS Funding Percent]]</f>
        <v>0</v>
      </c>
      <c r="AP1367" s="1"/>
      <c r="AQ1367" s="18"/>
    </row>
    <row r="1368" spans="3:43" x14ac:dyDescent="0.25">
      <c r="C1368" s="59"/>
      <c r="D1368" s="57"/>
      <c r="K1368" s="41">
        <f>SUM(Table1[[#This Row],[Regular Wages]],Table1[[#This Row],[OvertimeWages]],Table1[[#This Row],[Holiday Wages]],Table1[[#This Row],[Incentive Payments]])</f>
        <v>0</v>
      </c>
      <c r="L1368" s="38"/>
      <c r="M1368" s="38"/>
      <c r="N1368" s="38"/>
      <c r="O1368" s="38"/>
      <c r="P1368" s="38"/>
      <c r="Q1368" s="38"/>
      <c r="R1368" s="38"/>
      <c r="S1368" s="41">
        <f>SUM(Table1[[#This Row],[Regular Wages2]],Table1[[#This Row],[OvertimeWages4]],Table1[[#This Row],[Holiday Wages6]],Table1[[#This Row],[Incentive Payments8]])</f>
        <v>0</v>
      </c>
      <c r="T1368" s="41">
        <f>SUM(Table1[[#This Row],[Total Pre Min Wage Wages]],Table1[[#This Row],[Total After Min Wage Wages]])</f>
        <v>0</v>
      </c>
      <c r="U1368" s="41">
        <f>IFERROR(IF(OR(Table1[[#This Row],[Regular Hours]]=0,Table1[[#This Row],[Regular Hours]]=""),VLOOKUP(Table1[[#This Row],[Position Title]],startingWages!$A$2:$D$200,2, FALSE),Table1[[#This Row],[Regular Wages]]/Table1[[#This Row],[Regular Hours]]),0)</f>
        <v>0</v>
      </c>
      <c r="V1368" s="41">
        <f>IF(OR(Table1[[#This Row],[OvertimeHours]]="",Table1[[#This Row],[OvertimeHours]]=0),Table1[[#This Row],[Regular Hourly Wage]]*1.5,Table1[[#This Row],[OvertimeWages]]/Table1[[#This Row],[OvertimeHours]])</f>
        <v>0</v>
      </c>
      <c r="W1368" s="41">
        <f>IF(OR(Table1[[#This Row],[Holiday Hours]]="",Table1[[#This Row],[Holiday Hours]]=0),Table1[[#This Row],[Regular Hourly Wage]],Table1[[#This Row],[Holiday Wages]]/Table1[[#This Row],[Holiday Hours]])</f>
        <v>0</v>
      </c>
      <c r="X1368" s="41" t="str">
        <f>IF(Table1[[#This Row],[Regular Hourly Wage]]&lt;14.05,"$14.75",IF(Table1[[#This Row],[Regular Hourly Wage]]&lt;30,"5%","None"))</f>
        <v>$14.75</v>
      </c>
      <c r="Y1368" s="41">
        <f>IF(Table1[[#This Row],[Wage Category]]="5%",Table1[[#This Row],[Regular Hourly Wage]]*1.05,IF(Table1[[#This Row],[Wage Category]]="$14.75",14.75,Table1[[#This Row],[Regular Hourly Wage]]))</f>
        <v>14.75</v>
      </c>
      <c r="Z1368" s="41">
        <f>(1+IF(Table1[[#This Row],[Regular Hourly Wage]]=0,0.5,(Table1[[#This Row],[Overtime Hourly Wage]]-Table1[[#This Row],[Regular Hourly Wage]])/Table1[[#This Row],[Regular Hourly Wage]]))*Table1[[#This Row],[Regular Wage Cap]]</f>
        <v>22.125</v>
      </c>
      <c r="AA1368" s="41">
        <f>(1+IF(Table1[[#This Row],[Regular Hourly Wage]]=0,0,(Table1[[#This Row],[Holiday Hourly Wage]]-Table1[[#This Row],[Regular Hourly Wage]])/Table1[[#This Row],[Regular Hourly Wage]]))*Table1[[#This Row],[Regular Wage Cap]]</f>
        <v>14.75</v>
      </c>
      <c r="AB1368" s="41">
        <f>Table1[[#This Row],[Regular Hours3]]*Table1[[#This Row],[Regular Hourly Wage]]</f>
        <v>0</v>
      </c>
      <c r="AC1368" s="41">
        <f>Table1[[#This Row],[OvertimeHours5]]*Table1[[#This Row],[Overtime Hourly Wage]]</f>
        <v>0</v>
      </c>
      <c r="AD1368" s="41">
        <f>Table1[[#This Row],[Holiday Hours7]]*Table1[[#This Row],[Holiday Hourly Wage]]</f>
        <v>0</v>
      </c>
      <c r="AE1368" s="41">
        <f>SUM(Table1[[#This Row],[Regular10]:[Holiday12]])</f>
        <v>0</v>
      </c>
      <c r="AF1368" s="41">
        <f>Table1[[#This Row],[Regular Hours3]]*Table1[[#This Row],[Regular Wage Cap]]</f>
        <v>0</v>
      </c>
      <c r="AG1368" s="41">
        <f>Table1[[#This Row],[OvertimeHours5]]*Table1[[#This Row],[Overtime Wage Cap]]</f>
        <v>0</v>
      </c>
      <c r="AH1368" s="41">
        <f>Table1[[#This Row],[Holiday Hours7]]*Table1[[#This Row],[Holiday Wage Cap]]</f>
        <v>0</v>
      </c>
      <c r="AI1368" s="41">
        <f>SUM(Table1[[#This Row],[Regular]:[Holiday]])</f>
        <v>0</v>
      </c>
      <c r="AJ1368" s="41">
        <f>IF(Table1[[#This Row],[Total]]=0,0,Table1[[#This Row],[Total2]]-Table1[[#This Row],[Total]])</f>
        <v>0</v>
      </c>
      <c r="AK1368" s="41">
        <f>Table1[[#This Row],[Difference]]*Table1[[#This Row],[DDS Funding Percent]]</f>
        <v>0</v>
      </c>
      <c r="AL1368" s="41">
        <f>IF(Table1[[#This Row],[Regular Hourly Wage]]&lt;&gt;0,Table1[[#This Row],[Regular Wage Cap]]-Table1[[#This Row],[Regular Hourly Wage]],0)</f>
        <v>0</v>
      </c>
      <c r="AM1368" s="38"/>
      <c r="AN1368" s="41">
        <f>Table1[[#This Row],[Wage Difference]]*Table1[[#This Row],[Post Wage Increase Time Off Accruals (Hours)]]</f>
        <v>0</v>
      </c>
      <c r="AO1368" s="41">
        <f>Table1[[#This Row],[Min Wage Time Off Accrual Expense]]*Table1[[#This Row],[DDS Funding Percent]]</f>
        <v>0</v>
      </c>
      <c r="AP1368" s="1"/>
      <c r="AQ1368" s="18"/>
    </row>
    <row r="1369" spans="3:43" x14ac:dyDescent="0.25">
      <c r="C1369" s="59"/>
      <c r="D1369" s="57"/>
      <c r="K1369" s="41">
        <f>SUM(Table1[[#This Row],[Regular Wages]],Table1[[#This Row],[OvertimeWages]],Table1[[#This Row],[Holiday Wages]],Table1[[#This Row],[Incentive Payments]])</f>
        <v>0</v>
      </c>
      <c r="L1369" s="38"/>
      <c r="M1369" s="38"/>
      <c r="N1369" s="38"/>
      <c r="O1369" s="38"/>
      <c r="P1369" s="38"/>
      <c r="Q1369" s="38"/>
      <c r="R1369" s="38"/>
      <c r="S1369" s="41">
        <f>SUM(Table1[[#This Row],[Regular Wages2]],Table1[[#This Row],[OvertimeWages4]],Table1[[#This Row],[Holiday Wages6]],Table1[[#This Row],[Incentive Payments8]])</f>
        <v>0</v>
      </c>
      <c r="T1369" s="41">
        <f>SUM(Table1[[#This Row],[Total Pre Min Wage Wages]],Table1[[#This Row],[Total After Min Wage Wages]])</f>
        <v>0</v>
      </c>
      <c r="U1369" s="41">
        <f>IFERROR(IF(OR(Table1[[#This Row],[Regular Hours]]=0,Table1[[#This Row],[Regular Hours]]=""),VLOOKUP(Table1[[#This Row],[Position Title]],startingWages!$A$2:$D$200,2, FALSE),Table1[[#This Row],[Regular Wages]]/Table1[[#This Row],[Regular Hours]]),0)</f>
        <v>0</v>
      </c>
      <c r="V1369" s="41">
        <f>IF(OR(Table1[[#This Row],[OvertimeHours]]="",Table1[[#This Row],[OvertimeHours]]=0),Table1[[#This Row],[Regular Hourly Wage]]*1.5,Table1[[#This Row],[OvertimeWages]]/Table1[[#This Row],[OvertimeHours]])</f>
        <v>0</v>
      </c>
      <c r="W1369" s="41">
        <f>IF(OR(Table1[[#This Row],[Holiday Hours]]="",Table1[[#This Row],[Holiday Hours]]=0),Table1[[#This Row],[Regular Hourly Wage]],Table1[[#This Row],[Holiday Wages]]/Table1[[#This Row],[Holiday Hours]])</f>
        <v>0</v>
      </c>
      <c r="X1369" s="41" t="str">
        <f>IF(Table1[[#This Row],[Regular Hourly Wage]]&lt;14.05,"$14.75",IF(Table1[[#This Row],[Regular Hourly Wage]]&lt;30,"5%","None"))</f>
        <v>$14.75</v>
      </c>
      <c r="Y1369" s="41">
        <f>IF(Table1[[#This Row],[Wage Category]]="5%",Table1[[#This Row],[Regular Hourly Wage]]*1.05,IF(Table1[[#This Row],[Wage Category]]="$14.75",14.75,Table1[[#This Row],[Regular Hourly Wage]]))</f>
        <v>14.75</v>
      </c>
      <c r="Z1369" s="41">
        <f>(1+IF(Table1[[#This Row],[Regular Hourly Wage]]=0,0.5,(Table1[[#This Row],[Overtime Hourly Wage]]-Table1[[#This Row],[Regular Hourly Wage]])/Table1[[#This Row],[Regular Hourly Wage]]))*Table1[[#This Row],[Regular Wage Cap]]</f>
        <v>22.125</v>
      </c>
      <c r="AA1369" s="41">
        <f>(1+IF(Table1[[#This Row],[Regular Hourly Wage]]=0,0,(Table1[[#This Row],[Holiday Hourly Wage]]-Table1[[#This Row],[Regular Hourly Wage]])/Table1[[#This Row],[Regular Hourly Wage]]))*Table1[[#This Row],[Regular Wage Cap]]</f>
        <v>14.75</v>
      </c>
      <c r="AB1369" s="41">
        <f>Table1[[#This Row],[Regular Hours3]]*Table1[[#This Row],[Regular Hourly Wage]]</f>
        <v>0</v>
      </c>
      <c r="AC1369" s="41">
        <f>Table1[[#This Row],[OvertimeHours5]]*Table1[[#This Row],[Overtime Hourly Wage]]</f>
        <v>0</v>
      </c>
      <c r="AD1369" s="41">
        <f>Table1[[#This Row],[Holiday Hours7]]*Table1[[#This Row],[Holiday Hourly Wage]]</f>
        <v>0</v>
      </c>
      <c r="AE1369" s="41">
        <f>SUM(Table1[[#This Row],[Regular10]:[Holiday12]])</f>
        <v>0</v>
      </c>
      <c r="AF1369" s="41">
        <f>Table1[[#This Row],[Regular Hours3]]*Table1[[#This Row],[Regular Wage Cap]]</f>
        <v>0</v>
      </c>
      <c r="AG1369" s="41">
        <f>Table1[[#This Row],[OvertimeHours5]]*Table1[[#This Row],[Overtime Wage Cap]]</f>
        <v>0</v>
      </c>
      <c r="AH1369" s="41">
        <f>Table1[[#This Row],[Holiday Hours7]]*Table1[[#This Row],[Holiday Wage Cap]]</f>
        <v>0</v>
      </c>
      <c r="AI1369" s="41">
        <f>SUM(Table1[[#This Row],[Regular]:[Holiday]])</f>
        <v>0</v>
      </c>
      <c r="AJ1369" s="41">
        <f>IF(Table1[[#This Row],[Total]]=0,0,Table1[[#This Row],[Total2]]-Table1[[#This Row],[Total]])</f>
        <v>0</v>
      </c>
      <c r="AK1369" s="41">
        <f>Table1[[#This Row],[Difference]]*Table1[[#This Row],[DDS Funding Percent]]</f>
        <v>0</v>
      </c>
      <c r="AL1369" s="41">
        <f>IF(Table1[[#This Row],[Regular Hourly Wage]]&lt;&gt;0,Table1[[#This Row],[Regular Wage Cap]]-Table1[[#This Row],[Regular Hourly Wage]],0)</f>
        <v>0</v>
      </c>
      <c r="AM1369" s="38"/>
      <c r="AN1369" s="41">
        <f>Table1[[#This Row],[Wage Difference]]*Table1[[#This Row],[Post Wage Increase Time Off Accruals (Hours)]]</f>
        <v>0</v>
      </c>
      <c r="AO1369" s="41">
        <f>Table1[[#This Row],[Min Wage Time Off Accrual Expense]]*Table1[[#This Row],[DDS Funding Percent]]</f>
        <v>0</v>
      </c>
      <c r="AP1369" s="1"/>
      <c r="AQ1369" s="18"/>
    </row>
    <row r="1370" spans="3:43" x14ac:dyDescent="0.25">
      <c r="C1370" s="59"/>
      <c r="D1370" s="57"/>
      <c r="K1370" s="41">
        <f>SUM(Table1[[#This Row],[Regular Wages]],Table1[[#This Row],[OvertimeWages]],Table1[[#This Row],[Holiday Wages]],Table1[[#This Row],[Incentive Payments]])</f>
        <v>0</v>
      </c>
      <c r="L1370" s="38"/>
      <c r="M1370" s="38"/>
      <c r="N1370" s="38"/>
      <c r="O1370" s="38"/>
      <c r="P1370" s="38"/>
      <c r="Q1370" s="38"/>
      <c r="R1370" s="38"/>
      <c r="S1370" s="41">
        <f>SUM(Table1[[#This Row],[Regular Wages2]],Table1[[#This Row],[OvertimeWages4]],Table1[[#This Row],[Holiday Wages6]],Table1[[#This Row],[Incentive Payments8]])</f>
        <v>0</v>
      </c>
      <c r="T1370" s="41">
        <f>SUM(Table1[[#This Row],[Total Pre Min Wage Wages]],Table1[[#This Row],[Total After Min Wage Wages]])</f>
        <v>0</v>
      </c>
      <c r="U1370" s="41">
        <f>IFERROR(IF(OR(Table1[[#This Row],[Regular Hours]]=0,Table1[[#This Row],[Regular Hours]]=""),VLOOKUP(Table1[[#This Row],[Position Title]],startingWages!$A$2:$D$200,2, FALSE),Table1[[#This Row],[Regular Wages]]/Table1[[#This Row],[Regular Hours]]),0)</f>
        <v>0</v>
      </c>
      <c r="V1370" s="41">
        <f>IF(OR(Table1[[#This Row],[OvertimeHours]]="",Table1[[#This Row],[OvertimeHours]]=0),Table1[[#This Row],[Regular Hourly Wage]]*1.5,Table1[[#This Row],[OvertimeWages]]/Table1[[#This Row],[OvertimeHours]])</f>
        <v>0</v>
      </c>
      <c r="W1370" s="41">
        <f>IF(OR(Table1[[#This Row],[Holiday Hours]]="",Table1[[#This Row],[Holiday Hours]]=0),Table1[[#This Row],[Regular Hourly Wage]],Table1[[#This Row],[Holiday Wages]]/Table1[[#This Row],[Holiday Hours]])</f>
        <v>0</v>
      </c>
      <c r="X1370" s="41" t="str">
        <f>IF(Table1[[#This Row],[Regular Hourly Wage]]&lt;14.05,"$14.75",IF(Table1[[#This Row],[Regular Hourly Wage]]&lt;30,"5%","None"))</f>
        <v>$14.75</v>
      </c>
      <c r="Y1370" s="41">
        <f>IF(Table1[[#This Row],[Wage Category]]="5%",Table1[[#This Row],[Regular Hourly Wage]]*1.05,IF(Table1[[#This Row],[Wage Category]]="$14.75",14.75,Table1[[#This Row],[Regular Hourly Wage]]))</f>
        <v>14.75</v>
      </c>
      <c r="Z1370" s="41">
        <f>(1+IF(Table1[[#This Row],[Regular Hourly Wage]]=0,0.5,(Table1[[#This Row],[Overtime Hourly Wage]]-Table1[[#This Row],[Regular Hourly Wage]])/Table1[[#This Row],[Regular Hourly Wage]]))*Table1[[#This Row],[Regular Wage Cap]]</f>
        <v>22.125</v>
      </c>
      <c r="AA1370" s="41">
        <f>(1+IF(Table1[[#This Row],[Regular Hourly Wage]]=0,0,(Table1[[#This Row],[Holiday Hourly Wage]]-Table1[[#This Row],[Regular Hourly Wage]])/Table1[[#This Row],[Regular Hourly Wage]]))*Table1[[#This Row],[Regular Wage Cap]]</f>
        <v>14.75</v>
      </c>
      <c r="AB1370" s="41">
        <f>Table1[[#This Row],[Regular Hours3]]*Table1[[#This Row],[Regular Hourly Wage]]</f>
        <v>0</v>
      </c>
      <c r="AC1370" s="41">
        <f>Table1[[#This Row],[OvertimeHours5]]*Table1[[#This Row],[Overtime Hourly Wage]]</f>
        <v>0</v>
      </c>
      <c r="AD1370" s="41">
        <f>Table1[[#This Row],[Holiday Hours7]]*Table1[[#This Row],[Holiday Hourly Wage]]</f>
        <v>0</v>
      </c>
      <c r="AE1370" s="41">
        <f>SUM(Table1[[#This Row],[Regular10]:[Holiday12]])</f>
        <v>0</v>
      </c>
      <c r="AF1370" s="41">
        <f>Table1[[#This Row],[Regular Hours3]]*Table1[[#This Row],[Regular Wage Cap]]</f>
        <v>0</v>
      </c>
      <c r="AG1370" s="41">
        <f>Table1[[#This Row],[OvertimeHours5]]*Table1[[#This Row],[Overtime Wage Cap]]</f>
        <v>0</v>
      </c>
      <c r="AH1370" s="41">
        <f>Table1[[#This Row],[Holiday Hours7]]*Table1[[#This Row],[Holiday Wage Cap]]</f>
        <v>0</v>
      </c>
      <c r="AI1370" s="41">
        <f>SUM(Table1[[#This Row],[Regular]:[Holiday]])</f>
        <v>0</v>
      </c>
      <c r="AJ1370" s="41">
        <f>IF(Table1[[#This Row],[Total]]=0,0,Table1[[#This Row],[Total2]]-Table1[[#This Row],[Total]])</f>
        <v>0</v>
      </c>
      <c r="AK1370" s="41">
        <f>Table1[[#This Row],[Difference]]*Table1[[#This Row],[DDS Funding Percent]]</f>
        <v>0</v>
      </c>
      <c r="AL1370" s="41">
        <f>IF(Table1[[#This Row],[Regular Hourly Wage]]&lt;&gt;0,Table1[[#This Row],[Regular Wage Cap]]-Table1[[#This Row],[Regular Hourly Wage]],0)</f>
        <v>0</v>
      </c>
      <c r="AM1370" s="38"/>
      <c r="AN1370" s="41">
        <f>Table1[[#This Row],[Wage Difference]]*Table1[[#This Row],[Post Wage Increase Time Off Accruals (Hours)]]</f>
        <v>0</v>
      </c>
      <c r="AO1370" s="41">
        <f>Table1[[#This Row],[Min Wage Time Off Accrual Expense]]*Table1[[#This Row],[DDS Funding Percent]]</f>
        <v>0</v>
      </c>
      <c r="AP1370" s="1"/>
      <c r="AQ1370" s="18"/>
    </row>
    <row r="1371" spans="3:43" x14ac:dyDescent="0.25">
      <c r="C1371" s="59"/>
      <c r="D1371" s="57"/>
      <c r="K1371" s="41">
        <f>SUM(Table1[[#This Row],[Regular Wages]],Table1[[#This Row],[OvertimeWages]],Table1[[#This Row],[Holiday Wages]],Table1[[#This Row],[Incentive Payments]])</f>
        <v>0</v>
      </c>
      <c r="L1371" s="38"/>
      <c r="M1371" s="38"/>
      <c r="N1371" s="38"/>
      <c r="O1371" s="38"/>
      <c r="P1371" s="38"/>
      <c r="Q1371" s="38"/>
      <c r="R1371" s="38"/>
      <c r="S1371" s="41">
        <f>SUM(Table1[[#This Row],[Regular Wages2]],Table1[[#This Row],[OvertimeWages4]],Table1[[#This Row],[Holiday Wages6]],Table1[[#This Row],[Incentive Payments8]])</f>
        <v>0</v>
      </c>
      <c r="T1371" s="41">
        <f>SUM(Table1[[#This Row],[Total Pre Min Wage Wages]],Table1[[#This Row],[Total After Min Wage Wages]])</f>
        <v>0</v>
      </c>
      <c r="U1371" s="41">
        <f>IFERROR(IF(OR(Table1[[#This Row],[Regular Hours]]=0,Table1[[#This Row],[Regular Hours]]=""),VLOOKUP(Table1[[#This Row],[Position Title]],startingWages!$A$2:$D$200,2, FALSE),Table1[[#This Row],[Regular Wages]]/Table1[[#This Row],[Regular Hours]]),0)</f>
        <v>0</v>
      </c>
      <c r="V1371" s="41">
        <f>IF(OR(Table1[[#This Row],[OvertimeHours]]="",Table1[[#This Row],[OvertimeHours]]=0),Table1[[#This Row],[Regular Hourly Wage]]*1.5,Table1[[#This Row],[OvertimeWages]]/Table1[[#This Row],[OvertimeHours]])</f>
        <v>0</v>
      </c>
      <c r="W1371" s="41">
        <f>IF(OR(Table1[[#This Row],[Holiday Hours]]="",Table1[[#This Row],[Holiday Hours]]=0),Table1[[#This Row],[Regular Hourly Wage]],Table1[[#This Row],[Holiday Wages]]/Table1[[#This Row],[Holiday Hours]])</f>
        <v>0</v>
      </c>
      <c r="X1371" s="41" t="str">
        <f>IF(Table1[[#This Row],[Regular Hourly Wage]]&lt;14.05,"$14.75",IF(Table1[[#This Row],[Regular Hourly Wage]]&lt;30,"5%","None"))</f>
        <v>$14.75</v>
      </c>
      <c r="Y1371" s="41">
        <f>IF(Table1[[#This Row],[Wage Category]]="5%",Table1[[#This Row],[Regular Hourly Wage]]*1.05,IF(Table1[[#This Row],[Wage Category]]="$14.75",14.75,Table1[[#This Row],[Regular Hourly Wage]]))</f>
        <v>14.75</v>
      </c>
      <c r="Z1371" s="41">
        <f>(1+IF(Table1[[#This Row],[Regular Hourly Wage]]=0,0.5,(Table1[[#This Row],[Overtime Hourly Wage]]-Table1[[#This Row],[Regular Hourly Wage]])/Table1[[#This Row],[Regular Hourly Wage]]))*Table1[[#This Row],[Regular Wage Cap]]</f>
        <v>22.125</v>
      </c>
      <c r="AA1371" s="41">
        <f>(1+IF(Table1[[#This Row],[Regular Hourly Wage]]=0,0,(Table1[[#This Row],[Holiday Hourly Wage]]-Table1[[#This Row],[Regular Hourly Wage]])/Table1[[#This Row],[Regular Hourly Wage]]))*Table1[[#This Row],[Regular Wage Cap]]</f>
        <v>14.75</v>
      </c>
      <c r="AB1371" s="41">
        <f>Table1[[#This Row],[Regular Hours3]]*Table1[[#This Row],[Regular Hourly Wage]]</f>
        <v>0</v>
      </c>
      <c r="AC1371" s="41">
        <f>Table1[[#This Row],[OvertimeHours5]]*Table1[[#This Row],[Overtime Hourly Wage]]</f>
        <v>0</v>
      </c>
      <c r="AD1371" s="41">
        <f>Table1[[#This Row],[Holiday Hours7]]*Table1[[#This Row],[Holiday Hourly Wage]]</f>
        <v>0</v>
      </c>
      <c r="AE1371" s="41">
        <f>SUM(Table1[[#This Row],[Regular10]:[Holiday12]])</f>
        <v>0</v>
      </c>
      <c r="AF1371" s="41">
        <f>Table1[[#This Row],[Regular Hours3]]*Table1[[#This Row],[Regular Wage Cap]]</f>
        <v>0</v>
      </c>
      <c r="AG1371" s="41">
        <f>Table1[[#This Row],[OvertimeHours5]]*Table1[[#This Row],[Overtime Wage Cap]]</f>
        <v>0</v>
      </c>
      <c r="AH1371" s="41">
        <f>Table1[[#This Row],[Holiday Hours7]]*Table1[[#This Row],[Holiday Wage Cap]]</f>
        <v>0</v>
      </c>
      <c r="AI1371" s="41">
        <f>SUM(Table1[[#This Row],[Regular]:[Holiday]])</f>
        <v>0</v>
      </c>
      <c r="AJ1371" s="41">
        <f>IF(Table1[[#This Row],[Total]]=0,0,Table1[[#This Row],[Total2]]-Table1[[#This Row],[Total]])</f>
        <v>0</v>
      </c>
      <c r="AK1371" s="41">
        <f>Table1[[#This Row],[Difference]]*Table1[[#This Row],[DDS Funding Percent]]</f>
        <v>0</v>
      </c>
      <c r="AL1371" s="41">
        <f>IF(Table1[[#This Row],[Regular Hourly Wage]]&lt;&gt;0,Table1[[#This Row],[Regular Wage Cap]]-Table1[[#This Row],[Regular Hourly Wage]],0)</f>
        <v>0</v>
      </c>
      <c r="AM1371" s="38"/>
      <c r="AN1371" s="41">
        <f>Table1[[#This Row],[Wage Difference]]*Table1[[#This Row],[Post Wage Increase Time Off Accruals (Hours)]]</f>
        <v>0</v>
      </c>
      <c r="AO1371" s="41">
        <f>Table1[[#This Row],[Min Wage Time Off Accrual Expense]]*Table1[[#This Row],[DDS Funding Percent]]</f>
        <v>0</v>
      </c>
      <c r="AP1371" s="1"/>
      <c r="AQ1371" s="18"/>
    </row>
    <row r="1372" spans="3:43" x14ac:dyDescent="0.25">
      <c r="C1372" s="59"/>
      <c r="D1372" s="57"/>
      <c r="K1372" s="41">
        <f>SUM(Table1[[#This Row],[Regular Wages]],Table1[[#This Row],[OvertimeWages]],Table1[[#This Row],[Holiday Wages]],Table1[[#This Row],[Incentive Payments]])</f>
        <v>0</v>
      </c>
      <c r="L1372" s="38"/>
      <c r="M1372" s="38"/>
      <c r="N1372" s="38"/>
      <c r="O1372" s="38"/>
      <c r="P1372" s="38"/>
      <c r="Q1372" s="38"/>
      <c r="R1372" s="38"/>
      <c r="S1372" s="41">
        <f>SUM(Table1[[#This Row],[Regular Wages2]],Table1[[#This Row],[OvertimeWages4]],Table1[[#This Row],[Holiday Wages6]],Table1[[#This Row],[Incentive Payments8]])</f>
        <v>0</v>
      </c>
      <c r="T1372" s="41">
        <f>SUM(Table1[[#This Row],[Total Pre Min Wage Wages]],Table1[[#This Row],[Total After Min Wage Wages]])</f>
        <v>0</v>
      </c>
      <c r="U1372" s="41">
        <f>IFERROR(IF(OR(Table1[[#This Row],[Regular Hours]]=0,Table1[[#This Row],[Regular Hours]]=""),VLOOKUP(Table1[[#This Row],[Position Title]],startingWages!$A$2:$D$200,2, FALSE),Table1[[#This Row],[Regular Wages]]/Table1[[#This Row],[Regular Hours]]),0)</f>
        <v>0</v>
      </c>
      <c r="V1372" s="41">
        <f>IF(OR(Table1[[#This Row],[OvertimeHours]]="",Table1[[#This Row],[OvertimeHours]]=0),Table1[[#This Row],[Regular Hourly Wage]]*1.5,Table1[[#This Row],[OvertimeWages]]/Table1[[#This Row],[OvertimeHours]])</f>
        <v>0</v>
      </c>
      <c r="W1372" s="41">
        <f>IF(OR(Table1[[#This Row],[Holiday Hours]]="",Table1[[#This Row],[Holiday Hours]]=0),Table1[[#This Row],[Regular Hourly Wage]],Table1[[#This Row],[Holiday Wages]]/Table1[[#This Row],[Holiday Hours]])</f>
        <v>0</v>
      </c>
      <c r="X1372" s="41" t="str">
        <f>IF(Table1[[#This Row],[Regular Hourly Wage]]&lt;14.05,"$14.75",IF(Table1[[#This Row],[Regular Hourly Wage]]&lt;30,"5%","None"))</f>
        <v>$14.75</v>
      </c>
      <c r="Y1372" s="41">
        <f>IF(Table1[[#This Row],[Wage Category]]="5%",Table1[[#This Row],[Regular Hourly Wage]]*1.05,IF(Table1[[#This Row],[Wage Category]]="$14.75",14.75,Table1[[#This Row],[Regular Hourly Wage]]))</f>
        <v>14.75</v>
      </c>
      <c r="Z1372" s="41">
        <f>(1+IF(Table1[[#This Row],[Regular Hourly Wage]]=0,0.5,(Table1[[#This Row],[Overtime Hourly Wage]]-Table1[[#This Row],[Regular Hourly Wage]])/Table1[[#This Row],[Regular Hourly Wage]]))*Table1[[#This Row],[Regular Wage Cap]]</f>
        <v>22.125</v>
      </c>
      <c r="AA1372" s="41">
        <f>(1+IF(Table1[[#This Row],[Regular Hourly Wage]]=0,0,(Table1[[#This Row],[Holiday Hourly Wage]]-Table1[[#This Row],[Regular Hourly Wage]])/Table1[[#This Row],[Regular Hourly Wage]]))*Table1[[#This Row],[Regular Wage Cap]]</f>
        <v>14.75</v>
      </c>
      <c r="AB1372" s="41">
        <f>Table1[[#This Row],[Regular Hours3]]*Table1[[#This Row],[Regular Hourly Wage]]</f>
        <v>0</v>
      </c>
      <c r="AC1372" s="41">
        <f>Table1[[#This Row],[OvertimeHours5]]*Table1[[#This Row],[Overtime Hourly Wage]]</f>
        <v>0</v>
      </c>
      <c r="AD1372" s="41">
        <f>Table1[[#This Row],[Holiday Hours7]]*Table1[[#This Row],[Holiday Hourly Wage]]</f>
        <v>0</v>
      </c>
      <c r="AE1372" s="41">
        <f>SUM(Table1[[#This Row],[Regular10]:[Holiday12]])</f>
        <v>0</v>
      </c>
      <c r="AF1372" s="41">
        <f>Table1[[#This Row],[Regular Hours3]]*Table1[[#This Row],[Regular Wage Cap]]</f>
        <v>0</v>
      </c>
      <c r="AG1372" s="41">
        <f>Table1[[#This Row],[OvertimeHours5]]*Table1[[#This Row],[Overtime Wage Cap]]</f>
        <v>0</v>
      </c>
      <c r="AH1372" s="41">
        <f>Table1[[#This Row],[Holiday Hours7]]*Table1[[#This Row],[Holiday Wage Cap]]</f>
        <v>0</v>
      </c>
      <c r="AI1372" s="41">
        <f>SUM(Table1[[#This Row],[Regular]:[Holiday]])</f>
        <v>0</v>
      </c>
      <c r="AJ1372" s="41">
        <f>IF(Table1[[#This Row],[Total]]=0,0,Table1[[#This Row],[Total2]]-Table1[[#This Row],[Total]])</f>
        <v>0</v>
      </c>
      <c r="AK1372" s="41">
        <f>Table1[[#This Row],[Difference]]*Table1[[#This Row],[DDS Funding Percent]]</f>
        <v>0</v>
      </c>
      <c r="AL1372" s="41">
        <f>IF(Table1[[#This Row],[Regular Hourly Wage]]&lt;&gt;0,Table1[[#This Row],[Regular Wage Cap]]-Table1[[#This Row],[Regular Hourly Wage]],0)</f>
        <v>0</v>
      </c>
      <c r="AM1372" s="38"/>
      <c r="AN1372" s="41">
        <f>Table1[[#This Row],[Wage Difference]]*Table1[[#This Row],[Post Wage Increase Time Off Accruals (Hours)]]</f>
        <v>0</v>
      </c>
      <c r="AO1372" s="41">
        <f>Table1[[#This Row],[Min Wage Time Off Accrual Expense]]*Table1[[#This Row],[DDS Funding Percent]]</f>
        <v>0</v>
      </c>
      <c r="AP1372" s="1"/>
      <c r="AQ1372" s="18"/>
    </row>
    <row r="1373" spans="3:43" x14ac:dyDescent="0.25">
      <c r="C1373" s="59"/>
      <c r="D1373" s="57"/>
      <c r="K1373" s="41">
        <f>SUM(Table1[[#This Row],[Regular Wages]],Table1[[#This Row],[OvertimeWages]],Table1[[#This Row],[Holiday Wages]],Table1[[#This Row],[Incentive Payments]])</f>
        <v>0</v>
      </c>
      <c r="L1373" s="38"/>
      <c r="M1373" s="38"/>
      <c r="N1373" s="38"/>
      <c r="O1373" s="38"/>
      <c r="P1373" s="38"/>
      <c r="Q1373" s="38"/>
      <c r="R1373" s="38"/>
      <c r="S1373" s="41">
        <f>SUM(Table1[[#This Row],[Regular Wages2]],Table1[[#This Row],[OvertimeWages4]],Table1[[#This Row],[Holiday Wages6]],Table1[[#This Row],[Incentive Payments8]])</f>
        <v>0</v>
      </c>
      <c r="T1373" s="41">
        <f>SUM(Table1[[#This Row],[Total Pre Min Wage Wages]],Table1[[#This Row],[Total After Min Wage Wages]])</f>
        <v>0</v>
      </c>
      <c r="U1373" s="41">
        <f>IFERROR(IF(OR(Table1[[#This Row],[Regular Hours]]=0,Table1[[#This Row],[Regular Hours]]=""),VLOOKUP(Table1[[#This Row],[Position Title]],startingWages!$A$2:$D$200,2, FALSE),Table1[[#This Row],[Regular Wages]]/Table1[[#This Row],[Regular Hours]]),0)</f>
        <v>0</v>
      </c>
      <c r="V1373" s="41">
        <f>IF(OR(Table1[[#This Row],[OvertimeHours]]="",Table1[[#This Row],[OvertimeHours]]=0),Table1[[#This Row],[Regular Hourly Wage]]*1.5,Table1[[#This Row],[OvertimeWages]]/Table1[[#This Row],[OvertimeHours]])</f>
        <v>0</v>
      </c>
      <c r="W1373" s="41">
        <f>IF(OR(Table1[[#This Row],[Holiday Hours]]="",Table1[[#This Row],[Holiday Hours]]=0),Table1[[#This Row],[Regular Hourly Wage]],Table1[[#This Row],[Holiday Wages]]/Table1[[#This Row],[Holiday Hours]])</f>
        <v>0</v>
      </c>
      <c r="X1373" s="41" t="str">
        <f>IF(Table1[[#This Row],[Regular Hourly Wage]]&lt;14.05,"$14.75",IF(Table1[[#This Row],[Regular Hourly Wage]]&lt;30,"5%","None"))</f>
        <v>$14.75</v>
      </c>
      <c r="Y1373" s="41">
        <f>IF(Table1[[#This Row],[Wage Category]]="5%",Table1[[#This Row],[Regular Hourly Wage]]*1.05,IF(Table1[[#This Row],[Wage Category]]="$14.75",14.75,Table1[[#This Row],[Regular Hourly Wage]]))</f>
        <v>14.75</v>
      </c>
      <c r="Z1373" s="41">
        <f>(1+IF(Table1[[#This Row],[Regular Hourly Wage]]=0,0.5,(Table1[[#This Row],[Overtime Hourly Wage]]-Table1[[#This Row],[Regular Hourly Wage]])/Table1[[#This Row],[Regular Hourly Wage]]))*Table1[[#This Row],[Regular Wage Cap]]</f>
        <v>22.125</v>
      </c>
      <c r="AA1373" s="41">
        <f>(1+IF(Table1[[#This Row],[Regular Hourly Wage]]=0,0,(Table1[[#This Row],[Holiday Hourly Wage]]-Table1[[#This Row],[Regular Hourly Wage]])/Table1[[#This Row],[Regular Hourly Wage]]))*Table1[[#This Row],[Regular Wage Cap]]</f>
        <v>14.75</v>
      </c>
      <c r="AB1373" s="41">
        <f>Table1[[#This Row],[Regular Hours3]]*Table1[[#This Row],[Regular Hourly Wage]]</f>
        <v>0</v>
      </c>
      <c r="AC1373" s="41">
        <f>Table1[[#This Row],[OvertimeHours5]]*Table1[[#This Row],[Overtime Hourly Wage]]</f>
        <v>0</v>
      </c>
      <c r="AD1373" s="41">
        <f>Table1[[#This Row],[Holiday Hours7]]*Table1[[#This Row],[Holiday Hourly Wage]]</f>
        <v>0</v>
      </c>
      <c r="AE1373" s="41">
        <f>SUM(Table1[[#This Row],[Regular10]:[Holiday12]])</f>
        <v>0</v>
      </c>
      <c r="AF1373" s="41">
        <f>Table1[[#This Row],[Regular Hours3]]*Table1[[#This Row],[Regular Wage Cap]]</f>
        <v>0</v>
      </c>
      <c r="AG1373" s="41">
        <f>Table1[[#This Row],[OvertimeHours5]]*Table1[[#This Row],[Overtime Wage Cap]]</f>
        <v>0</v>
      </c>
      <c r="AH1373" s="41">
        <f>Table1[[#This Row],[Holiday Hours7]]*Table1[[#This Row],[Holiday Wage Cap]]</f>
        <v>0</v>
      </c>
      <c r="AI1373" s="41">
        <f>SUM(Table1[[#This Row],[Regular]:[Holiday]])</f>
        <v>0</v>
      </c>
      <c r="AJ1373" s="41">
        <f>IF(Table1[[#This Row],[Total]]=0,0,Table1[[#This Row],[Total2]]-Table1[[#This Row],[Total]])</f>
        <v>0</v>
      </c>
      <c r="AK1373" s="41">
        <f>Table1[[#This Row],[Difference]]*Table1[[#This Row],[DDS Funding Percent]]</f>
        <v>0</v>
      </c>
      <c r="AL1373" s="41">
        <f>IF(Table1[[#This Row],[Regular Hourly Wage]]&lt;&gt;0,Table1[[#This Row],[Regular Wage Cap]]-Table1[[#This Row],[Regular Hourly Wage]],0)</f>
        <v>0</v>
      </c>
      <c r="AM1373" s="38"/>
      <c r="AN1373" s="41">
        <f>Table1[[#This Row],[Wage Difference]]*Table1[[#This Row],[Post Wage Increase Time Off Accruals (Hours)]]</f>
        <v>0</v>
      </c>
      <c r="AO1373" s="41">
        <f>Table1[[#This Row],[Min Wage Time Off Accrual Expense]]*Table1[[#This Row],[DDS Funding Percent]]</f>
        <v>0</v>
      </c>
      <c r="AP1373" s="1"/>
      <c r="AQ1373" s="18"/>
    </row>
    <row r="1374" spans="3:43" x14ac:dyDescent="0.25">
      <c r="C1374" s="59"/>
      <c r="D1374" s="57"/>
      <c r="K1374" s="41">
        <f>SUM(Table1[[#This Row],[Regular Wages]],Table1[[#This Row],[OvertimeWages]],Table1[[#This Row],[Holiday Wages]],Table1[[#This Row],[Incentive Payments]])</f>
        <v>0</v>
      </c>
      <c r="L1374" s="38"/>
      <c r="M1374" s="38"/>
      <c r="N1374" s="38"/>
      <c r="O1374" s="38"/>
      <c r="P1374" s="38"/>
      <c r="Q1374" s="38"/>
      <c r="R1374" s="38"/>
      <c r="S1374" s="41">
        <f>SUM(Table1[[#This Row],[Regular Wages2]],Table1[[#This Row],[OvertimeWages4]],Table1[[#This Row],[Holiday Wages6]],Table1[[#This Row],[Incentive Payments8]])</f>
        <v>0</v>
      </c>
      <c r="T1374" s="41">
        <f>SUM(Table1[[#This Row],[Total Pre Min Wage Wages]],Table1[[#This Row],[Total After Min Wage Wages]])</f>
        <v>0</v>
      </c>
      <c r="U1374" s="41">
        <f>IFERROR(IF(OR(Table1[[#This Row],[Regular Hours]]=0,Table1[[#This Row],[Regular Hours]]=""),VLOOKUP(Table1[[#This Row],[Position Title]],startingWages!$A$2:$D$200,2, FALSE),Table1[[#This Row],[Regular Wages]]/Table1[[#This Row],[Regular Hours]]),0)</f>
        <v>0</v>
      </c>
      <c r="V1374" s="41">
        <f>IF(OR(Table1[[#This Row],[OvertimeHours]]="",Table1[[#This Row],[OvertimeHours]]=0),Table1[[#This Row],[Regular Hourly Wage]]*1.5,Table1[[#This Row],[OvertimeWages]]/Table1[[#This Row],[OvertimeHours]])</f>
        <v>0</v>
      </c>
      <c r="W1374" s="41">
        <f>IF(OR(Table1[[#This Row],[Holiday Hours]]="",Table1[[#This Row],[Holiday Hours]]=0),Table1[[#This Row],[Regular Hourly Wage]],Table1[[#This Row],[Holiday Wages]]/Table1[[#This Row],[Holiday Hours]])</f>
        <v>0</v>
      </c>
      <c r="X1374" s="41" t="str">
        <f>IF(Table1[[#This Row],[Regular Hourly Wage]]&lt;14.05,"$14.75",IF(Table1[[#This Row],[Regular Hourly Wage]]&lt;30,"5%","None"))</f>
        <v>$14.75</v>
      </c>
      <c r="Y1374" s="41">
        <f>IF(Table1[[#This Row],[Wage Category]]="5%",Table1[[#This Row],[Regular Hourly Wage]]*1.05,IF(Table1[[#This Row],[Wage Category]]="$14.75",14.75,Table1[[#This Row],[Regular Hourly Wage]]))</f>
        <v>14.75</v>
      </c>
      <c r="Z1374" s="41">
        <f>(1+IF(Table1[[#This Row],[Regular Hourly Wage]]=0,0.5,(Table1[[#This Row],[Overtime Hourly Wage]]-Table1[[#This Row],[Regular Hourly Wage]])/Table1[[#This Row],[Regular Hourly Wage]]))*Table1[[#This Row],[Regular Wage Cap]]</f>
        <v>22.125</v>
      </c>
      <c r="AA1374" s="41">
        <f>(1+IF(Table1[[#This Row],[Regular Hourly Wage]]=0,0,(Table1[[#This Row],[Holiday Hourly Wage]]-Table1[[#This Row],[Regular Hourly Wage]])/Table1[[#This Row],[Regular Hourly Wage]]))*Table1[[#This Row],[Regular Wage Cap]]</f>
        <v>14.75</v>
      </c>
      <c r="AB1374" s="41">
        <f>Table1[[#This Row],[Regular Hours3]]*Table1[[#This Row],[Regular Hourly Wage]]</f>
        <v>0</v>
      </c>
      <c r="AC1374" s="41">
        <f>Table1[[#This Row],[OvertimeHours5]]*Table1[[#This Row],[Overtime Hourly Wage]]</f>
        <v>0</v>
      </c>
      <c r="AD1374" s="41">
        <f>Table1[[#This Row],[Holiday Hours7]]*Table1[[#This Row],[Holiday Hourly Wage]]</f>
        <v>0</v>
      </c>
      <c r="AE1374" s="41">
        <f>SUM(Table1[[#This Row],[Regular10]:[Holiday12]])</f>
        <v>0</v>
      </c>
      <c r="AF1374" s="41">
        <f>Table1[[#This Row],[Regular Hours3]]*Table1[[#This Row],[Regular Wage Cap]]</f>
        <v>0</v>
      </c>
      <c r="AG1374" s="41">
        <f>Table1[[#This Row],[OvertimeHours5]]*Table1[[#This Row],[Overtime Wage Cap]]</f>
        <v>0</v>
      </c>
      <c r="AH1374" s="41">
        <f>Table1[[#This Row],[Holiday Hours7]]*Table1[[#This Row],[Holiday Wage Cap]]</f>
        <v>0</v>
      </c>
      <c r="AI1374" s="41">
        <f>SUM(Table1[[#This Row],[Regular]:[Holiday]])</f>
        <v>0</v>
      </c>
      <c r="AJ1374" s="41">
        <f>IF(Table1[[#This Row],[Total]]=0,0,Table1[[#This Row],[Total2]]-Table1[[#This Row],[Total]])</f>
        <v>0</v>
      </c>
      <c r="AK1374" s="41">
        <f>Table1[[#This Row],[Difference]]*Table1[[#This Row],[DDS Funding Percent]]</f>
        <v>0</v>
      </c>
      <c r="AL1374" s="41">
        <f>IF(Table1[[#This Row],[Regular Hourly Wage]]&lt;&gt;0,Table1[[#This Row],[Regular Wage Cap]]-Table1[[#This Row],[Regular Hourly Wage]],0)</f>
        <v>0</v>
      </c>
      <c r="AM1374" s="38"/>
      <c r="AN1374" s="41">
        <f>Table1[[#This Row],[Wage Difference]]*Table1[[#This Row],[Post Wage Increase Time Off Accruals (Hours)]]</f>
        <v>0</v>
      </c>
      <c r="AO1374" s="41">
        <f>Table1[[#This Row],[Min Wage Time Off Accrual Expense]]*Table1[[#This Row],[DDS Funding Percent]]</f>
        <v>0</v>
      </c>
      <c r="AP1374" s="1"/>
      <c r="AQ1374" s="18"/>
    </row>
    <row r="1375" spans="3:43" x14ac:dyDescent="0.25">
      <c r="C1375" s="59"/>
      <c r="D1375" s="57"/>
      <c r="K1375" s="41">
        <f>SUM(Table1[[#This Row],[Regular Wages]],Table1[[#This Row],[OvertimeWages]],Table1[[#This Row],[Holiday Wages]],Table1[[#This Row],[Incentive Payments]])</f>
        <v>0</v>
      </c>
      <c r="L1375" s="38"/>
      <c r="M1375" s="38"/>
      <c r="N1375" s="38"/>
      <c r="O1375" s="38"/>
      <c r="P1375" s="38"/>
      <c r="Q1375" s="38"/>
      <c r="R1375" s="38"/>
      <c r="S1375" s="41">
        <f>SUM(Table1[[#This Row],[Regular Wages2]],Table1[[#This Row],[OvertimeWages4]],Table1[[#This Row],[Holiday Wages6]],Table1[[#This Row],[Incentive Payments8]])</f>
        <v>0</v>
      </c>
      <c r="T1375" s="41">
        <f>SUM(Table1[[#This Row],[Total Pre Min Wage Wages]],Table1[[#This Row],[Total After Min Wage Wages]])</f>
        <v>0</v>
      </c>
      <c r="U1375" s="41">
        <f>IFERROR(IF(OR(Table1[[#This Row],[Regular Hours]]=0,Table1[[#This Row],[Regular Hours]]=""),VLOOKUP(Table1[[#This Row],[Position Title]],startingWages!$A$2:$D$200,2, FALSE),Table1[[#This Row],[Regular Wages]]/Table1[[#This Row],[Regular Hours]]),0)</f>
        <v>0</v>
      </c>
      <c r="V1375" s="41">
        <f>IF(OR(Table1[[#This Row],[OvertimeHours]]="",Table1[[#This Row],[OvertimeHours]]=0),Table1[[#This Row],[Regular Hourly Wage]]*1.5,Table1[[#This Row],[OvertimeWages]]/Table1[[#This Row],[OvertimeHours]])</f>
        <v>0</v>
      </c>
      <c r="W1375" s="41">
        <f>IF(OR(Table1[[#This Row],[Holiday Hours]]="",Table1[[#This Row],[Holiday Hours]]=0),Table1[[#This Row],[Regular Hourly Wage]],Table1[[#This Row],[Holiday Wages]]/Table1[[#This Row],[Holiday Hours]])</f>
        <v>0</v>
      </c>
      <c r="X1375" s="41" t="str">
        <f>IF(Table1[[#This Row],[Regular Hourly Wage]]&lt;14.05,"$14.75",IF(Table1[[#This Row],[Regular Hourly Wage]]&lt;30,"5%","None"))</f>
        <v>$14.75</v>
      </c>
      <c r="Y1375" s="41">
        <f>IF(Table1[[#This Row],[Wage Category]]="5%",Table1[[#This Row],[Regular Hourly Wage]]*1.05,IF(Table1[[#This Row],[Wage Category]]="$14.75",14.75,Table1[[#This Row],[Regular Hourly Wage]]))</f>
        <v>14.75</v>
      </c>
      <c r="Z1375" s="41">
        <f>(1+IF(Table1[[#This Row],[Regular Hourly Wage]]=0,0.5,(Table1[[#This Row],[Overtime Hourly Wage]]-Table1[[#This Row],[Regular Hourly Wage]])/Table1[[#This Row],[Regular Hourly Wage]]))*Table1[[#This Row],[Regular Wage Cap]]</f>
        <v>22.125</v>
      </c>
      <c r="AA1375" s="41">
        <f>(1+IF(Table1[[#This Row],[Regular Hourly Wage]]=0,0,(Table1[[#This Row],[Holiday Hourly Wage]]-Table1[[#This Row],[Regular Hourly Wage]])/Table1[[#This Row],[Regular Hourly Wage]]))*Table1[[#This Row],[Regular Wage Cap]]</f>
        <v>14.75</v>
      </c>
      <c r="AB1375" s="41">
        <f>Table1[[#This Row],[Regular Hours3]]*Table1[[#This Row],[Regular Hourly Wage]]</f>
        <v>0</v>
      </c>
      <c r="AC1375" s="41">
        <f>Table1[[#This Row],[OvertimeHours5]]*Table1[[#This Row],[Overtime Hourly Wage]]</f>
        <v>0</v>
      </c>
      <c r="AD1375" s="41">
        <f>Table1[[#This Row],[Holiday Hours7]]*Table1[[#This Row],[Holiday Hourly Wage]]</f>
        <v>0</v>
      </c>
      <c r="AE1375" s="41">
        <f>SUM(Table1[[#This Row],[Regular10]:[Holiday12]])</f>
        <v>0</v>
      </c>
      <c r="AF1375" s="41">
        <f>Table1[[#This Row],[Regular Hours3]]*Table1[[#This Row],[Regular Wage Cap]]</f>
        <v>0</v>
      </c>
      <c r="AG1375" s="41">
        <f>Table1[[#This Row],[OvertimeHours5]]*Table1[[#This Row],[Overtime Wage Cap]]</f>
        <v>0</v>
      </c>
      <c r="AH1375" s="41">
        <f>Table1[[#This Row],[Holiday Hours7]]*Table1[[#This Row],[Holiday Wage Cap]]</f>
        <v>0</v>
      </c>
      <c r="AI1375" s="41">
        <f>SUM(Table1[[#This Row],[Regular]:[Holiday]])</f>
        <v>0</v>
      </c>
      <c r="AJ1375" s="41">
        <f>IF(Table1[[#This Row],[Total]]=0,0,Table1[[#This Row],[Total2]]-Table1[[#This Row],[Total]])</f>
        <v>0</v>
      </c>
      <c r="AK1375" s="41">
        <f>Table1[[#This Row],[Difference]]*Table1[[#This Row],[DDS Funding Percent]]</f>
        <v>0</v>
      </c>
      <c r="AL1375" s="41">
        <f>IF(Table1[[#This Row],[Regular Hourly Wage]]&lt;&gt;0,Table1[[#This Row],[Regular Wage Cap]]-Table1[[#This Row],[Regular Hourly Wage]],0)</f>
        <v>0</v>
      </c>
      <c r="AM1375" s="38"/>
      <c r="AN1375" s="41">
        <f>Table1[[#This Row],[Wage Difference]]*Table1[[#This Row],[Post Wage Increase Time Off Accruals (Hours)]]</f>
        <v>0</v>
      </c>
      <c r="AO1375" s="41">
        <f>Table1[[#This Row],[Min Wage Time Off Accrual Expense]]*Table1[[#This Row],[DDS Funding Percent]]</f>
        <v>0</v>
      </c>
      <c r="AP1375" s="1"/>
      <c r="AQ1375" s="18"/>
    </row>
    <row r="1376" spans="3:43" x14ac:dyDescent="0.25">
      <c r="C1376" s="59"/>
      <c r="D1376" s="57"/>
      <c r="K1376" s="41">
        <f>SUM(Table1[[#This Row],[Regular Wages]],Table1[[#This Row],[OvertimeWages]],Table1[[#This Row],[Holiday Wages]],Table1[[#This Row],[Incentive Payments]])</f>
        <v>0</v>
      </c>
      <c r="L1376" s="38"/>
      <c r="M1376" s="38"/>
      <c r="N1376" s="38"/>
      <c r="O1376" s="38"/>
      <c r="P1376" s="38"/>
      <c r="Q1376" s="38"/>
      <c r="R1376" s="38"/>
      <c r="S1376" s="41">
        <f>SUM(Table1[[#This Row],[Regular Wages2]],Table1[[#This Row],[OvertimeWages4]],Table1[[#This Row],[Holiday Wages6]],Table1[[#This Row],[Incentive Payments8]])</f>
        <v>0</v>
      </c>
      <c r="T1376" s="41">
        <f>SUM(Table1[[#This Row],[Total Pre Min Wage Wages]],Table1[[#This Row],[Total After Min Wage Wages]])</f>
        <v>0</v>
      </c>
      <c r="U1376" s="41">
        <f>IFERROR(IF(OR(Table1[[#This Row],[Regular Hours]]=0,Table1[[#This Row],[Regular Hours]]=""),VLOOKUP(Table1[[#This Row],[Position Title]],startingWages!$A$2:$D$200,2, FALSE),Table1[[#This Row],[Regular Wages]]/Table1[[#This Row],[Regular Hours]]),0)</f>
        <v>0</v>
      </c>
      <c r="V1376" s="41">
        <f>IF(OR(Table1[[#This Row],[OvertimeHours]]="",Table1[[#This Row],[OvertimeHours]]=0),Table1[[#This Row],[Regular Hourly Wage]]*1.5,Table1[[#This Row],[OvertimeWages]]/Table1[[#This Row],[OvertimeHours]])</f>
        <v>0</v>
      </c>
      <c r="W1376" s="41">
        <f>IF(OR(Table1[[#This Row],[Holiday Hours]]="",Table1[[#This Row],[Holiday Hours]]=0),Table1[[#This Row],[Regular Hourly Wage]],Table1[[#This Row],[Holiday Wages]]/Table1[[#This Row],[Holiday Hours]])</f>
        <v>0</v>
      </c>
      <c r="X1376" s="41" t="str">
        <f>IF(Table1[[#This Row],[Regular Hourly Wage]]&lt;14.05,"$14.75",IF(Table1[[#This Row],[Regular Hourly Wage]]&lt;30,"5%","None"))</f>
        <v>$14.75</v>
      </c>
      <c r="Y1376" s="41">
        <f>IF(Table1[[#This Row],[Wage Category]]="5%",Table1[[#This Row],[Regular Hourly Wage]]*1.05,IF(Table1[[#This Row],[Wage Category]]="$14.75",14.75,Table1[[#This Row],[Regular Hourly Wage]]))</f>
        <v>14.75</v>
      </c>
      <c r="Z1376" s="41">
        <f>(1+IF(Table1[[#This Row],[Regular Hourly Wage]]=0,0.5,(Table1[[#This Row],[Overtime Hourly Wage]]-Table1[[#This Row],[Regular Hourly Wage]])/Table1[[#This Row],[Regular Hourly Wage]]))*Table1[[#This Row],[Regular Wage Cap]]</f>
        <v>22.125</v>
      </c>
      <c r="AA1376" s="41">
        <f>(1+IF(Table1[[#This Row],[Regular Hourly Wage]]=0,0,(Table1[[#This Row],[Holiday Hourly Wage]]-Table1[[#This Row],[Regular Hourly Wage]])/Table1[[#This Row],[Regular Hourly Wage]]))*Table1[[#This Row],[Regular Wage Cap]]</f>
        <v>14.75</v>
      </c>
      <c r="AB1376" s="41">
        <f>Table1[[#This Row],[Regular Hours3]]*Table1[[#This Row],[Regular Hourly Wage]]</f>
        <v>0</v>
      </c>
      <c r="AC1376" s="41">
        <f>Table1[[#This Row],[OvertimeHours5]]*Table1[[#This Row],[Overtime Hourly Wage]]</f>
        <v>0</v>
      </c>
      <c r="AD1376" s="41">
        <f>Table1[[#This Row],[Holiday Hours7]]*Table1[[#This Row],[Holiday Hourly Wage]]</f>
        <v>0</v>
      </c>
      <c r="AE1376" s="41">
        <f>SUM(Table1[[#This Row],[Regular10]:[Holiday12]])</f>
        <v>0</v>
      </c>
      <c r="AF1376" s="41">
        <f>Table1[[#This Row],[Regular Hours3]]*Table1[[#This Row],[Regular Wage Cap]]</f>
        <v>0</v>
      </c>
      <c r="AG1376" s="41">
        <f>Table1[[#This Row],[OvertimeHours5]]*Table1[[#This Row],[Overtime Wage Cap]]</f>
        <v>0</v>
      </c>
      <c r="AH1376" s="41">
        <f>Table1[[#This Row],[Holiday Hours7]]*Table1[[#This Row],[Holiday Wage Cap]]</f>
        <v>0</v>
      </c>
      <c r="AI1376" s="41">
        <f>SUM(Table1[[#This Row],[Regular]:[Holiday]])</f>
        <v>0</v>
      </c>
      <c r="AJ1376" s="41">
        <f>IF(Table1[[#This Row],[Total]]=0,0,Table1[[#This Row],[Total2]]-Table1[[#This Row],[Total]])</f>
        <v>0</v>
      </c>
      <c r="AK1376" s="41">
        <f>Table1[[#This Row],[Difference]]*Table1[[#This Row],[DDS Funding Percent]]</f>
        <v>0</v>
      </c>
      <c r="AL1376" s="41">
        <f>IF(Table1[[#This Row],[Regular Hourly Wage]]&lt;&gt;0,Table1[[#This Row],[Regular Wage Cap]]-Table1[[#This Row],[Regular Hourly Wage]],0)</f>
        <v>0</v>
      </c>
      <c r="AM1376" s="38"/>
      <c r="AN1376" s="41">
        <f>Table1[[#This Row],[Wage Difference]]*Table1[[#This Row],[Post Wage Increase Time Off Accruals (Hours)]]</f>
        <v>0</v>
      </c>
      <c r="AO1376" s="41">
        <f>Table1[[#This Row],[Min Wage Time Off Accrual Expense]]*Table1[[#This Row],[DDS Funding Percent]]</f>
        <v>0</v>
      </c>
      <c r="AP1376" s="1"/>
      <c r="AQ1376" s="18"/>
    </row>
    <row r="1377" spans="3:43" x14ac:dyDescent="0.25">
      <c r="C1377" s="59"/>
      <c r="D1377" s="57"/>
      <c r="K1377" s="41">
        <f>SUM(Table1[[#This Row],[Regular Wages]],Table1[[#This Row],[OvertimeWages]],Table1[[#This Row],[Holiday Wages]],Table1[[#This Row],[Incentive Payments]])</f>
        <v>0</v>
      </c>
      <c r="L1377" s="38"/>
      <c r="M1377" s="38"/>
      <c r="N1377" s="38"/>
      <c r="O1377" s="38"/>
      <c r="P1377" s="38"/>
      <c r="Q1377" s="38"/>
      <c r="R1377" s="38"/>
      <c r="S1377" s="41">
        <f>SUM(Table1[[#This Row],[Regular Wages2]],Table1[[#This Row],[OvertimeWages4]],Table1[[#This Row],[Holiday Wages6]],Table1[[#This Row],[Incentive Payments8]])</f>
        <v>0</v>
      </c>
      <c r="T1377" s="41">
        <f>SUM(Table1[[#This Row],[Total Pre Min Wage Wages]],Table1[[#This Row],[Total After Min Wage Wages]])</f>
        <v>0</v>
      </c>
      <c r="U1377" s="41">
        <f>IFERROR(IF(OR(Table1[[#This Row],[Regular Hours]]=0,Table1[[#This Row],[Regular Hours]]=""),VLOOKUP(Table1[[#This Row],[Position Title]],startingWages!$A$2:$D$200,2, FALSE),Table1[[#This Row],[Regular Wages]]/Table1[[#This Row],[Regular Hours]]),0)</f>
        <v>0</v>
      </c>
      <c r="V1377" s="41">
        <f>IF(OR(Table1[[#This Row],[OvertimeHours]]="",Table1[[#This Row],[OvertimeHours]]=0),Table1[[#This Row],[Regular Hourly Wage]]*1.5,Table1[[#This Row],[OvertimeWages]]/Table1[[#This Row],[OvertimeHours]])</f>
        <v>0</v>
      </c>
      <c r="W1377" s="41">
        <f>IF(OR(Table1[[#This Row],[Holiday Hours]]="",Table1[[#This Row],[Holiday Hours]]=0),Table1[[#This Row],[Regular Hourly Wage]],Table1[[#This Row],[Holiday Wages]]/Table1[[#This Row],[Holiday Hours]])</f>
        <v>0</v>
      </c>
      <c r="X1377" s="41" t="str">
        <f>IF(Table1[[#This Row],[Regular Hourly Wage]]&lt;14.05,"$14.75",IF(Table1[[#This Row],[Regular Hourly Wage]]&lt;30,"5%","None"))</f>
        <v>$14.75</v>
      </c>
      <c r="Y1377" s="41">
        <f>IF(Table1[[#This Row],[Wage Category]]="5%",Table1[[#This Row],[Regular Hourly Wage]]*1.05,IF(Table1[[#This Row],[Wage Category]]="$14.75",14.75,Table1[[#This Row],[Regular Hourly Wage]]))</f>
        <v>14.75</v>
      </c>
      <c r="Z1377" s="41">
        <f>(1+IF(Table1[[#This Row],[Regular Hourly Wage]]=0,0.5,(Table1[[#This Row],[Overtime Hourly Wage]]-Table1[[#This Row],[Regular Hourly Wage]])/Table1[[#This Row],[Regular Hourly Wage]]))*Table1[[#This Row],[Regular Wage Cap]]</f>
        <v>22.125</v>
      </c>
      <c r="AA1377" s="41">
        <f>(1+IF(Table1[[#This Row],[Regular Hourly Wage]]=0,0,(Table1[[#This Row],[Holiday Hourly Wage]]-Table1[[#This Row],[Regular Hourly Wage]])/Table1[[#This Row],[Regular Hourly Wage]]))*Table1[[#This Row],[Regular Wage Cap]]</f>
        <v>14.75</v>
      </c>
      <c r="AB1377" s="41">
        <f>Table1[[#This Row],[Regular Hours3]]*Table1[[#This Row],[Regular Hourly Wage]]</f>
        <v>0</v>
      </c>
      <c r="AC1377" s="41">
        <f>Table1[[#This Row],[OvertimeHours5]]*Table1[[#This Row],[Overtime Hourly Wage]]</f>
        <v>0</v>
      </c>
      <c r="AD1377" s="41">
        <f>Table1[[#This Row],[Holiday Hours7]]*Table1[[#This Row],[Holiday Hourly Wage]]</f>
        <v>0</v>
      </c>
      <c r="AE1377" s="41">
        <f>SUM(Table1[[#This Row],[Regular10]:[Holiday12]])</f>
        <v>0</v>
      </c>
      <c r="AF1377" s="41">
        <f>Table1[[#This Row],[Regular Hours3]]*Table1[[#This Row],[Regular Wage Cap]]</f>
        <v>0</v>
      </c>
      <c r="AG1377" s="41">
        <f>Table1[[#This Row],[OvertimeHours5]]*Table1[[#This Row],[Overtime Wage Cap]]</f>
        <v>0</v>
      </c>
      <c r="AH1377" s="41">
        <f>Table1[[#This Row],[Holiday Hours7]]*Table1[[#This Row],[Holiday Wage Cap]]</f>
        <v>0</v>
      </c>
      <c r="AI1377" s="41">
        <f>SUM(Table1[[#This Row],[Regular]:[Holiday]])</f>
        <v>0</v>
      </c>
      <c r="AJ1377" s="41">
        <f>IF(Table1[[#This Row],[Total]]=0,0,Table1[[#This Row],[Total2]]-Table1[[#This Row],[Total]])</f>
        <v>0</v>
      </c>
      <c r="AK1377" s="41">
        <f>Table1[[#This Row],[Difference]]*Table1[[#This Row],[DDS Funding Percent]]</f>
        <v>0</v>
      </c>
      <c r="AL1377" s="41">
        <f>IF(Table1[[#This Row],[Regular Hourly Wage]]&lt;&gt;0,Table1[[#This Row],[Regular Wage Cap]]-Table1[[#This Row],[Regular Hourly Wage]],0)</f>
        <v>0</v>
      </c>
      <c r="AM1377" s="38"/>
      <c r="AN1377" s="41">
        <f>Table1[[#This Row],[Wage Difference]]*Table1[[#This Row],[Post Wage Increase Time Off Accruals (Hours)]]</f>
        <v>0</v>
      </c>
      <c r="AO1377" s="41">
        <f>Table1[[#This Row],[Min Wage Time Off Accrual Expense]]*Table1[[#This Row],[DDS Funding Percent]]</f>
        <v>0</v>
      </c>
      <c r="AP1377" s="1"/>
      <c r="AQ1377" s="18"/>
    </row>
    <row r="1378" spans="3:43" x14ac:dyDescent="0.25">
      <c r="C1378" s="59"/>
      <c r="D1378" s="57"/>
      <c r="K1378" s="41">
        <f>SUM(Table1[[#This Row],[Regular Wages]],Table1[[#This Row],[OvertimeWages]],Table1[[#This Row],[Holiday Wages]],Table1[[#This Row],[Incentive Payments]])</f>
        <v>0</v>
      </c>
      <c r="L1378" s="38"/>
      <c r="M1378" s="38"/>
      <c r="N1378" s="38"/>
      <c r="O1378" s="38"/>
      <c r="P1378" s="38"/>
      <c r="Q1378" s="38"/>
      <c r="R1378" s="38"/>
      <c r="S1378" s="41">
        <f>SUM(Table1[[#This Row],[Regular Wages2]],Table1[[#This Row],[OvertimeWages4]],Table1[[#This Row],[Holiday Wages6]],Table1[[#This Row],[Incentive Payments8]])</f>
        <v>0</v>
      </c>
      <c r="T1378" s="41">
        <f>SUM(Table1[[#This Row],[Total Pre Min Wage Wages]],Table1[[#This Row],[Total After Min Wage Wages]])</f>
        <v>0</v>
      </c>
      <c r="U1378" s="41">
        <f>IFERROR(IF(OR(Table1[[#This Row],[Regular Hours]]=0,Table1[[#This Row],[Regular Hours]]=""),VLOOKUP(Table1[[#This Row],[Position Title]],startingWages!$A$2:$D$200,2, FALSE),Table1[[#This Row],[Regular Wages]]/Table1[[#This Row],[Regular Hours]]),0)</f>
        <v>0</v>
      </c>
      <c r="V1378" s="41">
        <f>IF(OR(Table1[[#This Row],[OvertimeHours]]="",Table1[[#This Row],[OvertimeHours]]=0),Table1[[#This Row],[Regular Hourly Wage]]*1.5,Table1[[#This Row],[OvertimeWages]]/Table1[[#This Row],[OvertimeHours]])</f>
        <v>0</v>
      </c>
      <c r="W1378" s="41">
        <f>IF(OR(Table1[[#This Row],[Holiday Hours]]="",Table1[[#This Row],[Holiday Hours]]=0),Table1[[#This Row],[Regular Hourly Wage]],Table1[[#This Row],[Holiday Wages]]/Table1[[#This Row],[Holiday Hours]])</f>
        <v>0</v>
      </c>
      <c r="X1378" s="41" t="str">
        <f>IF(Table1[[#This Row],[Regular Hourly Wage]]&lt;14.05,"$14.75",IF(Table1[[#This Row],[Regular Hourly Wage]]&lt;30,"5%","None"))</f>
        <v>$14.75</v>
      </c>
      <c r="Y1378" s="41">
        <f>IF(Table1[[#This Row],[Wage Category]]="5%",Table1[[#This Row],[Regular Hourly Wage]]*1.05,IF(Table1[[#This Row],[Wage Category]]="$14.75",14.75,Table1[[#This Row],[Regular Hourly Wage]]))</f>
        <v>14.75</v>
      </c>
      <c r="Z1378" s="41">
        <f>(1+IF(Table1[[#This Row],[Regular Hourly Wage]]=0,0.5,(Table1[[#This Row],[Overtime Hourly Wage]]-Table1[[#This Row],[Regular Hourly Wage]])/Table1[[#This Row],[Regular Hourly Wage]]))*Table1[[#This Row],[Regular Wage Cap]]</f>
        <v>22.125</v>
      </c>
      <c r="AA1378" s="41">
        <f>(1+IF(Table1[[#This Row],[Regular Hourly Wage]]=0,0,(Table1[[#This Row],[Holiday Hourly Wage]]-Table1[[#This Row],[Regular Hourly Wage]])/Table1[[#This Row],[Regular Hourly Wage]]))*Table1[[#This Row],[Regular Wage Cap]]</f>
        <v>14.75</v>
      </c>
      <c r="AB1378" s="41">
        <f>Table1[[#This Row],[Regular Hours3]]*Table1[[#This Row],[Regular Hourly Wage]]</f>
        <v>0</v>
      </c>
      <c r="AC1378" s="41">
        <f>Table1[[#This Row],[OvertimeHours5]]*Table1[[#This Row],[Overtime Hourly Wage]]</f>
        <v>0</v>
      </c>
      <c r="AD1378" s="41">
        <f>Table1[[#This Row],[Holiday Hours7]]*Table1[[#This Row],[Holiday Hourly Wage]]</f>
        <v>0</v>
      </c>
      <c r="AE1378" s="41">
        <f>SUM(Table1[[#This Row],[Regular10]:[Holiday12]])</f>
        <v>0</v>
      </c>
      <c r="AF1378" s="41">
        <f>Table1[[#This Row],[Regular Hours3]]*Table1[[#This Row],[Regular Wage Cap]]</f>
        <v>0</v>
      </c>
      <c r="AG1378" s="41">
        <f>Table1[[#This Row],[OvertimeHours5]]*Table1[[#This Row],[Overtime Wage Cap]]</f>
        <v>0</v>
      </c>
      <c r="AH1378" s="41">
        <f>Table1[[#This Row],[Holiday Hours7]]*Table1[[#This Row],[Holiday Wage Cap]]</f>
        <v>0</v>
      </c>
      <c r="AI1378" s="41">
        <f>SUM(Table1[[#This Row],[Regular]:[Holiday]])</f>
        <v>0</v>
      </c>
      <c r="AJ1378" s="41">
        <f>IF(Table1[[#This Row],[Total]]=0,0,Table1[[#This Row],[Total2]]-Table1[[#This Row],[Total]])</f>
        <v>0</v>
      </c>
      <c r="AK1378" s="41">
        <f>Table1[[#This Row],[Difference]]*Table1[[#This Row],[DDS Funding Percent]]</f>
        <v>0</v>
      </c>
      <c r="AL1378" s="41">
        <f>IF(Table1[[#This Row],[Regular Hourly Wage]]&lt;&gt;0,Table1[[#This Row],[Regular Wage Cap]]-Table1[[#This Row],[Regular Hourly Wage]],0)</f>
        <v>0</v>
      </c>
      <c r="AM1378" s="38"/>
      <c r="AN1378" s="41">
        <f>Table1[[#This Row],[Wage Difference]]*Table1[[#This Row],[Post Wage Increase Time Off Accruals (Hours)]]</f>
        <v>0</v>
      </c>
      <c r="AO1378" s="41">
        <f>Table1[[#This Row],[Min Wage Time Off Accrual Expense]]*Table1[[#This Row],[DDS Funding Percent]]</f>
        <v>0</v>
      </c>
      <c r="AP1378" s="1"/>
      <c r="AQ1378" s="18"/>
    </row>
    <row r="1379" spans="3:43" x14ac:dyDescent="0.25">
      <c r="C1379" s="59"/>
      <c r="D1379" s="57"/>
      <c r="K1379" s="41">
        <f>SUM(Table1[[#This Row],[Regular Wages]],Table1[[#This Row],[OvertimeWages]],Table1[[#This Row],[Holiday Wages]],Table1[[#This Row],[Incentive Payments]])</f>
        <v>0</v>
      </c>
      <c r="L1379" s="38"/>
      <c r="M1379" s="38"/>
      <c r="N1379" s="38"/>
      <c r="O1379" s="38"/>
      <c r="P1379" s="38"/>
      <c r="Q1379" s="38"/>
      <c r="R1379" s="38"/>
      <c r="S1379" s="41">
        <f>SUM(Table1[[#This Row],[Regular Wages2]],Table1[[#This Row],[OvertimeWages4]],Table1[[#This Row],[Holiday Wages6]],Table1[[#This Row],[Incentive Payments8]])</f>
        <v>0</v>
      </c>
      <c r="T1379" s="41">
        <f>SUM(Table1[[#This Row],[Total Pre Min Wage Wages]],Table1[[#This Row],[Total After Min Wage Wages]])</f>
        <v>0</v>
      </c>
      <c r="U1379" s="41">
        <f>IFERROR(IF(OR(Table1[[#This Row],[Regular Hours]]=0,Table1[[#This Row],[Regular Hours]]=""),VLOOKUP(Table1[[#This Row],[Position Title]],startingWages!$A$2:$D$200,2, FALSE),Table1[[#This Row],[Regular Wages]]/Table1[[#This Row],[Regular Hours]]),0)</f>
        <v>0</v>
      </c>
      <c r="V1379" s="41">
        <f>IF(OR(Table1[[#This Row],[OvertimeHours]]="",Table1[[#This Row],[OvertimeHours]]=0),Table1[[#This Row],[Regular Hourly Wage]]*1.5,Table1[[#This Row],[OvertimeWages]]/Table1[[#This Row],[OvertimeHours]])</f>
        <v>0</v>
      </c>
      <c r="W1379" s="41">
        <f>IF(OR(Table1[[#This Row],[Holiday Hours]]="",Table1[[#This Row],[Holiday Hours]]=0),Table1[[#This Row],[Regular Hourly Wage]],Table1[[#This Row],[Holiday Wages]]/Table1[[#This Row],[Holiday Hours]])</f>
        <v>0</v>
      </c>
      <c r="X1379" s="41" t="str">
        <f>IF(Table1[[#This Row],[Regular Hourly Wage]]&lt;14.05,"$14.75",IF(Table1[[#This Row],[Regular Hourly Wage]]&lt;30,"5%","None"))</f>
        <v>$14.75</v>
      </c>
      <c r="Y1379" s="41">
        <f>IF(Table1[[#This Row],[Wage Category]]="5%",Table1[[#This Row],[Regular Hourly Wage]]*1.05,IF(Table1[[#This Row],[Wage Category]]="$14.75",14.75,Table1[[#This Row],[Regular Hourly Wage]]))</f>
        <v>14.75</v>
      </c>
      <c r="Z1379" s="41">
        <f>(1+IF(Table1[[#This Row],[Regular Hourly Wage]]=0,0.5,(Table1[[#This Row],[Overtime Hourly Wage]]-Table1[[#This Row],[Regular Hourly Wage]])/Table1[[#This Row],[Regular Hourly Wage]]))*Table1[[#This Row],[Regular Wage Cap]]</f>
        <v>22.125</v>
      </c>
      <c r="AA1379" s="41">
        <f>(1+IF(Table1[[#This Row],[Regular Hourly Wage]]=0,0,(Table1[[#This Row],[Holiday Hourly Wage]]-Table1[[#This Row],[Regular Hourly Wage]])/Table1[[#This Row],[Regular Hourly Wage]]))*Table1[[#This Row],[Regular Wage Cap]]</f>
        <v>14.75</v>
      </c>
      <c r="AB1379" s="41">
        <f>Table1[[#This Row],[Regular Hours3]]*Table1[[#This Row],[Regular Hourly Wage]]</f>
        <v>0</v>
      </c>
      <c r="AC1379" s="41">
        <f>Table1[[#This Row],[OvertimeHours5]]*Table1[[#This Row],[Overtime Hourly Wage]]</f>
        <v>0</v>
      </c>
      <c r="AD1379" s="41">
        <f>Table1[[#This Row],[Holiday Hours7]]*Table1[[#This Row],[Holiday Hourly Wage]]</f>
        <v>0</v>
      </c>
      <c r="AE1379" s="41">
        <f>SUM(Table1[[#This Row],[Regular10]:[Holiday12]])</f>
        <v>0</v>
      </c>
      <c r="AF1379" s="41">
        <f>Table1[[#This Row],[Regular Hours3]]*Table1[[#This Row],[Regular Wage Cap]]</f>
        <v>0</v>
      </c>
      <c r="AG1379" s="41">
        <f>Table1[[#This Row],[OvertimeHours5]]*Table1[[#This Row],[Overtime Wage Cap]]</f>
        <v>0</v>
      </c>
      <c r="AH1379" s="41">
        <f>Table1[[#This Row],[Holiday Hours7]]*Table1[[#This Row],[Holiday Wage Cap]]</f>
        <v>0</v>
      </c>
      <c r="AI1379" s="41">
        <f>SUM(Table1[[#This Row],[Regular]:[Holiday]])</f>
        <v>0</v>
      </c>
      <c r="AJ1379" s="41">
        <f>IF(Table1[[#This Row],[Total]]=0,0,Table1[[#This Row],[Total2]]-Table1[[#This Row],[Total]])</f>
        <v>0</v>
      </c>
      <c r="AK1379" s="41">
        <f>Table1[[#This Row],[Difference]]*Table1[[#This Row],[DDS Funding Percent]]</f>
        <v>0</v>
      </c>
      <c r="AL1379" s="41">
        <f>IF(Table1[[#This Row],[Regular Hourly Wage]]&lt;&gt;0,Table1[[#This Row],[Regular Wage Cap]]-Table1[[#This Row],[Regular Hourly Wage]],0)</f>
        <v>0</v>
      </c>
      <c r="AM1379" s="38"/>
      <c r="AN1379" s="41">
        <f>Table1[[#This Row],[Wage Difference]]*Table1[[#This Row],[Post Wage Increase Time Off Accruals (Hours)]]</f>
        <v>0</v>
      </c>
      <c r="AO1379" s="41">
        <f>Table1[[#This Row],[Min Wage Time Off Accrual Expense]]*Table1[[#This Row],[DDS Funding Percent]]</f>
        <v>0</v>
      </c>
      <c r="AP1379" s="1"/>
      <c r="AQ1379" s="18"/>
    </row>
    <row r="1380" spans="3:43" x14ac:dyDescent="0.25">
      <c r="C1380" s="59"/>
      <c r="D1380" s="57"/>
      <c r="K1380" s="41">
        <f>SUM(Table1[[#This Row],[Regular Wages]],Table1[[#This Row],[OvertimeWages]],Table1[[#This Row],[Holiday Wages]],Table1[[#This Row],[Incentive Payments]])</f>
        <v>0</v>
      </c>
      <c r="L1380" s="38"/>
      <c r="M1380" s="38"/>
      <c r="N1380" s="38"/>
      <c r="O1380" s="38"/>
      <c r="P1380" s="38"/>
      <c r="Q1380" s="38"/>
      <c r="R1380" s="38"/>
      <c r="S1380" s="41">
        <f>SUM(Table1[[#This Row],[Regular Wages2]],Table1[[#This Row],[OvertimeWages4]],Table1[[#This Row],[Holiday Wages6]],Table1[[#This Row],[Incentive Payments8]])</f>
        <v>0</v>
      </c>
      <c r="T1380" s="41">
        <f>SUM(Table1[[#This Row],[Total Pre Min Wage Wages]],Table1[[#This Row],[Total After Min Wage Wages]])</f>
        <v>0</v>
      </c>
      <c r="U1380" s="41">
        <f>IFERROR(IF(OR(Table1[[#This Row],[Regular Hours]]=0,Table1[[#This Row],[Regular Hours]]=""),VLOOKUP(Table1[[#This Row],[Position Title]],startingWages!$A$2:$D$200,2, FALSE),Table1[[#This Row],[Regular Wages]]/Table1[[#This Row],[Regular Hours]]),0)</f>
        <v>0</v>
      </c>
      <c r="V1380" s="41">
        <f>IF(OR(Table1[[#This Row],[OvertimeHours]]="",Table1[[#This Row],[OvertimeHours]]=0),Table1[[#This Row],[Regular Hourly Wage]]*1.5,Table1[[#This Row],[OvertimeWages]]/Table1[[#This Row],[OvertimeHours]])</f>
        <v>0</v>
      </c>
      <c r="W1380" s="41">
        <f>IF(OR(Table1[[#This Row],[Holiday Hours]]="",Table1[[#This Row],[Holiday Hours]]=0),Table1[[#This Row],[Regular Hourly Wage]],Table1[[#This Row],[Holiday Wages]]/Table1[[#This Row],[Holiday Hours]])</f>
        <v>0</v>
      </c>
      <c r="X1380" s="41" t="str">
        <f>IF(Table1[[#This Row],[Regular Hourly Wage]]&lt;14.05,"$14.75",IF(Table1[[#This Row],[Regular Hourly Wage]]&lt;30,"5%","None"))</f>
        <v>$14.75</v>
      </c>
      <c r="Y1380" s="41">
        <f>IF(Table1[[#This Row],[Wage Category]]="5%",Table1[[#This Row],[Regular Hourly Wage]]*1.05,IF(Table1[[#This Row],[Wage Category]]="$14.75",14.75,Table1[[#This Row],[Regular Hourly Wage]]))</f>
        <v>14.75</v>
      </c>
      <c r="Z1380" s="41">
        <f>(1+IF(Table1[[#This Row],[Regular Hourly Wage]]=0,0.5,(Table1[[#This Row],[Overtime Hourly Wage]]-Table1[[#This Row],[Regular Hourly Wage]])/Table1[[#This Row],[Regular Hourly Wage]]))*Table1[[#This Row],[Regular Wage Cap]]</f>
        <v>22.125</v>
      </c>
      <c r="AA1380" s="41">
        <f>(1+IF(Table1[[#This Row],[Regular Hourly Wage]]=0,0,(Table1[[#This Row],[Holiday Hourly Wage]]-Table1[[#This Row],[Regular Hourly Wage]])/Table1[[#This Row],[Regular Hourly Wage]]))*Table1[[#This Row],[Regular Wage Cap]]</f>
        <v>14.75</v>
      </c>
      <c r="AB1380" s="41">
        <f>Table1[[#This Row],[Regular Hours3]]*Table1[[#This Row],[Regular Hourly Wage]]</f>
        <v>0</v>
      </c>
      <c r="AC1380" s="41">
        <f>Table1[[#This Row],[OvertimeHours5]]*Table1[[#This Row],[Overtime Hourly Wage]]</f>
        <v>0</v>
      </c>
      <c r="AD1380" s="41">
        <f>Table1[[#This Row],[Holiday Hours7]]*Table1[[#This Row],[Holiday Hourly Wage]]</f>
        <v>0</v>
      </c>
      <c r="AE1380" s="41">
        <f>SUM(Table1[[#This Row],[Regular10]:[Holiday12]])</f>
        <v>0</v>
      </c>
      <c r="AF1380" s="41">
        <f>Table1[[#This Row],[Regular Hours3]]*Table1[[#This Row],[Regular Wage Cap]]</f>
        <v>0</v>
      </c>
      <c r="AG1380" s="41">
        <f>Table1[[#This Row],[OvertimeHours5]]*Table1[[#This Row],[Overtime Wage Cap]]</f>
        <v>0</v>
      </c>
      <c r="AH1380" s="41">
        <f>Table1[[#This Row],[Holiday Hours7]]*Table1[[#This Row],[Holiday Wage Cap]]</f>
        <v>0</v>
      </c>
      <c r="AI1380" s="41">
        <f>SUM(Table1[[#This Row],[Regular]:[Holiday]])</f>
        <v>0</v>
      </c>
      <c r="AJ1380" s="41">
        <f>IF(Table1[[#This Row],[Total]]=0,0,Table1[[#This Row],[Total2]]-Table1[[#This Row],[Total]])</f>
        <v>0</v>
      </c>
      <c r="AK1380" s="41">
        <f>Table1[[#This Row],[Difference]]*Table1[[#This Row],[DDS Funding Percent]]</f>
        <v>0</v>
      </c>
      <c r="AL1380" s="41">
        <f>IF(Table1[[#This Row],[Regular Hourly Wage]]&lt;&gt;0,Table1[[#This Row],[Regular Wage Cap]]-Table1[[#This Row],[Regular Hourly Wage]],0)</f>
        <v>0</v>
      </c>
      <c r="AM1380" s="38"/>
      <c r="AN1380" s="41">
        <f>Table1[[#This Row],[Wage Difference]]*Table1[[#This Row],[Post Wage Increase Time Off Accruals (Hours)]]</f>
        <v>0</v>
      </c>
      <c r="AO1380" s="41">
        <f>Table1[[#This Row],[Min Wage Time Off Accrual Expense]]*Table1[[#This Row],[DDS Funding Percent]]</f>
        <v>0</v>
      </c>
      <c r="AP1380" s="1"/>
      <c r="AQ1380" s="18"/>
    </row>
    <row r="1381" spans="3:43" x14ac:dyDescent="0.25">
      <c r="C1381" s="59"/>
      <c r="D1381" s="57"/>
      <c r="K1381" s="41">
        <f>SUM(Table1[[#This Row],[Regular Wages]],Table1[[#This Row],[OvertimeWages]],Table1[[#This Row],[Holiday Wages]],Table1[[#This Row],[Incentive Payments]])</f>
        <v>0</v>
      </c>
      <c r="L1381" s="38"/>
      <c r="M1381" s="38"/>
      <c r="N1381" s="38"/>
      <c r="O1381" s="38"/>
      <c r="P1381" s="38"/>
      <c r="Q1381" s="38"/>
      <c r="R1381" s="38"/>
      <c r="S1381" s="41">
        <f>SUM(Table1[[#This Row],[Regular Wages2]],Table1[[#This Row],[OvertimeWages4]],Table1[[#This Row],[Holiday Wages6]],Table1[[#This Row],[Incentive Payments8]])</f>
        <v>0</v>
      </c>
      <c r="T1381" s="41">
        <f>SUM(Table1[[#This Row],[Total Pre Min Wage Wages]],Table1[[#This Row],[Total After Min Wage Wages]])</f>
        <v>0</v>
      </c>
      <c r="U1381" s="41">
        <f>IFERROR(IF(OR(Table1[[#This Row],[Regular Hours]]=0,Table1[[#This Row],[Regular Hours]]=""),VLOOKUP(Table1[[#This Row],[Position Title]],startingWages!$A$2:$D$200,2, FALSE),Table1[[#This Row],[Regular Wages]]/Table1[[#This Row],[Regular Hours]]),0)</f>
        <v>0</v>
      </c>
      <c r="V1381" s="41">
        <f>IF(OR(Table1[[#This Row],[OvertimeHours]]="",Table1[[#This Row],[OvertimeHours]]=0),Table1[[#This Row],[Regular Hourly Wage]]*1.5,Table1[[#This Row],[OvertimeWages]]/Table1[[#This Row],[OvertimeHours]])</f>
        <v>0</v>
      </c>
      <c r="W1381" s="41">
        <f>IF(OR(Table1[[#This Row],[Holiday Hours]]="",Table1[[#This Row],[Holiday Hours]]=0),Table1[[#This Row],[Regular Hourly Wage]],Table1[[#This Row],[Holiday Wages]]/Table1[[#This Row],[Holiday Hours]])</f>
        <v>0</v>
      </c>
      <c r="X1381" s="41" t="str">
        <f>IF(Table1[[#This Row],[Regular Hourly Wage]]&lt;14.05,"$14.75",IF(Table1[[#This Row],[Regular Hourly Wage]]&lt;30,"5%","None"))</f>
        <v>$14.75</v>
      </c>
      <c r="Y1381" s="41">
        <f>IF(Table1[[#This Row],[Wage Category]]="5%",Table1[[#This Row],[Regular Hourly Wage]]*1.05,IF(Table1[[#This Row],[Wage Category]]="$14.75",14.75,Table1[[#This Row],[Regular Hourly Wage]]))</f>
        <v>14.75</v>
      </c>
      <c r="Z1381" s="41">
        <f>(1+IF(Table1[[#This Row],[Regular Hourly Wage]]=0,0.5,(Table1[[#This Row],[Overtime Hourly Wage]]-Table1[[#This Row],[Regular Hourly Wage]])/Table1[[#This Row],[Regular Hourly Wage]]))*Table1[[#This Row],[Regular Wage Cap]]</f>
        <v>22.125</v>
      </c>
      <c r="AA1381" s="41">
        <f>(1+IF(Table1[[#This Row],[Regular Hourly Wage]]=0,0,(Table1[[#This Row],[Holiday Hourly Wage]]-Table1[[#This Row],[Regular Hourly Wage]])/Table1[[#This Row],[Regular Hourly Wage]]))*Table1[[#This Row],[Regular Wage Cap]]</f>
        <v>14.75</v>
      </c>
      <c r="AB1381" s="41">
        <f>Table1[[#This Row],[Regular Hours3]]*Table1[[#This Row],[Regular Hourly Wage]]</f>
        <v>0</v>
      </c>
      <c r="AC1381" s="41">
        <f>Table1[[#This Row],[OvertimeHours5]]*Table1[[#This Row],[Overtime Hourly Wage]]</f>
        <v>0</v>
      </c>
      <c r="AD1381" s="41">
        <f>Table1[[#This Row],[Holiday Hours7]]*Table1[[#This Row],[Holiday Hourly Wage]]</f>
        <v>0</v>
      </c>
      <c r="AE1381" s="41">
        <f>SUM(Table1[[#This Row],[Regular10]:[Holiday12]])</f>
        <v>0</v>
      </c>
      <c r="AF1381" s="41">
        <f>Table1[[#This Row],[Regular Hours3]]*Table1[[#This Row],[Regular Wage Cap]]</f>
        <v>0</v>
      </c>
      <c r="AG1381" s="41">
        <f>Table1[[#This Row],[OvertimeHours5]]*Table1[[#This Row],[Overtime Wage Cap]]</f>
        <v>0</v>
      </c>
      <c r="AH1381" s="41">
        <f>Table1[[#This Row],[Holiday Hours7]]*Table1[[#This Row],[Holiday Wage Cap]]</f>
        <v>0</v>
      </c>
      <c r="AI1381" s="41">
        <f>SUM(Table1[[#This Row],[Regular]:[Holiday]])</f>
        <v>0</v>
      </c>
      <c r="AJ1381" s="41">
        <f>IF(Table1[[#This Row],[Total]]=0,0,Table1[[#This Row],[Total2]]-Table1[[#This Row],[Total]])</f>
        <v>0</v>
      </c>
      <c r="AK1381" s="41">
        <f>Table1[[#This Row],[Difference]]*Table1[[#This Row],[DDS Funding Percent]]</f>
        <v>0</v>
      </c>
      <c r="AL1381" s="41">
        <f>IF(Table1[[#This Row],[Regular Hourly Wage]]&lt;&gt;0,Table1[[#This Row],[Regular Wage Cap]]-Table1[[#This Row],[Regular Hourly Wage]],0)</f>
        <v>0</v>
      </c>
      <c r="AM1381" s="38"/>
      <c r="AN1381" s="41">
        <f>Table1[[#This Row],[Wage Difference]]*Table1[[#This Row],[Post Wage Increase Time Off Accruals (Hours)]]</f>
        <v>0</v>
      </c>
      <c r="AO1381" s="41">
        <f>Table1[[#This Row],[Min Wage Time Off Accrual Expense]]*Table1[[#This Row],[DDS Funding Percent]]</f>
        <v>0</v>
      </c>
      <c r="AP1381" s="1"/>
      <c r="AQ1381" s="18"/>
    </row>
    <row r="1382" spans="3:43" x14ac:dyDescent="0.25">
      <c r="C1382" s="59"/>
      <c r="D1382" s="57"/>
      <c r="K1382" s="41">
        <f>SUM(Table1[[#This Row],[Regular Wages]],Table1[[#This Row],[OvertimeWages]],Table1[[#This Row],[Holiday Wages]],Table1[[#This Row],[Incentive Payments]])</f>
        <v>0</v>
      </c>
      <c r="L1382" s="38"/>
      <c r="M1382" s="38"/>
      <c r="N1382" s="38"/>
      <c r="O1382" s="38"/>
      <c r="P1382" s="38"/>
      <c r="Q1382" s="38"/>
      <c r="R1382" s="38"/>
      <c r="S1382" s="41">
        <f>SUM(Table1[[#This Row],[Regular Wages2]],Table1[[#This Row],[OvertimeWages4]],Table1[[#This Row],[Holiday Wages6]],Table1[[#This Row],[Incentive Payments8]])</f>
        <v>0</v>
      </c>
      <c r="T1382" s="41">
        <f>SUM(Table1[[#This Row],[Total Pre Min Wage Wages]],Table1[[#This Row],[Total After Min Wage Wages]])</f>
        <v>0</v>
      </c>
      <c r="U1382" s="41">
        <f>IFERROR(IF(OR(Table1[[#This Row],[Regular Hours]]=0,Table1[[#This Row],[Regular Hours]]=""),VLOOKUP(Table1[[#This Row],[Position Title]],startingWages!$A$2:$D$200,2, FALSE),Table1[[#This Row],[Regular Wages]]/Table1[[#This Row],[Regular Hours]]),0)</f>
        <v>0</v>
      </c>
      <c r="V1382" s="41">
        <f>IF(OR(Table1[[#This Row],[OvertimeHours]]="",Table1[[#This Row],[OvertimeHours]]=0),Table1[[#This Row],[Regular Hourly Wage]]*1.5,Table1[[#This Row],[OvertimeWages]]/Table1[[#This Row],[OvertimeHours]])</f>
        <v>0</v>
      </c>
      <c r="W1382" s="41">
        <f>IF(OR(Table1[[#This Row],[Holiday Hours]]="",Table1[[#This Row],[Holiday Hours]]=0),Table1[[#This Row],[Regular Hourly Wage]],Table1[[#This Row],[Holiday Wages]]/Table1[[#This Row],[Holiday Hours]])</f>
        <v>0</v>
      </c>
      <c r="X1382" s="41" t="str">
        <f>IF(Table1[[#This Row],[Regular Hourly Wage]]&lt;14.05,"$14.75",IF(Table1[[#This Row],[Regular Hourly Wage]]&lt;30,"5%","None"))</f>
        <v>$14.75</v>
      </c>
      <c r="Y1382" s="41">
        <f>IF(Table1[[#This Row],[Wage Category]]="5%",Table1[[#This Row],[Regular Hourly Wage]]*1.05,IF(Table1[[#This Row],[Wage Category]]="$14.75",14.75,Table1[[#This Row],[Regular Hourly Wage]]))</f>
        <v>14.75</v>
      </c>
      <c r="Z1382" s="41">
        <f>(1+IF(Table1[[#This Row],[Regular Hourly Wage]]=0,0.5,(Table1[[#This Row],[Overtime Hourly Wage]]-Table1[[#This Row],[Regular Hourly Wage]])/Table1[[#This Row],[Regular Hourly Wage]]))*Table1[[#This Row],[Regular Wage Cap]]</f>
        <v>22.125</v>
      </c>
      <c r="AA1382" s="41">
        <f>(1+IF(Table1[[#This Row],[Regular Hourly Wage]]=0,0,(Table1[[#This Row],[Holiday Hourly Wage]]-Table1[[#This Row],[Regular Hourly Wage]])/Table1[[#This Row],[Regular Hourly Wage]]))*Table1[[#This Row],[Regular Wage Cap]]</f>
        <v>14.75</v>
      </c>
      <c r="AB1382" s="41">
        <f>Table1[[#This Row],[Regular Hours3]]*Table1[[#This Row],[Regular Hourly Wage]]</f>
        <v>0</v>
      </c>
      <c r="AC1382" s="41">
        <f>Table1[[#This Row],[OvertimeHours5]]*Table1[[#This Row],[Overtime Hourly Wage]]</f>
        <v>0</v>
      </c>
      <c r="AD1382" s="41">
        <f>Table1[[#This Row],[Holiday Hours7]]*Table1[[#This Row],[Holiday Hourly Wage]]</f>
        <v>0</v>
      </c>
      <c r="AE1382" s="41">
        <f>SUM(Table1[[#This Row],[Regular10]:[Holiday12]])</f>
        <v>0</v>
      </c>
      <c r="AF1382" s="41">
        <f>Table1[[#This Row],[Regular Hours3]]*Table1[[#This Row],[Regular Wage Cap]]</f>
        <v>0</v>
      </c>
      <c r="AG1382" s="41">
        <f>Table1[[#This Row],[OvertimeHours5]]*Table1[[#This Row],[Overtime Wage Cap]]</f>
        <v>0</v>
      </c>
      <c r="AH1382" s="41">
        <f>Table1[[#This Row],[Holiday Hours7]]*Table1[[#This Row],[Holiday Wage Cap]]</f>
        <v>0</v>
      </c>
      <c r="AI1382" s="41">
        <f>SUM(Table1[[#This Row],[Regular]:[Holiday]])</f>
        <v>0</v>
      </c>
      <c r="AJ1382" s="41">
        <f>IF(Table1[[#This Row],[Total]]=0,0,Table1[[#This Row],[Total2]]-Table1[[#This Row],[Total]])</f>
        <v>0</v>
      </c>
      <c r="AK1382" s="41">
        <f>Table1[[#This Row],[Difference]]*Table1[[#This Row],[DDS Funding Percent]]</f>
        <v>0</v>
      </c>
      <c r="AL1382" s="41">
        <f>IF(Table1[[#This Row],[Regular Hourly Wage]]&lt;&gt;0,Table1[[#This Row],[Regular Wage Cap]]-Table1[[#This Row],[Regular Hourly Wage]],0)</f>
        <v>0</v>
      </c>
      <c r="AM1382" s="38"/>
      <c r="AN1382" s="41">
        <f>Table1[[#This Row],[Wage Difference]]*Table1[[#This Row],[Post Wage Increase Time Off Accruals (Hours)]]</f>
        <v>0</v>
      </c>
      <c r="AO1382" s="41">
        <f>Table1[[#This Row],[Min Wage Time Off Accrual Expense]]*Table1[[#This Row],[DDS Funding Percent]]</f>
        <v>0</v>
      </c>
      <c r="AP1382" s="1"/>
      <c r="AQ1382" s="18"/>
    </row>
    <row r="1383" spans="3:43" x14ac:dyDescent="0.25">
      <c r="C1383" s="59"/>
      <c r="D1383" s="57"/>
      <c r="K1383" s="41">
        <f>SUM(Table1[[#This Row],[Regular Wages]],Table1[[#This Row],[OvertimeWages]],Table1[[#This Row],[Holiday Wages]],Table1[[#This Row],[Incentive Payments]])</f>
        <v>0</v>
      </c>
      <c r="L1383" s="38"/>
      <c r="M1383" s="38"/>
      <c r="N1383" s="38"/>
      <c r="O1383" s="38"/>
      <c r="P1383" s="38"/>
      <c r="Q1383" s="38"/>
      <c r="R1383" s="38"/>
      <c r="S1383" s="41">
        <f>SUM(Table1[[#This Row],[Regular Wages2]],Table1[[#This Row],[OvertimeWages4]],Table1[[#This Row],[Holiday Wages6]],Table1[[#This Row],[Incentive Payments8]])</f>
        <v>0</v>
      </c>
      <c r="T1383" s="41">
        <f>SUM(Table1[[#This Row],[Total Pre Min Wage Wages]],Table1[[#This Row],[Total After Min Wage Wages]])</f>
        <v>0</v>
      </c>
      <c r="U1383" s="41">
        <f>IFERROR(IF(OR(Table1[[#This Row],[Regular Hours]]=0,Table1[[#This Row],[Regular Hours]]=""),VLOOKUP(Table1[[#This Row],[Position Title]],startingWages!$A$2:$D$200,2, FALSE),Table1[[#This Row],[Regular Wages]]/Table1[[#This Row],[Regular Hours]]),0)</f>
        <v>0</v>
      </c>
      <c r="V1383" s="41">
        <f>IF(OR(Table1[[#This Row],[OvertimeHours]]="",Table1[[#This Row],[OvertimeHours]]=0),Table1[[#This Row],[Regular Hourly Wage]]*1.5,Table1[[#This Row],[OvertimeWages]]/Table1[[#This Row],[OvertimeHours]])</f>
        <v>0</v>
      </c>
      <c r="W1383" s="41">
        <f>IF(OR(Table1[[#This Row],[Holiday Hours]]="",Table1[[#This Row],[Holiday Hours]]=0),Table1[[#This Row],[Regular Hourly Wage]],Table1[[#This Row],[Holiday Wages]]/Table1[[#This Row],[Holiday Hours]])</f>
        <v>0</v>
      </c>
      <c r="X1383" s="41" t="str">
        <f>IF(Table1[[#This Row],[Regular Hourly Wage]]&lt;14.05,"$14.75",IF(Table1[[#This Row],[Regular Hourly Wage]]&lt;30,"5%","None"))</f>
        <v>$14.75</v>
      </c>
      <c r="Y1383" s="41">
        <f>IF(Table1[[#This Row],[Wage Category]]="5%",Table1[[#This Row],[Regular Hourly Wage]]*1.05,IF(Table1[[#This Row],[Wage Category]]="$14.75",14.75,Table1[[#This Row],[Regular Hourly Wage]]))</f>
        <v>14.75</v>
      </c>
      <c r="Z1383" s="41">
        <f>(1+IF(Table1[[#This Row],[Regular Hourly Wage]]=0,0.5,(Table1[[#This Row],[Overtime Hourly Wage]]-Table1[[#This Row],[Regular Hourly Wage]])/Table1[[#This Row],[Regular Hourly Wage]]))*Table1[[#This Row],[Regular Wage Cap]]</f>
        <v>22.125</v>
      </c>
      <c r="AA1383" s="41">
        <f>(1+IF(Table1[[#This Row],[Regular Hourly Wage]]=0,0,(Table1[[#This Row],[Holiday Hourly Wage]]-Table1[[#This Row],[Regular Hourly Wage]])/Table1[[#This Row],[Regular Hourly Wage]]))*Table1[[#This Row],[Regular Wage Cap]]</f>
        <v>14.75</v>
      </c>
      <c r="AB1383" s="41">
        <f>Table1[[#This Row],[Regular Hours3]]*Table1[[#This Row],[Regular Hourly Wage]]</f>
        <v>0</v>
      </c>
      <c r="AC1383" s="41">
        <f>Table1[[#This Row],[OvertimeHours5]]*Table1[[#This Row],[Overtime Hourly Wage]]</f>
        <v>0</v>
      </c>
      <c r="AD1383" s="41">
        <f>Table1[[#This Row],[Holiday Hours7]]*Table1[[#This Row],[Holiday Hourly Wage]]</f>
        <v>0</v>
      </c>
      <c r="AE1383" s="41">
        <f>SUM(Table1[[#This Row],[Regular10]:[Holiday12]])</f>
        <v>0</v>
      </c>
      <c r="AF1383" s="41">
        <f>Table1[[#This Row],[Regular Hours3]]*Table1[[#This Row],[Regular Wage Cap]]</f>
        <v>0</v>
      </c>
      <c r="AG1383" s="41">
        <f>Table1[[#This Row],[OvertimeHours5]]*Table1[[#This Row],[Overtime Wage Cap]]</f>
        <v>0</v>
      </c>
      <c r="AH1383" s="41">
        <f>Table1[[#This Row],[Holiday Hours7]]*Table1[[#This Row],[Holiday Wage Cap]]</f>
        <v>0</v>
      </c>
      <c r="AI1383" s="41">
        <f>SUM(Table1[[#This Row],[Regular]:[Holiday]])</f>
        <v>0</v>
      </c>
      <c r="AJ1383" s="41">
        <f>IF(Table1[[#This Row],[Total]]=0,0,Table1[[#This Row],[Total2]]-Table1[[#This Row],[Total]])</f>
        <v>0</v>
      </c>
      <c r="AK1383" s="41">
        <f>Table1[[#This Row],[Difference]]*Table1[[#This Row],[DDS Funding Percent]]</f>
        <v>0</v>
      </c>
      <c r="AL1383" s="41">
        <f>IF(Table1[[#This Row],[Regular Hourly Wage]]&lt;&gt;0,Table1[[#This Row],[Regular Wage Cap]]-Table1[[#This Row],[Regular Hourly Wage]],0)</f>
        <v>0</v>
      </c>
      <c r="AM1383" s="38"/>
      <c r="AN1383" s="41">
        <f>Table1[[#This Row],[Wage Difference]]*Table1[[#This Row],[Post Wage Increase Time Off Accruals (Hours)]]</f>
        <v>0</v>
      </c>
      <c r="AO1383" s="41">
        <f>Table1[[#This Row],[Min Wage Time Off Accrual Expense]]*Table1[[#This Row],[DDS Funding Percent]]</f>
        <v>0</v>
      </c>
      <c r="AP1383" s="1"/>
      <c r="AQ1383" s="18"/>
    </row>
    <row r="1384" spans="3:43" x14ac:dyDescent="0.25">
      <c r="C1384" s="59"/>
      <c r="D1384" s="57"/>
      <c r="K1384" s="41">
        <f>SUM(Table1[[#This Row],[Regular Wages]],Table1[[#This Row],[OvertimeWages]],Table1[[#This Row],[Holiday Wages]],Table1[[#This Row],[Incentive Payments]])</f>
        <v>0</v>
      </c>
      <c r="L1384" s="38"/>
      <c r="M1384" s="38"/>
      <c r="N1384" s="38"/>
      <c r="O1384" s="38"/>
      <c r="P1384" s="38"/>
      <c r="Q1384" s="38"/>
      <c r="R1384" s="38"/>
      <c r="S1384" s="41">
        <f>SUM(Table1[[#This Row],[Regular Wages2]],Table1[[#This Row],[OvertimeWages4]],Table1[[#This Row],[Holiday Wages6]],Table1[[#This Row],[Incentive Payments8]])</f>
        <v>0</v>
      </c>
      <c r="T1384" s="41">
        <f>SUM(Table1[[#This Row],[Total Pre Min Wage Wages]],Table1[[#This Row],[Total After Min Wage Wages]])</f>
        <v>0</v>
      </c>
      <c r="U1384" s="41">
        <f>IFERROR(IF(OR(Table1[[#This Row],[Regular Hours]]=0,Table1[[#This Row],[Regular Hours]]=""),VLOOKUP(Table1[[#This Row],[Position Title]],startingWages!$A$2:$D$200,2, FALSE),Table1[[#This Row],[Regular Wages]]/Table1[[#This Row],[Regular Hours]]),0)</f>
        <v>0</v>
      </c>
      <c r="V1384" s="41">
        <f>IF(OR(Table1[[#This Row],[OvertimeHours]]="",Table1[[#This Row],[OvertimeHours]]=0),Table1[[#This Row],[Regular Hourly Wage]]*1.5,Table1[[#This Row],[OvertimeWages]]/Table1[[#This Row],[OvertimeHours]])</f>
        <v>0</v>
      </c>
      <c r="W1384" s="41">
        <f>IF(OR(Table1[[#This Row],[Holiday Hours]]="",Table1[[#This Row],[Holiday Hours]]=0),Table1[[#This Row],[Regular Hourly Wage]],Table1[[#This Row],[Holiday Wages]]/Table1[[#This Row],[Holiday Hours]])</f>
        <v>0</v>
      </c>
      <c r="X1384" s="41" t="str">
        <f>IF(Table1[[#This Row],[Regular Hourly Wage]]&lt;14.05,"$14.75",IF(Table1[[#This Row],[Regular Hourly Wage]]&lt;30,"5%","None"))</f>
        <v>$14.75</v>
      </c>
      <c r="Y1384" s="41">
        <f>IF(Table1[[#This Row],[Wage Category]]="5%",Table1[[#This Row],[Regular Hourly Wage]]*1.05,IF(Table1[[#This Row],[Wage Category]]="$14.75",14.75,Table1[[#This Row],[Regular Hourly Wage]]))</f>
        <v>14.75</v>
      </c>
      <c r="Z1384" s="41">
        <f>(1+IF(Table1[[#This Row],[Regular Hourly Wage]]=0,0.5,(Table1[[#This Row],[Overtime Hourly Wage]]-Table1[[#This Row],[Regular Hourly Wage]])/Table1[[#This Row],[Regular Hourly Wage]]))*Table1[[#This Row],[Regular Wage Cap]]</f>
        <v>22.125</v>
      </c>
      <c r="AA1384" s="41">
        <f>(1+IF(Table1[[#This Row],[Regular Hourly Wage]]=0,0,(Table1[[#This Row],[Holiday Hourly Wage]]-Table1[[#This Row],[Regular Hourly Wage]])/Table1[[#This Row],[Regular Hourly Wage]]))*Table1[[#This Row],[Regular Wage Cap]]</f>
        <v>14.75</v>
      </c>
      <c r="AB1384" s="41">
        <f>Table1[[#This Row],[Regular Hours3]]*Table1[[#This Row],[Regular Hourly Wage]]</f>
        <v>0</v>
      </c>
      <c r="AC1384" s="41">
        <f>Table1[[#This Row],[OvertimeHours5]]*Table1[[#This Row],[Overtime Hourly Wage]]</f>
        <v>0</v>
      </c>
      <c r="AD1384" s="41">
        <f>Table1[[#This Row],[Holiday Hours7]]*Table1[[#This Row],[Holiday Hourly Wage]]</f>
        <v>0</v>
      </c>
      <c r="AE1384" s="41">
        <f>SUM(Table1[[#This Row],[Regular10]:[Holiday12]])</f>
        <v>0</v>
      </c>
      <c r="AF1384" s="41">
        <f>Table1[[#This Row],[Regular Hours3]]*Table1[[#This Row],[Regular Wage Cap]]</f>
        <v>0</v>
      </c>
      <c r="AG1384" s="41">
        <f>Table1[[#This Row],[OvertimeHours5]]*Table1[[#This Row],[Overtime Wage Cap]]</f>
        <v>0</v>
      </c>
      <c r="AH1384" s="41">
        <f>Table1[[#This Row],[Holiday Hours7]]*Table1[[#This Row],[Holiday Wage Cap]]</f>
        <v>0</v>
      </c>
      <c r="AI1384" s="41">
        <f>SUM(Table1[[#This Row],[Regular]:[Holiday]])</f>
        <v>0</v>
      </c>
      <c r="AJ1384" s="41">
        <f>IF(Table1[[#This Row],[Total]]=0,0,Table1[[#This Row],[Total2]]-Table1[[#This Row],[Total]])</f>
        <v>0</v>
      </c>
      <c r="AK1384" s="41">
        <f>Table1[[#This Row],[Difference]]*Table1[[#This Row],[DDS Funding Percent]]</f>
        <v>0</v>
      </c>
      <c r="AL1384" s="41">
        <f>IF(Table1[[#This Row],[Regular Hourly Wage]]&lt;&gt;0,Table1[[#This Row],[Regular Wage Cap]]-Table1[[#This Row],[Regular Hourly Wage]],0)</f>
        <v>0</v>
      </c>
      <c r="AM1384" s="38"/>
      <c r="AN1384" s="41">
        <f>Table1[[#This Row],[Wage Difference]]*Table1[[#This Row],[Post Wage Increase Time Off Accruals (Hours)]]</f>
        <v>0</v>
      </c>
      <c r="AO1384" s="41">
        <f>Table1[[#This Row],[Min Wage Time Off Accrual Expense]]*Table1[[#This Row],[DDS Funding Percent]]</f>
        <v>0</v>
      </c>
      <c r="AP1384" s="1"/>
      <c r="AQ1384" s="18"/>
    </row>
    <row r="1385" spans="3:43" x14ac:dyDescent="0.25">
      <c r="C1385" s="59"/>
      <c r="D1385" s="57"/>
      <c r="K1385" s="41">
        <f>SUM(Table1[[#This Row],[Regular Wages]],Table1[[#This Row],[OvertimeWages]],Table1[[#This Row],[Holiday Wages]],Table1[[#This Row],[Incentive Payments]])</f>
        <v>0</v>
      </c>
      <c r="L1385" s="38"/>
      <c r="M1385" s="38"/>
      <c r="N1385" s="38"/>
      <c r="O1385" s="38"/>
      <c r="P1385" s="38"/>
      <c r="Q1385" s="38"/>
      <c r="R1385" s="38"/>
      <c r="S1385" s="41">
        <f>SUM(Table1[[#This Row],[Regular Wages2]],Table1[[#This Row],[OvertimeWages4]],Table1[[#This Row],[Holiday Wages6]],Table1[[#This Row],[Incentive Payments8]])</f>
        <v>0</v>
      </c>
      <c r="T1385" s="41">
        <f>SUM(Table1[[#This Row],[Total Pre Min Wage Wages]],Table1[[#This Row],[Total After Min Wage Wages]])</f>
        <v>0</v>
      </c>
      <c r="U1385" s="41">
        <f>IFERROR(IF(OR(Table1[[#This Row],[Regular Hours]]=0,Table1[[#This Row],[Regular Hours]]=""),VLOOKUP(Table1[[#This Row],[Position Title]],startingWages!$A$2:$D$200,2, FALSE),Table1[[#This Row],[Regular Wages]]/Table1[[#This Row],[Regular Hours]]),0)</f>
        <v>0</v>
      </c>
      <c r="V1385" s="41">
        <f>IF(OR(Table1[[#This Row],[OvertimeHours]]="",Table1[[#This Row],[OvertimeHours]]=0),Table1[[#This Row],[Regular Hourly Wage]]*1.5,Table1[[#This Row],[OvertimeWages]]/Table1[[#This Row],[OvertimeHours]])</f>
        <v>0</v>
      </c>
      <c r="W1385" s="41">
        <f>IF(OR(Table1[[#This Row],[Holiday Hours]]="",Table1[[#This Row],[Holiday Hours]]=0),Table1[[#This Row],[Regular Hourly Wage]],Table1[[#This Row],[Holiday Wages]]/Table1[[#This Row],[Holiday Hours]])</f>
        <v>0</v>
      </c>
      <c r="X1385" s="41" t="str">
        <f>IF(Table1[[#This Row],[Regular Hourly Wage]]&lt;14.05,"$14.75",IF(Table1[[#This Row],[Regular Hourly Wage]]&lt;30,"5%","None"))</f>
        <v>$14.75</v>
      </c>
      <c r="Y1385" s="41">
        <f>IF(Table1[[#This Row],[Wage Category]]="5%",Table1[[#This Row],[Regular Hourly Wage]]*1.05,IF(Table1[[#This Row],[Wage Category]]="$14.75",14.75,Table1[[#This Row],[Regular Hourly Wage]]))</f>
        <v>14.75</v>
      </c>
      <c r="Z1385" s="41">
        <f>(1+IF(Table1[[#This Row],[Regular Hourly Wage]]=0,0.5,(Table1[[#This Row],[Overtime Hourly Wage]]-Table1[[#This Row],[Regular Hourly Wage]])/Table1[[#This Row],[Regular Hourly Wage]]))*Table1[[#This Row],[Regular Wage Cap]]</f>
        <v>22.125</v>
      </c>
      <c r="AA1385" s="41">
        <f>(1+IF(Table1[[#This Row],[Regular Hourly Wage]]=0,0,(Table1[[#This Row],[Holiday Hourly Wage]]-Table1[[#This Row],[Regular Hourly Wage]])/Table1[[#This Row],[Regular Hourly Wage]]))*Table1[[#This Row],[Regular Wage Cap]]</f>
        <v>14.75</v>
      </c>
      <c r="AB1385" s="41">
        <f>Table1[[#This Row],[Regular Hours3]]*Table1[[#This Row],[Regular Hourly Wage]]</f>
        <v>0</v>
      </c>
      <c r="AC1385" s="41">
        <f>Table1[[#This Row],[OvertimeHours5]]*Table1[[#This Row],[Overtime Hourly Wage]]</f>
        <v>0</v>
      </c>
      <c r="AD1385" s="41">
        <f>Table1[[#This Row],[Holiday Hours7]]*Table1[[#This Row],[Holiday Hourly Wage]]</f>
        <v>0</v>
      </c>
      <c r="AE1385" s="41">
        <f>SUM(Table1[[#This Row],[Regular10]:[Holiday12]])</f>
        <v>0</v>
      </c>
      <c r="AF1385" s="41">
        <f>Table1[[#This Row],[Regular Hours3]]*Table1[[#This Row],[Regular Wage Cap]]</f>
        <v>0</v>
      </c>
      <c r="AG1385" s="41">
        <f>Table1[[#This Row],[OvertimeHours5]]*Table1[[#This Row],[Overtime Wage Cap]]</f>
        <v>0</v>
      </c>
      <c r="AH1385" s="41">
        <f>Table1[[#This Row],[Holiday Hours7]]*Table1[[#This Row],[Holiday Wage Cap]]</f>
        <v>0</v>
      </c>
      <c r="AI1385" s="41">
        <f>SUM(Table1[[#This Row],[Regular]:[Holiday]])</f>
        <v>0</v>
      </c>
      <c r="AJ1385" s="41">
        <f>IF(Table1[[#This Row],[Total]]=0,0,Table1[[#This Row],[Total2]]-Table1[[#This Row],[Total]])</f>
        <v>0</v>
      </c>
      <c r="AK1385" s="41">
        <f>Table1[[#This Row],[Difference]]*Table1[[#This Row],[DDS Funding Percent]]</f>
        <v>0</v>
      </c>
      <c r="AL1385" s="41">
        <f>IF(Table1[[#This Row],[Regular Hourly Wage]]&lt;&gt;0,Table1[[#This Row],[Regular Wage Cap]]-Table1[[#This Row],[Regular Hourly Wage]],0)</f>
        <v>0</v>
      </c>
      <c r="AM1385" s="38"/>
      <c r="AN1385" s="41">
        <f>Table1[[#This Row],[Wage Difference]]*Table1[[#This Row],[Post Wage Increase Time Off Accruals (Hours)]]</f>
        <v>0</v>
      </c>
      <c r="AO1385" s="41">
        <f>Table1[[#This Row],[Min Wage Time Off Accrual Expense]]*Table1[[#This Row],[DDS Funding Percent]]</f>
        <v>0</v>
      </c>
      <c r="AP1385" s="1"/>
      <c r="AQ1385" s="18"/>
    </row>
    <row r="1386" spans="3:43" x14ac:dyDescent="0.25">
      <c r="C1386" s="59"/>
      <c r="D1386" s="57"/>
      <c r="K1386" s="41">
        <f>SUM(Table1[[#This Row],[Regular Wages]],Table1[[#This Row],[OvertimeWages]],Table1[[#This Row],[Holiday Wages]],Table1[[#This Row],[Incentive Payments]])</f>
        <v>0</v>
      </c>
      <c r="L1386" s="38"/>
      <c r="M1386" s="38"/>
      <c r="N1386" s="38"/>
      <c r="O1386" s="38"/>
      <c r="P1386" s="38"/>
      <c r="Q1386" s="38"/>
      <c r="R1386" s="38"/>
      <c r="S1386" s="41">
        <f>SUM(Table1[[#This Row],[Regular Wages2]],Table1[[#This Row],[OvertimeWages4]],Table1[[#This Row],[Holiday Wages6]],Table1[[#This Row],[Incentive Payments8]])</f>
        <v>0</v>
      </c>
      <c r="T1386" s="41">
        <f>SUM(Table1[[#This Row],[Total Pre Min Wage Wages]],Table1[[#This Row],[Total After Min Wage Wages]])</f>
        <v>0</v>
      </c>
      <c r="U1386" s="41">
        <f>IFERROR(IF(OR(Table1[[#This Row],[Regular Hours]]=0,Table1[[#This Row],[Regular Hours]]=""),VLOOKUP(Table1[[#This Row],[Position Title]],startingWages!$A$2:$D$200,2, FALSE),Table1[[#This Row],[Regular Wages]]/Table1[[#This Row],[Regular Hours]]),0)</f>
        <v>0</v>
      </c>
      <c r="V1386" s="41">
        <f>IF(OR(Table1[[#This Row],[OvertimeHours]]="",Table1[[#This Row],[OvertimeHours]]=0),Table1[[#This Row],[Regular Hourly Wage]]*1.5,Table1[[#This Row],[OvertimeWages]]/Table1[[#This Row],[OvertimeHours]])</f>
        <v>0</v>
      </c>
      <c r="W1386" s="41">
        <f>IF(OR(Table1[[#This Row],[Holiday Hours]]="",Table1[[#This Row],[Holiday Hours]]=0),Table1[[#This Row],[Regular Hourly Wage]],Table1[[#This Row],[Holiday Wages]]/Table1[[#This Row],[Holiday Hours]])</f>
        <v>0</v>
      </c>
      <c r="X1386" s="41" t="str">
        <f>IF(Table1[[#This Row],[Regular Hourly Wage]]&lt;14.05,"$14.75",IF(Table1[[#This Row],[Regular Hourly Wage]]&lt;30,"5%","None"))</f>
        <v>$14.75</v>
      </c>
      <c r="Y1386" s="41">
        <f>IF(Table1[[#This Row],[Wage Category]]="5%",Table1[[#This Row],[Regular Hourly Wage]]*1.05,IF(Table1[[#This Row],[Wage Category]]="$14.75",14.75,Table1[[#This Row],[Regular Hourly Wage]]))</f>
        <v>14.75</v>
      </c>
      <c r="Z1386" s="41">
        <f>(1+IF(Table1[[#This Row],[Regular Hourly Wage]]=0,0.5,(Table1[[#This Row],[Overtime Hourly Wage]]-Table1[[#This Row],[Regular Hourly Wage]])/Table1[[#This Row],[Regular Hourly Wage]]))*Table1[[#This Row],[Regular Wage Cap]]</f>
        <v>22.125</v>
      </c>
      <c r="AA1386" s="41">
        <f>(1+IF(Table1[[#This Row],[Regular Hourly Wage]]=0,0,(Table1[[#This Row],[Holiday Hourly Wage]]-Table1[[#This Row],[Regular Hourly Wage]])/Table1[[#This Row],[Regular Hourly Wage]]))*Table1[[#This Row],[Regular Wage Cap]]</f>
        <v>14.75</v>
      </c>
      <c r="AB1386" s="41">
        <f>Table1[[#This Row],[Regular Hours3]]*Table1[[#This Row],[Regular Hourly Wage]]</f>
        <v>0</v>
      </c>
      <c r="AC1386" s="41">
        <f>Table1[[#This Row],[OvertimeHours5]]*Table1[[#This Row],[Overtime Hourly Wage]]</f>
        <v>0</v>
      </c>
      <c r="AD1386" s="41">
        <f>Table1[[#This Row],[Holiday Hours7]]*Table1[[#This Row],[Holiday Hourly Wage]]</f>
        <v>0</v>
      </c>
      <c r="AE1386" s="41">
        <f>SUM(Table1[[#This Row],[Regular10]:[Holiday12]])</f>
        <v>0</v>
      </c>
      <c r="AF1386" s="41">
        <f>Table1[[#This Row],[Regular Hours3]]*Table1[[#This Row],[Regular Wage Cap]]</f>
        <v>0</v>
      </c>
      <c r="AG1386" s="41">
        <f>Table1[[#This Row],[OvertimeHours5]]*Table1[[#This Row],[Overtime Wage Cap]]</f>
        <v>0</v>
      </c>
      <c r="AH1386" s="41">
        <f>Table1[[#This Row],[Holiday Hours7]]*Table1[[#This Row],[Holiday Wage Cap]]</f>
        <v>0</v>
      </c>
      <c r="AI1386" s="41">
        <f>SUM(Table1[[#This Row],[Regular]:[Holiday]])</f>
        <v>0</v>
      </c>
      <c r="AJ1386" s="41">
        <f>IF(Table1[[#This Row],[Total]]=0,0,Table1[[#This Row],[Total2]]-Table1[[#This Row],[Total]])</f>
        <v>0</v>
      </c>
      <c r="AK1386" s="41">
        <f>Table1[[#This Row],[Difference]]*Table1[[#This Row],[DDS Funding Percent]]</f>
        <v>0</v>
      </c>
      <c r="AL1386" s="41">
        <f>IF(Table1[[#This Row],[Regular Hourly Wage]]&lt;&gt;0,Table1[[#This Row],[Regular Wage Cap]]-Table1[[#This Row],[Regular Hourly Wage]],0)</f>
        <v>0</v>
      </c>
      <c r="AM1386" s="38"/>
      <c r="AN1386" s="41">
        <f>Table1[[#This Row],[Wage Difference]]*Table1[[#This Row],[Post Wage Increase Time Off Accruals (Hours)]]</f>
        <v>0</v>
      </c>
      <c r="AO1386" s="41">
        <f>Table1[[#This Row],[Min Wage Time Off Accrual Expense]]*Table1[[#This Row],[DDS Funding Percent]]</f>
        <v>0</v>
      </c>
      <c r="AP1386" s="1"/>
      <c r="AQ1386" s="18"/>
    </row>
    <row r="1387" spans="3:43" x14ac:dyDescent="0.25">
      <c r="C1387" s="59"/>
      <c r="D1387" s="57"/>
      <c r="K1387" s="41">
        <f>SUM(Table1[[#This Row],[Regular Wages]],Table1[[#This Row],[OvertimeWages]],Table1[[#This Row],[Holiday Wages]],Table1[[#This Row],[Incentive Payments]])</f>
        <v>0</v>
      </c>
      <c r="L1387" s="38"/>
      <c r="M1387" s="38"/>
      <c r="N1387" s="38"/>
      <c r="O1387" s="38"/>
      <c r="P1387" s="38"/>
      <c r="Q1387" s="38"/>
      <c r="R1387" s="38"/>
      <c r="S1387" s="41">
        <f>SUM(Table1[[#This Row],[Regular Wages2]],Table1[[#This Row],[OvertimeWages4]],Table1[[#This Row],[Holiday Wages6]],Table1[[#This Row],[Incentive Payments8]])</f>
        <v>0</v>
      </c>
      <c r="T1387" s="41">
        <f>SUM(Table1[[#This Row],[Total Pre Min Wage Wages]],Table1[[#This Row],[Total After Min Wage Wages]])</f>
        <v>0</v>
      </c>
      <c r="U1387" s="41">
        <f>IFERROR(IF(OR(Table1[[#This Row],[Regular Hours]]=0,Table1[[#This Row],[Regular Hours]]=""),VLOOKUP(Table1[[#This Row],[Position Title]],startingWages!$A$2:$D$200,2, FALSE),Table1[[#This Row],[Regular Wages]]/Table1[[#This Row],[Regular Hours]]),0)</f>
        <v>0</v>
      </c>
      <c r="V1387" s="41">
        <f>IF(OR(Table1[[#This Row],[OvertimeHours]]="",Table1[[#This Row],[OvertimeHours]]=0),Table1[[#This Row],[Regular Hourly Wage]]*1.5,Table1[[#This Row],[OvertimeWages]]/Table1[[#This Row],[OvertimeHours]])</f>
        <v>0</v>
      </c>
      <c r="W1387" s="41">
        <f>IF(OR(Table1[[#This Row],[Holiday Hours]]="",Table1[[#This Row],[Holiday Hours]]=0),Table1[[#This Row],[Regular Hourly Wage]],Table1[[#This Row],[Holiday Wages]]/Table1[[#This Row],[Holiday Hours]])</f>
        <v>0</v>
      </c>
      <c r="X1387" s="41" t="str">
        <f>IF(Table1[[#This Row],[Regular Hourly Wage]]&lt;14.05,"$14.75",IF(Table1[[#This Row],[Regular Hourly Wage]]&lt;30,"5%","None"))</f>
        <v>$14.75</v>
      </c>
      <c r="Y1387" s="41">
        <f>IF(Table1[[#This Row],[Wage Category]]="5%",Table1[[#This Row],[Regular Hourly Wage]]*1.05,IF(Table1[[#This Row],[Wage Category]]="$14.75",14.75,Table1[[#This Row],[Regular Hourly Wage]]))</f>
        <v>14.75</v>
      </c>
      <c r="Z1387" s="41">
        <f>(1+IF(Table1[[#This Row],[Regular Hourly Wage]]=0,0.5,(Table1[[#This Row],[Overtime Hourly Wage]]-Table1[[#This Row],[Regular Hourly Wage]])/Table1[[#This Row],[Regular Hourly Wage]]))*Table1[[#This Row],[Regular Wage Cap]]</f>
        <v>22.125</v>
      </c>
      <c r="AA1387" s="41">
        <f>(1+IF(Table1[[#This Row],[Regular Hourly Wage]]=0,0,(Table1[[#This Row],[Holiday Hourly Wage]]-Table1[[#This Row],[Regular Hourly Wage]])/Table1[[#This Row],[Regular Hourly Wage]]))*Table1[[#This Row],[Regular Wage Cap]]</f>
        <v>14.75</v>
      </c>
      <c r="AB1387" s="41">
        <f>Table1[[#This Row],[Regular Hours3]]*Table1[[#This Row],[Regular Hourly Wage]]</f>
        <v>0</v>
      </c>
      <c r="AC1387" s="41">
        <f>Table1[[#This Row],[OvertimeHours5]]*Table1[[#This Row],[Overtime Hourly Wage]]</f>
        <v>0</v>
      </c>
      <c r="AD1387" s="41">
        <f>Table1[[#This Row],[Holiday Hours7]]*Table1[[#This Row],[Holiday Hourly Wage]]</f>
        <v>0</v>
      </c>
      <c r="AE1387" s="41">
        <f>SUM(Table1[[#This Row],[Regular10]:[Holiday12]])</f>
        <v>0</v>
      </c>
      <c r="AF1387" s="41">
        <f>Table1[[#This Row],[Regular Hours3]]*Table1[[#This Row],[Regular Wage Cap]]</f>
        <v>0</v>
      </c>
      <c r="AG1387" s="41">
        <f>Table1[[#This Row],[OvertimeHours5]]*Table1[[#This Row],[Overtime Wage Cap]]</f>
        <v>0</v>
      </c>
      <c r="AH1387" s="41">
        <f>Table1[[#This Row],[Holiday Hours7]]*Table1[[#This Row],[Holiday Wage Cap]]</f>
        <v>0</v>
      </c>
      <c r="AI1387" s="41">
        <f>SUM(Table1[[#This Row],[Regular]:[Holiday]])</f>
        <v>0</v>
      </c>
      <c r="AJ1387" s="41">
        <f>IF(Table1[[#This Row],[Total]]=0,0,Table1[[#This Row],[Total2]]-Table1[[#This Row],[Total]])</f>
        <v>0</v>
      </c>
      <c r="AK1387" s="41">
        <f>Table1[[#This Row],[Difference]]*Table1[[#This Row],[DDS Funding Percent]]</f>
        <v>0</v>
      </c>
      <c r="AL1387" s="41">
        <f>IF(Table1[[#This Row],[Regular Hourly Wage]]&lt;&gt;0,Table1[[#This Row],[Regular Wage Cap]]-Table1[[#This Row],[Regular Hourly Wage]],0)</f>
        <v>0</v>
      </c>
      <c r="AM1387" s="38"/>
      <c r="AN1387" s="41">
        <f>Table1[[#This Row],[Wage Difference]]*Table1[[#This Row],[Post Wage Increase Time Off Accruals (Hours)]]</f>
        <v>0</v>
      </c>
      <c r="AO1387" s="41">
        <f>Table1[[#This Row],[Min Wage Time Off Accrual Expense]]*Table1[[#This Row],[DDS Funding Percent]]</f>
        <v>0</v>
      </c>
      <c r="AP1387" s="1"/>
      <c r="AQ1387" s="18"/>
    </row>
    <row r="1388" spans="3:43" x14ac:dyDescent="0.25">
      <c r="C1388" s="59"/>
      <c r="D1388" s="57"/>
      <c r="K1388" s="41">
        <f>SUM(Table1[[#This Row],[Regular Wages]],Table1[[#This Row],[OvertimeWages]],Table1[[#This Row],[Holiday Wages]],Table1[[#This Row],[Incentive Payments]])</f>
        <v>0</v>
      </c>
      <c r="L1388" s="38"/>
      <c r="M1388" s="38"/>
      <c r="N1388" s="38"/>
      <c r="O1388" s="38"/>
      <c r="P1388" s="38"/>
      <c r="Q1388" s="38"/>
      <c r="R1388" s="38"/>
      <c r="S1388" s="41">
        <f>SUM(Table1[[#This Row],[Regular Wages2]],Table1[[#This Row],[OvertimeWages4]],Table1[[#This Row],[Holiday Wages6]],Table1[[#This Row],[Incentive Payments8]])</f>
        <v>0</v>
      </c>
      <c r="T1388" s="41">
        <f>SUM(Table1[[#This Row],[Total Pre Min Wage Wages]],Table1[[#This Row],[Total After Min Wage Wages]])</f>
        <v>0</v>
      </c>
      <c r="U1388" s="41">
        <f>IFERROR(IF(OR(Table1[[#This Row],[Regular Hours]]=0,Table1[[#This Row],[Regular Hours]]=""),VLOOKUP(Table1[[#This Row],[Position Title]],startingWages!$A$2:$D$200,2, FALSE),Table1[[#This Row],[Regular Wages]]/Table1[[#This Row],[Regular Hours]]),0)</f>
        <v>0</v>
      </c>
      <c r="V1388" s="41">
        <f>IF(OR(Table1[[#This Row],[OvertimeHours]]="",Table1[[#This Row],[OvertimeHours]]=0),Table1[[#This Row],[Regular Hourly Wage]]*1.5,Table1[[#This Row],[OvertimeWages]]/Table1[[#This Row],[OvertimeHours]])</f>
        <v>0</v>
      </c>
      <c r="W1388" s="41">
        <f>IF(OR(Table1[[#This Row],[Holiday Hours]]="",Table1[[#This Row],[Holiday Hours]]=0),Table1[[#This Row],[Regular Hourly Wage]],Table1[[#This Row],[Holiday Wages]]/Table1[[#This Row],[Holiday Hours]])</f>
        <v>0</v>
      </c>
      <c r="X1388" s="41" t="str">
        <f>IF(Table1[[#This Row],[Regular Hourly Wage]]&lt;14.05,"$14.75",IF(Table1[[#This Row],[Regular Hourly Wage]]&lt;30,"5%","None"))</f>
        <v>$14.75</v>
      </c>
      <c r="Y1388" s="41">
        <f>IF(Table1[[#This Row],[Wage Category]]="5%",Table1[[#This Row],[Regular Hourly Wage]]*1.05,IF(Table1[[#This Row],[Wage Category]]="$14.75",14.75,Table1[[#This Row],[Regular Hourly Wage]]))</f>
        <v>14.75</v>
      </c>
      <c r="Z1388" s="41">
        <f>(1+IF(Table1[[#This Row],[Regular Hourly Wage]]=0,0.5,(Table1[[#This Row],[Overtime Hourly Wage]]-Table1[[#This Row],[Regular Hourly Wage]])/Table1[[#This Row],[Regular Hourly Wage]]))*Table1[[#This Row],[Regular Wage Cap]]</f>
        <v>22.125</v>
      </c>
      <c r="AA1388" s="41">
        <f>(1+IF(Table1[[#This Row],[Regular Hourly Wage]]=0,0,(Table1[[#This Row],[Holiday Hourly Wage]]-Table1[[#This Row],[Regular Hourly Wage]])/Table1[[#This Row],[Regular Hourly Wage]]))*Table1[[#This Row],[Regular Wage Cap]]</f>
        <v>14.75</v>
      </c>
      <c r="AB1388" s="41">
        <f>Table1[[#This Row],[Regular Hours3]]*Table1[[#This Row],[Regular Hourly Wage]]</f>
        <v>0</v>
      </c>
      <c r="AC1388" s="41">
        <f>Table1[[#This Row],[OvertimeHours5]]*Table1[[#This Row],[Overtime Hourly Wage]]</f>
        <v>0</v>
      </c>
      <c r="AD1388" s="41">
        <f>Table1[[#This Row],[Holiday Hours7]]*Table1[[#This Row],[Holiday Hourly Wage]]</f>
        <v>0</v>
      </c>
      <c r="AE1388" s="41">
        <f>SUM(Table1[[#This Row],[Regular10]:[Holiday12]])</f>
        <v>0</v>
      </c>
      <c r="AF1388" s="41">
        <f>Table1[[#This Row],[Regular Hours3]]*Table1[[#This Row],[Regular Wage Cap]]</f>
        <v>0</v>
      </c>
      <c r="AG1388" s="41">
        <f>Table1[[#This Row],[OvertimeHours5]]*Table1[[#This Row],[Overtime Wage Cap]]</f>
        <v>0</v>
      </c>
      <c r="AH1388" s="41">
        <f>Table1[[#This Row],[Holiday Hours7]]*Table1[[#This Row],[Holiday Wage Cap]]</f>
        <v>0</v>
      </c>
      <c r="AI1388" s="41">
        <f>SUM(Table1[[#This Row],[Regular]:[Holiday]])</f>
        <v>0</v>
      </c>
      <c r="AJ1388" s="41">
        <f>IF(Table1[[#This Row],[Total]]=0,0,Table1[[#This Row],[Total2]]-Table1[[#This Row],[Total]])</f>
        <v>0</v>
      </c>
      <c r="AK1388" s="41">
        <f>Table1[[#This Row],[Difference]]*Table1[[#This Row],[DDS Funding Percent]]</f>
        <v>0</v>
      </c>
      <c r="AL1388" s="41">
        <f>IF(Table1[[#This Row],[Regular Hourly Wage]]&lt;&gt;0,Table1[[#This Row],[Regular Wage Cap]]-Table1[[#This Row],[Regular Hourly Wage]],0)</f>
        <v>0</v>
      </c>
      <c r="AM1388" s="38"/>
      <c r="AN1388" s="41">
        <f>Table1[[#This Row],[Wage Difference]]*Table1[[#This Row],[Post Wage Increase Time Off Accruals (Hours)]]</f>
        <v>0</v>
      </c>
      <c r="AO1388" s="41">
        <f>Table1[[#This Row],[Min Wage Time Off Accrual Expense]]*Table1[[#This Row],[DDS Funding Percent]]</f>
        <v>0</v>
      </c>
      <c r="AP1388" s="1"/>
      <c r="AQ1388" s="18"/>
    </row>
    <row r="1389" spans="3:43" x14ac:dyDescent="0.25">
      <c r="C1389" s="59"/>
      <c r="D1389" s="57"/>
      <c r="K1389" s="41">
        <f>SUM(Table1[[#This Row],[Regular Wages]],Table1[[#This Row],[OvertimeWages]],Table1[[#This Row],[Holiday Wages]],Table1[[#This Row],[Incentive Payments]])</f>
        <v>0</v>
      </c>
      <c r="L1389" s="38"/>
      <c r="M1389" s="38"/>
      <c r="N1389" s="38"/>
      <c r="O1389" s="38"/>
      <c r="P1389" s="38"/>
      <c r="Q1389" s="38"/>
      <c r="R1389" s="38"/>
      <c r="S1389" s="41">
        <f>SUM(Table1[[#This Row],[Regular Wages2]],Table1[[#This Row],[OvertimeWages4]],Table1[[#This Row],[Holiday Wages6]],Table1[[#This Row],[Incentive Payments8]])</f>
        <v>0</v>
      </c>
      <c r="T1389" s="41">
        <f>SUM(Table1[[#This Row],[Total Pre Min Wage Wages]],Table1[[#This Row],[Total After Min Wage Wages]])</f>
        <v>0</v>
      </c>
      <c r="U1389" s="41">
        <f>IFERROR(IF(OR(Table1[[#This Row],[Regular Hours]]=0,Table1[[#This Row],[Regular Hours]]=""),VLOOKUP(Table1[[#This Row],[Position Title]],startingWages!$A$2:$D$200,2, FALSE),Table1[[#This Row],[Regular Wages]]/Table1[[#This Row],[Regular Hours]]),0)</f>
        <v>0</v>
      </c>
      <c r="V1389" s="41">
        <f>IF(OR(Table1[[#This Row],[OvertimeHours]]="",Table1[[#This Row],[OvertimeHours]]=0),Table1[[#This Row],[Regular Hourly Wage]]*1.5,Table1[[#This Row],[OvertimeWages]]/Table1[[#This Row],[OvertimeHours]])</f>
        <v>0</v>
      </c>
      <c r="W1389" s="41">
        <f>IF(OR(Table1[[#This Row],[Holiday Hours]]="",Table1[[#This Row],[Holiday Hours]]=0),Table1[[#This Row],[Regular Hourly Wage]],Table1[[#This Row],[Holiday Wages]]/Table1[[#This Row],[Holiday Hours]])</f>
        <v>0</v>
      </c>
      <c r="X1389" s="41" t="str">
        <f>IF(Table1[[#This Row],[Regular Hourly Wage]]&lt;14.05,"$14.75",IF(Table1[[#This Row],[Regular Hourly Wage]]&lt;30,"5%","None"))</f>
        <v>$14.75</v>
      </c>
      <c r="Y1389" s="41">
        <f>IF(Table1[[#This Row],[Wage Category]]="5%",Table1[[#This Row],[Regular Hourly Wage]]*1.05,IF(Table1[[#This Row],[Wage Category]]="$14.75",14.75,Table1[[#This Row],[Regular Hourly Wage]]))</f>
        <v>14.75</v>
      </c>
      <c r="Z1389" s="41">
        <f>(1+IF(Table1[[#This Row],[Regular Hourly Wage]]=0,0.5,(Table1[[#This Row],[Overtime Hourly Wage]]-Table1[[#This Row],[Regular Hourly Wage]])/Table1[[#This Row],[Regular Hourly Wage]]))*Table1[[#This Row],[Regular Wage Cap]]</f>
        <v>22.125</v>
      </c>
      <c r="AA1389" s="41">
        <f>(1+IF(Table1[[#This Row],[Regular Hourly Wage]]=0,0,(Table1[[#This Row],[Holiday Hourly Wage]]-Table1[[#This Row],[Regular Hourly Wage]])/Table1[[#This Row],[Regular Hourly Wage]]))*Table1[[#This Row],[Regular Wage Cap]]</f>
        <v>14.75</v>
      </c>
      <c r="AB1389" s="41">
        <f>Table1[[#This Row],[Regular Hours3]]*Table1[[#This Row],[Regular Hourly Wage]]</f>
        <v>0</v>
      </c>
      <c r="AC1389" s="41">
        <f>Table1[[#This Row],[OvertimeHours5]]*Table1[[#This Row],[Overtime Hourly Wage]]</f>
        <v>0</v>
      </c>
      <c r="AD1389" s="41">
        <f>Table1[[#This Row],[Holiday Hours7]]*Table1[[#This Row],[Holiday Hourly Wage]]</f>
        <v>0</v>
      </c>
      <c r="AE1389" s="41">
        <f>SUM(Table1[[#This Row],[Regular10]:[Holiday12]])</f>
        <v>0</v>
      </c>
      <c r="AF1389" s="41">
        <f>Table1[[#This Row],[Regular Hours3]]*Table1[[#This Row],[Regular Wage Cap]]</f>
        <v>0</v>
      </c>
      <c r="AG1389" s="41">
        <f>Table1[[#This Row],[OvertimeHours5]]*Table1[[#This Row],[Overtime Wage Cap]]</f>
        <v>0</v>
      </c>
      <c r="AH1389" s="41">
        <f>Table1[[#This Row],[Holiday Hours7]]*Table1[[#This Row],[Holiday Wage Cap]]</f>
        <v>0</v>
      </c>
      <c r="AI1389" s="41">
        <f>SUM(Table1[[#This Row],[Regular]:[Holiday]])</f>
        <v>0</v>
      </c>
      <c r="AJ1389" s="41">
        <f>IF(Table1[[#This Row],[Total]]=0,0,Table1[[#This Row],[Total2]]-Table1[[#This Row],[Total]])</f>
        <v>0</v>
      </c>
      <c r="AK1389" s="41">
        <f>Table1[[#This Row],[Difference]]*Table1[[#This Row],[DDS Funding Percent]]</f>
        <v>0</v>
      </c>
      <c r="AL1389" s="41">
        <f>IF(Table1[[#This Row],[Regular Hourly Wage]]&lt;&gt;0,Table1[[#This Row],[Regular Wage Cap]]-Table1[[#This Row],[Regular Hourly Wage]],0)</f>
        <v>0</v>
      </c>
      <c r="AM1389" s="38"/>
      <c r="AN1389" s="41">
        <f>Table1[[#This Row],[Wage Difference]]*Table1[[#This Row],[Post Wage Increase Time Off Accruals (Hours)]]</f>
        <v>0</v>
      </c>
      <c r="AO1389" s="41">
        <f>Table1[[#This Row],[Min Wage Time Off Accrual Expense]]*Table1[[#This Row],[DDS Funding Percent]]</f>
        <v>0</v>
      </c>
      <c r="AP1389" s="1"/>
      <c r="AQ1389" s="18"/>
    </row>
    <row r="1390" spans="3:43" x14ac:dyDescent="0.25">
      <c r="C1390" s="59"/>
      <c r="D1390" s="57"/>
      <c r="K1390" s="41">
        <f>SUM(Table1[[#This Row],[Regular Wages]],Table1[[#This Row],[OvertimeWages]],Table1[[#This Row],[Holiday Wages]],Table1[[#This Row],[Incentive Payments]])</f>
        <v>0</v>
      </c>
      <c r="L1390" s="38"/>
      <c r="M1390" s="38"/>
      <c r="N1390" s="38"/>
      <c r="O1390" s="38"/>
      <c r="P1390" s="38"/>
      <c r="Q1390" s="38"/>
      <c r="R1390" s="38"/>
      <c r="S1390" s="41">
        <f>SUM(Table1[[#This Row],[Regular Wages2]],Table1[[#This Row],[OvertimeWages4]],Table1[[#This Row],[Holiday Wages6]],Table1[[#This Row],[Incentive Payments8]])</f>
        <v>0</v>
      </c>
      <c r="T1390" s="41">
        <f>SUM(Table1[[#This Row],[Total Pre Min Wage Wages]],Table1[[#This Row],[Total After Min Wage Wages]])</f>
        <v>0</v>
      </c>
      <c r="U1390" s="41">
        <f>IFERROR(IF(OR(Table1[[#This Row],[Regular Hours]]=0,Table1[[#This Row],[Regular Hours]]=""),VLOOKUP(Table1[[#This Row],[Position Title]],startingWages!$A$2:$D$200,2, FALSE),Table1[[#This Row],[Regular Wages]]/Table1[[#This Row],[Regular Hours]]),0)</f>
        <v>0</v>
      </c>
      <c r="V1390" s="41">
        <f>IF(OR(Table1[[#This Row],[OvertimeHours]]="",Table1[[#This Row],[OvertimeHours]]=0),Table1[[#This Row],[Regular Hourly Wage]]*1.5,Table1[[#This Row],[OvertimeWages]]/Table1[[#This Row],[OvertimeHours]])</f>
        <v>0</v>
      </c>
      <c r="W1390" s="41">
        <f>IF(OR(Table1[[#This Row],[Holiday Hours]]="",Table1[[#This Row],[Holiday Hours]]=0),Table1[[#This Row],[Regular Hourly Wage]],Table1[[#This Row],[Holiday Wages]]/Table1[[#This Row],[Holiday Hours]])</f>
        <v>0</v>
      </c>
      <c r="X1390" s="41" t="str">
        <f>IF(Table1[[#This Row],[Regular Hourly Wage]]&lt;14.05,"$14.75",IF(Table1[[#This Row],[Regular Hourly Wage]]&lt;30,"5%","None"))</f>
        <v>$14.75</v>
      </c>
      <c r="Y1390" s="41">
        <f>IF(Table1[[#This Row],[Wage Category]]="5%",Table1[[#This Row],[Regular Hourly Wage]]*1.05,IF(Table1[[#This Row],[Wage Category]]="$14.75",14.75,Table1[[#This Row],[Regular Hourly Wage]]))</f>
        <v>14.75</v>
      </c>
      <c r="Z1390" s="41">
        <f>(1+IF(Table1[[#This Row],[Regular Hourly Wage]]=0,0.5,(Table1[[#This Row],[Overtime Hourly Wage]]-Table1[[#This Row],[Regular Hourly Wage]])/Table1[[#This Row],[Regular Hourly Wage]]))*Table1[[#This Row],[Regular Wage Cap]]</f>
        <v>22.125</v>
      </c>
      <c r="AA1390" s="41">
        <f>(1+IF(Table1[[#This Row],[Regular Hourly Wage]]=0,0,(Table1[[#This Row],[Holiday Hourly Wage]]-Table1[[#This Row],[Regular Hourly Wage]])/Table1[[#This Row],[Regular Hourly Wage]]))*Table1[[#This Row],[Regular Wage Cap]]</f>
        <v>14.75</v>
      </c>
      <c r="AB1390" s="41">
        <f>Table1[[#This Row],[Regular Hours3]]*Table1[[#This Row],[Regular Hourly Wage]]</f>
        <v>0</v>
      </c>
      <c r="AC1390" s="41">
        <f>Table1[[#This Row],[OvertimeHours5]]*Table1[[#This Row],[Overtime Hourly Wage]]</f>
        <v>0</v>
      </c>
      <c r="AD1390" s="41">
        <f>Table1[[#This Row],[Holiday Hours7]]*Table1[[#This Row],[Holiday Hourly Wage]]</f>
        <v>0</v>
      </c>
      <c r="AE1390" s="41">
        <f>SUM(Table1[[#This Row],[Regular10]:[Holiday12]])</f>
        <v>0</v>
      </c>
      <c r="AF1390" s="41">
        <f>Table1[[#This Row],[Regular Hours3]]*Table1[[#This Row],[Regular Wage Cap]]</f>
        <v>0</v>
      </c>
      <c r="AG1390" s="41">
        <f>Table1[[#This Row],[OvertimeHours5]]*Table1[[#This Row],[Overtime Wage Cap]]</f>
        <v>0</v>
      </c>
      <c r="AH1390" s="41">
        <f>Table1[[#This Row],[Holiday Hours7]]*Table1[[#This Row],[Holiday Wage Cap]]</f>
        <v>0</v>
      </c>
      <c r="AI1390" s="41">
        <f>SUM(Table1[[#This Row],[Regular]:[Holiday]])</f>
        <v>0</v>
      </c>
      <c r="AJ1390" s="41">
        <f>IF(Table1[[#This Row],[Total]]=0,0,Table1[[#This Row],[Total2]]-Table1[[#This Row],[Total]])</f>
        <v>0</v>
      </c>
      <c r="AK1390" s="41">
        <f>Table1[[#This Row],[Difference]]*Table1[[#This Row],[DDS Funding Percent]]</f>
        <v>0</v>
      </c>
      <c r="AL1390" s="41">
        <f>IF(Table1[[#This Row],[Regular Hourly Wage]]&lt;&gt;0,Table1[[#This Row],[Regular Wage Cap]]-Table1[[#This Row],[Regular Hourly Wage]],0)</f>
        <v>0</v>
      </c>
      <c r="AM1390" s="38"/>
      <c r="AN1390" s="41">
        <f>Table1[[#This Row],[Wage Difference]]*Table1[[#This Row],[Post Wage Increase Time Off Accruals (Hours)]]</f>
        <v>0</v>
      </c>
      <c r="AO1390" s="41">
        <f>Table1[[#This Row],[Min Wage Time Off Accrual Expense]]*Table1[[#This Row],[DDS Funding Percent]]</f>
        <v>0</v>
      </c>
      <c r="AP1390" s="1"/>
      <c r="AQ1390" s="18"/>
    </row>
    <row r="1391" spans="3:43" x14ac:dyDescent="0.25">
      <c r="C1391" s="59"/>
      <c r="D1391" s="57"/>
      <c r="K1391" s="41">
        <f>SUM(Table1[[#This Row],[Regular Wages]],Table1[[#This Row],[OvertimeWages]],Table1[[#This Row],[Holiday Wages]],Table1[[#This Row],[Incentive Payments]])</f>
        <v>0</v>
      </c>
      <c r="L1391" s="38"/>
      <c r="M1391" s="38"/>
      <c r="N1391" s="38"/>
      <c r="O1391" s="38"/>
      <c r="P1391" s="38"/>
      <c r="Q1391" s="38"/>
      <c r="R1391" s="38"/>
      <c r="S1391" s="41">
        <f>SUM(Table1[[#This Row],[Regular Wages2]],Table1[[#This Row],[OvertimeWages4]],Table1[[#This Row],[Holiday Wages6]],Table1[[#This Row],[Incentive Payments8]])</f>
        <v>0</v>
      </c>
      <c r="T1391" s="41">
        <f>SUM(Table1[[#This Row],[Total Pre Min Wage Wages]],Table1[[#This Row],[Total After Min Wage Wages]])</f>
        <v>0</v>
      </c>
      <c r="U1391" s="41">
        <f>IFERROR(IF(OR(Table1[[#This Row],[Regular Hours]]=0,Table1[[#This Row],[Regular Hours]]=""),VLOOKUP(Table1[[#This Row],[Position Title]],startingWages!$A$2:$D$200,2, FALSE),Table1[[#This Row],[Regular Wages]]/Table1[[#This Row],[Regular Hours]]),0)</f>
        <v>0</v>
      </c>
      <c r="V1391" s="41">
        <f>IF(OR(Table1[[#This Row],[OvertimeHours]]="",Table1[[#This Row],[OvertimeHours]]=0),Table1[[#This Row],[Regular Hourly Wage]]*1.5,Table1[[#This Row],[OvertimeWages]]/Table1[[#This Row],[OvertimeHours]])</f>
        <v>0</v>
      </c>
      <c r="W1391" s="41">
        <f>IF(OR(Table1[[#This Row],[Holiday Hours]]="",Table1[[#This Row],[Holiday Hours]]=0),Table1[[#This Row],[Regular Hourly Wage]],Table1[[#This Row],[Holiday Wages]]/Table1[[#This Row],[Holiday Hours]])</f>
        <v>0</v>
      </c>
      <c r="X1391" s="41" t="str">
        <f>IF(Table1[[#This Row],[Regular Hourly Wage]]&lt;14.05,"$14.75",IF(Table1[[#This Row],[Regular Hourly Wage]]&lt;30,"5%","None"))</f>
        <v>$14.75</v>
      </c>
      <c r="Y1391" s="41">
        <f>IF(Table1[[#This Row],[Wage Category]]="5%",Table1[[#This Row],[Regular Hourly Wage]]*1.05,IF(Table1[[#This Row],[Wage Category]]="$14.75",14.75,Table1[[#This Row],[Regular Hourly Wage]]))</f>
        <v>14.75</v>
      </c>
      <c r="Z1391" s="41">
        <f>(1+IF(Table1[[#This Row],[Regular Hourly Wage]]=0,0.5,(Table1[[#This Row],[Overtime Hourly Wage]]-Table1[[#This Row],[Regular Hourly Wage]])/Table1[[#This Row],[Regular Hourly Wage]]))*Table1[[#This Row],[Regular Wage Cap]]</f>
        <v>22.125</v>
      </c>
      <c r="AA1391" s="41">
        <f>(1+IF(Table1[[#This Row],[Regular Hourly Wage]]=0,0,(Table1[[#This Row],[Holiday Hourly Wage]]-Table1[[#This Row],[Regular Hourly Wage]])/Table1[[#This Row],[Regular Hourly Wage]]))*Table1[[#This Row],[Regular Wage Cap]]</f>
        <v>14.75</v>
      </c>
      <c r="AB1391" s="41">
        <f>Table1[[#This Row],[Regular Hours3]]*Table1[[#This Row],[Regular Hourly Wage]]</f>
        <v>0</v>
      </c>
      <c r="AC1391" s="41">
        <f>Table1[[#This Row],[OvertimeHours5]]*Table1[[#This Row],[Overtime Hourly Wage]]</f>
        <v>0</v>
      </c>
      <c r="AD1391" s="41">
        <f>Table1[[#This Row],[Holiday Hours7]]*Table1[[#This Row],[Holiday Hourly Wage]]</f>
        <v>0</v>
      </c>
      <c r="AE1391" s="41">
        <f>SUM(Table1[[#This Row],[Regular10]:[Holiday12]])</f>
        <v>0</v>
      </c>
      <c r="AF1391" s="41">
        <f>Table1[[#This Row],[Regular Hours3]]*Table1[[#This Row],[Regular Wage Cap]]</f>
        <v>0</v>
      </c>
      <c r="AG1391" s="41">
        <f>Table1[[#This Row],[OvertimeHours5]]*Table1[[#This Row],[Overtime Wage Cap]]</f>
        <v>0</v>
      </c>
      <c r="AH1391" s="41">
        <f>Table1[[#This Row],[Holiday Hours7]]*Table1[[#This Row],[Holiday Wage Cap]]</f>
        <v>0</v>
      </c>
      <c r="AI1391" s="41">
        <f>SUM(Table1[[#This Row],[Regular]:[Holiday]])</f>
        <v>0</v>
      </c>
      <c r="AJ1391" s="41">
        <f>IF(Table1[[#This Row],[Total]]=0,0,Table1[[#This Row],[Total2]]-Table1[[#This Row],[Total]])</f>
        <v>0</v>
      </c>
      <c r="AK1391" s="41">
        <f>Table1[[#This Row],[Difference]]*Table1[[#This Row],[DDS Funding Percent]]</f>
        <v>0</v>
      </c>
      <c r="AL1391" s="41">
        <f>IF(Table1[[#This Row],[Regular Hourly Wage]]&lt;&gt;0,Table1[[#This Row],[Regular Wage Cap]]-Table1[[#This Row],[Regular Hourly Wage]],0)</f>
        <v>0</v>
      </c>
      <c r="AM1391" s="38"/>
      <c r="AN1391" s="41">
        <f>Table1[[#This Row],[Wage Difference]]*Table1[[#This Row],[Post Wage Increase Time Off Accruals (Hours)]]</f>
        <v>0</v>
      </c>
      <c r="AO1391" s="41">
        <f>Table1[[#This Row],[Min Wage Time Off Accrual Expense]]*Table1[[#This Row],[DDS Funding Percent]]</f>
        <v>0</v>
      </c>
      <c r="AP1391" s="1"/>
      <c r="AQ1391" s="18"/>
    </row>
    <row r="1392" spans="3:43" x14ac:dyDescent="0.25">
      <c r="C1392" s="59"/>
      <c r="D1392" s="57"/>
      <c r="K1392" s="41">
        <f>SUM(Table1[[#This Row],[Regular Wages]],Table1[[#This Row],[OvertimeWages]],Table1[[#This Row],[Holiday Wages]],Table1[[#This Row],[Incentive Payments]])</f>
        <v>0</v>
      </c>
      <c r="L1392" s="38"/>
      <c r="M1392" s="38"/>
      <c r="N1392" s="38"/>
      <c r="O1392" s="38"/>
      <c r="P1392" s="38"/>
      <c r="Q1392" s="38"/>
      <c r="R1392" s="38"/>
      <c r="S1392" s="41">
        <f>SUM(Table1[[#This Row],[Regular Wages2]],Table1[[#This Row],[OvertimeWages4]],Table1[[#This Row],[Holiday Wages6]],Table1[[#This Row],[Incentive Payments8]])</f>
        <v>0</v>
      </c>
      <c r="T1392" s="41">
        <f>SUM(Table1[[#This Row],[Total Pre Min Wage Wages]],Table1[[#This Row],[Total After Min Wage Wages]])</f>
        <v>0</v>
      </c>
      <c r="U1392" s="41">
        <f>IFERROR(IF(OR(Table1[[#This Row],[Regular Hours]]=0,Table1[[#This Row],[Regular Hours]]=""),VLOOKUP(Table1[[#This Row],[Position Title]],startingWages!$A$2:$D$200,2, FALSE),Table1[[#This Row],[Regular Wages]]/Table1[[#This Row],[Regular Hours]]),0)</f>
        <v>0</v>
      </c>
      <c r="V1392" s="41">
        <f>IF(OR(Table1[[#This Row],[OvertimeHours]]="",Table1[[#This Row],[OvertimeHours]]=0),Table1[[#This Row],[Regular Hourly Wage]]*1.5,Table1[[#This Row],[OvertimeWages]]/Table1[[#This Row],[OvertimeHours]])</f>
        <v>0</v>
      </c>
      <c r="W1392" s="41">
        <f>IF(OR(Table1[[#This Row],[Holiday Hours]]="",Table1[[#This Row],[Holiday Hours]]=0),Table1[[#This Row],[Regular Hourly Wage]],Table1[[#This Row],[Holiday Wages]]/Table1[[#This Row],[Holiday Hours]])</f>
        <v>0</v>
      </c>
      <c r="X1392" s="41" t="str">
        <f>IF(Table1[[#This Row],[Regular Hourly Wage]]&lt;14.05,"$14.75",IF(Table1[[#This Row],[Regular Hourly Wage]]&lt;30,"5%","None"))</f>
        <v>$14.75</v>
      </c>
      <c r="Y1392" s="41">
        <f>IF(Table1[[#This Row],[Wage Category]]="5%",Table1[[#This Row],[Regular Hourly Wage]]*1.05,IF(Table1[[#This Row],[Wage Category]]="$14.75",14.75,Table1[[#This Row],[Regular Hourly Wage]]))</f>
        <v>14.75</v>
      </c>
      <c r="Z1392" s="41">
        <f>(1+IF(Table1[[#This Row],[Regular Hourly Wage]]=0,0.5,(Table1[[#This Row],[Overtime Hourly Wage]]-Table1[[#This Row],[Regular Hourly Wage]])/Table1[[#This Row],[Regular Hourly Wage]]))*Table1[[#This Row],[Regular Wage Cap]]</f>
        <v>22.125</v>
      </c>
      <c r="AA1392" s="41">
        <f>(1+IF(Table1[[#This Row],[Regular Hourly Wage]]=0,0,(Table1[[#This Row],[Holiday Hourly Wage]]-Table1[[#This Row],[Regular Hourly Wage]])/Table1[[#This Row],[Regular Hourly Wage]]))*Table1[[#This Row],[Regular Wage Cap]]</f>
        <v>14.75</v>
      </c>
      <c r="AB1392" s="41">
        <f>Table1[[#This Row],[Regular Hours3]]*Table1[[#This Row],[Regular Hourly Wage]]</f>
        <v>0</v>
      </c>
      <c r="AC1392" s="41">
        <f>Table1[[#This Row],[OvertimeHours5]]*Table1[[#This Row],[Overtime Hourly Wage]]</f>
        <v>0</v>
      </c>
      <c r="AD1392" s="41">
        <f>Table1[[#This Row],[Holiday Hours7]]*Table1[[#This Row],[Holiday Hourly Wage]]</f>
        <v>0</v>
      </c>
      <c r="AE1392" s="41">
        <f>SUM(Table1[[#This Row],[Regular10]:[Holiday12]])</f>
        <v>0</v>
      </c>
      <c r="AF1392" s="41">
        <f>Table1[[#This Row],[Regular Hours3]]*Table1[[#This Row],[Regular Wage Cap]]</f>
        <v>0</v>
      </c>
      <c r="AG1392" s="41">
        <f>Table1[[#This Row],[OvertimeHours5]]*Table1[[#This Row],[Overtime Wage Cap]]</f>
        <v>0</v>
      </c>
      <c r="AH1392" s="41">
        <f>Table1[[#This Row],[Holiday Hours7]]*Table1[[#This Row],[Holiday Wage Cap]]</f>
        <v>0</v>
      </c>
      <c r="AI1392" s="41">
        <f>SUM(Table1[[#This Row],[Regular]:[Holiday]])</f>
        <v>0</v>
      </c>
      <c r="AJ1392" s="41">
        <f>IF(Table1[[#This Row],[Total]]=0,0,Table1[[#This Row],[Total2]]-Table1[[#This Row],[Total]])</f>
        <v>0</v>
      </c>
      <c r="AK1392" s="41">
        <f>Table1[[#This Row],[Difference]]*Table1[[#This Row],[DDS Funding Percent]]</f>
        <v>0</v>
      </c>
      <c r="AL1392" s="41">
        <f>IF(Table1[[#This Row],[Regular Hourly Wage]]&lt;&gt;0,Table1[[#This Row],[Regular Wage Cap]]-Table1[[#This Row],[Regular Hourly Wage]],0)</f>
        <v>0</v>
      </c>
      <c r="AM1392" s="38"/>
      <c r="AN1392" s="41">
        <f>Table1[[#This Row],[Wage Difference]]*Table1[[#This Row],[Post Wage Increase Time Off Accruals (Hours)]]</f>
        <v>0</v>
      </c>
      <c r="AO1392" s="41">
        <f>Table1[[#This Row],[Min Wage Time Off Accrual Expense]]*Table1[[#This Row],[DDS Funding Percent]]</f>
        <v>0</v>
      </c>
      <c r="AP1392" s="1"/>
      <c r="AQ1392" s="18"/>
    </row>
    <row r="1393" spans="3:43" x14ac:dyDescent="0.25">
      <c r="C1393" s="59"/>
      <c r="D1393" s="57"/>
      <c r="K1393" s="41">
        <f>SUM(Table1[[#This Row],[Regular Wages]],Table1[[#This Row],[OvertimeWages]],Table1[[#This Row],[Holiday Wages]],Table1[[#This Row],[Incentive Payments]])</f>
        <v>0</v>
      </c>
      <c r="L1393" s="38"/>
      <c r="M1393" s="38"/>
      <c r="N1393" s="38"/>
      <c r="O1393" s="38"/>
      <c r="P1393" s="38"/>
      <c r="Q1393" s="38"/>
      <c r="R1393" s="38"/>
      <c r="S1393" s="41">
        <f>SUM(Table1[[#This Row],[Regular Wages2]],Table1[[#This Row],[OvertimeWages4]],Table1[[#This Row],[Holiday Wages6]],Table1[[#This Row],[Incentive Payments8]])</f>
        <v>0</v>
      </c>
      <c r="T1393" s="41">
        <f>SUM(Table1[[#This Row],[Total Pre Min Wage Wages]],Table1[[#This Row],[Total After Min Wage Wages]])</f>
        <v>0</v>
      </c>
      <c r="U1393" s="41">
        <f>IFERROR(IF(OR(Table1[[#This Row],[Regular Hours]]=0,Table1[[#This Row],[Regular Hours]]=""),VLOOKUP(Table1[[#This Row],[Position Title]],startingWages!$A$2:$D$200,2, FALSE),Table1[[#This Row],[Regular Wages]]/Table1[[#This Row],[Regular Hours]]),0)</f>
        <v>0</v>
      </c>
      <c r="V1393" s="41">
        <f>IF(OR(Table1[[#This Row],[OvertimeHours]]="",Table1[[#This Row],[OvertimeHours]]=0),Table1[[#This Row],[Regular Hourly Wage]]*1.5,Table1[[#This Row],[OvertimeWages]]/Table1[[#This Row],[OvertimeHours]])</f>
        <v>0</v>
      </c>
      <c r="W1393" s="41">
        <f>IF(OR(Table1[[#This Row],[Holiday Hours]]="",Table1[[#This Row],[Holiday Hours]]=0),Table1[[#This Row],[Regular Hourly Wage]],Table1[[#This Row],[Holiday Wages]]/Table1[[#This Row],[Holiday Hours]])</f>
        <v>0</v>
      </c>
      <c r="X1393" s="41" t="str">
        <f>IF(Table1[[#This Row],[Regular Hourly Wage]]&lt;14.05,"$14.75",IF(Table1[[#This Row],[Regular Hourly Wage]]&lt;30,"5%","None"))</f>
        <v>$14.75</v>
      </c>
      <c r="Y1393" s="41">
        <f>IF(Table1[[#This Row],[Wage Category]]="5%",Table1[[#This Row],[Regular Hourly Wage]]*1.05,IF(Table1[[#This Row],[Wage Category]]="$14.75",14.75,Table1[[#This Row],[Regular Hourly Wage]]))</f>
        <v>14.75</v>
      </c>
      <c r="Z1393" s="41">
        <f>(1+IF(Table1[[#This Row],[Regular Hourly Wage]]=0,0.5,(Table1[[#This Row],[Overtime Hourly Wage]]-Table1[[#This Row],[Regular Hourly Wage]])/Table1[[#This Row],[Regular Hourly Wage]]))*Table1[[#This Row],[Regular Wage Cap]]</f>
        <v>22.125</v>
      </c>
      <c r="AA1393" s="41">
        <f>(1+IF(Table1[[#This Row],[Regular Hourly Wage]]=0,0,(Table1[[#This Row],[Holiday Hourly Wage]]-Table1[[#This Row],[Regular Hourly Wage]])/Table1[[#This Row],[Regular Hourly Wage]]))*Table1[[#This Row],[Regular Wage Cap]]</f>
        <v>14.75</v>
      </c>
      <c r="AB1393" s="41">
        <f>Table1[[#This Row],[Regular Hours3]]*Table1[[#This Row],[Regular Hourly Wage]]</f>
        <v>0</v>
      </c>
      <c r="AC1393" s="41">
        <f>Table1[[#This Row],[OvertimeHours5]]*Table1[[#This Row],[Overtime Hourly Wage]]</f>
        <v>0</v>
      </c>
      <c r="AD1393" s="41">
        <f>Table1[[#This Row],[Holiday Hours7]]*Table1[[#This Row],[Holiday Hourly Wage]]</f>
        <v>0</v>
      </c>
      <c r="AE1393" s="41">
        <f>SUM(Table1[[#This Row],[Regular10]:[Holiday12]])</f>
        <v>0</v>
      </c>
      <c r="AF1393" s="41">
        <f>Table1[[#This Row],[Regular Hours3]]*Table1[[#This Row],[Regular Wage Cap]]</f>
        <v>0</v>
      </c>
      <c r="AG1393" s="41">
        <f>Table1[[#This Row],[OvertimeHours5]]*Table1[[#This Row],[Overtime Wage Cap]]</f>
        <v>0</v>
      </c>
      <c r="AH1393" s="41">
        <f>Table1[[#This Row],[Holiday Hours7]]*Table1[[#This Row],[Holiday Wage Cap]]</f>
        <v>0</v>
      </c>
      <c r="AI1393" s="41">
        <f>SUM(Table1[[#This Row],[Regular]:[Holiday]])</f>
        <v>0</v>
      </c>
      <c r="AJ1393" s="41">
        <f>IF(Table1[[#This Row],[Total]]=0,0,Table1[[#This Row],[Total2]]-Table1[[#This Row],[Total]])</f>
        <v>0</v>
      </c>
      <c r="AK1393" s="41">
        <f>Table1[[#This Row],[Difference]]*Table1[[#This Row],[DDS Funding Percent]]</f>
        <v>0</v>
      </c>
      <c r="AL1393" s="41">
        <f>IF(Table1[[#This Row],[Regular Hourly Wage]]&lt;&gt;0,Table1[[#This Row],[Regular Wage Cap]]-Table1[[#This Row],[Regular Hourly Wage]],0)</f>
        <v>0</v>
      </c>
      <c r="AM1393" s="38"/>
      <c r="AN1393" s="41">
        <f>Table1[[#This Row],[Wage Difference]]*Table1[[#This Row],[Post Wage Increase Time Off Accruals (Hours)]]</f>
        <v>0</v>
      </c>
      <c r="AO1393" s="41">
        <f>Table1[[#This Row],[Min Wage Time Off Accrual Expense]]*Table1[[#This Row],[DDS Funding Percent]]</f>
        <v>0</v>
      </c>
      <c r="AP1393" s="1"/>
      <c r="AQ1393" s="18"/>
    </row>
    <row r="1394" spans="3:43" x14ac:dyDescent="0.25">
      <c r="C1394" s="59"/>
      <c r="D1394" s="57"/>
      <c r="K1394" s="41">
        <f>SUM(Table1[[#This Row],[Regular Wages]],Table1[[#This Row],[OvertimeWages]],Table1[[#This Row],[Holiday Wages]],Table1[[#This Row],[Incentive Payments]])</f>
        <v>0</v>
      </c>
      <c r="L1394" s="38"/>
      <c r="M1394" s="38"/>
      <c r="N1394" s="38"/>
      <c r="O1394" s="38"/>
      <c r="P1394" s="38"/>
      <c r="Q1394" s="38"/>
      <c r="R1394" s="38"/>
      <c r="S1394" s="41">
        <f>SUM(Table1[[#This Row],[Regular Wages2]],Table1[[#This Row],[OvertimeWages4]],Table1[[#This Row],[Holiday Wages6]],Table1[[#This Row],[Incentive Payments8]])</f>
        <v>0</v>
      </c>
      <c r="T1394" s="41">
        <f>SUM(Table1[[#This Row],[Total Pre Min Wage Wages]],Table1[[#This Row],[Total After Min Wage Wages]])</f>
        <v>0</v>
      </c>
      <c r="U1394" s="41">
        <f>IFERROR(IF(OR(Table1[[#This Row],[Regular Hours]]=0,Table1[[#This Row],[Regular Hours]]=""),VLOOKUP(Table1[[#This Row],[Position Title]],startingWages!$A$2:$D$200,2, FALSE),Table1[[#This Row],[Regular Wages]]/Table1[[#This Row],[Regular Hours]]),0)</f>
        <v>0</v>
      </c>
      <c r="V1394" s="41">
        <f>IF(OR(Table1[[#This Row],[OvertimeHours]]="",Table1[[#This Row],[OvertimeHours]]=0),Table1[[#This Row],[Regular Hourly Wage]]*1.5,Table1[[#This Row],[OvertimeWages]]/Table1[[#This Row],[OvertimeHours]])</f>
        <v>0</v>
      </c>
      <c r="W1394" s="41">
        <f>IF(OR(Table1[[#This Row],[Holiday Hours]]="",Table1[[#This Row],[Holiday Hours]]=0),Table1[[#This Row],[Regular Hourly Wage]],Table1[[#This Row],[Holiday Wages]]/Table1[[#This Row],[Holiday Hours]])</f>
        <v>0</v>
      </c>
      <c r="X1394" s="41" t="str">
        <f>IF(Table1[[#This Row],[Regular Hourly Wage]]&lt;14.05,"$14.75",IF(Table1[[#This Row],[Regular Hourly Wage]]&lt;30,"5%","None"))</f>
        <v>$14.75</v>
      </c>
      <c r="Y1394" s="41">
        <f>IF(Table1[[#This Row],[Wage Category]]="5%",Table1[[#This Row],[Regular Hourly Wage]]*1.05,IF(Table1[[#This Row],[Wage Category]]="$14.75",14.75,Table1[[#This Row],[Regular Hourly Wage]]))</f>
        <v>14.75</v>
      </c>
      <c r="Z1394" s="41">
        <f>(1+IF(Table1[[#This Row],[Regular Hourly Wage]]=0,0.5,(Table1[[#This Row],[Overtime Hourly Wage]]-Table1[[#This Row],[Regular Hourly Wage]])/Table1[[#This Row],[Regular Hourly Wage]]))*Table1[[#This Row],[Regular Wage Cap]]</f>
        <v>22.125</v>
      </c>
      <c r="AA1394" s="41">
        <f>(1+IF(Table1[[#This Row],[Regular Hourly Wage]]=0,0,(Table1[[#This Row],[Holiday Hourly Wage]]-Table1[[#This Row],[Regular Hourly Wage]])/Table1[[#This Row],[Regular Hourly Wage]]))*Table1[[#This Row],[Regular Wage Cap]]</f>
        <v>14.75</v>
      </c>
      <c r="AB1394" s="41">
        <f>Table1[[#This Row],[Regular Hours3]]*Table1[[#This Row],[Regular Hourly Wage]]</f>
        <v>0</v>
      </c>
      <c r="AC1394" s="41">
        <f>Table1[[#This Row],[OvertimeHours5]]*Table1[[#This Row],[Overtime Hourly Wage]]</f>
        <v>0</v>
      </c>
      <c r="AD1394" s="41">
        <f>Table1[[#This Row],[Holiday Hours7]]*Table1[[#This Row],[Holiday Hourly Wage]]</f>
        <v>0</v>
      </c>
      <c r="AE1394" s="41">
        <f>SUM(Table1[[#This Row],[Regular10]:[Holiday12]])</f>
        <v>0</v>
      </c>
      <c r="AF1394" s="41">
        <f>Table1[[#This Row],[Regular Hours3]]*Table1[[#This Row],[Regular Wage Cap]]</f>
        <v>0</v>
      </c>
      <c r="AG1394" s="41">
        <f>Table1[[#This Row],[OvertimeHours5]]*Table1[[#This Row],[Overtime Wage Cap]]</f>
        <v>0</v>
      </c>
      <c r="AH1394" s="41">
        <f>Table1[[#This Row],[Holiday Hours7]]*Table1[[#This Row],[Holiday Wage Cap]]</f>
        <v>0</v>
      </c>
      <c r="AI1394" s="41">
        <f>SUM(Table1[[#This Row],[Regular]:[Holiday]])</f>
        <v>0</v>
      </c>
      <c r="AJ1394" s="41">
        <f>IF(Table1[[#This Row],[Total]]=0,0,Table1[[#This Row],[Total2]]-Table1[[#This Row],[Total]])</f>
        <v>0</v>
      </c>
      <c r="AK1394" s="41">
        <f>Table1[[#This Row],[Difference]]*Table1[[#This Row],[DDS Funding Percent]]</f>
        <v>0</v>
      </c>
      <c r="AL1394" s="41">
        <f>IF(Table1[[#This Row],[Regular Hourly Wage]]&lt;&gt;0,Table1[[#This Row],[Regular Wage Cap]]-Table1[[#This Row],[Regular Hourly Wage]],0)</f>
        <v>0</v>
      </c>
      <c r="AM1394" s="38"/>
      <c r="AN1394" s="41">
        <f>Table1[[#This Row],[Wage Difference]]*Table1[[#This Row],[Post Wage Increase Time Off Accruals (Hours)]]</f>
        <v>0</v>
      </c>
      <c r="AO1394" s="41">
        <f>Table1[[#This Row],[Min Wage Time Off Accrual Expense]]*Table1[[#This Row],[DDS Funding Percent]]</f>
        <v>0</v>
      </c>
      <c r="AP1394" s="1"/>
      <c r="AQ1394" s="18"/>
    </row>
    <row r="1395" spans="3:43" x14ac:dyDescent="0.25">
      <c r="C1395" s="59"/>
      <c r="D1395" s="57"/>
      <c r="K1395" s="41">
        <f>SUM(Table1[[#This Row],[Regular Wages]],Table1[[#This Row],[OvertimeWages]],Table1[[#This Row],[Holiday Wages]],Table1[[#This Row],[Incentive Payments]])</f>
        <v>0</v>
      </c>
      <c r="L1395" s="38"/>
      <c r="M1395" s="38"/>
      <c r="N1395" s="38"/>
      <c r="O1395" s="38"/>
      <c r="P1395" s="38"/>
      <c r="Q1395" s="38"/>
      <c r="R1395" s="38"/>
      <c r="S1395" s="41">
        <f>SUM(Table1[[#This Row],[Regular Wages2]],Table1[[#This Row],[OvertimeWages4]],Table1[[#This Row],[Holiday Wages6]],Table1[[#This Row],[Incentive Payments8]])</f>
        <v>0</v>
      </c>
      <c r="T1395" s="41">
        <f>SUM(Table1[[#This Row],[Total Pre Min Wage Wages]],Table1[[#This Row],[Total After Min Wage Wages]])</f>
        <v>0</v>
      </c>
      <c r="U1395" s="41">
        <f>IFERROR(IF(OR(Table1[[#This Row],[Regular Hours]]=0,Table1[[#This Row],[Regular Hours]]=""),VLOOKUP(Table1[[#This Row],[Position Title]],startingWages!$A$2:$D$200,2, FALSE),Table1[[#This Row],[Regular Wages]]/Table1[[#This Row],[Regular Hours]]),0)</f>
        <v>0</v>
      </c>
      <c r="V1395" s="41">
        <f>IF(OR(Table1[[#This Row],[OvertimeHours]]="",Table1[[#This Row],[OvertimeHours]]=0),Table1[[#This Row],[Regular Hourly Wage]]*1.5,Table1[[#This Row],[OvertimeWages]]/Table1[[#This Row],[OvertimeHours]])</f>
        <v>0</v>
      </c>
      <c r="W1395" s="41">
        <f>IF(OR(Table1[[#This Row],[Holiday Hours]]="",Table1[[#This Row],[Holiday Hours]]=0),Table1[[#This Row],[Regular Hourly Wage]],Table1[[#This Row],[Holiday Wages]]/Table1[[#This Row],[Holiday Hours]])</f>
        <v>0</v>
      </c>
      <c r="X1395" s="41" t="str">
        <f>IF(Table1[[#This Row],[Regular Hourly Wage]]&lt;14.05,"$14.75",IF(Table1[[#This Row],[Regular Hourly Wage]]&lt;30,"5%","None"))</f>
        <v>$14.75</v>
      </c>
      <c r="Y1395" s="41">
        <f>IF(Table1[[#This Row],[Wage Category]]="5%",Table1[[#This Row],[Regular Hourly Wage]]*1.05,IF(Table1[[#This Row],[Wage Category]]="$14.75",14.75,Table1[[#This Row],[Regular Hourly Wage]]))</f>
        <v>14.75</v>
      </c>
      <c r="Z1395" s="41">
        <f>(1+IF(Table1[[#This Row],[Regular Hourly Wage]]=0,0.5,(Table1[[#This Row],[Overtime Hourly Wage]]-Table1[[#This Row],[Regular Hourly Wage]])/Table1[[#This Row],[Regular Hourly Wage]]))*Table1[[#This Row],[Regular Wage Cap]]</f>
        <v>22.125</v>
      </c>
      <c r="AA1395" s="41">
        <f>(1+IF(Table1[[#This Row],[Regular Hourly Wage]]=0,0,(Table1[[#This Row],[Holiday Hourly Wage]]-Table1[[#This Row],[Regular Hourly Wage]])/Table1[[#This Row],[Regular Hourly Wage]]))*Table1[[#This Row],[Regular Wage Cap]]</f>
        <v>14.75</v>
      </c>
      <c r="AB1395" s="41">
        <f>Table1[[#This Row],[Regular Hours3]]*Table1[[#This Row],[Regular Hourly Wage]]</f>
        <v>0</v>
      </c>
      <c r="AC1395" s="41">
        <f>Table1[[#This Row],[OvertimeHours5]]*Table1[[#This Row],[Overtime Hourly Wage]]</f>
        <v>0</v>
      </c>
      <c r="AD1395" s="41">
        <f>Table1[[#This Row],[Holiday Hours7]]*Table1[[#This Row],[Holiday Hourly Wage]]</f>
        <v>0</v>
      </c>
      <c r="AE1395" s="41">
        <f>SUM(Table1[[#This Row],[Regular10]:[Holiday12]])</f>
        <v>0</v>
      </c>
      <c r="AF1395" s="41">
        <f>Table1[[#This Row],[Regular Hours3]]*Table1[[#This Row],[Regular Wage Cap]]</f>
        <v>0</v>
      </c>
      <c r="AG1395" s="41">
        <f>Table1[[#This Row],[OvertimeHours5]]*Table1[[#This Row],[Overtime Wage Cap]]</f>
        <v>0</v>
      </c>
      <c r="AH1395" s="41">
        <f>Table1[[#This Row],[Holiday Hours7]]*Table1[[#This Row],[Holiday Wage Cap]]</f>
        <v>0</v>
      </c>
      <c r="AI1395" s="41">
        <f>SUM(Table1[[#This Row],[Regular]:[Holiday]])</f>
        <v>0</v>
      </c>
      <c r="AJ1395" s="41">
        <f>IF(Table1[[#This Row],[Total]]=0,0,Table1[[#This Row],[Total2]]-Table1[[#This Row],[Total]])</f>
        <v>0</v>
      </c>
      <c r="AK1395" s="41">
        <f>Table1[[#This Row],[Difference]]*Table1[[#This Row],[DDS Funding Percent]]</f>
        <v>0</v>
      </c>
      <c r="AL1395" s="41">
        <f>IF(Table1[[#This Row],[Regular Hourly Wage]]&lt;&gt;0,Table1[[#This Row],[Regular Wage Cap]]-Table1[[#This Row],[Regular Hourly Wage]],0)</f>
        <v>0</v>
      </c>
      <c r="AM1395" s="38"/>
      <c r="AN1395" s="41">
        <f>Table1[[#This Row],[Wage Difference]]*Table1[[#This Row],[Post Wage Increase Time Off Accruals (Hours)]]</f>
        <v>0</v>
      </c>
      <c r="AO1395" s="41">
        <f>Table1[[#This Row],[Min Wage Time Off Accrual Expense]]*Table1[[#This Row],[DDS Funding Percent]]</f>
        <v>0</v>
      </c>
      <c r="AP1395" s="1"/>
      <c r="AQ1395" s="18"/>
    </row>
    <row r="1396" spans="3:43" x14ac:dyDescent="0.25">
      <c r="C1396" s="59"/>
      <c r="D1396" s="57"/>
      <c r="K1396" s="41">
        <f>SUM(Table1[[#This Row],[Regular Wages]],Table1[[#This Row],[OvertimeWages]],Table1[[#This Row],[Holiday Wages]],Table1[[#This Row],[Incentive Payments]])</f>
        <v>0</v>
      </c>
      <c r="L1396" s="38"/>
      <c r="M1396" s="38"/>
      <c r="N1396" s="38"/>
      <c r="O1396" s="38"/>
      <c r="P1396" s="38"/>
      <c r="Q1396" s="38"/>
      <c r="R1396" s="38"/>
      <c r="S1396" s="41">
        <f>SUM(Table1[[#This Row],[Regular Wages2]],Table1[[#This Row],[OvertimeWages4]],Table1[[#This Row],[Holiday Wages6]],Table1[[#This Row],[Incentive Payments8]])</f>
        <v>0</v>
      </c>
      <c r="T1396" s="41">
        <f>SUM(Table1[[#This Row],[Total Pre Min Wage Wages]],Table1[[#This Row],[Total After Min Wage Wages]])</f>
        <v>0</v>
      </c>
      <c r="U1396" s="41">
        <f>IFERROR(IF(OR(Table1[[#This Row],[Regular Hours]]=0,Table1[[#This Row],[Regular Hours]]=""),VLOOKUP(Table1[[#This Row],[Position Title]],startingWages!$A$2:$D$200,2, FALSE),Table1[[#This Row],[Regular Wages]]/Table1[[#This Row],[Regular Hours]]),0)</f>
        <v>0</v>
      </c>
      <c r="V1396" s="41">
        <f>IF(OR(Table1[[#This Row],[OvertimeHours]]="",Table1[[#This Row],[OvertimeHours]]=0),Table1[[#This Row],[Regular Hourly Wage]]*1.5,Table1[[#This Row],[OvertimeWages]]/Table1[[#This Row],[OvertimeHours]])</f>
        <v>0</v>
      </c>
      <c r="W1396" s="41">
        <f>IF(OR(Table1[[#This Row],[Holiday Hours]]="",Table1[[#This Row],[Holiday Hours]]=0),Table1[[#This Row],[Regular Hourly Wage]],Table1[[#This Row],[Holiday Wages]]/Table1[[#This Row],[Holiday Hours]])</f>
        <v>0</v>
      </c>
      <c r="X1396" s="41" t="str">
        <f>IF(Table1[[#This Row],[Regular Hourly Wage]]&lt;14.05,"$14.75",IF(Table1[[#This Row],[Regular Hourly Wage]]&lt;30,"5%","None"))</f>
        <v>$14.75</v>
      </c>
      <c r="Y1396" s="41">
        <f>IF(Table1[[#This Row],[Wage Category]]="5%",Table1[[#This Row],[Regular Hourly Wage]]*1.05,IF(Table1[[#This Row],[Wage Category]]="$14.75",14.75,Table1[[#This Row],[Regular Hourly Wage]]))</f>
        <v>14.75</v>
      </c>
      <c r="Z1396" s="41">
        <f>(1+IF(Table1[[#This Row],[Regular Hourly Wage]]=0,0.5,(Table1[[#This Row],[Overtime Hourly Wage]]-Table1[[#This Row],[Regular Hourly Wage]])/Table1[[#This Row],[Regular Hourly Wage]]))*Table1[[#This Row],[Regular Wage Cap]]</f>
        <v>22.125</v>
      </c>
      <c r="AA1396" s="41">
        <f>(1+IF(Table1[[#This Row],[Regular Hourly Wage]]=0,0,(Table1[[#This Row],[Holiday Hourly Wage]]-Table1[[#This Row],[Regular Hourly Wage]])/Table1[[#This Row],[Regular Hourly Wage]]))*Table1[[#This Row],[Regular Wage Cap]]</f>
        <v>14.75</v>
      </c>
      <c r="AB1396" s="41">
        <f>Table1[[#This Row],[Regular Hours3]]*Table1[[#This Row],[Regular Hourly Wage]]</f>
        <v>0</v>
      </c>
      <c r="AC1396" s="41">
        <f>Table1[[#This Row],[OvertimeHours5]]*Table1[[#This Row],[Overtime Hourly Wage]]</f>
        <v>0</v>
      </c>
      <c r="AD1396" s="41">
        <f>Table1[[#This Row],[Holiday Hours7]]*Table1[[#This Row],[Holiday Hourly Wage]]</f>
        <v>0</v>
      </c>
      <c r="AE1396" s="41">
        <f>SUM(Table1[[#This Row],[Regular10]:[Holiday12]])</f>
        <v>0</v>
      </c>
      <c r="AF1396" s="41">
        <f>Table1[[#This Row],[Regular Hours3]]*Table1[[#This Row],[Regular Wage Cap]]</f>
        <v>0</v>
      </c>
      <c r="AG1396" s="41">
        <f>Table1[[#This Row],[OvertimeHours5]]*Table1[[#This Row],[Overtime Wage Cap]]</f>
        <v>0</v>
      </c>
      <c r="AH1396" s="41">
        <f>Table1[[#This Row],[Holiday Hours7]]*Table1[[#This Row],[Holiday Wage Cap]]</f>
        <v>0</v>
      </c>
      <c r="AI1396" s="41">
        <f>SUM(Table1[[#This Row],[Regular]:[Holiday]])</f>
        <v>0</v>
      </c>
      <c r="AJ1396" s="41">
        <f>IF(Table1[[#This Row],[Total]]=0,0,Table1[[#This Row],[Total2]]-Table1[[#This Row],[Total]])</f>
        <v>0</v>
      </c>
      <c r="AK1396" s="41">
        <f>Table1[[#This Row],[Difference]]*Table1[[#This Row],[DDS Funding Percent]]</f>
        <v>0</v>
      </c>
      <c r="AL1396" s="41">
        <f>IF(Table1[[#This Row],[Regular Hourly Wage]]&lt;&gt;0,Table1[[#This Row],[Regular Wage Cap]]-Table1[[#This Row],[Regular Hourly Wage]],0)</f>
        <v>0</v>
      </c>
      <c r="AM1396" s="38"/>
      <c r="AN1396" s="41">
        <f>Table1[[#This Row],[Wage Difference]]*Table1[[#This Row],[Post Wage Increase Time Off Accruals (Hours)]]</f>
        <v>0</v>
      </c>
      <c r="AO1396" s="41">
        <f>Table1[[#This Row],[Min Wage Time Off Accrual Expense]]*Table1[[#This Row],[DDS Funding Percent]]</f>
        <v>0</v>
      </c>
      <c r="AP1396" s="1"/>
      <c r="AQ1396" s="18"/>
    </row>
    <row r="1397" spans="3:43" x14ac:dyDescent="0.25">
      <c r="C1397" s="59"/>
      <c r="D1397" s="57"/>
      <c r="K1397" s="41">
        <f>SUM(Table1[[#This Row],[Regular Wages]],Table1[[#This Row],[OvertimeWages]],Table1[[#This Row],[Holiday Wages]],Table1[[#This Row],[Incentive Payments]])</f>
        <v>0</v>
      </c>
      <c r="L1397" s="38"/>
      <c r="M1397" s="38"/>
      <c r="N1397" s="38"/>
      <c r="O1397" s="38"/>
      <c r="P1397" s="38"/>
      <c r="Q1397" s="38"/>
      <c r="R1397" s="38"/>
      <c r="S1397" s="41">
        <f>SUM(Table1[[#This Row],[Regular Wages2]],Table1[[#This Row],[OvertimeWages4]],Table1[[#This Row],[Holiday Wages6]],Table1[[#This Row],[Incentive Payments8]])</f>
        <v>0</v>
      </c>
      <c r="T1397" s="41">
        <f>SUM(Table1[[#This Row],[Total Pre Min Wage Wages]],Table1[[#This Row],[Total After Min Wage Wages]])</f>
        <v>0</v>
      </c>
      <c r="U1397" s="41">
        <f>IFERROR(IF(OR(Table1[[#This Row],[Regular Hours]]=0,Table1[[#This Row],[Regular Hours]]=""),VLOOKUP(Table1[[#This Row],[Position Title]],startingWages!$A$2:$D$200,2, FALSE),Table1[[#This Row],[Regular Wages]]/Table1[[#This Row],[Regular Hours]]),0)</f>
        <v>0</v>
      </c>
      <c r="V1397" s="41">
        <f>IF(OR(Table1[[#This Row],[OvertimeHours]]="",Table1[[#This Row],[OvertimeHours]]=0),Table1[[#This Row],[Regular Hourly Wage]]*1.5,Table1[[#This Row],[OvertimeWages]]/Table1[[#This Row],[OvertimeHours]])</f>
        <v>0</v>
      </c>
      <c r="W1397" s="41">
        <f>IF(OR(Table1[[#This Row],[Holiday Hours]]="",Table1[[#This Row],[Holiday Hours]]=0),Table1[[#This Row],[Regular Hourly Wage]],Table1[[#This Row],[Holiday Wages]]/Table1[[#This Row],[Holiday Hours]])</f>
        <v>0</v>
      </c>
      <c r="X1397" s="41" t="str">
        <f>IF(Table1[[#This Row],[Regular Hourly Wage]]&lt;14.05,"$14.75",IF(Table1[[#This Row],[Regular Hourly Wage]]&lt;30,"5%","None"))</f>
        <v>$14.75</v>
      </c>
      <c r="Y1397" s="41">
        <f>IF(Table1[[#This Row],[Wage Category]]="5%",Table1[[#This Row],[Regular Hourly Wage]]*1.05,IF(Table1[[#This Row],[Wage Category]]="$14.75",14.75,Table1[[#This Row],[Regular Hourly Wage]]))</f>
        <v>14.75</v>
      </c>
      <c r="Z1397" s="41">
        <f>(1+IF(Table1[[#This Row],[Regular Hourly Wage]]=0,0.5,(Table1[[#This Row],[Overtime Hourly Wage]]-Table1[[#This Row],[Regular Hourly Wage]])/Table1[[#This Row],[Regular Hourly Wage]]))*Table1[[#This Row],[Regular Wage Cap]]</f>
        <v>22.125</v>
      </c>
      <c r="AA1397" s="41">
        <f>(1+IF(Table1[[#This Row],[Regular Hourly Wage]]=0,0,(Table1[[#This Row],[Holiday Hourly Wage]]-Table1[[#This Row],[Regular Hourly Wage]])/Table1[[#This Row],[Regular Hourly Wage]]))*Table1[[#This Row],[Regular Wage Cap]]</f>
        <v>14.75</v>
      </c>
      <c r="AB1397" s="41">
        <f>Table1[[#This Row],[Regular Hours3]]*Table1[[#This Row],[Regular Hourly Wage]]</f>
        <v>0</v>
      </c>
      <c r="AC1397" s="41">
        <f>Table1[[#This Row],[OvertimeHours5]]*Table1[[#This Row],[Overtime Hourly Wage]]</f>
        <v>0</v>
      </c>
      <c r="AD1397" s="41">
        <f>Table1[[#This Row],[Holiday Hours7]]*Table1[[#This Row],[Holiday Hourly Wage]]</f>
        <v>0</v>
      </c>
      <c r="AE1397" s="41">
        <f>SUM(Table1[[#This Row],[Regular10]:[Holiday12]])</f>
        <v>0</v>
      </c>
      <c r="AF1397" s="41">
        <f>Table1[[#This Row],[Regular Hours3]]*Table1[[#This Row],[Regular Wage Cap]]</f>
        <v>0</v>
      </c>
      <c r="AG1397" s="41">
        <f>Table1[[#This Row],[OvertimeHours5]]*Table1[[#This Row],[Overtime Wage Cap]]</f>
        <v>0</v>
      </c>
      <c r="AH1397" s="41">
        <f>Table1[[#This Row],[Holiday Hours7]]*Table1[[#This Row],[Holiday Wage Cap]]</f>
        <v>0</v>
      </c>
      <c r="AI1397" s="41">
        <f>SUM(Table1[[#This Row],[Regular]:[Holiday]])</f>
        <v>0</v>
      </c>
      <c r="AJ1397" s="41">
        <f>IF(Table1[[#This Row],[Total]]=0,0,Table1[[#This Row],[Total2]]-Table1[[#This Row],[Total]])</f>
        <v>0</v>
      </c>
      <c r="AK1397" s="41">
        <f>Table1[[#This Row],[Difference]]*Table1[[#This Row],[DDS Funding Percent]]</f>
        <v>0</v>
      </c>
      <c r="AL1397" s="41">
        <f>IF(Table1[[#This Row],[Regular Hourly Wage]]&lt;&gt;0,Table1[[#This Row],[Regular Wage Cap]]-Table1[[#This Row],[Regular Hourly Wage]],0)</f>
        <v>0</v>
      </c>
      <c r="AM1397" s="38"/>
      <c r="AN1397" s="41">
        <f>Table1[[#This Row],[Wage Difference]]*Table1[[#This Row],[Post Wage Increase Time Off Accruals (Hours)]]</f>
        <v>0</v>
      </c>
      <c r="AO1397" s="41">
        <f>Table1[[#This Row],[Min Wage Time Off Accrual Expense]]*Table1[[#This Row],[DDS Funding Percent]]</f>
        <v>0</v>
      </c>
      <c r="AP1397" s="1"/>
      <c r="AQ1397" s="18"/>
    </row>
    <row r="1398" spans="3:43" x14ac:dyDescent="0.25">
      <c r="C1398" s="59"/>
      <c r="D1398" s="57"/>
      <c r="K1398" s="41">
        <f>SUM(Table1[[#This Row],[Regular Wages]],Table1[[#This Row],[OvertimeWages]],Table1[[#This Row],[Holiday Wages]],Table1[[#This Row],[Incentive Payments]])</f>
        <v>0</v>
      </c>
      <c r="L1398" s="38"/>
      <c r="M1398" s="38"/>
      <c r="N1398" s="38"/>
      <c r="O1398" s="38"/>
      <c r="P1398" s="38"/>
      <c r="Q1398" s="38"/>
      <c r="R1398" s="38"/>
      <c r="S1398" s="41">
        <f>SUM(Table1[[#This Row],[Regular Wages2]],Table1[[#This Row],[OvertimeWages4]],Table1[[#This Row],[Holiday Wages6]],Table1[[#This Row],[Incentive Payments8]])</f>
        <v>0</v>
      </c>
      <c r="T1398" s="41">
        <f>SUM(Table1[[#This Row],[Total Pre Min Wage Wages]],Table1[[#This Row],[Total After Min Wage Wages]])</f>
        <v>0</v>
      </c>
      <c r="U1398" s="41">
        <f>IFERROR(IF(OR(Table1[[#This Row],[Regular Hours]]=0,Table1[[#This Row],[Regular Hours]]=""),VLOOKUP(Table1[[#This Row],[Position Title]],startingWages!$A$2:$D$200,2, FALSE),Table1[[#This Row],[Regular Wages]]/Table1[[#This Row],[Regular Hours]]),0)</f>
        <v>0</v>
      </c>
      <c r="V1398" s="41">
        <f>IF(OR(Table1[[#This Row],[OvertimeHours]]="",Table1[[#This Row],[OvertimeHours]]=0),Table1[[#This Row],[Regular Hourly Wage]]*1.5,Table1[[#This Row],[OvertimeWages]]/Table1[[#This Row],[OvertimeHours]])</f>
        <v>0</v>
      </c>
      <c r="W1398" s="41">
        <f>IF(OR(Table1[[#This Row],[Holiday Hours]]="",Table1[[#This Row],[Holiday Hours]]=0),Table1[[#This Row],[Regular Hourly Wage]],Table1[[#This Row],[Holiday Wages]]/Table1[[#This Row],[Holiday Hours]])</f>
        <v>0</v>
      </c>
      <c r="X1398" s="41" t="str">
        <f>IF(Table1[[#This Row],[Regular Hourly Wage]]&lt;14.05,"$14.75",IF(Table1[[#This Row],[Regular Hourly Wage]]&lt;30,"5%","None"))</f>
        <v>$14.75</v>
      </c>
      <c r="Y1398" s="41">
        <f>IF(Table1[[#This Row],[Wage Category]]="5%",Table1[[#This Row],[Regular Hourly Wage]]*1.05,IF(Table1[[#This Row],[Wage Category]]="$14.75",14.75,Table1[[#This Row],[Regular Hourly Wage]]))</f>
        <v>14.75</v>
      </c>
      <c r="Z1398" s="41">
        <f>(1+IF(Table1[[#This Row],[Regular Hourly Wage]]=0,0.5,(Table1[[#This Row],[Overtime Hourly Wage]]-Table1[[#This Row],[Regular Hourly Wage]])/Table1[[#This Row],[Regular Hourly Wage]]))*Table1[[#This Row],[Regular Wage Cap]]</f>
        <v>22.125</v>
      </c>
      <c r="AA1398" s="41">
        <f>(1+IF(Table1[[#This Row],[Regular Hourly Wage]]=0,0,(Table1[[#This Row],[Holiday Hourly Wage]]-Table1[[#This Row],[Regular Hourly Wage]])/Table1[[#This Row],[Regular Hourly Wage]]))*Table1[[#This Row],[Regular Wage Cap]]</f>
        <v>14.75</v>
      </c>
      <c r="AB1398" s="41">
        <f>Table1[[#This Row],[Regular Hours3]]*Table1[[#This Row],[Regular Hourly Wage]]</f>
        <v>0</v>
      </c>
      <c r="AC1398" s="41">
        <f>Table1[[#This Row],[OvertimeHours5]]*Table1[[#This Row],[Overtime Hourly Wage]]</f>
        <v>0</v>
      </c>
      <c r="AD1398" s="41">
        <f>Table1[[#This Row],[Holiday Hours7]]*Table1[[#This Row],[Holiday Hourly Wage]]</f>
        <v>0</v>
      </c>
      <c r="AE1398" s="41">
        <f>SUM(Table1[[#This Row],[Regular10]:[Holiday12]])</f>
        <v>0</v>
      </c>
      <c r="AF1398" s="41">
        <f>Table1[[#This Row],[Regular Hours3]]*Table1[[#This Row],[Regular Wage Cap]]</f>
        <v>0</v>
      </c>
      <c r="AG1398" s="41">
        <f>Table1[[#This Row],[OvertimeHours5]]*Table1[[#This Row],[Overtime Wage Cap]]</f>
        <v>0</v>
      </c>
      <c r="AH1398" s="41">
        <f>Table1[[#This Row],[Holiday Hours7]]*Table1[[#This Row],[Holiday Wage Cap]]</f>
        <v>0</v>
      </c>
      <c r="AI1398" s="41">
        <f>SUM(Table1[[#This Row],[Regular]:[Holiday]])</f>
        <v>0</v>
      </c>
      <c r="AJ1398" s="41">
        <f>IF(Table1[[#This Row],[Total]]=0,0,Table1[[#This Row],[Total2]]-Table1[[#This Row],[Total]])</f>
        <v>0</v>
      </c>
      <c r="AK1398" s="41">
        <f>Table1[[#This Row],[Difference]]*Table1[[#This Row],[DDS Funding Percent]]</f>
        <v>0</v>
      </c>
      <c r="AL1398" s="41">
        <f>IF(Table1[[#This Row],[Regular Hourly Wage]]&lt;&gt;0,Table1[[#This Row],[Regular Wage Cap]]-Table1[[#This Row],[Regular Hourly Wage]],0)</f>
        <v>0</v>
      </c>
      <c r="AM1398" s="38"/>
      <c r="AN1398" s="41">
        <f>Table1[[#This Row],[Wage Difference]]*Table1[[#This Row],[Post Wage Increase Time Off Accruals (Hours)]]</f>
        <v>0</v>
      </c>
      <c r="AO1398" s="41">
        <f>Table1[[#This Row],[Min Wage Time Off Accrual Expense]]*Table1[[#This Row],[DDS Funding Percent]]</f>
        <v>0</v>
      </c>
      <c r="AP1398" s="1"/>
      <c r="AQ1398" s="18"/>
    </row>
    <row r="1399" spans="3:43" x14ac:dyDescent="0.25">
      <c r="C1399" s="59"/>
      <c r="D1399" s="57"/>
      <c r="K1399" s="41">
        <f>SUM(Table1[[#This Row],[Regular Wages]],Table1[[#This Row],[OvertimeWages]],Table1[[#This Row],[Holiday Wages]],Table1[[#This Row],[Incentive Payments]])</f>
        <v>0</v>
      </c>
      <c r="L1399" s="38"/>
      <c r="M1399" s="38"/>
      <c r="N1399" s="38"/>
      <c r="O1399" s="38"/>
      <c r="P1399" s="38"/>
      <c r="Q1399" s="38"/>
      <c r="R1399" s="38"/>
      <c r="S1399" s="41">
        <f>SUM(Table1[[#This Row],[Regular Wages2]],Table1[[#This Row],[OvertimeWages4]],Table1[[#This Row],[Holiday Wages6]],Table1[[#This Row],[Incentive Payments8]])</f>
        <v>0</v>
      </c>
      <c r="T1399" s="41">
        <f>SUM(Table1[[#This Row],[Total Pre Min Wage Wages]],Table1[[#This Row],[Total After Min Wage Wages]])</f>
        <v>0</v>
      </c>
      <c r="U1399" s="41">
        <f>IFERROR(IF(OR(Table1[[#This Row],[Regular Hours]]=0,Table1[[#This Row],[Regular Hours]]=""),VLOOKUP(Table1[[#This Row],[Position Title]],startingWages!$A$2:$D$200,2, FALSE),Table1[[#This Row],[Regular Wages]]/Table1[[#This Row],[Regular Hours]]),0)</f>
        <v>0</v>
      </c>
      <c r="V1399" s="41">
        <f>IF(OR(Table1[[#This Row],[OvertimeHours]]="",Table1[[#This Row],[OvertimeHours]]=0),Table1[[#This Row],[Regular Hourly Wage]]*1.5,Table1[[#This Row],[OvertimeWages]]/Table1[[#This Row],[OvertimeHours]])</f>
        <v>0</v>
      </c>
      <c r="W1399" s="41">
        <f>IF(OR(Table1[[#This Row],[Holiday Hours]]="",Table1[[#This Row],[Holiday Hours]]=0),Table1[[#This Row],[Regular Hourly Wage]],Table1[[#This Row],[Holiday Wages]]/Table1[[#This Row],[Holiday Hours]])</f>
        <v>0</v>
      </c>
      <c r="X1399" s="41" t="str">
        <f>IF(Table1[[#This Row],[Regular Hourly Wage]]&lt;14.05,"$14.75",IF(Table1[[#This Row],[Regular Hourly Wage]]&lt;30,"5%","None"))</f>
        <v>$14.75</v>
      </c>
      <c r="Y1399" s="41">
        <f>IF(Table1[[#This Row],[Wage Category]]="5%",Table1[[#This Row],[Regular Hourly Wage]]*1.05,IF(Table1[[#This Row],[Wage Category]]="$14.75",14.75,Table1[[#This Row],[Regular Hourly Wage]]))</f>
        <v>14.75</v>
      </c>
      <c r="Z1399" s="41">
        <f>(1+IF(Table1[[#This Row],[Regular Hourly Wage]]=0,0.5,(Table1[[#This Row],[Overtime Hourly Wage]]-Table1[[#This Row],[Regular Hourly Wage]])/Table1[[#This Row],[Regular Hourly Wage]]))*Table1[[#This Row],[Regular Wage Cap]]</f>
        <v>22.125</v>
      </c>
      <c r="AA1399" s="41">
        <f>(1+IF(Table1[[#This Row],[Regular Hourly Wage]]=0,0,(Table1[[#This Row],[Holiday Hourly Wage]]-Table1[[#This Row],[Regular Hourly Wage]])/Table1[[#This Row],[Regular Hourly Wage]]))*Table1[[#This Row],[Regular Wage Cap]]</f>
        <v>14.75</v>
      </c>
      <c r="AB1399" s="41">
        <f>Table1[[#This Row],[Regular Hours3]]*Table1[[#This Row],[Regular Hourly Wage]]</f>
        <v>0</v>
      </c>
      <c r="AC1399" s="41">
        <f>Table1[[#This Row],[OvertimeHours5]]*Table1[[#This Row],[Overtime Hourly Wage]]</f>
        <v>0</v>
      </c>
      <c r="AD1399" s="41">
        <f>Table1[[#This Row],[Holiday Hours7]]*Table1[[#This Row],[Holiday Hourly Wage]]</f>
        <v>0</v>
      </c>
      <c r="AE1399" s="41">
        <f>SUM(Table1[[#This Row],[Regular10]:[Holiday12]])</f>
        <v>0</v>
      </c>
      <c r="AF1399" s="41">
        <f>Table1[[#This Row],[Regular Hours3]]*Table1[[#This Row],[Regular Wage Cap]]</f>
        <v>0</v>
      </c>
      <c r="AG1399" s="41">
        <f>Table1[[#This Row],[OvertimeHours5]]*Table1[[#This Row],[Overtime Wage Cap]]</f>
        <v>0</v>
      </c>
      <c r="AH1399" s="41">
        <f>Table1[[#This Row],[Holiday Hours7]]*Table1[[#This Row],[Holiday Wage Cap]]</f>
        <v>0</v>
      </c>
      <c r="AI1399" s="41">
        <f>SUM(Table1[[#This Row],[Regular]:[Holiday]])</f>
        <v>0</v>
      </c>
      <c r="AJ1399" s="41">
        <f>IF(Table1[[#This Row],[Total]]=0,0,Table1[[#This Row],[Total2]]-Table1[[#This Row],[Total]])</f>
        <v>0</v>
      </c>
      <c r="AK1399" s="41">
        <f>Table1[[#This Row],[Difference]]*Table1[[#This Row],[DDS Funding Percent]]</f>
        <v>0</v>
      </c>
      <c r="AL1399" s="41">
        <f>IF(Table1[[#This Row],[Regular Hourly Wage]]&lt;&gt;0,Table1[[#This Row],[Regular Wage Cap]]-Table1[[#This Row],[Regular Hourly Wage]],0)</f>
        <v>0</v>
      </c>
      <c r="AM1399" s="38"/>
      <c r="AN1399" s="41">
        <f>Table1[[#This Row],[Wage Difference]]*Table1[[#This Row],[Post Wage Increase Time Off Accruals (Hours)]]</f>
        <v>0</v>
      </c>
      <c r="AO1399" s="41">
        <f>Table1[[#This Row],[Min Wage Time Off Accrual Expense]]*Table1[[#This Row],[DDS Funding Percent]]</f>
        <v>0</v>
      </c>
      <c r="AP1399" s="1"/>
      <c r="AQ1399" s="18"/>
    </row>
    <row r="1400" spans="3:43" x14ac:dyDescent="0.25">
      <c r="C1400" s="59"/>
      <c r="D1400" s="57"/>
      <c r="K1400" s="41">
        <f>SUM(Table1[[#This Row],[Regular Wages]],Table1[[#This Row],[OvertimeWages]],Table1[[#This Row],[Holiday Wages]],Table1[[#This Row],[Incentive Payments]])</f>
        <v>0</v>
      </c>
      <c r="L1400" s="38"/>
      <c r="M1400" s="38"/>
      <c r="N1400" s="38"/>
      <c r="O1400" s="38"/>
      <c r="P1400" s="38"/>
      <c r="Q1400" s="38"/>
      <c r="R1400" s="38"/>
      <c r="S1400" s="41">
        <f>SUM(Table1[[#This Row],[Regular Wages2]],Table1[[#This Row],[OvertimeWages4]],Table1[[#This Row],[Holiday Wages6]],Table1[[#This Row],[Incentive Payments8]])</f>
        <v>0</v>
      </c>
      <c r="T1400" s="41">
        <f>SUM(Table1[[#This Row],[Total Pre Min Wage Wages]],Table1[[#This Row],[Total After Min Wage Wages]])</f>
        <v>0</v>
      </c>
      <c r="U1400" s="41">
        <f>IFERROR(IF(OR(Table1[[#This Row],[Regular Hours]]=0,Table1[[#This Row],[Regular Hours]]=""),VLOOKUP(Table1[[#This Row],[Position Title]],startingWages!$A$2:$D$200,2, FALSE),Table1[[#This Row],[Regular Wages]]/Table1[[#This Row],[Regular Hours]]),0)</f>
        <v>0</v>
      </c>
      <c r="V1400" s="41">
        <f>IF(OR(Table1[[#This Row],[OvertimeHours]]="",Table1[[#This Row],[OvertimeHours]]=0),Table1[[#This Row],[Regular Hourly Wage]]*1.5,Table1[[#This Row],[OvertimeWages]]/Table1[[#This Row],[OvertimeHours]])</f>
        <v>0</v>
      </c>
      <c r="W1400" s="41">
        <f>IF(OR(Table1[[#This Row],[Holiday Hours]]="",Table1[[#This Row],[Holiday Hours]]=0),Table1[[#This Row],[Regular Hourly Wage]],Table1[[#This Row],[Holiday Wages]]/Table1[[#This Row],[Holiday Hours]])</f>
        <v>0</v>
      </c>
      <c r="X1400" s="41" t="str">
        <f>IF(Table1[[#This Row],[Regular Hourly Wage]]&lt;14.05,"$14.75",IF(Table1[[#This Row],[Regular Hourly Wage]]&lt;30,"5%","None"))</f>
        <v>$14.75</v>
      </c>
      <c r="Y1400" s="41">
        <f>IF(Table1[[#This Row],[Wage Category]]="5%",Table1[[#This Row],[Regular Hourly Wage]]*1.05,IF(Table1[[#This Row],[Wage Category]]="$14.75",14.75,Table1[[#This Row],[Regular Hourly Wage]]))</f>
        <v>14.75</v>
      </c>
      <c r="Z1400" s="41">
        <f>(1+IF(Table1[[#This Row],[Regular Hourly Wage]]=0,0.5,(Table1[[#This Row],[Overtime Hourly Wage]]-Table1[[#This Row],[Regular Hourly Wage]])/Table1[[#This Row],[Regular Hourly Wage]]))*Table1[[#This Row],[Regular Wage Cap]]</f>
        <v>22.125</v>
      </c>
      <c r="AA1400" s="41">
        <f>(1+IF(Table1[[#This Row],[Regular Hourly Wage]]=0,0,(Table1[[#This Row],[Holiday Hourly Wage]]-Table1[[#This Row],[Regular Hourly Wage]])/Table1[[#This Row],[Regular Hourly Wage]]))*Table1[[#This Row],[Regular Wage Cap]]</f>
        <v>14.75</v>
      </c>
      <c r="AB1400" s="41">
        <f>Table1[[#This Row],[Regular Hours3]]*Table1[[#This Row],[Regular Hourly Wage]]</f>
        <v>0</v>
      </c>
      <c r="AC1400" s="41">
        <f>Table1[[#This Row],[OvertimeHours5]]*Table1[[#This Row],[Overtime Hourly Wage]]</f>
        <v>0</v>
      </c>
      <c r="AD1400" s="41">
        <f>Table1[[#This Row],[Holiday Hours7]]*Table1[[#This Row],[Holiday Hourly Wage]]</f>
        <v>0</v>
      </c>
      <c r="AE1400" s="41">
        <f>SUM(Table1[[#This Row],[Regular10]:[Holiday12]])</f>
        <v>0</v>
      </c>
      <c r="AF1400" s="41">
        <f>Table1[[#This Row],[Regular Hours3]]*Table1[[#This Row],[Regular Wage Cap]]</f>
        <v>0</v>
      </c>
      <c r="AG1400" s="41">
        <f>Table1[[#This Row],[OvertimeHours5]]*Table1[[#This Row],[Overtime Wage Cap]]</f>
        <v>0</v>
      </c>
      <c r="AH1400" s="41">
        <f>Table1[[#This Row],[Holiday Hours7]]*Table1[[#This Row],[Holiday Wage Cap]]</f>
        <v>0</v>
      </c>
      <c r="AI1400" s="41">
        <f>SUM(Table1[[#This Row],[Regular]:[Holiday]])</f>
        <v>0</v>
      </c>
      <c r="AJ1400" s="41">
        <f>IF(Table1[[#This Row],[Total]]=0,0,Table1[[#This Row],[Total2]]-Table1[[#This Row],[Total]])</f>
        <v>0</v>
      </c>
      <c r="AK1400" s="41">
        <f>Table1[[#This Row],[Difference]]*Table1[[#This Row],[DDS Funding Percent]]</f>
        <v>0</v>
      </c>
      <c r="AL1400" s="41">
        <f>IF(Table1[[#This Row],[Regular Hourly Wage]]&lt;&gt;0,Table1[[#This Row],[Regular Wage Cap]]-Table1[[#This Row],[Regular Hourly Wage]],0)</f>
        <v>0</v>
      </c>
      <c r="AM1400" s="38"/>
      <c r="AN1400" s="41">
        <f>Table1[[#This Row],[Wage Difference]]*Table1[[#This Row],[Post Wage Increase Time Off Accruals (Hours)]]</f>
        <v>0</v>
      </c>
      <c r="AO1400" s="41">
        <f>Table1[[#This Row],[Min Wage Time Off Accrual Expense]]*Table1[[#This Row],[DDS Funding Percent]]</f>
        <v>0</v>
      </c>
      <c r="AP1400" s="1"/>
      <c r="AQ1400" s="18"/>
    </row>
    <row r="1401" spans="3:43" x14ac:dyDescent="0.25">
      <c r="C1401" s="59"/>
      <c r="D1401" s="57"/>
      <c r="K1401" s="41">
        <f>SUM(Table1[[#This Row],[Regular Wages]],Table1[[#This Row],[OvertimeWages]],Table1[[#This Row],[Holiday Wages]],Table1[[#This Row],[Incentive Payments]])</f>
        <v>0</v>
      </c>
      <c r="L1401" s="38"/>
      <c r="M1401" s="38"/>
      <c r="N1401" s="38"/>
      <c r="O1401" s="38"/>
      <c r="P1401" s="38"/>
      <c r="Q1401" s="38"/>
      <c r="R1401" s="38"/>
      <c r="S1401" s="41">
        <f>SUM(Table1[[#This Row],[Regular Wages2]],Table1[[#This Row],[OvertimeWages4]],Table1[[#This Row],[Holiday Wages6]],Table1[[#This Row],[Incentive Payments8]])</f>
        <v>0</v>
      </c>
      <c r="T1401" s="41">
        <f>SUM(Table1[[#This Row],[Total Pre Min Wage Wages]],Table1[[#This Row],[Total After Min Wage Wages]])</f>
        <v>0</v>
      </c>
      <c r="U1401" s="41">
        <f>IFERROR(IF(OR(Table1[[#This Row],[Regular Hours]]=0,Table1[[#This Row],[Regular Hours]]=""),VLOOKUP(Table1[[#This Row],[Position Title]],startingWages!$A$2:$D$200,2, FALSE),Table1[[#This Row],[Regular Wages]]/Table1[[#This Row],[Regular Hours]]),0)</f>
        <v>0</v>
      </c>
      <c r="V1401" s="41">
        <f>IF(OR(Table1[[#This Row],[OvertimeHours]]="",Table1[[#This Row],[OvertimeHours]]=0),Table1[[#This Row],[Regular Hourly Wage]]*1.5,Table1[[#This Row],[OvertimeWages]]/Table1[[#This Row],[OvertimeHours]])</f>
        <v>0</v>
      </c>
      <c r="W1401" s="41">
        <f>IF(OR(Table1[[#This Row],[Holiday Hours]]="",Table1[[#This Row],[Holiday Hours]]=0),Table1[[#This Row],[Regular Hourly Wage]],Table1[[#This Row],[Holiday Wages]]/Table1[[#This Row],[Holiday Hours]])</f>
        <v>0</v>
      </c>
      <c r="X1401" s="41" t="str">
        <f>IF(Table1[[#This Row],[Regular Hourly Wage]]&lt;14.05,"$14.75",IF(Table1[[#This Row],[Regular Hourly Wage]]&lt;30,"5%","None"))</f>
        <v>$14.75</v>
      </c>
      <c r="Y1401" s="41">
        <f>IF(Table1[[#This Row],[Wage Category]]="5%",Table1[[#This Row],[Regular Hourly Wage]]*1.05,IF(Table1[[#This Row],[Wage Category]]="$14.75",14.75,Table1[[#This Row],[Regular Hourly Wage]]))</f>
        <v>14.75</v>
      </c>
      <c r="Z1401" s="41">
        <f>(1+IF(Table1[[#This Row],[Regular Hourly Wage]]=0,0.5,(Table1[[#This Row],[Overtime Hourly Wage]]-Table1[[#This Row],[Regular Hourly Wage]])/Table1[[#This Row],[Regular Hourly Wage]]))*Table1[[#This Row],[Regular Wage Cap]]</f>
        <v>22.125</v>
      </c>
      <c r="AA1401" s="41">
        <f>(1+IF(Table1[[#This Row],[Regular Hourly Wage]]=0,0,(Table1[[#This Row],[Holiday Hourly Wage]]-Table1[[#This Row],[Regular Hourly Wage]])/Table1[[#This Row],[Regular Hourly Wage]]))*Table1[[#This Row],[Regular Wage Cap]]</f>
        <v>14.75</v>
      </c>
      <c r="AB1401" s="41">
        <f>Table1[[#This Row],[Regular Hours3]]*Table1[[#This Row],[Regular Hourly Wage]]</f>
        <v>0</v>
      </c>
      <c r="AC1401" s="41">
        <f>Table1[[#This Row],[OvertimeHours5]]*Table1[[#This Row],[Overtime Hourly Wage]]</f>
        <v>0</v>
      </c>
      <c r="AD1401" s="41">
        <f>Table1[[#This Row],[Holiday Hours7]]*Table1[[#This Row],[Holiday Hourly Wage]]</f>
        <v>0</v>
      </c>
      <c r="AE1401" s="41">
        <f>SUM(Table1[[#This Row],[Regular10]:[Holiday12]])</f>
        <v>0</v>
      </c>
      <c r="AF1401" s="41">
        <f>Table1[[#This Row],[Regular Hours3]]*Table1[[#This Row],[Regular Wage Cap]]</f>
        <v>0</v>
      </c>
      <c r="AG1401" s="41">
        <f>Table1[[#This Row],[OvertimeHours5]]*Table1[[#This Row],[Overtime Wage Cap]]</f>
        <v>0</v>
      </c>
      <c r="AH1401" s="41">
        <f>Table1[[#This Row],[Holiday Hours7]]*Table1[[#This Row],[Holiday Wage Cap]]</f>
        <v>0</v>
      </c>
      <c r="AI1401" s="41">
        <f>SUM(Table1[[#This Row],[Regular]:[Holiday]])</f>
        <v>0</v>
      </c>
      <c r="AJ1401" s="41">
        <f>IF(Table1[[#This Row],[Total]]=0,0,Table1[[#This Row],[Total2]]-Table1[[#This Row],[Total]])</f>
        <v>0</v>
      </c>
      <c r="AK1401" s="41">
        <f>Table1[[#This Row],[Difference]]*Table1[[#This Row],[DDS Funding Percent]]</f>
        <v>0</v>
      </c>
      <c r="AL1401" s="41">
        <f>IF(Table1[[#This Row],[Regular Hourly Wage]]&lt;&gt;0,Table1[[#This Row],[Regular Wage Cap]]-Table1[[#This Row],[Regular Hourly Wage]],0)</f>
        <v>0</v>
      </c>
      <c r="AM1401" s="38"/>
      <c r="AN1401" s="41">
        <f>Table1[[#This Row],[Wage Difference]]*Table1[[#This Row],[Post Wage Increase Time Off Accruals (Hours)]]</f>
        <v>0</v>
      </c>
      <c r="AO1401" s="41">
        <f>Table1[[#This Row],[Min Wage Time Off Accrual Expense]]*Table1[[#This Row],[DDS Funding Percent]]</f>
        <v>0</v>
      </c>
      <c r="AP1401" s="1"/>
      <c r="AQ1401" s="18"/>
    </row>
    <row r="1402" spans="3:43" x14ac:dyDescent="0.25">
      <c r="C1402" s="59"/>
      <c r="D1402" s="57"/>
      <c r="K1402" s="41">
        <f>SUM(Table1[[#This Row],[Regular Wages]],Table1[[#This Row],[OvertimeWages]],Table1[[#This Row],[Holiday Wages]],Table1[[#This Row],[Incentive Payments]])</f>
        <v>0</v>
      </c>
      <c r="L1402" s="38"/>
      <c r="M1402" s="38"/>
      <c r="N1402" s="38"/>
      <c r="O1402" s="38"/>
      <c r="P1402" s="38"/>
      <c r="Q1402" s="38"/>
      <c r="R1402" s="38"/>
      <c r="S1402" s="41">
        <f>SUM(Table1[[#This Row],[Regular Wages2]],Table1[[#This Row],[OvertimeWages4]],Table1[[#This Row],[Holiday Wages6]],Table1[[#This Row],[Incentive Payments8]])</f>
        <v>0</v>
      </c>
      <c r="T1402" s="41">
        <f>SUM(Table1[[#This Row],[Total Pre Min Wage Wages]],Table1[[#This Row],[Total After Min Wage Wages]])</f>
        <v>0</v>
      </c>
      <c r="U1402" s="41">
        <f>IFERROR(IF(OR(Table1[[#This Row],[Regular Hours]]=0,Table1[[#This Row],[Regular Hours]]=""),VLOOKUP(Table1[[#This Row],[Position Title]],startingWages!$A$2:$D$200,2, FALSE),Table1[[#This Row],[Regular Wages]]/Table1[[#This Row],[Regular Hours]]),0)</f>
        <v>0</v>
      </c>
      <c r="V1402" s="41">
        <f>IF(OR(Table1[[#This Row],[OvertimeHours]]="",Table1[[#This Row],[OvertimeHours]]=0),Table1[[#This Row],[Regular Hourly Wage]]*1.5,Table1[[#This Row],[OvertimeWages]]/Table1[[#This Row],[OvertimeHours]])</f>
        <v>0</v>
      </c>
      <c r="W1402" s="41">
        <f>IF(OR(Table1[[#This Row],[Holiday Hours]]="",Table1[[#This Row],[Holiday Hours]]=0),Table1[[#This Row],[Regular Hourly Wage]],Table1[[#This Row],[Holiday Wages]]/Table1[[#This Row],[Holiday Hours]])</f>
        <v>0</v>
      </c>
      <c r="X1402" s="41" t="str">
        <f>IF(Table1[[#This Row],[Regular Hourly Wage]]&lt;14.05,"$14.75",IF(Table1[[#This Row],[Regular Hourly Wage]]&lt;30,"5%","None"))</f>
        <v>$14.75</v>
      </c>
      <c r="Y1402" s="41">
        <f>IF(Table1[[#This Row],[Wage Category]]="5%",Table1[[#This Row],[Regular Hourly Wage]]*1.05,IF(Table1[[#This Row],[Wage Category]]="$14.75",14.75,Table1[[#This Row],[Regular Hourly Wage]]))</f>
        <v>14.75</v>
      </c>
      <c r="Z1402" s="41">
        <f>(1+IF(Table1[[#This Row],[Regular Hourly Wage]]=0,0.5,(Table1[[#This Row],[Overtime Hourly Wage]]-Table1[[#This Row],[Regular Hourly Wage]])/Table1[[#This Row],[Regular Hourly Wage]]))*Table1[[#This Row],[Regular Wage Cap]]</f>
        <v>22.125</v>
      </c>
      <c r="AA1402" s="41">
        <f>(1+IF(Table1[[#This Row],[Regular Hourly Wage]]=0,0,(Table1[[#This Row],[Holiday Hourly Wage]]-Table1[[#This Row],[Regular Hourly Wage]])/Table1[[#This Row],[Regular Hourly Wage]]))*Table1[[#This Row],[Regular Wage Cap]]</f>
        <v>14.75</v>
      </c>
      <c r="AB1402" s="41">
        <f>Table1[[#This Row],[Regular Hours3]]*Table1[[#This Row],[Regular Hourly Wage]]</f>
        <v>0</v>
      </c>
      <c r="AC1402" s="41">
        <f>Table1[[#This Row],[OvertimeHours5]]*Table1[[#This Row],[Overtime Hourly Wage]]</f>
        <v>0</v>
      </c>
      <c r="AD1402" s="41">
        <f>Table1[[#This Row],[Holiday Hours7]]*Table1[[#This Row],[Holiday Hourly Wage]]</f>
        <v>0</v>
      </c>
      <c r="AE1402" s="41">
        <f>SUM(Table1[[#This Row],[Regular10]:[Holiday12]])</f>
        <v>0</v>
      </c>
      <c r="AF1402" s="41">
        <f>Table1[[#This Row],[Regular Hours3]]*Table1[[#This Row],[Regular Wage Cap]]</f>
        <v>0</v>
      </c>
      <c r="AG1402" s="41">
        <f>Table1[[#This Row],[OvertimeHours5]]*Table1[[#This Row],[Overtime Wage Cap]]</f>
        <v>0</v>
      </c>
      <c r="AH1402" s="41">
        <f>Table1[[#This Row],[Holiday Hours7]]*Table1[[#This Row],[Holiday Wage Cap]]</f>
        <v>0</v>
      </c>
      <c r="AI1402" s="41">
        <f>SUM(Table1[[#This Row],[Regular]:[Holiday]])</f>
        <v>0</v>
      </c>
      <c r="AJ1402" s="41">
        <f>IF(Table1[[#This Row],[Total]]=0,0,Table1[[#This Row],[Total2]]-Table1[[#This Row],[Total]])</f>
        <v>0</v>
      </c>
      <c r="AK1402" s="41">
        <f>Table1[[#This Row],[Difference]]*Table1[[#This Row],[DDS Funding Percent]]</f>
        <v>0</v>
      </c>
      <c r="AL1402" s="41">
        <f>IF(Table1[[#This Row],[Regular Hourly Wage]]&lt;&gt;0,Table1[[#This Row],[Regular Wage Cap]]-Table1[[#This Row],[Regular Hourly Wage]],0)</f>
        <v>0</v>
      </c>
      <c r="AM1402" s="38"/>
      <c r="AN1402" s="41">
        <f>Table1[[#This Row],[Wage Difference]]*Table1[[#This Row],[Post Wage Increase Time Off Accruals (Hours)]]</f>
        <v>0</v>
      </c>
      <c r="AO1402" s="41">
        <f>Table1[[#This Row],[Min Wage Time Off Accrual Expense]]*Table1[[#This Row],[DDS Funding Percent]]</f>
        <v>0</v>
      </c>
      <c r="AP1402" s="1"/>
      <c r="AQ1402" s="18"/>
    </row>
    <row r="1403" spans="3:43" x14ac:dyDescent="0.25">
      <c r="C1403" s="59"/>
      <c r="D1403" s="57"/>
      <c r="K1403" s="41">
        <f>SUM(Table1[[#This Row],[Regular Wages]],Table1[[#This Row],[OvertimeWages]],Table1[[#This Row],[Holiday Wages]],Table1[[#This Row],[Incentive Payments]])</f>
        <v>0</v>
      </c>
      <c r="L1403" s="38"/>
      <c r="M1403" s="38"/>
      <c r="N1403" s="38"/>
      <c r="O1403" s="38"/>
      <c r="P1403" s="38"/>
      <c r="Q1403" s="38"/>
      <c r="R1403" s="38"/>
      <c r="S1403" s="41">
        <f>SUM(Table1[[#This Row],[Regular Wages2]],Table1[[#This Row],[OvertimeWages4]],Table1[[#This Row],[Holiday Wages6]],Table1[[#This Row],[Incentive Payments8]])</f>
        <v>0</v>
      </c>
      <c r="T1403" s="41">
        <f>SUM(Table1[[#This Row],[Total Pre Min Wage Wages]],Table1[[#This Row],[Total After Min Wage Wages]])</f>
        <v>0</v>
      </c>
      <c r="U1403" s="41">
        <f>IFERROR(IF(OR(Table1[[#This Row],[Regular Hours]]=0,Table1[[#This Row],[Regular Hours]]=""),VLOOKUP(Table1[[#This Row],[Position Title]],startingWages!$A$2:$D$200,2, FALSE),Table1[[#This Row],[Regular Wages]]/Table1[[#This Row],[Regular Hours]]),0)</f>
        <v>0</v>
      </c>
      <c r="V1403" s="41">
        <f>IF(OR(Table1[[#This Row],[OvertimeHours]]="",Table1[[#This Row],[OvertimeHours]]=0),Table1[[#This Row],[Regular Hourly Wage]]*1.5,Table1[[#This Row],[OvertimeWages]]/Table1[[#This Row],[OvertimeHours]])</f>
        <v>0</v>
      </c>
      <c r="W1403" s="41">
        <f>IF(OR(Table1[[#This Row],[Holiday Hours]]="",Table1[[#This Row],[Holiday Hours]]=0),Table1[[#This Row],[Regular Hourly Wage]],Table1[[#This Row],[Holiday Wages]]/Table1[[#This Row],[Holiday Hours]])</f>
        <v>0</v>
      </c>
      <c r="X1403" s="41" t="str">
        <f>IF(Table1[[#This Row],[Regular Hourly Wage]]&lt;14.05,"$14.75",IF(Table1[[#This Row],[Regular Hourly Wage]]&lt;30,"5%","None"))</f>
        <v>$14.75</v>
      </c>
      <c r="Y1403" s="41">
        <f>IF(Table1[[#This Row],[Wage Category]]="5%",Table1[[#This Row],[Regular Hourly Wage]]*1.05,IF(Table1[[#This Row],[Wage Category]]="$14.75",14.75,Table1[[#This Row],[Regular Hourly Wage]]))</f>
        <v>14.75</v>
      </c>
      <c r="Z1403" s="41">
        <f>(1+IF(Table1[[#This Row],[Regular Hourly Wage]]=0,0.5,(Table1[[#This Row],[Overtime Hourly Wage]]-Table1[[#This Row],[Regular Hourly Wage]])/Table1[[#This Row],[Regular Hourly Wage]]))*Table1[[#This Row],[Regular Wage Cap]]</f>
        <v>22.125</v>
      </c>
      <c r="AA1403" s="41">
        <f>(1+IF(Table1[[#This Row],[Regular Hourly Wage]]=0,0,(Table1[[#This Row],[Holiday Hourly Wage]]-Table1[[#This Row],[Regular Hourly Wage]])/Table1[[#This Row],[Regular Hourly Wage]]))*Table1[[#This Row],[Regular Wage Cap]]</f>
        <v>14.75</v>
      </c>
      <c r="AB1403" s="41">
        <f>Table1[[#This Row],[Regular Hours3]]*Table1[[#This Row],[Regular Hourly Wage]]</f>
        <v>0</v>
      </c>
      <c r="AC1403" s="41">
        <f>Table1[[#This Row],[OvertimeHours5]]*Table1[[#This Row],[Overtime Hourly Wage]]</f>
        <v>0</v>
      </c>
      <c r="AD1403" s="41">
        <f>Table1[[#This Row],[Holiday Hours7]]*Table1[[#This Row],[Holiday Hourly Wage]]</f>
        <v>0</v>
      </c>
      <c r="AE1403" s="41">
        <f>SUM(Table1[[#This Row],[Regular10]:[Holiday12]])</f>
        <v>0</v>
      </c>
      <c r="AF1403" s="41">
        <f>Table1[[#This Row],[Regular Hours3]]*Table1[[#This Row],[Regular Wage Cap]]</f>
        <v>0</v>
      </c>
      <c r="AG1403" s="41">
        <f>Table1[[#This Row],[OvertimeHours5]]*Table1[[#This Row],[Overtime Wage Cap]]</f>
        <v>0</v>
      </c>
      <c r="AH1403" s="41">
        <f>Table1[[#This Row],[Holiday Hours7]]*Table1[[#This Row],[Holiday Wage Cap]]</f>
        <v>0</v>
      </c>
      <c r="AI1403" s="41">
        <f>SUM(Table1[[#This Row],[Regular]:[Holiday]])</f>
        <v>0</v>
      </c>
      <c r="AJ1403" s="41">
        <f>IF(Table1[[#This Row],[Total]]=0,0,Table1[[#This Row],[Total2]]-Table1[[#This Row],[Total]])</f>
        <v>0</v>
      </c>
      <c r="AK1403" s="41">
        <f>Table1[[#This Row],[Difference]]*Table1[[#This Row],[DDS Funding Percent]]</f>
        <v>0</v>
      </c>
      <c r="AL1403" s="41">
        <f>IF(Table1[[#This Row],[Regular Hourly Wage]]&lt;&gt;0,Table1[[#This Row],[Regular Wage Cap]]-Table1[[#This Row],[Regular Hourly Wage]],0)</f>
        <v>0</v>
      </c>
      <c r="AM1403" s="38"/>
      <c r="AN1403" s="41">
        <f>Table1[[#This Row],[Wage Difference]]*Table1[[#This Row],[Post Wage Increase Time Off Accruals (Hours)]]</f>
        <v>0</v>
      </c>
      <c r="AO1403" s="41">
        <f>Table1[[#This Row],[Min Wage Time Off Accrual Expense]]*Table1[[#This Row],[DDS Funding Percent]]</f>
        <v>0</v>
      </c>
      <c r="AP1403" s="1"/>
      <c r="AQ1403" s="18"/>
    </row>
    <row r="1404" spans="3:43" x14ac:dyDescent="0.25">
      <c r="C1404" s="59"/>
      <c r="D1404" s="57"/>
      <c r="K1404" s="41">
        <f>SUM(Table1[[#This Row],[Regular Wages]],Table1[[#This Row],[OvertimeWages]],Table1[[#This Row],[Holiday Wages]],Table1[[#This Row],[Incentive Payments]])</f>
        <v>0</v>
      </c>
      <c r="L1404" s="38"/>
      <c r="M1404" s="38"/>
      <c r="N1404" s="38"/>
      <c r="O1404" s="38"/>
      <c r="P1404" s="38"/>
      <c r="Q1404" s="38"/>
      <c r="R1404" s="38"/>
      <c r="S1404" s="41">
        <f>SUM(Table1[[#This Row],[Regular Wages2]],Table1[[#This Row],[OvertimeWages4]],Table1[[#This Row],[Holiday Wages6]],Table1[[#This Row],[Incentive Payments8]])</f>
        <v>0</v>
      </c>
      <c r="T1404" s="41">
        <f>SUM(Table1[[#This Row],[Total Pre Min Wage Wages]],Table1[[#This Row],[Total After Min Wage Wages]])</f>
        <v>0</v>
      </c>
      <c r="U1404" s="41">
        <f>IFERROR(IF(OR(Table1[[#This Row],[Regular Hours]]=0,Table1[[#This Row],[Regular Hours]]=""),VLOOKUP(Table1[[#This Row],[Position Title]],startingWages!$A$2:$D$200,2, FALSE),Table1[[#This Row],[Regular Wages]]/Table1[[#This Row],[Regular Hours]]),0)</f>
        <v>0</v>
      </c>
      <c r="V1404" s="41">
        <f>IF(OR(Table1[[#This Row],[OvertimeHours]]="",Table1[[#This Row],[OvertimeHours]]=0),Table1[[#This Row],[Regular Hourly Wage]]*1.5,Table1[[#This Row],[OvertimeWages]]/Table1[[#This Row],[OvertimeHours]])</f>
        <v>0</v>
      </c>
      <c r="W1404" s="41">
        <f>IF(OR(Table1[[#This Row],[Holiday Hours]]="",Table1[[#This Row],[Holiday Hours]]=0),Table1[[#This Row],[Regular Hourly Wage]],Table1[[#This Row],[Holiday Wages]]/Table1[[#This Row],[Holiday Hours]])</f>
        <v>0</v>
      </c>
      <c r="X1404" s="41" t="str">
        <f>IF(Table1[[#This Row],[Regular Hourly Wage]]&lt;14.05,"$14.75",IF(Table1[[#This Row],[Regular Hourly Wage]]&lt;30,"5%","None"))</f>
        <v>$14.75</v>
      </c>
      <c r="Y1404" s="41">
        <f>IF(Table1[[#This Row],[Wage Category]]="5%",Table1[[#This Row],[Regular Hourly Wage]]*1.05,IF(Table1[[#This Row],[Wage Category]]="$14.75",14.75,Table1[[#This Row],[Regular Hourly Wage]]))</f>
        <v>14.75</v>
      </c>
      <c r="Z1404" s="41">
        <f>(1+IF(Table1[[#This Row],[Regular Hourly Wage]]=0,0.5,(Table1[[#This Row],[Overtime Hourly Wage]]-Table1[[#This Row],[Regular Hourly Wage]])/Table1[[#This Row],[Regular Hourly Wage]]))*Table1[[#This Row],[Regular Wage Cap]]</f>
        <v>22.125</v>
      </c>
      <c r="AA1404" s="41">
        <f>(1+IF(Table1[[#This Row],[Regular Hourly Wage]]=0,0,(Table1[[#This Row],[Holiday Hourly Wage]]-Table1[[#This Row],[Regular Hourly Wage]])/Table1[[#This Row],[Regular Hourly Wage]]))*Table1[[#This Row],[Regular Wage Cap]]</f>
        <v>14.75</v>
      </c>
      <c r="AB1404" s="41">
        <f>Table1[[#This Row],[Regular Hours3]]*Table1[[#This Row],[Regular Hourly Wage]]</f>
        <v>0</v>
      </c>
      <c r="AC1404" s="41">
        <f>Table1[[#This Row],[OvertimeHours5]]*Table1[[#This Row],[Overtime Hourly Wage]]</f>
        <v>0</v>
      </c>
      <c r="AD1404" s="41">
        <f>Table1[[#This Row],[Holiday Hours7]]*Table1[[#This Row],[Holiday Hourly Wage]]</f>
        <v>0</v>
      </c>
      <c r="AE1404" s="41">
        <f>SUM(Table1[[#This Row],[Regular10]:[Holiday12]])</f>
        <v>0</v>
      </c>
      <c r="AF1404" s="41">
        <f>Table1[[#This Row],[Regular Hours3]]*Table1[[#This Row],[Regular Wage Cap]]</f>
        <v>0</v>
      </c>
      <c r="AG1404" s="41">
        <f>Table1[[#This Row],[OvertimeHours5]]*Table1[[#This Row],[Overtime Wage Cap]]</f>
        <v>0</v>
      </c>
      <c r="AH1404" s="41">
        <f>Table1[[#This Row],[Holiday Hours7]]*Table1[[#This Row],[Holiday Wage Cap]]</f>
        <v>0</v>
      </c>
      <c r="AI1404" s="41">
        <f>SUM(Table1[[#This Row],[Regular]:[Holiday]])</f>
        <v>0</v>
      </c>
      <c r="AJ1404" s="41">
        <f>IF(Table1[[#This Row],[Total]]=0,0,Table1[[#This Row],[Total2]]-Table1[[#This Row],[Total]])</f>
        <v>0</v>
      </c>
      <c r="AK1404" s="41">
        <f>Table1[[#This Row],[Difference]]*Table1[[#This Row],[DDS Funding Percent]]</f>
        <v>0</v>
      </c>
      <c r="AL1404" s="41">
        <f>IF(Table1[[#This Row],[Regular Hourly Wage]]&lt;&gt;0,Table1[[#This Row],[Regular Wage Cap]]-Table1[[#This Row],[Regular Hourly Wage]],0)</f>
        <v>0</v>
      </c>
      <c r="AM1404" s="38"/>
      <c r="AN1404" s="41">
        <f>Table1[[#This Row],[Wage Difference]]*Table1[[#This Row],[Post Wage Increase Time Off Accruals (Hours)]]</f>
        <v>0</v>
      </c>
      <c r="AO1404" s="41">
        <f>Table1[[#This Row],[Min Wage Time Off Accrual Expense]]*Table1[[#This Row],[DDS Funding Percent]]</f>
        <v>0</v>
      </c>
      <c r="AP1404" s="1"/>
      <c r="AQ1404" s="18"/>
    </row>
    <row r="1405" spans="3:43" x14ac:dyDescent="0.25">
      <c r="C1405" s="59"/>
      <c r="D1405" s="57"/>
      <c r="K1405" s="41">
        <f>SUM(Table1[[#This Row],[Regular Wages]],Table1[[#This Row],[OvertimeWages]],Table1[[#This Row],[Holiday Wages]],Table1[[#This Row],[Incentive Payments]])</f>
        <v>0</v>
      </c>
      <c r="L1405" s="38"/>
      <c r="M1405" s="38"/>
      <c r="N1405" s="38"/>
      <c r="O1405" s="38"/>
      <c r="P1405" s="38"/>
      <c r="Q1405" s="38"/>
      <c r="R1405" s="38"/>
      <c r="S1405" s="41">
        <f>SUM(Table1[[#This Row],[Regular Wages2]],Table1[[#This Row],[OvertimeWages4]],Table1[[#This Row],[Holiday Wages6]],Table1[[#This Row],[Incentive Payments8]])</f>
        <v>0</v>
      </c>
      <c r="T1405" s="41">
        <f>SUM(Table1[[#This Row],[Total Pre Min Wage Wages]],Table1[[#This Row],[Total After Min Wage Wages]])</f>
        <v>0</v>
      </c>
      <c r="U1405" s="41">
        <f>IFERROR(IF(OR(Table1[[#This Row],[Regular Hours]]=0,Table1[[#This Row],[Regular Hours]]=""),VLOOKUP(Table1[[#This Row],[Position Title]],startingWages!$A$2:$D$200,2, FALSE),Table1[[#This Row],[Regular Wages]]/Table1[[#This Row],[Regular Hours]]),0)</f>
        <v>0</v>
      </c>
      <c r="V1405" s="41">
        <f>IF(OR(Table1[[#This Row],[OvertimeHours]]="",Table1[[#This Row],[OvertimeHours]]=0),Table1[[#This Row],[Regular Hourly Wage]]*1.5,Table1[[#This Row],[OvertimeWages]]/Table1[[#This Row],[OvertimeHours]])</f>
        <v>0</v>
      </c>
      <c r="W1405" s="41">
        <f>IF(OR(Table1[[#This Row],[Holiday Hours]]="",Table1[[#This Row],[Holiday Hours]]=0),Table1[[#This Row],[Regular Hourly Wage]],Table1[[#This Row],[Holiday Wages]]/Table1[[#This Row],[Holiday Hours]])</f>
        <v>0</v>
      </c>
      <c r="X1405" s="41" t="str">
        <f>IF(Table1[[#This Row],[Regular Hourly Wage]]&lt;14.05,"$14.75",IF(Table1[[#This Row],[Regular Hourly Wage]]&lt;30,"5%","None"))</f>
        <v>$14.75</v>
      </c>
      <c r="Y1405" s="41">
        <f>IF(Table1[[#This Row],[Wage Category]]="5%",Table1[[#This Row],[Regular Hourly Wage]]*1.05,IF(Table1[[#This Row],[Wage Category]]="$14.75",14.75,Table1[[#This Row],[Regular Hourly Wage]]))</f>
        <v>14.75</v>
      </c>
      <c r="Z1405" s="41">
        <f>(1+IF(Table1[[#This Row],[Regular Hourly Wage]]=0,0.5,(Table1[[#This Row],[Overtime Hourly Wage]]-Table1[[#This Row],[Regular Hourly Wage]])/Table1[[#This Row],[Regular Hourly Wage]]))*Table1[[#This Row],[Regular Wage Cap]]</f>
        <v>22.125</v>
      </c>
      <c r="AA1405" s="41">
        <f>(1+IF(Table1[[#This Row],[Regular Hourly Wage]]=0,0,(Table1[[#This Row],[Holiday Hourly Wage]]-Table1[[#This Row],[Regular Hourly Wage]])/Table1[[#This Row],[Regular Hourly Wage]]))*Table1[[#This Row],[Regular Wage Cap]]</f>
        <v>14.75</v>
      </c>
      <c r="AB1405" s="41">
        <f>Table1[[#This Row],[Regular Hours3]]*Table1[[#This Row],[Regular Hourly Wage]]</f>
        <v>0</v>
      </c>
      <c r="AC1405" s="41">
        <f>Table1[[#This Row],[OvertimeHours5]]*Table1[[#This Row],[Overtime Hourly Wage]]</f>
        <v>0</v>
      </c>
      <c r="AD1405" s="41">
        <f>Table1[[#This Row],[Holiday Hours7]]*Table1[[#This Row],[Holiday Hourly Wage]]</f>
        <v>0</v>
      </c>
      <c r="AE1405" s="41">
        <f>SUM(Table1[[#This Row],[Regular10]:[Holiday12]])</f>
        <v>0</v>
      </c>
      <c r="AF1405" s="41">
        <f>Table1[[#This Row],[Regular Hours3]]*Table1[[#This Row],[Regular Wage Cap]]</f>
        <v>0</v>
      </c>
      <c r="AG1405" s="41">
        <f>Table1[[#This Row],[OvertimeHours5]]*Table1[[#This Row],[Overtime Wage Cap]]</f>
        <v>0</v>
      </c>
      <c r="AH1405" s="41">
        <f>Table1[[#This Row],[Holiday Hours7]]*Table1[[#This Row],[Holiday Wage Cap]]</f>
        <v>0</v>
      </c>
      <c r="AI1405" s="41">
        <f>SUM(Table1[[#This Row],[Regular]:[Holiday]])</f>
        <v>0</v>
      </c>
      <c r="AJ1405" s="41">
        <f>IF(Table1[[#This Row],[Total]]=0,0,Table1[[#This Row],[Total2]]-Table1[[#This Row],[Total]])</f>
        <v>0</v>
      </c>
      <c r="AK1405" s="41">
        <f>Table1[[#This Row],[Difference]]*Table1[[#This Row],[DDS Funding Percent]]</f>
        <v>0</v>
      </c>
      <c r="AL1405" s="41">
        <f>IF(Table1[[#This Row],[Regular Hourly Wage]]&lt;&gt;0,Table1[[#This Row],[Regular Wage Cap]]-Table1[[#This Row],[Regular Hourly Wage]],0)</f>
        <v>0</v>
      </c>
      <c r="AM1405" s="38"/>
      <c r="AN1405" s="41">
        <f>Table1[[#This Row],[Wage Difference]]*Table1[[#This Row],[Post Wage Increase Time Off Accruals (Hours)]]</f>
        <v>0</v>
      </c>
      <c r="AO1405" s="41">
        <f>Table1[[#This Row],[Min Wage Time Off Accrual Expense]]*Table1[[#This Row],[DDS Funding Percent]]</f>
        <v>0</v>
      </c>
      <c r="AP1405" s="1"/>
      <c r="AQ1405" s="18"/>
    </row>
    <row r="1406" spans="3:43" x14ac:dyDescent="0.25">
      <c r="C1406" s="59"/>
      <c r="D1406" s="57"/>
      <c r="K1406" s="41">
        <f>SUM(Table1[[#This Row],[Regular Wages]],Table1[[#This Row],[OvertimeWages]],Table1[[#This Row],[Holiday Wages]],Table1[[#This Row],[Incentive Payments]])</f>
        <v>0</v>
      </c>
      <c r="L1406" s="38"/>
      <c r="M1406" s="38"/>
      <c r="N1406" s="38"/>
      <c r="O1406" s="38"/>
      <c r="P1406" s="38"/>
      <c r="Q1406" s="38"/>
      <c r="R1406" s="38"/>
      <c r="S1406" s="41">
        <f>SUM(Table1[[#This Row],[Regular Wages2]],Table1[[#This Row],[OvertimeWages4]],Table1[[#This Row],[Holiday Wages6]],Table1[[#This Row],[Incentive Payments8]])</f>
        <v>0</v>
      </c>
      <c r="T1406" s="41">
        <f>SUM(Table1[[#This Row],[Total Pre Min Wage Wages]],Table1[[#This Row],[Total After Min Wage Wages]])</f>
        <v>0</v>
      </c>
      <c r="U1406" s="41">
        <f>IFERROR(IF(OR(Table1[[#This Row],[Regular Hours]]=0,Table1[[#This Row],[Regular Hours]]=""),VLOOKUP(Table1[[#This Row],[Position Title]],startingWages!$A$2:$D$200,2, FALSE),Table1[[#This Row],[Regular Wages]]/Table1[[#This Row],[Regular Hours]]),0)</f>
        <v>0</v>
      </c>
      <c r="V1406" s="41">
        <f>IF(OR(Table1[[#This Row],[OvertimeHours]]="",Table1[[#This Row],[OvertimeHours]]=0),Table1[[#This Row],[Regular Hourly Wage]]*1.5,Table1[[#This Row],[OvertimeWages]]/Table1[[#This Row],[OvertimeHours]])</f>
        <v>0</v>
      </c>
      <c r="W1406" s="41">
        <f>IF(OR(Table1[[#This Row],[Holiday Hours]]="",Table1[[#This Row],[Holiday Hours]]=0),Table1[[#This Row],[Regular Hourly Wage]],Table1[[#This Row],[Holiday Wages]]/Table1[[#This Row],[Holiday Hours]])</f>
        <v>0</v>
      </c>
      <c r="X1406" s="41" t="str">
        <f>IF(Table1[[#This Row],[Regular Hourly Wage]]&lt;14.05,"$14.75",IF(Table1[[#This Row],[Regular Hourly Wage]]&lt;30,"5%","None"))</f>
        <v>$14.75</v>
      </c>
      <c r="Y1406" s="41">
        <f>IF(Table1[[#This Row],[Wage Category]]="5%",Table1[[#This Row],[Regular Hourly Wage]]*1.05,IF(Table1[[#This Row],[Wage Category]]="$14.75",14.75,Table1[[#This Row],[Regular Hourly Wage]]))</f>
        <v>14.75</v>
      </c>
      <c r="Z1406" s="41">
        <f>(1+IF(Table1[[#This Row],[Regular Hourly Wage]]=0,0.5,(Table1[[#This Row],[Overtime Hourly Wage]]-Table1[[#This Row],[Regular Hourly Wage]])/Table1[[#This Row],[Regular Hourly Wage]]))*Table1[[#This Row],[Regular Wage Cap]]</f>
        <v>22.125</v>
      </c>
      <c r="AA1406" s="41">
        <f>(1+IF(Table1[[#This Row],[Regular Hourly Wage]]=0,0,(Table1[[#This Row],[Holiday Hourly Wage]]-Table1[[#This Row],[Regular Hourly Wage]])/Table1[[#This Row],[Regular Hourly Wage]]))*Table1[[#This Row],[Regular Wage Cap]]</f>
        <v>14.75</v>
      </c>
      <c r="AB1406" s="41">
        <f>Table1[[#This Row],[Regular Hours3]]*Table1[[#This Row],[Regular Hourly Wage]]</f>
        <v>0</v>
      </c>
      <c r="AC1406" s="41">
        <f>Table1[[#This Row],[OvertimeHours5]]*Table1[[#This Row],[Overtime Hourly Wage]]</f>
        <v>0</v>
      </c>
      <c r="AD1406" s="41">
        <f>Table1[[#This Row],[Holiday Hours7]]*Table1[[#This Row],[Holiday Hourly Wage]]</f>
        <v>0</v>
      </c>
      <c r="AE1406" s="41">
        <f>SUM(Table1[[#This Row],[Regular10]:[Holiday12]])</f>
        <v>0</v>
      </c>
      <c r="AF1406" s="41">
        <f>Table1[[#This Row],[Regular Hours3]]*Table1[[#This Row],[Regular Wage Cap]]</f>
        <v>0</v>
      </c>
      <c r="AG1406" s="41">
        <f>Table1[[#This Row],[OvertimeHours5]]*Table1[[#This Row],[Overtime Wage Cap]]</f>
        <v>0</v>
      </c>
      <c r="AH1406" s="41">
        <f>Table1[[#This Row],[Holiday Hours7]]*Table1[[#This Row],[Holiday Wage Cap]]</f>
        <v>0</v>
      </c>
      <c r="AI1406" s="41">
        <f>SUM(Table1[[#This Row],[Regular]:[Holiday]])</f>
        <v>0</v>
      </c>
      <c r="AJ1406" s="41">
        <f>IF(Table1[[#This Row],[Total]]=0,0,Table1[[#This Row],[Total2]]-Table1[[#This Row],[Total]])</f>
        <v>0</v>
      </c>
      <c r="AK1406" s="41">
        <f>Table1[[#This Row],[Difference]]*Table1[[#This Row],[DDS Funding Percent]]</f>
        <v>0</v>
      </c>
      <c r="AL1406" s="41">
        <f>IF(Table1[[#This Row],[Regular Hourly Wage]]&lt;&gt;0,Table1[[#This Row],[Regular Wage Cap]]-Table1[[#This Row],[Regular Hourly Wage]],0)</f>
        <v>0</v>
      </c>
      <c r="AM1406" s="38"/>
      <c r="AN1406" s="41">
        <f>Table1[[#This Row],[Wage Difference]]*Table1[[#This Row],[Post Wage Increase Time Off Accruals (Hours)]]</f>
        <v>0</v>
      </c>
      <c r="AO1406" s="41">
        <f>Table1[[#This Row],[Min Wage Time Off Accrual Expense]]*Table1[[#This Row],[DDS Funding Percent]]</f>
        <v>0</v>
      </c>
      <c r="AP1406" s="1"/>
      <c r="AQ1406" s="18"/>
    </row>
    <row r="1407" spans="3:43" x14ac:dyDescent="0.25">
      <c r="C1407" s="59"/>
      <c r="D1407" s="57"/>
      <c r="K1407" s="41">
        <f>SUM(Table1[[#This Row],[Regular Wages]],Table1[[#This Row],[OvertimeWages]],Table1[[#This Row],[Holiday Wages]],Table1[[#This Row],[Incentive Payments]])</f>
        <v>0</v>
      </c>
      <c r="L1407" s="38"/>
      <c r="M1407" s="38"/>
      <c r="N1407" s="38"/>
      <c r="O1407" s="38"/>
      <c r="P1407" s="38"/>
      <c r="Q1407" s="38"/>
      <c r="R1407" s="38"/>
      <c r="S1407" s="41">
        <f>SUM(Table1[[#This Row],[Regular Wages2]],Table1[[#This Row],[OvertimeWages4]],Table1[[#This Row],[Holiday Wages6]],Table1[[#This Row],[Incentive Payments8]])</f>
        <v>0</v>
      </c>
      <c r="T1407" s="41">
        <f>SUM(Table1[[#This Row],[Total Pre Min Wage Wages]],Table1[[#This Row],[Total After Min Wage Wages]])</f>
        <v>0</v>
      </c>
      <c r="U1407" s="41">
        <f>IFERROR(IF(OR(Table1[[#This Row],[Regular Hours]]=0,Table1[[#This Row],[Regular Hours]]=""),VLOOKUP(Table1[[#This Row],[Position Title]],startingWages!$A$2:$D$200,2, FALSE),Table1[[#This Row],[Regular Wages]]/Table1[[#This Row],[Regular Hours]]),0)</f>
        <v>0</v>
      </c>
      <c r="V1407" s="41">
        <f>IF(OR(Table1[[#This Row],[OvertimeHours]]="",Table1[[#This Row],[OvertimeHours]]=0),Table1[[#This Row],[Regular Hourly Wage]]*1.5,Table1[[#This Row],[OvertimeWages]]/Table1[[#This Row],[OvertimeHours]])</f>
        <v>0</v>
      </c>
      <c r="W1407" s="41">
        <f>IF(OR(Table1[[#This Row],[Holiday Hours]]="",Table1[[#This Row],[Holiday Hours]]=0),Table1[[#This Row],[Regular Hourly Wage]],Table1[[#This Row],[Holiday Wages]]/Table1[[#This Row],[Holiday Hours]])</f>
        <v>0</v>
      </c>
      <c r="X1407" s="41" t="str">
        <f>IF(Table1[[#This Row],[Regular Hourly Wage]]&lt;14.05,"$14.75",IF(Table1[[#This Row],[Regular Hourly Wage]]&lt;30,"5%","None"))</f>
        <v>$14.75</v>
      </c>
      <c r="Y1407" s="41">
        <f>IF(Table1[[#This Row],[Wage Category]]="5%",Table1[[#This Row],[Regular Hourly Wage]]*1.05,IF(Table1[[#This Row],[Wage Category]]="$14.75",14.75,Table1[[#This Row],[Regular Hourly Wage]]))</f>
        <v>14.75</v>
      </c>
      <c r="Z1407" s="41">
        <f>(1+IF(Table1[[#This Row],[Regular Hourly Wage]]=0,0.5,(Table1[[#This Row],[Overtime Hourly Wage]]-Table1[[#This Row],[Regular Hourly Wage]])/Table1[[#This Row],[Regular Hourly Wage]]))*Table1[[#This Row],[Regular Wage Cap]]</f>
        <v>22.125</v>
      </c>
      <c r="AA1407" s="41">
        <f>(1+IF(Table1[[#This Row],[Regular Hourly Wage]]=0,0,(Table1[[#This Row],[Holiday Hourly Wage]]-Table1[[#This Row],[Regular Hourly Wage]])/Table1[[#This Row],[Regular Hourly Wage]]))*Table1[[#This Row],[Regular Wage Cap]]</f>
        <v>14.75</v>
      </c>
      <c r="AB1407" s="41">
        <f>Table1[[#This Row],[Regular Hours3]]*Table1[[#This Row],[Regular Hourly Wage]]</f>
        <v>0</v>
      </c>
      <c r="AC1407" s="41">
        <f>Table1[[#This Row],[OvertimeHours5]]*Table1[[#This Row],[Overtime Hourly Wage]]</f>
        <v>0</v>
      </c>
      <c r="AD1407" s="41">
        <f>Table1[[#This Row],[Holiday Hours7]]*Table1[[#This Row],[Holiday Hourly Wage]]</f>
        <v>0</v>
      </c>
      <c r="AE1407" s="41">
        <f>SUM(Table1[[#This Row],[Regular10]:[Holiday12]])</f>
        <v>0</v>
      </c>
      <c r="AF1407" s="41">
        <f>Table1[[#This Row],[Regular Hours3]]*Table1[[#This Row],[Regular Wage Cap]]</f>
        <v>0</v>
      </c>
      <c r="AG1407" s="41">
        <f>Table1[[#This Row],[OvertimeHours5]]*Table1[[#This Row],[Overtime Wage Cap]]</f>
        <v>0</v>
      </c>
      <c r="AH1407" s="41">
        <f>Table1[[#This Row],[Holiday Hours7]]*Table1[[#This Row],[Holiday Wage Cap]]</f>
        <v>0</v>
      </c>
      <c r="AI1407" s="41">
        <f>SUM(Table1[[#This Row],[Regular]:[Holiday]])</f>
        <v>0</v>
      </c>
      <c r="AJ1407" s="41">
        <f>IF(Table1[[#This Row],[Total]]=0,0,Table1[[#This Row],[Total2]]-Table1[[#This Row],[Total]])</f>
        <v>0</v>
      </c>
      <c r="AK1407" s="41">
        <f>Table1[[#This Row],[Difference]]*Table1[[#This Row],[DDS Funding Percent]]</f>
        <v>0</v>
      </c>
      <c r="AL1407" s="41">
        <f>IF(Table1[[#This Row],[Regular Hourly Wage]]&lt;&gt;0,Table1[[#This Row],[Regular Wage Cap]]-Table1[[#This Row],[Regular Hourly Wage]],0)</f>
        <v>0</v>
      </c>
      <c r="AM1407" s="38"/>
      <c r="AN1407" s="41">
        <f>Table1[[#This Row],[Wage Difference]]*Table1[[#This Row],[Post Wage Increase Time Off Accruals (Hours)]]</f>
        <v>0</v>
      </c>
      <c r="AO1407" s="41">
        <f>Table1[[#This Row],[Min Wage Time Off Accrual Expense]]*Table1[[#This Row],[DDS Funding Percent]]</f>
        <v>0</v>
      </c>
      <c r="AP1407" s="1"/>
      <c r="AQ1407" s="18"/>
    </row>
    <row r="1408" spans="3:43" x14ac:dyDescent="0.25">
      <c r="C1408" s="59"/>
      <c r="D1408" s="57"/>
      <c r="K1408" s="41">
        <f>SUM(Table1[[#This Row],[Regular Wages]],Table1[[#This Row],[OvertimeWages]],Table1[[#This Row],[Holiday Wages]],Table1[[#This Row],[Incentive Payments]])</f>
        <v>0</v>
      </c>
      <c r="L1408" s="38"/>
      <c r="M1408" s="38"/>
      <c r="N1408" s="38"/>
      <c r="O1408" s="38"/>
      <c r="P1408" s="38"/>
      <c r="Q1408" s="38"/>
      <c r="R1408" s="38"/>
      <c r="S1408" s="41">
        <f>SUM(Table1[[#This Row],[Regular Wages2]],Table1[[#This Row],[OvertimeWages4]],Table1[[#This Row],[Holiday Wages6]],Table1[[#This Row],[Incentive Payments8]])</f>
        <v>0</v>
      </c>
      <c r="T1408" s="41">
        <f>SUM(Table1[[#This Row],[Total Pre Min Wage Wages]],Table1[[#This Row],[Total After Min Wage Wages]])</f>
        <v>0</v>
      </c>
      <c r="U1408" s="41">
        <f>IFERROR(IF(OR(Table1[[#This Row],[Regular Hours]]=0,Table1[[#This Row],[Regular Hours]]=""),VLOOKUP(Table1[[#This Row],[Position Title]],startingWages!$A$2:$D$200,2, FALSE),Table1[[#This Row],[Regular Wages]]/Table1[[#This Row],[Regular Hours]]),0)</f>
        <v>0</v>
      </c>
      <c r="V1408" s="41">
        <f>IF(OR(Table1[[#This Row],[OvertimeHours]]="",Table1[[#This Row],[OvertimeHours]]=0),Table1[[#This Row],[Regular Hourly Wage]]*1.5,Table1[[#This Row],[OvertimeWages]]/Table1[[#This Row],[OvertimeHours]])</f>
        <v>0</v>
      </c>
      <c r="W1408" s="41">
        <f>IF(OR(Table1[[#This Row],[Holiday Hours]]="",Table1[[#This Row],[Holiday Hours]]=0),Table1[[#This Row],[Regular Hourly Wage]],Table1[[#This Row],[Holiday Wages]]/Table1[[#This Row],[Holiday Hours]])</f>
        <v>0</v>
      </c>
      <c r="X1408" s="41" t="str">
        <f>IF(Table1[[#This Row],[Regular Hourly Wage]]&lt;14.05,"$14.75",IF(Table1[[#This Row],[Regular Hourly Wage]]&lt;30,"5%","None"))</f>
        <v>$14.75</v>
      </c>
      <c r="Y1408" s="41">
        <f>IF(Table1[[#This Row],[Wage Category]]="5%",Table1[[#This Row],[Regular Hourly Wage]]*1.05,IF(Table1[[#This Row],[Wage Category]]="$14.75",14.75,Table1[[#This Row],[Regular Hourly Wage]]))</f>
        <v>14.75</v>
      </c>
      <c r="Z1408" s="41">
        <f>(1+IF(Table1[[#This Row],[Regular Hourly Wage]]=0,0.5,(Table1[[#This Row],[Overtime Hourly Wage]]-Table1[[#This Row],[Regular Hourly Wage]])/Table1[[#This Row],[Regular Hourly Wage]]))*Table1[[#This Row],[Regular Wage Cap]]</f>
        <v>22.125</v>
      </c>
      <c r="AA1408" s="41">
        <f>(1+IF(Table1[[#This Row],[Regular Hourly Wage]]=0,0,(Table1[[#This Row],[Holiday Hourly Wage]]-Table1[[#This Row],[Regular Hourly Wage]])/Table1[[#This Row],[Regular Hourly Wage]]))*Table1[[#This Row],[Regular Wage Cap]]</f>
        <v>14.75</v>
      </c>
      <c r="AB1408" s="41">
        <f>Table1[[#This Row],[Regular Hours3]]*Table1[[#This Row],[Regular Hourly Wage]]</f>
        <v>0</v>
      </c>
      <c r="AC1408" s="41">
        <f>Table1[[#This Row],[OvertimeHours5]]*Table1[[#This Row],[Overtime Hourly Wage]]</f>
        <v>0</v>
      </c>
      <c r="AD1408" s="41">
        <f>Table1[[#This Row],[Holiday Hours7]]*Table1[[#This Row],[Holiday Hourly Wage]]</f>
        <v>0</v>
      </c>
      <c r="AE1408" s="41">
        <f>SUM(Table1[[#This Row],[Regular10]:[Holiday12]])</f>
        <v>0</v>
      </c>
      <c r="AF1408" s="41">
        <f>Table1[[#This Row],[Regular Hours3]]*Table1[[#This Row],[Regular Wage Cap]]</f>
        <v>0</v>
      </c>
      <c r="AG1408" s="41">
        <f>Table1[[#This Row],[OvertimeHours5]]*Table1[[#This Row],[Overtime Wage Cap]]</f>
        <v>0</v>
      </c>
      <c r="AH1408" s="41">
        <f>Table1[[#This Row],[Holiday Hours7]]*Table1[[#This Row],[Holiday Wage Cap]]</f>
        <v>0</v>
      </c>
      <c r="AI1408" s="41">
        <f>SUM(Table1[[#This Row],[Regular]:[Holiday]])</f>
        <v>0</v>
      </c>
      <c r="AJ1408" s="41">
        <f>IF(Table1[[#This Row],[Total]]=0,0,Table1[[#This Row],[Total2]]-Table1[[#This Row],[Total]])</f>
        <v>0</v>
      </c>
      <c r="AK1408" s="41">
        <f>Table1[[#This Row],[Difference]]*Table1[[#This Row],[DDS Funding Percent]]</f>
        <v>0</v>
      </c>
      <c r="AL1408" s="41">
        <f>IF(Table1[[#This Row],[Regular Hourly Wage]]&lt;&gt;0,Table1[[#This Row],[Regular Wage Cap]]-Table1[[#This Row],[Regular Hourly Wage]],0)</f>
        <v>0</v>
      </c>
      <c r="AM1408" s="38"/>
      <c r="AN1408" s="41">
        <f>Table1[[#This Row],[Wage Difference]]*Table1[[#This Row],[Post Wage Increase Time Off Accruals (Hours)]]</f>
        <v>0</v>
      </c>
      <c r="AO1408" s="41">
        <f>Table1[[#This Row],[Min Wage Time Off Accrual Expense]]*Table1[[#This Row],[DDS Funding Percent]]</f>
        <v>0</v>
      </c>
      <c r="AP1408" s="1"/>
      <c r="AQ1408" s="18"/>
    </row>
    <row r="1409" spans="3:43" x14ac:dyDescent="0.25">
      <c r="C1409" s="59"/>
      <c r="D1409" s="57"/>
      <c r="K1409" s="41">
        <f>SUM(Table1[[#This Row],[Regular Wages]],Table1[[#This Row],[OvertimeWages]],Table1[[#This Row],[Holiday Wages]],Table1[[#This Row],[Incentive Payments]])</f>
        <v>0</v>
      </c>
      <c r="L1409" s="38"/>
      <c r="M1409" s="38"/>
      <c r="N1409" s="38"/>
      <c r="O1409" s="38"/>
      <c r="P1409" s="38"/>
      <c r="Q1409" s="38"/>
      <c r="R1409" s="38"/>
      <c r="S1409" s="41">
        <f>SUM(Table1[[#This Row],[Regular Wages2]],Table1[[#This Row],[OvertimeWages4]],Table1[[#This Row],[Holiday Wages6]],Table1[[#This Row],[Incentive Payments8]])</f>
        <v>0</v>
      </c>
      <c r="T1409" s="41">
        <f>SUM(Table1[[#This Row],[Total Pre Min Wage Wages]],Table1[[#This Row],[Total After Min Wage Wages]])</f>
        <v>0</v>
      </c>
      <c r="U1409" s="41">
        <f>IFERROR(IF(OR(Table1[[#This Row],[Regular Hours]]=0,Table1[[#This Row],[Regular Hours]]=""),VLOOKUP(Table1[[#This Row],[Position Title]],startingWages!$A$2:$D$200,2, FALSE),Table1[[#This Row],[Regular Wages]]/Table1[[#This Row],[Regular Hours]]),0)</f>
        <v>0</v>
      </c>
      <c r="V1409" s="41">
        <f>IF(OR(Table1[[#This Row],[OvertimeHours]]="",Table1[[#This Row],[OvertimeHours]]=0),Table1[[#This Row],[Regular Hourly Wage]]*1.5,Table1[[#This Row],[OvertimeWages]]/Table1[[#This Row],[OvertimeHours]])</f>
        <v>0</v>
      </c>
      <c r="W1409" s="41">
        <f>IF(OR(Table1[[#This Row],[Holiday Hours]]="",Table1[[#This Row],[Holiday Hours]]=0),Table1[[#This Row],[Regular Hourly Wage]],Table1[[#This Row],[Holiday Wages]]/Table1[[#This Row],[Holiday Hours]])</f>
        <v>0</v>
      </c>
      <c r="X1409" s="41" t="str">
        <f>IF(Table1[[#This Row],[Regular Hourly Wage]]&lt;14.05,"$14.75",IF(Table1[[#This Row],[Regular Hourly Wage]]&lt;30,"5%","None"))</f>
        <v>$14.75</v>
      </c>
      <c r="Y1409" s="41">
        <f>IF(Table1[[#This Row],[Wage Category]]="5%",Table1[[#This Row],[Regular Hourly Wage]]*1.05,IF(Table1[[#This Row],[Wage Category]]="$14.75",14.75,Table1[[#This Row],[Regular Hourly Wage]]))</f>
        <v>14.75</v>
      </c>
      <c r="Z1409" s="41">
        <f>(1+IF(Table1[[#This Row],[Regular Hourly Wage]]=0,0.5,(Table1[[#This Row],[Overtime Hourly Wage]]-Table1[[#This Row],[Regular Hourly Wage]])/Table1[[#This Row],[Regular Hourly Wage]]))*Table1[[#This Row],[Regular Wage Cap]]</f>
        <v>22.125</v>
      </c>
      <c r="AA1409" s="41">
        <f>(1+IF(Table1[[#This Row],[Regular Hourly Wage]]=0,0,(Table1[[#This Row],[Holiday Hourly Wage]]-Table1[[#This Row],[Regular Hourly Wage]])/Table1[[#This Row],[Regular Hourly Wage]]))*Table1[[#This Row],[Regular Wage Cap]]</f>
        <v>14.75</v>
      </c>
      <c r="AB1409" s="41">
        <f>Table1[[#This Row],[Regular Hours3]]*Table1[[#This Row],[Regular Hourly Wage]]</f>
        <v>0</v>
      </c>
      <c r="AC1409" s="41">
        <f>Table1[[#This Row],[OvertimeHours5]]*Table1[[#This Row],[Overtime Hourly Wage]]</f>
        <v>0</v>
      </c>
      <c r="AD1409" s="41">
        <f>Table1[[#This Row],[Holiday Hours7]]*Table1[[#This Row],[Holiday Hourly Wage]]</f>
        <v>0</v>
      </c>
      <c r="AE1409" s="41">
        <f>SUM(Table1[[#This Row],[Regular10]:[Holiday12]])</f>
        <v>0</v>
      </c>
      <c r="AF1409" s="41">
        <f>Table1[[#This Row],[Regular Hours3]]*Table1[[#This Row],[Regular Wage Cap]]</f>
        <v>0</v>
      </c>
      <c r="AG1409" s="41">
        <f>Table1[[#This Row],[OvertimeHours5]]*Table1[[#This Row],[Overtime Wage Cap]]</f>
        <v>0</v>
      </c>
      <c r="AH1409" s="41">
        <f>Table1[[#This Row],[Holiday Hours7]]*Table1[[#This Row],[Holiday Wage Cap]]</f>
        <v>0</v>
      </c>
      <c r="AI1409" s="41">
        <f>SUM(Table1[[#This Row],[Regular]:[Holiday]])</f>
        <v>0</v>
      </c>
      <c r="AJ1409" s="41">
        <f>IF(Table1[[#This Row],[Total]]=0,0,Table1[[#This Row],[Total2]]-Table1[[#This Row],[Total]])</f>
        <v>0</v>
      </c>
      <c r="AK1409" s="41">
        <f>Table1[[#This Row],[Difference]]*Table1[[#This Row],[DDS Funding Percent]]</f>
        <v>0</v>
      </c>
      <c r="AL1409" s="41">
        <f>IF(Table1[[#This Row],[Regular Hourly Wage]]&lt;&gt;0,Table1[[#This Row],[Regular Wage Cap]]-Table1[[#This Row],[Regular Hourly Wage]],0)</f>
        <v>0</v>
      </c>
      <c r="AM1409" s="38"/>
      <c r="AN1409" s="41">
        <f>Table1[[#This Row],[Wage Difference]]*Table1[[#This Row],[Post Wage Increase Time Off Accruals (Hours)]]</f>
        <v>0</v>
      </c>
      <c r="AO1409" s="41">
        <f>Table1[[#This Row],[Min Wage Time Off Accrual Expense]]*Table1[[#This Row],[DDS Funding Percent]]</f>
        <v>0</v>
      </c>
      <c r="AP1409" s="1"/>
      <c r="AQ1409" s="18"/>
    </row>
    <row r="1410" spans="3:43" x14ac:dyDescent="0.25">
      <c r="C1410" s="59"/>
      <c r="D1410" s="57"/>
      <c r="K1410" s="41">
        <f>SUM(Table1[[#This Row],[Regular Wages]],Table1[[#This Row],[OvertimeWages]],Table1[[#This Row],[Holiday Wages]],Table1[[#This Row],[Incentive Payments]])</f>
        <v>0</v>
      </c>
      <c r="L1410" s="38"/>
      <c r="M1410" s="38"/>
      <c r="N1410" s="38"/>
      <c r="O1410" s="38"/>
      <c r="P1410" s="38"/>
      <c r="Q1410" s="38"/>
      <c r="R1410" s="38"/>
      <c r="S1410" s="41">
        <f>SUM(Table1[[#This Row],[Regular Wages2]],Table1[[#This Row],[OvertimeWages4]],Table1[[#This Row],[Holiday Wages6]],Table1[[#This Row],[Incentive Payments8]])</f>
        <v>0</v>
      </c>
      <c r="T1410" s="41">
        <f>SUM(Table1[[#This Row],[Total Pre Min Wage Wages]],Table1[[#This Row],[Total After Min Wage Wages]])</f>
        <v>0</v>
      </c>
      <c r="U1410" s="41">
        <f>IFERROR(IF(OR(Table1[[#This Row],[Regular Hours]]=0,Table1[[#This Row],[Regular Hours]]=""),VLOOKUP(Table1[[#This Row],[Position Title]],startingWages!$A$2:$D$200,2, FALSE),Table1[[#This Row],[Regular Wages]]/Table1[[#This Row],[Regular Hours]]),0)</f>
        <v>0</v>
      </c>
      <c r="V1410" s="41">
        <f>IF(OR(Table1[[#This Row],[OvertimeHours]]="",Table1[[#This Row],[OvertimeHours]]=0),Table1[[#This Row],[Regular Hourly Wage]]*1.5,Table1[[#This Row],[OvertimeWages]]/Table1[[#This Row],[OvertimeHours]])</f>
        <v>0</v>
      </c>
      <c r="W1410" s="41">
        <f>IF(OR(Table1[[#This Row],[Holiday Hours]]="",Table1[[#This Row],[Holiday Hours]]=0),Table1[[#This Row],[Regular Hourly Wage]],Table1[[#This Row],[Holiday Wages]]/Table1[[#This Row],[Holiday Hours]])</f>
        <v>0</v>
      </c>
      <c r="X1410" s="41" t="str">
        <f>IF(Table1[[#This Row],[Regular Hourly Wage]]&lt;14.05,"$14.75",IF(Table1[[#This Row],[Regular Hourly Wage]]&lt;30,"5%","None"))</f>
        <v>$14.75</v>
      </c>
      <c r="Y1410" s="41">
        <f>IF(Table1[[#This Row],[Wage Category]]="5%",Table1[[#This Row],[Regular Hourly Wage]]*1.05,IF(Table1[[#This Row],[Wage Category]]="$14.75",14.75,Table1[[#This Row],[Regular Hourly Wage]]))</f>
        <v>14.75</v>
      </c>
      <c r="Z1410" s="41">
        <f>(1+IF(Table1[[#This Row],[Regular Hourly Wage]]=0,0.5,(Table1[[#This Row],[Overtime Hourly Wage]]-Table1[[#This Row],[Regular Hourly Wage]])/Table1[[#This Row],[Regular Hourly Wage]]))*Table1[[#This Row],[Regular Wage Cap]]</f>
        <v>22.125</v>
      </c>
      <c r="AA1410" s="41">
        <f>(1+IF(Table1[[#This Row],[Regular Hourly Wage]]=0,0,(Table1[[#This Row],[Holiday Hourly Wage]]-Table1[[#This Row],[Regular Hourly Wage]])/Table1[[#This Row],[Regular Hourly Wage]]))*Table1[[#This Row],[Regular Wage Cap]]</f>
        <v>14.75</v>
      </c>
      <c r="AB1410" s="41">
        <f>Table1[[#This Row],[Regular Hours3]]*Table1[[#This Row],[Regular Hourly Wage]]</f>
        <v>0</v>
      </c>
      <c r="AC1410" s="41">
        <f>Table1[[#This Row],[OvertimeHours5]]*Table1[[#This Row],[Overtime Hourly Wage]]</f>
        <v>0</v>
      </c>
      <c r="AD1410" s="41">
        <f>Table1[[#This Row],[Holiday Hours7]]*Table1[[#This Row],[Holiday Hourly Wage]]</f>
        <v>0</v>
      </c>
      <c r="AE1410" s="41">
        <f>SUM(Table1[[#This Row],[Regular10]:[Holiday12]])</f>
        <v>0</v>
      </c>
      <c r="AF1410" s="41">
        <f>Table1[[#This Row],[Regular Hours3]]*Table1[[#This Row],[Regular Wage Cap]]</f>
        <v>0</v>
      </c>
      <c r="AG1410" s="41">
        <f>Table1[[#This Row],[OvertimeHours5]]*Table1[[#This Row],[Overtime Wage Cap]]</f>
        <v>0</v>
      </c>
      <c r="AH1410" s="41">
        <f>Table1[[#This Row],[Holiday Hours7]]*Table1[[#This Row],[Holiday Wage Cap]]</f>
        <v>0</v>
      </c>
      <c r="AI1410" s="41">
        <f>SUM(Table1[[#This Row],[Regular]:[Holiday]])</f>
        <v>0</v>
      </c>
      <c r="AJ1410" s="41">
        <f>IF(Table1[[#This Row],[Total]]=0,0,Table1[[#This Row],[Total2]]-Table1[[#This Row],[Total]])</f>
        <v>0</v>
      </c>
      <c r="AK1410" s="41">
        <f>Table1[[#This Row],[Difference]]*Table1[[#This Row],[DDS Funding Percent]]</f>
        <v>0</v>
      </c>
      <c r="AL1410" s="41">
        <f>IF(Table1[[#This Row],[Regular Hourly Wage]]&lt;&gt;0,Table1[[#This Row],[Regular Wage Cap]]-Table1[[#This Row],[Regular Hourly Wage]],0)</f>
        <v>0</v>
      </c>
      <c r="AM1410" s="38"/>
      <c r="AN1410" s="41">
        <f>Table1[[#This Row],[Wage Difference]]*Table1[[#This Row],[Post Wage Increase Time Off Accruals (Hours)]]</f>
        <v>0</v>
      </c>
      <c r="AO1410" s="41">
        <f>Table1[[#This Row],[Min Wage Time Off Accrual Expense]]*Table1[[#This Row],[DDS Funding Percent]]</f>
        <v>0</v>
      </c>
      <c r="AP1410" s="1"/>
      <c r="AQ1410" s="18"/>
    </row>
    <row r="1411" spans="3:43" x14ac:dyDescent="0.25">
      <c r="C1411" s="59"/>
      <c r="D1411" s="57"/>
      <c r="K1411" s="41">
        <f>SUM(Table1[[#This Row],[Regular Wages]],Table1[[#This Row],[OvertimeWages]],Table1[[#This Row],[Holiday Wages]],Table1[[#This Row],[Incentive Payments]])</f>
        <v>0</v>
      </c>
      <c r="L1411" s="38"/>
      <c r="M1411" s="38"/>
      <c r="N1411" s="38"/>
      <c r="O1411" s="38"/>
      <c r="P1411" s="38"/>
      <c r="Q1411" s="38"/>
      <c r="R1411" s="38"/>
      <c r="S1411" s="41">
        <f>SUM(Table1[[#This Row],[Regular Wages2]],Table1[[#This Row],[OvertimeWages4]],Table1[[#This Row],[Holiday Wages6]],Table1[[#This Row],[Incentive Payments8]])</f>
        <v>0</v>
      </c>
      <c r="T1411" s="41">
        <f>SUM(Table1[[#This Row],[Total Pre Min Wage Wages]],Table1[[#This Row],[Total After Min Wage Wages]])</f>
        <v>0</v>
      </c>
      <c r="U1411" s="41">
        <f>IFERROR(IF(OR(Table1[[#This Row],[Regular Hours]]=0,Table1[[#This Row],[Regular Hours]]=""),VLOOKUP(Table1[[#This Row],[Position Title]],startingWages!$A$2:$D$200,2, FALSE),Table1[[#This Row],[Regular Wages]]/Table1[[#This Row],[Regular Hours]]),0)</f>
        <v>0</v>
      </c>
      <c r="V1411" s="41">
        <f>IF(OR(Table1[[#This Row],[OvertimeHours]]="",Table1[[#This Row],[OvertimeHours]]=0),Table1[[#This Row],[Regular Hourly Wage]]*1.5,Table1[[#This Row],[OvertimeWages]]/Table1[[#This Row],[OvertimeHours]])</f>
        <v>0</v>
      </c>
      <c r="W1411" s="41">
        <f>IF(OR(Table1[[#This Row],[Holiday Hours]]="",Table1[[#This Row],[Holiday Hours]]=0),Table1[[#This Row],[Regular Hourly Wage]],Table1[[#This Row],[Holiday Wages]]/Table1[[#This Row],[Holiday Hours]])</f>
        <v>0</v>
      </c>
      <c r="X1411" s="41" t="str">
        <f>IF(Table1[[#This Row],[Regular Hourly Wage]]&lt;14.05,"$14.75",IF(Table1[[#This Row],[Regular Hourly Wage]]&lt;30,"5%","None"))</f>
        <v>$14.75</v>
      </c>
      <c r="Y1411" s="41">
        <f>IF(Table1[[#This Row],[Wage Category]]="5%",Table1[[#This Row],[Regular Hourly Wage]]*1.05,IF(Table1[[#This Row],[Wage Category]]="$14.75",14.75,Table1[[#This Row],[Regular Hourly Wage]]))</f>
        <v>14.75</v>
      </c>
      <c r="Z1411" s="41">
        <f>(1+IF(Table1[[#This Row],[Regular Hourly Wage]]=0,0.5,(Table1[[#This Row],[Overtime Hourly Wage]]-Table1[[#This Row],[Regular Hourly Wage]])/Table1[[#This Row],[Regular Hourly Wage]]))*Table1[[#This Row],[Regular Wage Cap]]</f>
        <v>22.125</v>
      </c>
      <c r="AA1411" s="41">
        <f>(1+IF(Table1[[#This Row],[Regular Hourly Wage]]=0,0,(Table1[[#This Row],[Holiday Hourly Wage]]-Table1[[#This Row],[Regular Hourly Wage]])/Table1[[#This Row],[Regular Hourly Wage]]))*Table1[[#This Row],[Regular Wage Cap]]</f>
        <v>14.75</v>
      </c>
      <c r="AB1411" s="41">
        <f>Table1[[#This Row],[Regular Hours3]]*Table1[[#This Row],[Regular Hourly Wage]]</f>
        <v>0</v>
      </c>
      <c r="AC1411" s="41">
        <f>Table1[[#This Row],[OvertimeHours5]]*Table1[[#This Row],[Overtime Hourly Wage]]</f>
        <v>0</v>
      </c>
      <c r="AD1411" s="41">
        <f>Table1[[#This Row],[Holiday Hours7]]*Table1[[#This Row],[Holiday Hourly Wage]]</f>
        <v>0</v>
      </c>
      <c r="AE1411" s="41">
        <f>SUM(Table1[[#This Row],[Regular10]:[Holiday12]])</f>
        <v>0</v>
      </c>
      <c r="AF1411" s="41">
        <f>Table1[[#This Row],[Regular Hours3]]*Table1[[#This Row],[Regular Wage Cap]]</f>
        <v>0</v>
      </c>
      <c r="AG1411" s="41">
        <f>Table1[[#This Row],[OvertimeHours5]]*Table1[[#This Row],[Overtime Wage Cap]]</f>
        <v>0</v>
      </c>
      <c r="AH1411" s="41">
        <f>Table1[[#This Row],[Holiday Hours7]]*Table1[[#This Row],[Holiday Wage Cap]]</f>
        <v>0</v>
      </c>
      <c r="AI1411" s="41">
        <f>SUM(Table1[[#This Row],[Regular]:[Holiday]])</f>
        <v>0</v>
      </c>
      <c r="AJ1411" s="41">
        <f>IF(Table1[[#This Row],[Total]]=0,0,Table1[[#This Row],[Total2]]-Table1[[#This Row],[Total]])</f>
        <v>0</v>
      </c>
      <c r="AK1411" s="41">
        <f>Table1[[#This Row],[Difference]]*Table1[[#This Row],[DDS Funding Percent]]</f>
        <v>0</v>
      </c>
      <c r="AL1411" s="41">
        <f>IF(Table1[[#This Row],[Regular Hourly Wage]]&lt;&gt;0,Table1[[#This Row],[Regular Wage Cap]]-Table1[[#This Row],[Regular Hourly Wage]],0)</f>
        <v>0</v>
      </c>
      <c r="AM1411" s="38"/>
      <c r="AN1411" s="41">
        <f>Table1[[#This Row],[Wage Difference]]*Table1[[#This Row],[Post Wage Increase Time Off Accruals (Hours)]]</f>
        <v>0</v>
      </c>
      <c r="AO1411" s="41">
        <f>Table1[[#This Row],[Min Wage Time Off Accrual Expense]]*Table1[[#This Row],[DDS Funding Percent]]</f>
        <v>0</v>
      </c>
      <c r="AP1411" s="1"/>
      <c r="AQ1411" s="18"/>
    </row>
    <row r="1412" spans="3:43" x14ac:dyDescent="0.25">
      <c r="C1412" s="59"/>
      <c r="D1412" s="57"/>
      <c r="K1412" s="41">
        <f>SUM(Table1[[#This Row],[Regular Wages]],Table1[[#This Row],[OvertimeWages]],Table1[[#This Row],[Holiday Wages]],Table1[[#This Row],[Incentive Payments]])</f>
        <v>0</v>
      </c>
      <c r="L1412" s="38"/>
      <c r="M1412" s="38"/>
      <c r="N1412" s="38"/>
      <c r="O1412" s="38"/>
      <c r="P1412" s="38"/>
      <c r="Q1412" s="38"/>
      <c r="R1412" s="38"/>
      <c r="S1412" s="41">
        <f>SUM(Table1[[#This Row],[Regular Wages2]],Table1[[#This Row],[OvertimeWages4]],Table1[[#This Row],[Holiday Wages6]],Table1[[#This Row],[Incentive Payments8]])</f>
        <v>0</v>
      </c>
      <c r="T1412" s="41">
        <f>SUM(Table1[[#This Row],[Total Pre Min Wage Wages]],Table1[[#This Row],[Total After Min Wage Wages]])</f>
        <v>0</v>
      </c>
      <c r="U1412" s="41">
        <f>IFERROR(IF(OR(Table1[[#This Row],[Regular Hours]]=0,Table1[[#This Row],[Regular Hours]]=""),VLOOKUP(Table1[[#This Row],[Position Title]],startingWages!$A$2:$D$200,2, FALSE),Table1[[#This Row],[Regular Wages]]/Table1[[#This Row],[Regular Hours]]),0)</f>
        <v>0</v>
      </c>
      <c r="V1412" s="41">
        <f>IF(OR(Table1[[#This Row],[OvertimeHours]]="",Table1[[#This Row],[OvertimeHours]]=0),Table1[[#This Row],[Regular Hourly Wage]]*1.5,Table1[[#This Row],[OvertimeWages]]/Table1[[#This Row],[OvertimeHours]])</f>
        <v>0</v>
      </c>
      <c r="W1412" s="41">
        <f>IF(OR(Table1[[#This Row],[Holiday Hours]]="",Table1[[#This Row],[Holiday Hours]]=0),Table1[[#This Row],[Regular Hourly Wage]],Table1[[#This Row],[Holiday Wages]]/Table1[[#This Row],[Holiday Hours]])</f>
        <v>0</v>
      </c>
      <c r="X1412" s="41" t="str">
        <f>IF(Table1[[#This Row],[Regular Hourly Wage]]&lt;14.05,"$14.75",IF(Table1[[#This Row],[Regular Hourly Wage]]&lt;30,"5%","None"))</f>
        <v>$14.75</v>
      </c>
      <c r="Y1412" s="41">
        <f>IF(Table1[[#This Row],[Wage Category]]="5%",Table1[[#This Row],[Regular Hourly Wage]]*1.05,IF(Table1[[#This Row],[Wage Category]]="$14.75",14.75,Table1[[#This Row],[Regular Hourly Wage]]))</f>
        <v>14.75</v>
      </c>
      <c r="Z1412" s="41">
        <f>(1+IF(Table1[[#This Row],[Regular Hourly Wage]]=0,0.5,(Table1[[#This Row],[Overtime Hourly Wage]]-Table1[[#This Row],[Regular Hourly Wage]])/Table1[[#This Row],[Regular Hourly Wage]]))*Table1[[#This Row],[Regular Wage Cap]]</f>
        <v>22.125</v>
      </c>
      <c r="AA1412" s="41">
        <f>(1+IF(Table1[[#This Row],[Regular Hourly Wage]]=0,0,(Table1[[#This Row],[Holiday Hourly Wage]]-Table1[[#This Row],[Regular Hourly Wage]])/Table1[[#This Row],[Regular Hourly Wage]]))*Table1[[#This Row],[Regular Wage Cap]]</f>
        <v>14.75</v>
      </c>
      <c r="AB1412" s="41">
        <f>Table1[[#This Row],[Regular Hours3]]*Table1[[#This Row],[Regular Hourly Wage]]</f>
        <v>0</v>
      </c>
      <c r="AC1412" s="41">
        <f>Table1[[#This Row],[OvertimeHours5]]*Table1[[#This Row],[Overtime Hourly Wage]]</f>
        <v>0</v>
      </c>
      <c r="AD1412" s="41">
        <f>Table1[[#This Row],[Holiday Hours7]]*Table1[[#This Row],[Holiday Hourly Wage]]</f>
        <v>0</v>
      </c>
      <c r="AE1412" s="41">
        <f>SUM(Table1[[#This Row],[Regular10]:[Holiday12]])</f>
        <v>0</v>
      </c>
      <c r="AF1412" s="41">
        <f>Table1[[#This Row],[Regular Hours3]]*Table1[[#This Row],[Regular Wage Cap]]</f>
        <v>0</v>
      </c>
      <c r="AG1412" s="41">
        <f>Table1[[#This Row],[OvertimeHours5]]*Table1[[#This Row],[Overtime Wage Cap]]</f>
        <v>0</v>
      </c>
      <c r="AH1412" s="41">
        <f>Table1[[#This Row],[Holiday Hours7]]*Table1[[#This Row],[Holiday Wage Cap]]</f>
        <v>0</v>
      </c>
      <c r="AI1412" s="41">
        <f>SUM(Table1[[#This Row],[Regular]:[Holiday]])</f>
        <v>0</v>
      </c>
      <c r="AJ1412" s="41">
        <f>IF(Table1[[#This Row],[Total]]=0,0,Table1[[#This Row],[Total2]]-Table1[[#This Row],[Total]])</f>
        <v>0</v>
      </c>
      <c r="AK1412" s="41">
        <f>Table1[[#This Row],[Difference]]*Table1[[#This Row],[DDS Funding Percent]]</f>
        <v>0</v>
      </c>
      <c r="AL1412" s="41">
        <f>IF(Table1[[#This Row],[Regular Hourly Wage]]&lt;&gt;0,Table1[[#This Row],[Regular Wage Cap]]-Table1[[#This Row],[Regular Hourly Wage]],0)</f>
        <v>0</v>
      </c>
      <c r="AM1412" s="38"/>
      <c r="AN1412" s="41">
        <f>Table1[[#This Row],[Wage Difference]]*Table1[[#This Row],[Post Wage Increase Time Off Accruals (Hours)]]</f>
        <v>0</v>
      </c>
      <c r="AO1412" s="41">
        <f>Table1[[#This Row],[Min Wage Time Off Accrual Expense]]*Table1[[#This Row],[DDS Funding Percent]]</f>
        <v>0</v>
      </c>
      <c r="AP1412" s="1"/>
      <c r="AQ1412" s="18"/>
    </row>
    <row r="1413" spans="3:43" x14ac:dyDescent="0.25">
      <c r="C1413" s="59"/>
      <c r="D1413" s="57"/>
      <c r="K1413" s="41">
        <f>SUM(Table1[[#This Row],[Regular Wages]],Table1[[#This Row],[OvertimeWages]],Table1[[#This Row],[Holiday Wages]],Table1[[#This Row],[Incentive Payments]])</f>
        <v>0</v>
      </c>
      <c r="L1413" s="38"/>
      <c r="M1413" s="38"/>
      <c r="N1413" s="38"/>
      <c r="O1413" s="38"/>
      <c r="P1413" s="38"/>
      <c r="Q1413" s="38"/>
      <c r="R1413" s="38"/>
      <c r="S1413" s="41">
        <f>SUM(Table1[[#This Row],[Regular Wages2]],Table1[[#This Row],[OvertimeWages4]],Table1[[#This Row],[Holiday Wages6]],Table1[[#This Row],[Incentive Payments8]])</f>
        <v>0</v>
      </c>
      <c r="T1413" s="41">
        <f>SUM(Table1[[#This Row],[Total Pre Min Wage Wages]],Table1[[#This Row],[Total After Min Wage Wages]])</f>
        <v>0</v>
      </c>
      <c r="U1413" s="41">
        <f>IFERROR(IF(OR(Table1[[#This Row],[Regular Hours]]=0,Table1[[#This Row],[Regular Hours]]=""),VLOOKUP(Table1[[#This Row],[Position Title]],startingWages!$A$2:$D$200,2, FALSE),Table1[[#This Row],[Regular Wages]]/Table1[[#This Row],[Regular Hours]]),0)</f>
        <v>0</v>
      </c>
      <c r="V1413" s="41">
        <f>IF(OR(Table1[[#This Row],[OvertimeHours]]="",Table1[[#This Row],[OvertimeHours]]=0),Table1[[#This Row],[Regular Hourly Wage]]*1.5,Table1[[#This Row],[OvertimeWages]]/Table1[[#This Row],[OvertimeHours]])</f>
        <v>0</v>
      </c>
      <c r="W1413" s="41">
        <f>IF(OR(Table1[[#This Row],[Holiday Hours]]="",Table1[[#This Row],[Holiday Hours]]=0),Table1[[#This Row],[Regular Hourly Wage]],Table1[[#This Row],[Holiday Wages]]/Table1[[#This Row],[Holiday Hours]])</f>
        <v>0</v>
      </c>
      <c r="X1413" s="41" t="str">
        <f>IF(Table1[[#This Row],[Regular Hourly Wage]]&lt;14.05,"$14.75",IF(Table1[[#This Row],[Regular Hourly Wage]]&lt;30,"5%","None"))</f>
        <v>$14.75</v>
      </c>
      <c r="Y1413" s="41">
        <f>IF(Table1[[#This Row],[Wage Category]]="5%",Table1[[#This Row],[Regular Hourly Wage]]*1.05,IF(Table1[[#This Row],[Wage Category]]="$14.75",14.75,Table1[[#This Row],[Regular Hourly Wage]]))</f>
        <v>14.75</v>
      </c>
      <c r="Z1413" s="41">
        <f>(1+IF(Table1[[#This Row],[Regular Hourly Wage]]=0,0.5,(Table1[[#This Row],[Overtime Hourly Wage]]-Table1[[#This Row],[Regular Hourly Wage]])/Table1[[#This Row],[Regular Hourly Wage]]))*Table1[[#This Row],[Regular Wage Cap]]</f>
        <v>22.125</v>
      </c>
      <c r="AA1413" s="41">
        <f>(1+IF(Table1[[#This Row],[Regular Hourly Wage]]=0,0,(Table1[[#This Row],[Holiday Hourly Wage]]-Table1[[#This Row],[Regular Hourly Wage]])/Table1[[#This Row],[Regular Hourly Wage]]))*Table1[[#This Row],[Regular Wage Cap]]</f>
        <v>14.75</v>
      </c>
      <c r="AB1413" s="41">
        <f>Table1[[#This Row],[Regular Hours3]]*Table1[[#This Row],[Regular Hourly Wage]]</f>
        <v>0</v>
      </c>
      <c r="AC1413" s="41">
        <f>Table1[[#This Row],[OvertimeHours5]]*Table1[[#This Row],[Overtime Hourly Wage]]</f>
        <v>0</v>
      </c>
      <c r="AD1413" s="41">
        <f>Table1[[#This Row],[Holiday Hours7]]*Table1[[#This Row],[Holiday Hourly Wage]]</f>
        <v>0</v>
      </c>
      <c r="AE1413" s="41">
        <f>SUM(Table1[[#This Row],[Regular10]:[Holiday12]])</f>
        <v>0</v>
      </c>
      <c r="AF1413" s="41">
        <f>Table1[[#This Row],[Regular Hours3]]*Table1[[#This Row],[Regular Wage Cap]]</f>
        <v>0</v>
      </c>
      <c r="AG1413" s="41">
        <f>Table1[[#This Row],[OvertimeHours5]]*Table1[[#This Row],[Overtime Wage Cap]]</f>
        <v>0</v>
      </c>
      <c r="AH1413" s="41">
        <f>Table1[[#This Row],[Holiday Hours7]]*Table1[[#This Row],[Holiday Wage Cap]]</f>
        <v>0</v>
      </c>
      <c r="AI1413" s="41">
        <f>SUM(Table1[[#This Row],[Regular]:[Holiday]])</f>
        <v>0</v>
      </c>
      <c r="AJ1413" s="41">
        <f>IF(Table1[[#This Row],[Total]]=0,0,Table1[[#This Row],[Total2]]-Table1[[#This Row],[Total]])</f>
        <v>0</v>
      </c>
      <c r="AK1413" s="41">
        <f>Table1[[#This Row],[Difference]]*Table1[[#This Row],[DDS Funding Percent]]</f>
        <v>0</v>
      </c>
      <c r="AL1413" s="41">
        <f>IF(Table1[[#This Row],[Regular Hourly Wage]]&lt;&gt;0,Table1[[#This Row],[Regular Wage Cap]]-Table1[[#This Row],[Regular Hourly Wage]],0)</f>
        <v>0</v>
      </c>
      <c r="AM1413" s="38"/>
      <c r="AN1413" s="41">
        <f>Table1[[#This Row],[Wage Difference]]*Table1[[#This Row],[Post Wage Increase Time Off Accruals (Hours)]]</f>
        <v>0</v>
      </c>
      <c r="AO1413" s="41">
        <f>Table1[[#This Row],[Min Wage Time Off Accrual Expense]]*Table1[[#This Row],[DDS Funding Percent]]</f>
        <v>0</v>
      </c>
      <c r="AP1413" s="1"/>
      <c r="AQ1413" s="18"/>
    </row>
    <row r="1414" spans="3:43" x14ac:dyDescent="0.25">
      <c r="C1414" s="59"/>
      <c r="D1414" s="57"/>
      <c r="K1414" s="41">
        <f>SUM(Table1[[#This Row],[Regular Wages]],Table1[[#This Row],[OvertimeWages]],Table1[[#This Row],[Holiday Wages]],Table1[[#This Row],[Incentive Payments]])</f>
        <v>0</v>
      </c>
      <c r="L1414" s="38"/>
      <c r="M1414" s="38"/>
      <c r="N1414" s="38"/>
      <c r="O1414" s="38"/>
      <c r="P1414" s="38"/>
      <c r="Q1414" s="38"/>
      <c r="R1414" s="38"/>
      <c r="S1414" s="41">
        <f>SUM(Table1[[#This Row],[Regular Wages2]],Table1[[#This Row],[OvertimeWages4]],Table1[[#This Row],[Holiday Wages6]],Table1[[#This Row],[Incentive Payments8]])</f>
        <v>0</v>
      </c>
      <c r="T1414" s="41">
        <f>SUM(Table1[[#This Row],[Total Pre Min Wage Wages]],Table1[[#This Row],[Total After Min Wage Wages]])</f>
        <v>0</v>
      </c>
      <c r="U1414" s="41">
        <f>IFERROR(IF(OR(Table1[[#This Row],[Regular Hours]]=0,Table1[[#This Row],[Regular Hours]]=""),VLOOKUP(Table1[[#This Row],[Position Title]],startingWages!$A$2:$D$200,2, FALSE),Table1[[#This Row],[Regular Wages]]/Table1[[#This Row],[Regular Hours]]),0)</f>
        <v>0</v>
      </c>
      <c r="V1414" s="41">
        <f>IF(OR(Table1[[#This Row],[OvertimeHours]]="",Table1[[#This Row],[OvertimeHours]]=0),Table1[[#This Row],[Regular Hourly Wage]]*1.5,Table1[[#This Row],[OvertimeWages]]/Table1[[#This Row],[OvertimeHours]])</f>
        <v>0</v>
      </c>
      <c r="W1414" s="41">
        <f>IF(OR(Table1[[#This Row],[Holiday Hours]]="",Table1[[#This Row],[Holiday Hours]]=0),Table1[[#This Row],[Regular Hourly Wage]],Table1[[#This Row],[Holiday Wages]]/Table1[[#This Row],[Holiday Hours]])</f>
        <v>0</v>
      </c>
      <c r="X1414" s="41" t="str">
        <f>IF(Table1[[#This Row],[Regular Hourly Wage]]&lt;14.05,"$14.75",IF(Table1[[#This Row],[Regular Hourly Wage]]&lt;30,"5%","None"))</f>
        <v>$14.75</v>
      </c>
      <c r="Y1414" s="41">
        <f>IF(Table1[[#This Row],[Wage Category]]="5%",Table1[[#This Row],[Regular Hourly Wage]]*1.05,IF(Table1[[#This Row],[Wage Category]]="$14.75",14.75,Table1[[#This Row],[Regular Hourly Wage]]))</f>
        <v>14.75</v>
      </c>
      <c r="Z1414" s="41">
        <f>(1+IF(Table1[[#This Row],[Regular Hourly Wage]]=0,0.5,(Table1[[#This Row],[Overtime Hourly Wage]]-Table1[[#This Row],[Regular Hourly Wage]])/Table1[[#This Row],[Regular Hourly Wage]]))*Table1[[#This Row],[Regular Wage Cap]]</f>
        <v>22.125</v>
      </c>
      <c r="AA1414" s="41">
        <f>(1+IF(Table1[[#This Row],[Regular Hourly Wage]]=0,0,(Table1[[#This Row],[Holiday Hourly Wage]]-Table1[[#This Row],[Regular Hourly Wage]])/Table1[[#This Row],[Regular Hourly Wage]]))*Table1[[#This Row],[Regular Wage Cap]]</f>
        <v>14.75</v>
      </c>
      <c r="AB1414" s="41">
        <f>Table1[[#This Row],[Regular Hours3]]*Table1[[#This Row],[Regular Hourly Wage]]</f>
        <v>0</v>
      </c>
      <c r="AC1414" s="41">
        <f>Table1[[#This Row],[OvertimeHours5]]*Table1[[#This Row],[Overtime Hourly Wage]]</f>
        <v>0</v>
      </c>
      <c r="AD1414" s="41">
        <f>Table1[[#This Row],[Holiday Hours7]]*Table1[[#This Row],[Holiday Hourly Wage]]</f>
        <v>0</v>
      </c>
      <c r="AE1414" s="41">
        <f>SUM(Table1[[#This Row],[Regular10]:[Holiday12]])</f>
        <v>0</v>
      </c>
      <c r="AF1414" s="41">
        <f>Table1[[#This Row],[Regular Hours3]]*Table1[[#This Row],[Regular Wage Cap]]</f>
        <v>0</v>
      </c>
      <c r="AG1414" s="41">
        <f>Table1[[#This Row],[OvertimeHours5]]*Table1[[#This Row],[Overtime Wage Cap]]</f>
        <v>0</v>
      </c>
      <c r="AH1414" s="41">
        <f>Table1[[#This Row],[Holiday Hours7]]*Table1[[#This Row],[Holiday Wage Cap]]</f>
        <v>0</v>
      </c>
      <c r="AI1414" s="41">
        <f>SUM(Table1[[#This Row],[Regular]:[Holiday]])</f>
        <v>0</v>
      </c>
      <c r="AJ1414" s="41">
        <f>IF(Table1[[#This Row],[Total]]=0,0,Table1[[#This Row],[Total2]]-Table1[[#This Row],[Total]])</f>
        <v>0</v>
      </c>
      <c r="AK1414" s="41">
        <f>Table1[[#This Row],[Difference]]*Table1[[#This Row],[DDS Funding Percent]]</f>
        <v>0</v>
      </c>
      <c r="AL1414" s="41">
        <f>IF(Table1[[#This Row],[Regular Hourly Wage]]&lt;&gt;0,Table1[[#This Row],[Regular Wage Cap]]-Table1[[#This Row],[Regular Hourly Wage]],0)</f>
        <v>0</v>
      </c>
      <c r="AM1414" s="38"/>
      <c r="AN1414" s="41">
        <f>Table1[[#This Row],[Wage Difference]]*Table1[[#This Row],[Post Wage Increase Time Off Accruals (Hours)]]</f>
        <v>0</v>
      </c>
      <c r="AO1414" s="41">
        <f>Table1[[#This Row],[Min Wage Time Off Accrual Expense]]*Table1[[#This Row],[DDS Funding Percent]]</f>
        <v>0</v>
      </c>
      <c r="AP1414" s="1"/>
      <c r="AQ1414" s="18"/>
    </row>
    <row r="1415" spans="3:43" x14ac:dyDescent="0.25">
      <c r="C1415" s="59"/>
      <c r="D1415" s="57"/>
      <c r="K1415" s="41">
        <f>SUM(Table1[[#This Row],[Regular Wages]],Table1[[#This Row],[OvertimeWages]],Table1[[#This Row],[Holiday Wages]],Table1[[#This Row],[Incentive Payments]])</f>
        <v>0</v>
      </c>
      <c r="L1415" s="38"/>
      <c r="M1415" s="38"/>
      <c r="N1415" s="38"/>
      <c r="O1415" s="38"/>
      <c r="P1415" s="38"/>
      <c r="Q1415" s="38"/>
      <c r="R1415" s="38"/>
      <c r="S1415" s="41">
        <f>SUM(Table1[[#This Row],[Regular Wages2]],Table1[[#This Row],[OvertimeWages4]],Table1[[#This Row],[Holiday Wages6]],Table1[[#This Row],[Incentive Payments8]])</f>
        <v>0</v>
      </c>
      <c r="T1415" s="41">
        <f>SUM(Table1[[#This Row],[Total Pre Min Wage Wages]],Table1[[#This Row],[Total After Min Wage Wages]])</f>
        <v>0</v>
      </c>
      <c r="U1415" s="41">
        <f>IFERROR(IF(OR(Table1[[#This Row],[Regular Hours]]=0,Table1[[#This Row],[Regular Hours]]=""),VLOOKUP(Table1[[#This Row],[Position Title]],startingWages!$A$2:$D$200,2, FALSE),Table1[[#This Row],[Regular Wages]]/Table1[[#This Row],[Regular Hours]]),0)</f>
        <v>0</v>
      </c>
      <c r="V1415" s="41">
        <f>IF(OR(Table1[[#This Row],[OvertimeHours]]="",Table1[[#This Row],[OvertimeHours]]=0),Table1[[#This Row],[Regular Hourly Wage]]*1.5,Table1[[#This Row],[OvertimeWages]]/Table1[[#This Row],[OvertimeHours]])</f>
        <v>0</v>
      </c>
      <c r="W1415" s="41">
        <f>IF(OR(Table1[[#This Row],[Holiday Hours]]="",Table1[[#This Row],[Holiday Hours]]=0),Table1[[#This Row],[Regular Hourly Wage]],Table1[[#This Row],[Holiday Wages]]/Table1[[#This Row],[Holiday Hours]])</f>
        <v>0</v>
      </c>
      <c r="X1415" s="41" t="str">
        <f>IF(Table1[[#This Row],[Regular Hourly Wage]]&lt;14.05,"$14.75",IF(Table1[[#This Row],[Regular Hourly Wage]]&lt;30,"5%","None"))</f>
        <v>$14.75</v>
      </c>
      <c r="Y1415" s="41">
        <f>IF(Table1[[#This Row],[Wage Category]]="5%",Table1[[#This Row],[Regular Hourly Wage]]*1.05,IF(Table1[[#This Row],[Wage Category]]="$14.75",14.75,Table1[[#This Row],[Regular Hourly Wage]]))</f>
        <v>14.75</v>
      </c>
      <c r="Z1415" s="41">
        <f>(1+IF(Table1[[#This Row],[Regular Hourly Wage]]=0,0.5,(Table1[[#This Row],[Overtime Hourly Wage]]-Table1[[#This Row],[Regular Hourly Wage]])/Table1[[#This Row],[Regular Hourly Wage]]))*Table1[[#This Row],[Regular Wage Cap]]</f>
        <v>22.125</v>
      </c>
      <c r="AA1415" s="41">
        <f>(1+IF(Table1[[#This Row],[Regular Hourly Wage]]=0,0,(Table1[[#This Row],[Holiday Hourly Wage]]-Table1[[#This Row],[Regular Hourly Wage]])/Table1[[#This Row],[Regular Hourly Wage]]))*Table1[[#This Row],[Regular Wage Cap]]</f>
        <v>14.75</v>
      </c>
      <c r="AB1415" s="41">
        <f>Table1[[#This Row],[Regular Hours3]]*Table1[[#This Row],[Regular Hourly Wage]]</f>
        <v>0</v>
      </c>
      <c r="AC1415" s="41">
        <f>Table1[[#This Row],[OvertimeHours5]]*Table1[[#This Row],[Overtime Hourly Wage]]</f>
        <v>0</v>
      </c>
      <c r="AD1415" s="41">
        <f>Table1[[#This Row],[Holiday Hours7]]*Table1[[#This Row],[Holiday Hourly Wage]]</f>
        <v>0</v>
      </c>
      <c r="AE1415" s="41">
        <f>SUM(Table1[[#This Row],[Regular10]:[Holiday12]])</f>
        <v>0</v>
      </c>
      <c r="AF1415" s="41">
        <f>Table1[[#This Row],[Regular Hours3]]*Table1[[#This Row],[Regular Wage Cap]]</f>
        <v>0</v>
      </c>
      <c r="AG1415" s="41">
        <f>Table1[[#This Row],[OvertimeHours5]]*Table1[[#This Row],[Overtime Wage Cap]]</f>
        <v>0</v>
      </c>
      <c r="AH1415" s="41">
        <f>Table1[[#This Row],[Holiday Hours7]]*Table1[[#This Row],[Holiday Wage Cap]]</f>
        <v>0</v>
      </c>
      <c r="AI1415" s="41">
        <f>SUM(Table1[[#This Row],[Regular]:[Holiday]])</f>
        <v>0</v>
      </c>
      <c r="AJ1415" s="41">
        <f>IF(Table1[[#This Row],[Total]]=0,0,Table1[[#This Row],[Total2]]-Table1[[#This Row],[Total]])</f>
        <v>0</v>
      </c>
      <c r="AK1415" s="41">
        <f>Table1[[#This Row],[Difference]]*Table1[[#This Row],[DDS Funding Percent]]</f>
        <v>0</v>
      </c>
      <c r="AL1415" s="41">
        <f>IF(Table1[[#This Row],[Regular Hourly Wage]]&lt;&gt;0,Table1[[#This Row],[Regular Wage Cap]]-Table1[[#This Row],[Regular Hourly Wage]],0)</f>
        <v>0</v>
      </c>
      <c r="AM1415" s="38"/>
      <c r="AN1415" s="41">
        <f>Table1[[#This Row],[Wage Difference]]*Table1[[#This Row],[Post Wage Increase Time Off Accruals (Hours)]]</f>
        <v>0</v>
      </c>
      <c r="AO1415" s="41">
        <f>Table1[[#This Row],[Min Wage Time Off Accrual Expense]]*Table1[[#This Row],[DDS Funding Percent]]</f>
        <v>0</v>
      </c>
      <c r="AP1415" s="1"/>
      <c r="AQ1415" s="18"/>
    </row>
    <row r="1416" spans="3:43" x14ac:dyDescent="0.25">
      <c r="C1416" s="59"/>
      <c r="D1416" s="57"/>
      <c r="K1416" s="41">
        <f>SUM(Table1[[#This Row],[Regular Wages]],Table1[[#This Row],[OvertimeWages]],Table1[[#This Row],[Holiday Wages]],Table1[[#This Row],[Incentive Payments]])</f>
        <v>0</v>
      </c>
      <c r="L1416" s="38"/>
      <c r="M1416" s="38"/>
      <c r="N1416" s="38"/>
      <c r="O1416" s="38"/>
      <c r="P1416" s="38"/>
      <c r="Q1416" s="38"/>
      <c r="R1416" s="38"/>
      <c r="S1416" s="41">
        <f>SUM(Table1[[#This Row],[Regular Wages2]],Table1[[#This Row],[OvertimeWages4]],Table1[[#This Row],[Holiday Wages6]],Table1[[#This Row],[Incentive Payments8]])</f>
        <v>0</v>
      </c>
      <c r="T1416" s="41">
        <f>SUM(Table1[[#This Row],[Total Pre Min Wage Wages]],Table1[[#This Row],[Total After Min Wage Wages]])</f>
        <v>0</v>
      </c>
      <c r="U1416" s="41">
        <f>IFERROR(IF(OR(Table1[[#This Row],[Regular Hours]]=0,Table1[[#This Row],[Regular Hours]]=""),VLOOKUP(Table1[[#This Row],[Position Title]],startingWages!$A$2:$D$200,2, FALSE),Table1[[#This Row],[Regular Wages]]/Table1[[#This Row],[Regular Hours]]),0)</f>
        <v>0</v>
      </c>
      <c r="V1416" s="41">
        <f>IF(OR(Table1[[#This Row],[OvertimeHours]]="",Table1[[#This Row],[OvertimeHours]]=0),Table1[[#This Row],[Regular Hourly Wage]]*1.5,Table1[[#This Row],[OvertimeWages]]/Table1[[#This Row],[OvertimeHours]])</f>
        <v>0</v>
      </c>
      <c r="W1416" s="41">
        <f>IF(OR(Table1[[#This Row],[Holiday Hours]]="",Table1[[#This Row],[Holiday Hours]]=0),Table1[[#This Row],[Regular Hourly Wage]],Table1[[#This Row],[Holiday Wages]]/Table1[[#This Row],[Holiday Hours]])</f>
        <v>0</v>
      </c>
      <c r="X1416" s="41" t="str">
        <f>IF(Table1[[#This Row],[Regular Hourly Wage]]&lt;14.05,"$14.75",IF(Table1[[#This Row],[Regular Hourly Wage]]&lt;30,"5%","None"))</f>
        <v>$14.75</v>
      </c>
      <c r="Y1416" s="41">
        <f>IF(Table1[[#This Row],[Wage Category]]="5%",Table1[[#This Row],[Regular Hourly Wage]]*1.05,IF(Table1[[#This Row],[Wage Category]]="$14.75",14.75,Table1[[#This Row],[Regular Hourly Wage]]))</f>
        <v>14.75</v>
      </c>
      <c r="Z1416" s="41">
        <f>(1+IF(Table1[[#This Row],[Regular Hourly Wage]]=0,0.5,(Table1[[#This Row],[Overtime Hourly Wage]]-Table1[[#This Row],[Regular Hourly Wage]])/Table1[[#This Row],[Regular Hourly Wage]]))*Table1[[#This Row],[Regular Wage Cap]]</f>
        <v>22.125</v>
      </c>
      <c r="AA1416" s="41">
        <f>(1+IF(Table1[[#This Row],[Regular Hourly Wage]]=0,0,(Table1[[#This Row],[Holiday Hourly Wage]]-Table1[[#This Row],[Regular Hourly Wage]])/Table1[[#This Row],[Regular Hourly Wage]]))*Table1[[#This Row],[Regular Wage Cap]]</f>
        <v>14.75</v>
      </c>
      <c r="AB1416" s="41">
        <f>Table1[[#This Row],[Regular Hours3]]*Table1[[#This Row],[Regular Hourly Wage]]</f>
        <v>0</v>
      </c>
      <c r="AC1416" s="41">
        <f>Table1[[#This Row],[OvertimeHours5]]*Table1[[#This Row],[Overtime Hourly Wage]]</f>
        <v>0</v>
      </c>
      <c r="AD1416" s="41">
        <f>Table1[[#This Row],[Holiday Hours7]]*Table1[[#This Row],[Holiday Hourly Wage]]</f>
        <v>0</v>
      </c>
      <c r="AE1416" s="41">
        <f>SUM(Table1[[#This Row],[Regular10]:[Holiday12]])</f>
        <v>0</v>
      </c>
      <c r="AF1416" s="41">
        <f>Table1[[#This Row],[Regular Hours3]]*Table1[[#This Row],[Regular Wage Cap]]</f>
        <v>0</v>
      </c>
      <c r="AG1416" s="41">
        <f>Table1[[#This Row],[OvertimeHours5]]*Table1[[#This Row],[Overtime Wage Cap]]</f>
        <v>0</v>
      </c>
      <c r="AH1416" s="41">
        <f>Table1[[#This Row],[Holiday Hours7]]*Table1[[#This Row],[Holiday Wage Cap]]</f>
        <v>0</v>
      </c>
      <c r="AI1416" s="41">
        <f>SUM(Table1[[#This Row],[Regular]:[Holiday]])</f>
        <v>0</v>
      </c>
      <c r="AJ1416" s="41">
        <f>IF(Table1[[#This Row],[Total]]=0,0,Table1[[#This Row],[Total2]]-Table1[[#This Row],[Total]])</f>
        <v>0</v>
      </c>
      <c r="AK1416" s="41">
        <f>Table1[[#This Row],[Difference]]*Table1[[#This Row],[DDS Funding Percent]]</f>
        <v>0</v>
      </c>
      <c r="AL1416" s="41">
        <f>IF(Table1[[#This Row],[Regular Hourly Wage]]&lt;&gt;0,Table1[[#This Row],[Regular Wage Cap]]-Table1[[#This Row],[Regular Hourly Wage]],0)</f>
        <v>0</v>
      </c>
      <c r="AM1416" s="38"/>
      <c r="AN1416" s="41">
        <f>Table1[[#This Row],[Wage Difference]]*Table1[[#This Row],[Post Wage Increase Time Off Accruals (Hours)]]</f>
        <v>0</v>
      </c>
      <c r="AO1416" s="41">
        <f>Table1[[#This Row],[Min Wage Time Off Accrual Expense]]*Table1[[#This Row],[DDS Funding Percent]]</f>
        <v>0</v>
      </c>
      <c r="AP1416" s="1"/>
      <c r="AQ1416" s="18"/>
    </row>
    <row r="1417" spans="3:43" x14ac:dyDescent="0.25">
      <c r="C1417" s="59"/>
      <c r="D1417" s="57"/>
      <c r="K1417" s="41">
        <f>SUM(Table1[[#This Row],[Regular Wages]],Table1[[#This Row],[OvertimeWages]],Table1[[#This Row],[Holiday Wages]],Table1[[#This Row],[Incentive Payments]])</f>
        <v>0</v>
      </c>
      <c r="L1417" s="38"/>
      <c r="M1417" s="38"/>
      <c r="N1417" s="38"/>
      <c r="O1417" s="38"/>
      <c r="P1417" s="38"/>
      <c r="Q1417" s="38"/>
      <c r="R1417" s="38"/>
      <c r="S1417" s="41">
        <f>SUM(Table1[[#This Row],[Regular Wages2]],Table1[[#This Row],[OvertimeWages4]],Table1[[#This Row],[Holiday Wages6]],Table1[[#This Row],[Incentive Payments8]])</f>
        <v>0</v>
      </c>
      <c r="T1417" s="41">
        <f>SUM(Table1[[#This Row],[Total Pre Min Wage Wages]],Table1[[#This Row],[Total After Min Wage Wages]])</f>
        <v>0</v>
      </c>
      <c r="U1417" s="41">
        <f>IFERROR(IF(OR(Table1[[#This Row],[Regular Hours]]=0,Table1[[#This Row],[Regular Hours]]=""),VLOOKUP(Table1[[#This Row],[Position Title]],startingWages!$A$2:$D$200,2, FALSE),Table1[[#This Row],[Regular Wages]]/Table1[[#This Row],[Regular Hours]]),0)</f>
        <v>0</v>
      </c>
      <c r="V1417" s="41">
        <f>IF(OR(Table1[[#This Row],[OvertimeHours]]="",Table1[[#This Row],[OvertimeHours]]=0),Table1[[#This Row],[Regular Hourly Wage]]*1.5,Table1[[#This Row],[OvertimeWages]]/Table1[[#This Row],[OvertimeHours]])</f>
        <v>0</v>
      </c>
      <c r="W1417" s="41">
        <f>IF(OR(Table1[[#This Row],[Holiday Hours]]="",Table1[[#This Row],[Holiday Hours]]=0),Table1[[#This Row],[Regular Hourly Wage]],Table1[[#This Row],[Holiday Wages]]/Table1[[#This Row],[Holiday Hours]])</f>
        <v>0</v>
      </c>
      <c r="X1417" s="41" t="str">
        <f>IF(Table1[[#This Row],[Regular Hourly Wage]]&lt;14.05,"$14.75",IF(Table1[[#This Row],[Regular Hourly Wage]]&lt;30,"5%","None"))</f>
        <v>$14.75</v>
      </c>
      <c r="Y1417" s="41">
        <f>IF(Table1[[#This Row],[Wage Category]]="5%",Table1[[#This Row],[Regular Hourly Wage]]*1.05,IF(Table1[[#This Row],[Wage Category]]="$14.75",14.75,Table1[[#This Row],[Regular Hourly Wage]]))</f>
        <v>14.75</v>
      </c>
      <c r="Z1417" s="41">
        <f>(1+IF(Table1[[#This Row],[Regular Hourly Wage]]=0,0.5,(Table1[[#This Row],[Overtime Hourly Wage]]-Table1[[#This Row],[Regular Hourly Wage]])/Table1[[#This Row],[Regular Hourly Wage]]))*Table1[[#This Row],[Regular Wage Cap]]</f>
        <v>22.125</v>
      </c>
      <c r="AA1417" s="41">
        <f>(1+IF(Table1[[#This Row],[Regular Hourly Wage]]=0,0,(Table1[[#This Row],[Holiday Hourly Wage]]-Table1[[#This Row],[Regular Hourly Wage]])/Table1[[#This Row],[Regular Hourly Wage]]))*Table1[[#This Row],[Regular Wage Cap]]</f>
        <v>14.75</v>
      </c>
      <c r="AB1417" s="41">
        <f>Table1[[#This Row],[Regular Hours3]]*Table1[[#This Row],[Regular Hourly Wage]]</f>
        <v>0</v>
      </c>
      <c r="AC1417" s="41">
        <f>Table1[[#This Row],[OvertimeHours5]]*Table1[[#This Row],[Overtime Hourly Wage]]</f>
        <v>0</v>
      </c>
      <c r="AD1417" s="41">
        <f>Table1[[#This Row],[Holiday Hours7]]*Table1[[#This Row],[Holiday Hourly Wage]]</f>
        <v>0</v>
      </c>
      <c r="AE1417" s="41">
        <f>SUM(Table1[[#This Row],[Regular10]:[Holiday12]])</f>
        <v>0</v>
      </c>
      <c r="AF1417" s="41">
        <f>Table1[[#This Row],[Regular Hours3]]*Table1[[#This Row],[Regular Wage Cap]]</f>
        <v>0</v>
      </c>
      <c r="AG1417" s="41">
        <f>Table1[[#This Row],[OvertimeHours5]]*Table1[[#This Row],[Overtime Wage Cap]]</f>
        <v>0</v>
      </c>
      <c r="AH1417" s="41">
        <f>Table1[[#This Row],[Holiday Hours7]]*Table1[[#This Row],[Holiday Wage Cap]]</f>
        <v>0</v>
      </c>
      <c r="AI1417" s="41">
        <f>SUM(Table1[[#This Row],[Regular]:[Holiday]])</f>
        <v>0</v>
      </c>
      <c r="AJ1417" s="41">
        <f>IF(Table1[[#This Row],[Total]]=0,0,Table1[[#This Row],[Total2]]-Table1[[#This Row],[Total]])</f>
        <v>0</v>
      </c>
      <c r="AK1417" s="41">
        <f>Table1[[#This Row],[Difference]]*Table1[[#This Row],[DDS Funding Percent]]</f>
        <v>0</v>
      </c>
      <c r="AL1417" s="41">
        <f>IF(Table1[[#This Row],[Regular Hourly Wage]]&lt;&gt;0,Table1[[#This Row],[Regular Wage Cap]]-Table1[[#This Row],[Regular Hourly Wage]],0)</f>
        <v>0</v>
      </c>
      <c r="AM1417" s="38"/>
      <c r="AN1417" s="41">
        <f>Table1[[#This Row],[Wage Difference]]*Table1[[#This Row],[Post Wage Increase Time Off Accruals (Hours)]]</f>
        <v>0</v>
      </c>
      <c r="AO1417" s="41">
        <f>Table1[[#This Row],[Min Wage Time Off Accrual Expense]]*Table1[[#This Row],[DDS Funding Percent]]</f>
        <v>0</v>
      </c>
      <c r="AP1417" s="1"/>
      <c r="AQ1417" s="18"/>
    </row>
    <row r="1418" spans="3:43" x14ac:dyDescent="0.25">
      <c r="C1418" s="59"/>
      <c r="D1418" s="57"/>
      <c r="K1418" s="41">
        <f>SUM(Table1[[#This Row],[Regular Wages]],Table1[[#This Row],[OvertimeWages]],Table1[[#This Row],[Holiday Wages]],Table1[[#This Row],[Incentive Payments]])</f>
        <v>0</v>
      </c>
      <c r="L1418" s="38"/>
      <c r="M1418" s="38"/>
      <c r="N1418" s="38"/>
      <c r="O1418" s="38"/>
      <c r="P1418" s="38"/>
      <c r="Q1418" s="38"/>
      <c r="R1418" s="38"/>
      <c r="S1418" s="41">
        <f>SUM(Table1[[#This Row],[Regular Wages2]],Table1[[#This Row],[OvertimeWages4]],Table1[[#This Row],[Holiday Wages6]],Table1[[#This Row],[Incentive Payments8]])</f>
        <v>0</v>
      </c>
      <c r="T1418" s="41">
        <f>SUM(Table1[[#This Row],[Total Pre Min Wage Wages]],Table1[[#This Row],[Total After Min Wage Wages]])</f>
        <v>0</v>
      </c>
      <c r="U1418" s="41">
        <f>IFERROR(IF(OR(Table1[[#This Row],[Regular Hours]]=0,Table1[[#This Row],[Regular Hours]]=""),VLOOKUP(Table1[[#This Row],[Position Title]],startingWages!$A$2:$D$200,2, FALSE),Table1[[#This Row],[Regular Wages]]/Table1[[#This Row],[Regular Hours]]),0)</f>
        <v>0</v>
      </c>
      <c r="V1418" s="41">
        <f>IF(OR(Table1[[#This Row],[OvertimeHours]]="",Table1[[#This Row],[OvertimeHours]]=0),Table1[[#This Row],[Regular Hourly Wage]]*1.5,Table1[[#This Row],[OvertimeWages]]/Table1[[#This Row],[OvertimeHours]])</f>
        <v>0</v>
      </c>
      <c r="W1418" s="41">
        <f>IF(OR(Table1[[#This Row],[Holiday Hours]]="",Table1[[#This Row],[Holiday Hours]]=0),Table1[[#This Row],[Regular Hourly Wage]],Table1[[#This Row],[Holiday Wages]]/Table1[[#This Row],[Holiday Hours]])</f>
        <v>0</v>
      </c>
      <c r="X1418" s="41" t="str">
        <f>IF(Table1[[#This Row],[Regular Hourly Wage]]&lt;14.05,"$14.75",IF(Table1[[#This Row],[Regular Hourly Wage]]&lt;30,"5%","None"))</f>
        <v>$14.75</v>
      </c>
      <c r="Y1418" s="41">
        <f>IF(Table1[[#This Row],[Wage Category]]="5%",Table1[[#This Row],[Regular Hourly Wage]]*1.05,IF(Table1[[#This Row],[Wage Category]]="$14.75",14.75,Table1[[#This Row],[Regular Hourly Wage]]))</f>
        <v>14.75</v>
      </c>
      <c r="Z1418" s="41">
        <f>(1+IF(Table1[[#This Row],[Regular Hourly Wage]]=0,0.5,(Table1[[#This Row],[Overtime Hourly Wage]]-Table1[[#This Row],[Regular Hourly Wage]])/Table1[[#This Row],[Regular Hourly Wage]]))*Table1[[#This Row],[Regular Wage Cap]]</f>
        <v>22.125</v>
      </c>
      <c r="AA1418" s="41">
        <f>(1+IF(Table1[[#This Row],[Regular Hourly Wage]]=0,0,(Table1[[#This Row],[Holiday Hourly Wage]]-Table1[[#This Row],[Regular Hourly Wage]])/Table1[[#This Row],[Regular Hourly Wage]]))*Table1[[#This Row],[Regular Wage Cap]]</f>
        <v>14.75</v>
      </c>
      <c r="AB1418" s="41">
        <f>Table1[[#This Row],[Regular Hours3]]*Table1[[#This Row],[Regular Hourly Wage]]</f>
        <v>0</v>
      </c>
      <c r="AC1418" s="41">
        <f>Table1[[#This Row],[OvertimeHours5]]*Table1[[#This Row],[Overtime Hourly Wage]]</f>
        <v>0</v>
      </c>
      <c r="AD1418" s="41">
        <f>Table1[[#This Row],[Holiday Hours7]]*Table1[[#This Row],[Holiday Hourly Wage]]</f>
        <v>0</v>
      </c>
      <c r="AE1418" s="41">
        <f>SUM(Table1[[#This Row],[Regular10]:[Holiday12]])</f>
        <v>0</v>
      </c>
      <c r="AF1418" s="41">
        <f>Table1[[#This Row],[Regular Hours3]]*Table1[[#This Row],[Regular Wage Cap]]</f>
        <v>0</v>
      </c>
      <c r="AG1418" s="41">
        <f>Table1[[#This Row],[OvertimeHours5]]*Table1[[#This Row],[Overtime Wage Cap]]</f>
        <v>0</v>
      </c>
      <c r="AH1418" s="41">
        <f>Table1[[#This Row],[Holiday Hours7]]*Table1[[#This Row],[Holiday Wage Cap]]</f>
        <v>0</v>
      </c>
      <c r="AI1418" s="41">
        <f>SUM(Table1[[#This Row],[Regular]:[Holiday]])</f>
        <v>0</v>
      </c>
      <c r="AJ1418" s="41">
        <f>IF(Table1[[#This Row],[Total]]=0,0,Table1[[#This Row],[Total2]]-Table1[[#This Row],[Total]])</f>
        <v>0</v>
      </c>
      <c r="AK1418" s="41">
        <f>Table1[[#This Row],[Difference]]*Table1[[#This Row],[DDS Funding Percent]]</f>
        <v>0</v>
      </c>
      <c r="AL1418" s="41">
        <f>IF(Table1[[#This Row],[Regular Hourly Wage]]&lt;&gt;0,Table1[[#This Row],[Regular Wage Cap]]-Table1[[#This Row],[Regular Hourly Wage]],0)</f>
        <v>0</v>
      </c>
      <c r="AM1418" s="38"/>
      <c r="AN1418" s="41">
        <f>Table1[[#This Row],[Wage Difference]]*Table1[[#This Row],[Post Wage Increase Time Off Accruals (Hours)]]</f>
        <v>0</v>
      </c>
      <c r="AO1418" s="41">
        <f>Table1[[#This Row],[Min Wage Time Off Accrual Expense]]*Table1[[#This Row],[DDS Funding Percent]]</f>
        <v>0</v>
      </c>
      <c r="AP1418" s="1"/>
      <c r="AQ1418" s="18"/>
    </row>
    <row r="1419" spans="3:43" x14ac:dyDescent="0.25">
      <c r="C1419" s="59"/>
      <c r="D1419" s="57"/>
      <c r="K1419" s="41">
        <f>SUM(Table1[[#This Row],[Regular Wages]],Table1[[#This Row],[OvertimeWages]],Table1[[#This Row],[Holiday Wages]],Table1[[#This Row],[Incentive Payments]])</f>
        <v>0</v>
      </c>
      <c r="L1419" s="38"/>
      <c r="M1419" s="38"/>
      <c r="N1419" s="38"/>
      <c r="O1419" s="38"/>
      <c r="P1419" s="38"/>
      <c r="Q1419" s="38"/>
      <c r="R1419" s="38"/>
      <c r="S1419" s="41">
        <f>SUM(Table1[[#This Row],[Regular Wages2]],Table1[[#This Row],[OvertimeWages4]],Table1[[#This Row],[Holiday Wages6]],Table1[[#This Row],[Incentive Payments8]])</f>
        <v>0</v>
      </c>
      <c r="T1419" s="41">
        <f>SUM(Table1[[#This Row],[Total Pre Min Wage Wages]],Table1[[#This Row],[Total After Min Wage Wages]])</f>
        <v>0</v>
      </c>
      <c r="U1419" s="41">
        <f>IFERROR(IF(OR(Table1[[#This Row],[Regular Hours]]=0,Table1[[#This Row],[Regular Hours]]=""),VLOOKUP(Table1[[#This Row],[Position Title]],startingWages!$A$2:$D$200,2, FALSE),Table1[[#This Row],[Regular Wages]]/Table1[[#This Row],[Regular Hours]]),0)</f>
        <v>0</v>
      </c>
      <c r="V1419" s="41">
        <f>IF(OR(Table1[[#This Row],[OvertimeHours]]="",Table1[[#This Row],[OvertimeHours]]=0),Table1[[#This Row],[Regular Hourly Wage]]*1.5,Table1[[#This Row],[OvertimeWages]]/Table1[[#This Row],[OvertimeHours]])</f>
        <v>0</v>
      </c>
      <c r="W1419" s="41">
        <f>IF(OR(Table1[[#This Row],[Holiday Hours]]="",Table1[[#This Row],[Holiday Hours]]=0),Table1[[#This Row],[Regular Hourly Wage]],Table1[[#This Row],[Holiday Wages]]/Table1[[#This Row],[Holiday Hours]])</f>
        <v>0</v>
      </c>
      <c r="X1419" s="41" t="str">
        <f>IF(Table1[[#This Row],[Regular Hourly Wage]]&lt;14.05,"$14.75",IF(Table1[[#This Row],[Regular Hourly Wage]]&lt;30,"5%","None"))</f>
        <v>$14.75</v>
      </c>
      <c r="Y1419" s="41">
        <f>IF(Table1[[#This Row],[Wage Category]]="5%",Table1[[#This Row],[Regular Hourly Wage]]*1.05,IF(Table1[[#This Row],[Wage Category]]="$14.75",14.75,Table1[[#This Row],[Regular Hourly Wage]]))</f>
        <v>14.75</v>
      </c>
      <c r="Z1419" s="41">
        <f>(1+IF(Table1[[#This Row],[Regular Hourly Wage]]=0,0.5,(Table1[[#This Row],[Overtime Hourly Wage]]-Table1[[#This Row],[Regular Hourly Wage]])/Table1[[#This Row],[Regular Hourly Wage]]))*Table1[[#This Row],[Regular Wage Cap]]</f>
        <v>22.125</v>
      </c>
      <c r="AA1419" s="41">
        <f>(1+IF(Table1[[#This Row],[Regular Hourly Wage]]=0,0,(Table1[[#This Row],[Holiday Hourly Wage]]-Table1[[#This Row],[Regular Hourly Wage]])/Table1[[#This Row],[Regular Hourly Wage]]))*Table1[[#This Row],[Regular Wage Cap]]</f>
        <v>14.75</v>
      </c>
      <c r="AB1419" s="41">
        <f>Table1[[#This Row],[Regular Hours3]]*Table1[[#This Row],[Regular Hourly Wage]]</f>
        <v>0</v>
      </c>
      <c r="AC1419" s="41">
        <f>Table1[[#This Row],[OvertimeHours5]]*Table1[[#This Row],[Overtime Hourly Wage]]</f>
        <v>0</v>
      </c>
      <c r="AD1419" s="41">
        <f>Table1[[#This Row],[Holiday Hours7]]*Table1[[#This Row],[Holiday Hourly Wage]]</f>
        <v>0</v>
      </c>
      <c r="AE1419" s="41">
        <f>SUM(Table1[[#This Row],[Regular10]:[Holiday12]])</f>
        <v>0</v>
      </c>
      <c r="AF1419" s="41">
        <f>Table1[[#This Row],[Regular Hours3]]*Table1[[#This Row],[Regular Wage Cap]]</f>
        <v>0</v>
      </c>
      <c r="AG1419" s="41">
        <f>Table1[[#This Row],[OvertimeHours5]]*Table1[[#This Row],[Overtime Wage Cap]]</f>
        <v>0</v>
      </c>
      <c r="AH1419" s="41">
        <f>Table1[[#This Row],[Holiday Hours7]]*Table1[[#This Row],[Holiday Wage Cap]]</f>
        <v>0</v>
      </c>
      <c r="AI1419" s="41">
        <f>SUM(Table1[[#This Row],[Regular]:[Holiday]])</f>
        <v>0</v>
      </c>
      <c r="AJ1419" s="41">
        <f>IF(Table1[[#This Row],[Total]]=0,0,Table1[[#This Row],[Total2]]-Table1[[#This Row],[Total]])</f>
        <v>0</v>
      </c>
      <c r="AK1419" s="41">
        <f>Table1[[#This Row],[Difference]]*Table1[[#This Row],[DDS Funding Percent]]</f>
        <v>0</v>
      </c>
      <c r="AL1419" s="41">
        <f>IF(Table1[[#This Row],[Regular Hourly Wage]]&lt;&gt;0,Table1[[#This Row],[Regular Wage Cap]]-Table1[[#This Row],[Regular Hourly Wage]],0)</f>
        <v>0</v>
      </c>
      <c r="AM1419" s="38"/>
      <c r="AN1419" s="41">
        <f>Table1[[#This Row],[Wage Difference]]*Table1[[#This Row],[Post Wage Increase Time Off Accruals (Hours)]]</f>
        <v>0</v>
      </c>
      <c r="AO1419" s="41">
        <f>Table1[[#This Row],[Min Wage Time Off Accrual Expense]]*Table1[[#This Row],[DDS Funding Percent]]</f>
        <v>0</v>
      </c>
      <c r="AP1419" s="1"/>
      <c r="AQ1419" s="18"/>
    </row>
    <row r="1420" spans="3:43" x14ac:dyDescent="0.25">
      <c r="C1420" s="59"/>
      <c r="D1420" s="57"/>
      <c r="K1420" s="41">
        <f>SUM(Table1[[#This Row],[Regular Wages]],Table1[[#This Row],[OvertimeWages]],Table1[[#This Row],[Holiday Wages]],Table1[[#This Row],[Incentive Payments]])</f>
        <v>0</v>
      </c>
      <c r="L1420" s="38"/>
      <c r="M1420" s="38"/>
      <c r="N1420" s="38"/>
      <c r="O1420" s="38"/>
      <c r="P1420" s="38"/>
      <c r="Q1420" s="38"/>
      <c r="R1420" s="38"/>
      <c r="S1420" s="41">
        <f>SUM(Table1[[#This Row],[Regular Wages2]],Table1[[#This Row],[OvertimeWages4]],Table1[[#This Row],[Holiday Wages6]],Table1[[#This Row],[Incentive Payments8]])</f>
        <v>0</v>
      </c>
      <c r="T1420" s="41">
        <f>SUM(Table1[[#This Row],[Total Pre Min Wage Wages]],Table1[[#This Row],[Total After Min Wage Wages]])</f>
        <v>0</v>
      </c>
      <c r="U1420" s="41">
        <f>IFERROR(IF(OR(Table1[[#This Row],[Regular Hours]]=0,Table1[[#This Row],[Regular Hours]]=""),VLOOKUP(Table1[[#This Row],[Position Title]],startingWages!$A$2:$D$200,2, FALSE),Table1[[#This Row],[Regular Wages]]/Table1[[#This Row],[Regular Hours]]),0)</f>
        <v>0</v>
      </c>
      <c r="V1420" s="41">
        <f>IF(OR(Table1[[#This Row],[OvertimeHours]]="",Table1[[#This Row],[OvertimeHours]]=0),Table1[[#This Row],[Regular Hourly Wage]]*1.5,Table1[[#This Row],[OvertimeWages]]/Table1[[#This Row],[OvertimeHours]])</f>
        <v>0</v>
      </c>
      <c r="W1420" s="41">
        <f>IF(OR(Table1[[#This Row],[Holiday Hours]]="",Table1[[#This Row],[Holiday Hours]]=0),Table1[[#This Row],[Regular Hourly Wage]],Table1[[#This Row],[Holiday Wages]]/Table1[[#This Row],[Holiday Hours]])</f>
        <v>0</v>
      </c>
      <c r="X1420" s="41" t="str">
        <f>IF(Table1[[#This Row],[Regular Hourly Wage]]&lt;14.05,"$14.75",IF(Table1[[#This Row],[Regular Hourly Wage]]&lt;30,"5%","None"))</f>
        <v>$14.75</v>
      </c>
      <c r="Y1420" s="41">
        <f>IF(Table1[[#This Row],[Wage Category]]="5%",Table1[[#This Row],[Regular Hourly Wage]]*1.05,IF(Table1[[#This Row],[Wage Category]]="$14.75",14.75,Table1[[#This Row],[Regular Hourly Wage]]))</f>
        <v>14.75</v>
      </c>
      <c r="Z1420" s="41">
        <f>(1+IF(Table1[[#This Row],[Regular Hourly Wage]]=0,0.5,(Table1[[#This Row],[Overtime Hourly Wage]]-Table1[[#This Row],[Regular Hourly Wage]])/Table1[[#This Row],[Regular Hourly Wage]]))*Table1[[#This Row],[Regular Wage Cap]]</f>
        <v>22.125</v>
      </c>
      <c r="AA1420" s="41">
        <f>(1+IF(Table1[[#This Row],[Regular Hourly Wage]]=0,0,(Table1[[#This Row],[Holiday Hourly Wage]]-Table1[[#This Row],[Regular Hourly Wage]])/Table1[[#This Row],[Regular Hourly Wage]]))*Table1[[#This Row],[Regular Wage Cap]]</f>
        <v>14.75</v>
      </c>
      <c r="AB1420" s="41">
        <f>Table1[[#This Row],[Regular Hours3]]*Table1[[#This Row],[Regular Hourly Wage]]</f>
        <v>0</v>
      </c>
      <c r="AC1420" s="41">
        <f>Table1[[#This Row],[OvertimeHours5]]*Table1[[#This Row],[Overtime Hourly Wage]]</f>
        <v>0</v>
      </c>
      <c r="AD1420" s="41">
        <f>Table1[[#This Row],[Holiday Hours7]]*Table1[[#This Row],[Holiday Hourly Wage]]</f>
        <v>0</v>
      </c>
      <c r="AE1420" s="41">
        <f>SUM(Table1[[#This Row],[Regular10]:[Holiday12]])</f>
        <v>0</v>
      </c>
      <c r="AF1420" s="41">
        <f>Table1[[#This Row],[Regular Hours3]]*Table1[[#This Row],[Regular Wage Cap]]</f>
        <v>0</v>
      </c>
      <c r="AG1420" s="41">
        <f>Table1[[#This Row],[OvertimeHours5]]*Table1[[#This Row],[Overtime Wage Cap]]</f>
        <v>0</v>
      </c>
      <c r="AH1420" s="41">
        <f>Table1[[#This Row],[Holiday Hours7]]*Table1[[#This Row],[Holiday Wage Cap]]</f>
        <v>0</v>
      </c>
      <c r="AI1420" s="41">
        <f>SUM(Table1[[#This Row],[Regular]:[Holiday]])</f>
        <v>0</v>
      </c>
      <c r="AJ1420" s="41">
        <f>IF(Table1[[#This Row],[Total]]=0,0,Table1[[#This Row],[Total2]]-Table1[[#This Row],[Total]])</f>
        <v>0</v>
      </c>
      <c r="AK1420" s="41">
        <f>Table1[[#This Row],[Difference]]*Table1[[#This Row],[DDS Funding Percent]]</f>
        <v>0</v>
      </c>
      <c r="AL1420" s="41">
        <f>IF(Table1[[#This Row],[Regular Hourly Wage]]&lt;&gt;0,Table1[[#This Row],[Regular Wage Cap]]-Table1[[#This Row],[Regular Hourly Wage]],0)</f>
        <v>0</v>
      </c>
      <c r="AM1420" s="38"/>
      <c r="AN1420" s="41">
        <f>Table1[[#This Row],[Wage Difference]]*Table1[[#This Row],[Post Wage Increase Time Off Accruals (Hours)]]</f>
        <v>0</v>
      </c>
      <c r="AO1420" s="41">
        <f>Table1[[#This Row],[Min Wage Time Off Accrual Expense]]*Table1[[#This Row],[DDS Funding Percent]]</f>
        <v>0</v>
      </c>
      <c r="AP1420" s="1"/>
      <c r="AQ1420" s="18"/>
    </row>
    <row r="1421" spans="3:43" x14ac:dyDescent="0.25">
      <c r="C1421" s="59"/>
      <c r="D1421" s="57"/>
      <c r="K1421" s="41">
        <f>SUM(Table1[[#This Row],[Regular Wages]],Table1[[#This Row],[OvertimeWages]],Table1[[#This Row],[Holiday Wages]],Table1[[#This Row],[Incentive Payments]])</f>
        <v>0</v>
      </c>
      <c r="L1421" s="38"/>
      <c r="M1421" s="38"/>
      <c r="N1421" s="38"/>
      <c r="O1421" s="38"/>
      <c r="P1421" s="38"/>
      <c r="Q1421" s="38"/>
      <c r="R1421" s="38"/>
      <c r="S1421" s="41">
        <f>SUM(Table1[[#This Row],[Regular Wages2]],Table1[[#This Row],[OvertimeWages4]],Table1[[#This Row],[Holiday Wages6]],Table1[[#This Row],[Incentive Payments8]])</f>
        <v>0</v>
      </c>
      <c r="T1421" s="41">
        <f>SUM(Table1[[#This Row],[Total Pre Min Wage Wages]],Table1[[#This Row],[Total After Min Wage Wages]])</f>
        <v>0</v>
      </c>
      <c r="U1421" s="41">
        <f>IFERROR(IF(OR(Table1[[#This Row],[Regular Hours]]=0,Table1[[#This Row],[Regular Hours]]=""),VLOOKUP(Table1[[#This Row],[Position Title]],startingWages!$A$2:$D$200,2, FALSE),Table1[[#This Row],[Regular Wages]]/Table1[[#This Row],[Regular Hours]]),0)</f>
        <v>0</v>
      </c>
      <c r="V1421" s="41">
        <f>IF(OR(Table1[[#This Row],[OvertimeHours]]="",Table1[[#This Row],[OvertimeHours]]=0),Table1[[#This Row],[Regular Hourly Wage]]*1.5,Table1[[#This Row],[OvertimeWages]]/Table1[[#This Row],[OvertimeHours]])</f>
        <v>0</v>
      </c>
      <c r="W1421" s="41">
        <f>IF(OR(Table1[[#This Row],[Holiday Hours]]="",Table1[[#This Row],[Holiday Hours]]=0),Table1[[#This Row],[Regular Hourly Wage]],Table1[[#This Row],[Holiday Wages]]/Table1[[#This Row],[Holiday Hours]])</f>
        <v>0</v>
      </c>
      <c r="X1421" s="41" t="str">
        <f>IF(Table1[[#This Row],[Regular Hourly Wage]]&lt;14.05,"$14.75",IF(Table1[[#This Row],[Regular Hourly Wage]]&lt;30,"5%","None"))</f>
        <v>$14.75</v>
      </c>
      <c r="Y1421" s="41">
        <f>IF(Table1[[#This Row],[Wage Category]]="5%",Table1[[#This Row],[Regular Hourly Wage]]*1.05,IF(Table1[[#This Row],[Wage Category]]="$14.75",14.75,Table1[[#This Row],[Regular Hourly Wage]]))</f>
        <v>14.75</v>
      </c>
      <c r="Z1421" s="41">
        <f>(1+IF(Table1[[#This Row],[Regular Hourly Wage]]=0,0.5,(Table1[[#This Row],[Overtime Hourly Wage]]-Table1[[#This Row],[Regular Hourly Wage]])/Table1[[#This Row],[Regular Hourly Wage]]))*Table1[[#This Row],[Regular Wage Cap]]</f>
        <v>22.125</v>
      </c>
      <c r="AA1421" s="41">
        <f>(1+IF(Table1[[#This Row],[Regular Hourly Wage]]=0,0,(Table1[[#This Row],[Holiday Hourly Wage]]-Table1[[#This Row],[Regular Hourly Wage]])/Table1[[#This Row],[Regular Hourly Wage]]))*Table1[[#This Row],[Regular Wage Cap]]</f>
        <v>14.75</v>
      </c>
      <c r="AB1421" s="41">
        <f>Table1[[#This Row],[Regular Hours3]]*Table1[[#This Row],[Regular Hourly Wage]]</f>
        <v>0</v>
      </c>
      <c r="AC1421" s="41">
        <f>Table1[[#This Row],[OvertimeHours5]]*Table1[[#This Row],[Overtime Hourly Wage]]</f>
        <v>0</v>
      </c>
      <c r="AD1421" s="41">
        <f>Table1[[#This Row],[Holiday Hours7]]*Table1[[#This Row],[Holiday Hourly Wage]]</f>
        <v>0</v>
      </c>
      <c r="AE1421" s="41">
        <f>SUM(Table1[[#This Row],[Regular10]:[Holiday12]])</f>
        <v>0</v>
      </c>
      <c r="AF1421" s="41">
        <f>Table1[[#This Row],[Regular Hours3]]*Table1[[#This Row],[Regular Wage Cap]]</f>
        <v>0</v>
      </c>
      <c r="AG1421" s="41">
        <f>Table1[[#This Row],[OvertimeHours5]]*Table1[[#This Row],[Overtime Wage Cap]]</f>
        <v>0</v>
      </c>
      <c r="AH1421" s="41">
        <f>Table1[[#This Row],[Holiday Hours7]]*Table1[[#This Row],[Holiday Wage Cap]]</f>
        <v>0</v>
      </c>
      <c r="AI1421" s="41">
        <f>SUM(Table1[[#This Row],[Regular]:[Holiday]])</f>
        <v>0</v>
      </c>
      <c r="AJ1421" s="41">
        <f>IF(Table1[[#This Row],[Total]]=0,0,Table1[[#This Row],[Total2]]-Table1[[#This Row],[Total]])</f>
        <v>0</v>
      </c>
      <c r="AK1421" s="41">
        <f>Table1[[#This Row],[Difference]]*Table1[[#This Row],[DDS Funding Percent]]</f>
        <v>0</v>
      </c>
      <c r="AL1421" s="41">
        <f>IF(Table1[[#This Row],[Regular Hourly Wage]]&lt;&gt;0,Table1[[#This Row],[Regular Wage Cap]]-Table1[[#This Row],[Regular Hourly Wage]],0)</f>
        <v>0</v>
      </c>
      <c r="AM1421" s="38"/>
      <c r="AN1421" s="41">
        <f>Table1[[#This Row],[Wage Difference]]*Table1[[#This Row],[Post Wage Increase Time Off Accruals (Hours)]]</f>
        <v>0</v>
      </c>
      <c r="AO1421" s="41">
        <f>Table1[[#This Row],[Min Wage Time Off Accrual Expense]]*Table1[[#This Row],[DDS Funding Percent]]</f>
        <v>0</v>
      </c>
      <c r="AP1421" s="1"/>
      <c r="AQ1421" s="18"/>
    </row>
    <row r="1422" spans="3:43" x14ac:dyDescent="0.25">
      <c r="C1422" s="59"/>
      <c r="D1422" s="57"/>
      <c r="K1422" s="41">
        <f>SUM(Table1[[#This Row],[Regular Wages]],Table1[[#This Row],[OvertimeWages]],Table1[[#This Row],[Holiday Wages]],Table1[[#This Row],[Incentive Payments]])</f>
        <v>0</v>
      </c>
      <c r="L1422" s="38"/>
      <c r="M1422" s="38"/>
      <c r="N1422" s="38"/>
      <c r="O1422" s="38"/>
      <c r="P1422" s="38"/>
      <c r="Q1422" s="38"/>
      <c r="R1422" s="38"/>
      <c r="S1422" s="41">
        <f>SUM(Table1[[#This Row],[Regular Wages2]],Table1[[#This Row],[OvertimeWages4]],Table1[[#This Row],[Holiday Wages6]],Table1[[#This Row],[Incentive Payments8]])</f>
        <v>0</v>
      </c>
      <c r="T1422" s="41">
        <f>SUM(Table1[[#This Row],[Total Pre Min Wage Wages]],Table1[[#This Row],[Total After Min Wage Wages]])</f>
        <v>0</v>
      </c>
      <c r="U1422" s="41">
        <f>IFERROR(IF(OR(Table1[[#This Row],[Regular Hours]]=0,Table1[[#This Row],[Regular Hours]]=""),VLOOKUP(Table1[[#This Row],[Position Title]],startingWages!$A$2:$D$200,2, FALSE),Table1[[#This Row],[Regular Wages]]/Table1[[#This Row],[Regular Hours]]),0)</f>
        <v>0</v>
      </c>
      <c r="V1422" s="41">
        <f>IF(OR(Table1[[#This Row],[OvertimeHours]]="",Table1[[#This Row],[OvertimeHours]]=0),Table1[[#This Row],[Regular Hourly Wage]]*1.5,Table1[[#This Row],[OvertimeWages]]/Table1[[#This Row],[OvertimeHours]])</f>
        <v>0</v>
      </c>
      <c r="W1422" s="41">
        <f>IF(OR(Table1[[#This Row],[Holiday Hours]]="",Table1[[#This Row],[Holiday Hours]]=0),Table1[[#This Row],[Regular Hourly Wage]],Table1[[#This Row],[Holiday Wages]]/Table1[[#This Row],[Holiday Hours]])</f>
        <v>0</v>
      </c>
      <c r="X1422" s="41" t="str">
        <f>IF(Table1[[#This Row],[Regular Hourly Wage]]&lt;14.05,"$14.75",IF(Table1[[#This Row],[Regular Hourly Wage]]&lt;30,"5%","None"))</f>
        <v>$14.75</v>
      </c>
      <c r="Y1422" s="41">
        <f>IF(Table1[[#This Row],[Wage Category]]="5%",Table1[[#This Row],[Regular Hourly Wage]]*1.05,IF(Table1[[#This Row],[Wage Category]]="$14.75",14.75,Table1[[#This Row],[Regular Hourly Wage]]))</f>
        <v>14.75</v>
      </c>
      <c r="Z1422" s="41">
        <f>(1+IF(Table1[[#This Row],[Regular Hourly Wage]]=0,0.5,(Table1[[#This Row],[Overtime Hourly Wage]]-Table1[[#This Row],[Regular Hourly Wage]])/Table1[[#This Row],[Regular Hourly Wage]]))*Table1[[#This Row],[Regular Wage Cap]]</f>
        <v>22.125</v>
      </c>
      <c r="AA1422" s="41">
        <f>(1+IF(Table1[[#This Row],[Regular Hourly Wage]]=0,0,(Table1[[#This Row],[Holiday Hourly Wage]]-Table1[[#This Row],[Regular Hourly Wage]])/Table1[[#This Row],[Regular Hourly Wage]]))*Table1[[#This Row],[Regular Wage Cap]]</f>
        <v>14.75</v>
      </c>
      <c r="AB1422" s="41">
        <f>Table1[[#This Row],[Regular Hours3]]*Table1[[#This Row],[Regular Hourly Wage]]</f>
        <v>0</v>
      </c>
      <c r="AC1422" s="41">
        <f>Table1[[#This Row],[OvertimeHours5]]*Table1[[#This Row],[Overtime Hourly Wage]]</f>
        <v>0</v>
      </c>
      <c r="AD1422" s="41">
        <f>Table1[[#This Row],[Holiday Hours7]]*Table1[[#This Row],[Holiday Hourly Wage]]</f>
        <v>0</v>
      </c>
      <c r="AE1422" s="41">
        <f>SUM(Table1[[#This Row],[Regular10]:[Holiday12]])</f>
        <v>0</v>
      </c>
      <c r="AF1422" s="41">
        <f>Table1[[#This Row],[Regular Hours3]]*Table1[[#This Row],[Regular Wage Cap]]</f>
        <v>0</v>
      </c>
      <c r="AG1422" s="41">
        <f>Table1[[#This Row],[OvertimeHours5]]*Table1[[#This Row],[Overtime Wage Cap]]</f>
        <v>0</v>
      </c>
      <c r="AH1422" s="41">
        <f>Table1[[#This Row],[Holiday Hours7]]*Table1[[#This Row],[Holiday Wage Cap]]</f>
        <v>0</v>
      </c>
      <c r="AI1422" s="41">
        <f>SUM(Table1[[#This Row],[Regular]:[Holiday]])</f>
        <v>0</v>
      </c>
      <c r="AJ1422" s="41">
        <f>IF(Table1[[#This Row],[Total]]=0,0,Table1[[#This Row],[Total2]]-Table1[[#This Row],[Total]])</f>
        <v>0</v>
      </c>
      <c r="AK1422" s="41">
        <f>Table1[[#This Row],[Difference]]*Table1[[#This Row],[DDS Funding Percent]]</f>
        <v>0</v>
      </c>
      <c r="AL1422" s="41">
        <f>IF(Table1[[#This Row],[Regular Hourly Wage]]&lt;&gt;0,Table1[[#This Row],[Regular Wage Cap]]-Table1[[#This Row],[Regular Hourly Wage]],0)</f>
        <v>0</v>
      </c>
      <c r="AM1422" s="38"/>
      <c r="AN1422" s="41">
        <f>Table1[[#This Row],[Wage Difference]]*Table1[[#This Row],[Post Wage Increase Time Off Accruals (Hours)]]</f>
        <v>0</v>
      </c>
      <c r="AO1422" s="41">
        <f>Table1[[#This Row],[Min Wage Time Off Accrual Expense]]*Table1[[#This Row],[DDS Funding Percent]]</f>
        <v>0</v>
      </c>
      <c r="AP1422" s="1"/>
      <c r="AQ1422" s="18"/>
    </row>
    <row r="1423" spans="3:43" x14ac:dyDescent="0.25">
      <c r="C1423" s="59"/>
      <c r="D1423" s="57"/>
      <c r="K1423" s="41">
        <f>SUM(Table1[[#This Row],[Regular Wages]],Table1[[#This Row],[OvertimeWages]],Table1[[#This Row],[Holiday Wages]],Table1[[#This Row],[Incentive Payments]])</f>
        <v>0</v>
      </c>
      <c r="L1423" s="38"/>
      <c r="M1423" s="38"/>
      <c r="N1423" s="38"/>
      <c r="O1423" s="38"/>
      <c r="P1423" s="38"/>
      <c r="Q1423" s="38"/>
      <c r="R1423" s="38"/>
      <c r="S1423" s="41">
        <f>SUM(Table1[[#This Row],[Regular Wages2]],Table1[[#This Row],[OvertimeWages4]],Table1[[#This Row],[Holiday Wages6]],Table1[[#This Row],[Incentive Payments8]])</f>
        <v>0</v>
      </c>
      <c r="T1423" s="41">
        <f>SUM(Table1[[#This Row],[Total Pre Min Wage Wages]],Table1[[#This Row],[Total After Min Wage Wages]])</f>
        <v>0</v>
      </c>
      <c r="U1423" s="41">
        <f>IFERROR(IF(OR(Table1[[#This Row],[Regular Hours]]=0,Table1[[#This Row],[Regular Hours]]=""),VLOOKUP(Table1[[#This Row],[Position Title]],startingWages!$A$2:$D$200,2, FALSE),Table1[[#This Row],[Regular Wages]]/Table1[[#This Row],[Regular Hours]]),0)</f>
        <v>0</v>
      </c>
      <c r="V1423" s="41">
        <f>IF(OR(Table1[[#This Row],[OvertimeHours]]="",Table1[[#This Row],[OvertimeHours]]=0),Table1[[#This Row],[Regular Hourly Wage]]*1.5,Table1[[#This Row],[OvertimeWages]]/Table1[[#This Row],[OvertimeHours]])</f>
        <v>0</v>
      </c>
      <c r="W1423" s="41">
        <f>IF(OR(Table1[[#This Row],[Holiday Hours]]="",Table1[[#This Row],[Holiday Hours]]=0),Table1[[#This Row],[Regular Hourly Wage]],Table1[[#This Row],[Holiday Wages]]/Table1[[#This Row],[Holiday Hours]])</f>
        <v>0</v>
      </c>
      <c r="X1423" s="41" t="str">
        <f>IF(Table1[[#This Row],[Regular Hourly Wage]]&lt;14.05,"$14.75",IF(Table1[[#This Row],[Regular Hourly Wage]]&lt;30,"5%","None"))</f>
        <v>$14.75</v>
      </c>
      <c r="Y1423" s="41">
        <f>IF(Table1[[#This Row],[Wage Category]]="5%",Table1[[#This Row],[Regular Hourly Wage]]*1.05,IF(Table1[[#This Row],[Wage Category]]="$14.75",14.75,Table1[[#This Row],[Regular Hourly Wage]]))</f>
        <v>14.75</v>
      </c>
      <c r="Z1423" s="41">
        <f>(1+IF(Table1[[#This Row],[Regular Hourly Wage]]=0,0.5,(Table1[[#This Row],[Overtime Hourly Wage]]-Table1[[#This Row],[Regular Hourly Wage]])/Table1[[#This Row],[Regular Hourly Wage]]))*Table1[[#This Row],[Regular Wage Cap]]</f>
        <v>22.125</v>
      </c>
      <c r="AA1423" s="41">
        <f>(1+IF(Table1[[#This Row],[Regular Hourly Wage]]=0,0,(Table1[[#This Row],[Holiday Hourly Wage]]-Table1[[#This Row],[Regular Hourly Wage]])/Table1[[#This Row],[Regular Hourly Wage]]))*Table1[[#This Row],[Regular Wage Cap]]</f>
        <v>14.75</v>
      </c>
      <c r="AB1423" s="41">
        <f>Table1[[#This Row],[Regular Hours3]]*Table1[[#This Row],[Regular Hourly Wage]]</f>
        <v>0</v>
      </c>
      <c r="AC1423" s="41">
        <f>Table1[[#This Row],[OvertimeHours5]]*Table1[[#This Row],[Overtime Hourly Wage]]</f>
        <v>0</v>
      </c>
      <c r="AD1423" s="41">
        <f>Table1[[#This Row],[Holiday Hours7]]*Table1[[#This Row],[Holiday Hourly Wage]]</f>
        <v>0</v>
      </c>
      <c r="AE1423" s="41">
        <f>SUM(Table1[[#This Row],[Regular10]:[Holiday12]])</f>
        <v>0</v>
      </c>
      <c r="AF1423" s="41">
        <f>Table1[[#This Row],[Regular Hours3]]*Table1[[#This Row],[Regular Wage Cap]]</f>
        <v>0</v>
      </c>
      <c r="AG1423" s="41">
        <f>Table1[[#This Row],[OvertimeHours5]]*Table1[[#This Row],[Overtime Wage Cap]]</f>
        <v>0</v>
      </c>
      <c r="AH1423" s="41">
        <f>Table1[[#This Row],[Holiday Hours7]]*Table1[[#This Row],[Holiday Wage Cap]]</f>
        <v>0</v>
      </c>
      <c r="AI1423" s="41">
        <f>SUM(Table1[[#This Row],[Regular]:[Holiday]])</f>
        <v>0</v>
      </c>
      <c r="AJ1423" s="41">
        <f>IF(Table1[[#This Row],[Total]]=0,0,Table1[[#This Row],[Total2]]-Table1[[#This Row],[Total]])</f>
        <v>0</v>
      </c>
      <c r="AK1423" s="41">
        <f>Table1[[#This Row],[Difference]]*Table1[[#This Row],[DDS Funding Percent]]</f>
        <v>0</v>
      </c>
      <c r="AL1423" s="41">
        <f>IF(Table1[[#This Row],[Regular Hourly Wage]]&lt;&gt;0,Table1[[#This Row],[Regular Wage Cap]]-Table1[[#This Row],[Regular Hourly Wage]],0)</f>
        <v>0</v>
      </c>
      <c r="AM1423" s="38"/>
      <c r="AN1423" s="41">
        <f>Table1[[#This Row],[Wage Difference]]*Table1[[#This Row],[Post Wage Increase Time Off Accruals (Hours)]]</f>
        <v>0</v>
      </c>
      <c r="AO1423" s="41">
        <f>Table1[[#This Row],[Min Wage Time Off Accrual Expense]]*Table1[[#This Row],[DDS Funding Percent]]</f>
        <v>0</v>
      </c>
      <c r="AP1423" s="1"/>
      <c r="AQ1423" s="18"/>
    </row>
    <row r="1424" spans="3:43" x14ac:dyDescent="0.25">
      <c r="C1424" s="59"/>
      <c r="D1424" s="57"/>
      <c r="K1424" s="41">
        <f>SUM(Table1[[#This Row],[Regular Wages]],Table1[[#This Row],[OvertimeWages]],Table1[[#This Row],[Holiday Wages]],Table1[[#This Row],[Incentive Payments]])</f>
        <v>0</v>
      </c>
      <c r="L1424" s="38"/>
      <c r="M1424" s="38"/>
      <c r="N1424" s="38"/>
      <c r="O1424" s="38"/>
      <c r="P1424" s="38"/>
      <c r="Q1424" s="38"/>
      <c r="R1424" s="38"/>
      <c r="S1424" s="41">
        <f>SUM(Table1[[#This Row],[Regular Wages2]],Table1[[#This Row],[OvertimeWages4]],Table1[[#This Row],[Holiday Wages6]],Table1[[#This Row],[Incentive Payments8]])</f>
        <v>0</v>
      </c>
      <c r="T1424" s="41">
        <f>SUM(Table1[[#This Row],[Total Pre Min Wage Wages]],Table1[[#This Row],[Total After Min Wage Wages]])</f>
        <v>0</v>
      </c>
      <c r="U1424" s="41">
        <f>IFERROR(IF(OR(Table1[[#This Row],[Regular Hours]]=0,Table1[[#This Row],[Regular Hours]]=""),VLOOKUP(Table1[[#This Row],[Position Title]],startingWages!$A$2:$D$200,2, FALSE),Table1[[#This Row],[Regular Wages]]/Table1[[#This Row],[Regular Hours]]),0)</f>
        <v>0</v>
      </c>
      <c r="V1424" s="41">
        <f>IF(OR(Table1[[#This Row],[OvertimeHours]]="",Table1[[#This Row],[OvertimeHours]]=0),Table1[[#This Row],[Regular Hourly Wage]]*1.5,Table1[[#This Row],[OvertimeWages]]/Table1[[#This Row],[OvertimeHours]])</f>
        <v>0</v>
      </c>
      <c r="W1424" s="41">
        <f>IF(OR(Table1[[#This Row],[Holiday Hours]]="",Table1[[#This Row],[Holiday Hours]]=0),Table1[[#This Row],[Regular Hourly Wage]],Table1[[#This Row],[Holiday Wages]]/Table1[[#This Row],[Holiday Hours]])</f>
        <v>0</v>
      </c>
      <c r="X1424" s="41" t="str">
        <f>IF(Table1[[#This Row],[Regular Hourly Wage]]&lt;14.05,"$14.75",IF(Table1[[#This Row],[Regular Hourly Wage]]&lt;30,"5%","None"))</f>
        <v>$14.75</v>
      </c>
      <c r="Y1424" s="41">
        <f>IF(Table1[[#This Row],[Wage Category]]="5%",Table1[[#This Row],[Regular Hourly Wage]]*1.05,IF(Table1[[#This Row],[Wage Category]]="$14.75",14.75,Table1[[#This Row],[Regular Hourly Wage]]))</f>
        <v>14.75</v>
      </c>
      <c r="Z1424" s="41">
        <f>(1+IF(Table1[[#This Row],[Regular Hourly Wage]]=0,0.5,(Table1[[#This Row],[Overtime Hourly Wage]]-Table1[[#This Row],[Regular Hourly Wage]])/Table1[[#This Row],[Regular Hourly Wage]]))*Table1[[#This Row],[Regular Wage Cap]]</f>
        <v>22.125</v>
      </c>
      <c r="AA1424" s="41">
        <f>(1+IF(Table1[[#This Row],[Regular Hourly Wage]]=0,0,(Table1[[#This Row],[Holiday Hourly Wage]]-Table1[[#This Row],[Regular Hourly Wage]])/Table1[[#This Row],[Regular Hourly Wage]]))*Table1[[#This Row],[Regular Wage Cap]]</f>
        <v>14.75</v>
      </c>
      <c r="AB1424" s="41">
        <f>Table1[[#This Row],[Regular Hours3]]*Table1[[#This Row],[Regular Hourly Wage]]</f>
        <v>0</v>
      </c>
      <c r="AC1424" s="41">
        <f>Table1[[#This Row],[OvertimeHours5]]*Table1[[#This Row],[Overtime Hourly Wage]]</f>
        <v>0</v>
      </c>
      <c r="AD1424" s="41">
        <f>Table1[[#This Row],[Holiday Hours7]]*Table1[[#This Row],[Holiday Hourly Wage]]</f>
        <v>0</v>
      </c>
      <c r="AE1424" s="41">
        <f>SUM(Table1[[#This Row],[Regular10]:[Holiday12]])</f>
        <v>0</v>
      </c>
      <c r="AF1424" s="41">
        <f>Table1[[#This Row],[Regular Hours3]]*Table1[[#This Row],[Regular Wage Cap]]</f>
        <v>0</v>
      </c>
      <c r="AG1424" s="41">
        <f>Table1[[#This Row],[OvertimeHours5]]*Table1[[#This Row],[Overtime Wage Cap]]</f>
        <v>0</v>
      </c>
      <c r="AH1424" s="41">
        <f>Table1[[#This Row],[Holiday Hours7]]*Table1[[#This Row],[Holiday Wage Cap]]</f>
        <v>0</v>
      </c>
      <c r="AI1424" s="41">
        <f>SUM(Table1[[#This Row],[Regular]:[Holiday]])</f>
        <v>0</v>
      </c>
      <c r="AJ1424" s="41">
        <f>IF(Table1[[#This Row],[Total]]=0,0,Table1[[#This Row],[Total2]]-Table1[[#This Row],[Total]])</f>
        <v>0</v>
      </c>
      <c r="AK1424" s="41">
        <f>Table1[[#This Row],[Difference]]*Table1[[#This Row],[DDS Funding Percent]]</f>
        <v>0</v>
      </c>
      <c r="AL1424" s="41">
        <f>IF(Table1[[#This Row],[Regular Hourly Wage]]&lt;&gt;0,Table1[[#This Row],[Regular Wage Cap]]-Table1[[#This Row],[Regular Hourly Wage]],0)</f>
        <v>0</v>
      </c>
      <c r="AM1424" s="38"/>
      <c r="AN1424" s="41">
        <f>Table1[[#This Row],[Wage Difference]]*Table1[[#This Row],[Post Wage Increase Time Off Accruals (Hours)]]</f>
        <v>0</v>
      </c>
      <c r="AO1424" s="41">
        <f>Table1[[#This Row],[Min Wage Time Off Accrual Expense]]*Table1[[#This Row],[DDS Funding Percent]]</f>
        <v>0</v>
      </c>
      <c r="AP1424" s="1"/>
      <c r="AQ1424" s="18"/>
    </row>
    <row r="1425" spans="3:43" x14ac:dyDescent="0.25">
      <c r="C1425" s="59"/>
      <c r="D1425" s="57"/>
      <c r="K1425" s="41">
        <f>SUM(Table1[[#This Row],[Regular Wages]],Table1[[#This Row],[OvertimeWages]],Table1[[#This Row],[Holiday Wages]],Table1[[#This Row],[Incentive Payments]])</f>
        <v>0</v>
      </c>
      <c r="L1425" s="38"/>
      <c r="M1425" s="38"/>
      <c r="N1425" s="38"/>
      <c r="O1425" s="38"/>
      <c r="P1425" s="38"/>
      <c r="Q1425" s="38"/>
      <c r="R1425" s="38"/>
      <c r="S1425" s="41">
        <f>SUM(Table1[[#This Row],[Regular Wages2]],Table1[[#This Row],[OvertimeWages4]],Table1[[#This Row],[Holiday Wages6]],Table1[[#This Row],[Incentive Payments8]])</f>
        <v>0</v>
      </c>
      <c r="T1425" s="41">
        <f>SUM(Table1[[#This Row],[Total Pre Min Wage Wages]],Table1[[#This Row],[Total After Min Wage Wages]])</f>
        <v>0</v>
      </c>
      <c r="U1425" s="41">
        <f>IFERROR(IF(OR(Table1[[#This Row],[Regular Hours]]=0,Table1[[#This Row],[Regular Hours]]=""),VLOOKUP(Table1[[#This Row],[Position Title]],startingWages!$A$2:$D$200,2, FALSE),Table1[[#This Row],[Regular Wages]]/Table1[[#This Row],[Regular Hours]]),0)</f>
        <v>0</v>
      </c>
      <c r="V1425" s="41">
        <f>IF(OR(Table1[[#This Row],[OvertimeHours]]="",Table1[[#This Row],[OvertimeHours]]=0),Table1[[#This Row],[Regular Hourly Wage]]*1.5,Table1[[#This Row],[OvertimeWages]]/Table1[[#This Row],[OvertimeHours]])</f>
        <v>0</v>
      </c>
      <c r="W1425" s="41">
        <f>IF(OR(Table1[[#This Row],[Holiday Hours]]="",Table1[[#This Row],[Holiday Hours]]=0),Table1[[#This Row],[Regular Hourly Wage]],Table1[[#This Row],[Holiday Wages]]/Table1[[#This Row],[Holiday Hours]])</f>
        <v>0</v>
      </c>
      <c r="X1425" s="41" t="str">
        <f>IF(Table1[[#This Row],[Regular Hourly Wage]]&lt;14.05,"$14.75",IF(Table1[[#This Row],[Regular Hourly Wage]]&lt;30,"5%","None"))</f>
        <v>$14.75</v>
      </c>
      <c r="Y1425" s="41">
        <f>IF(Table1[[#This Row],[Wage Category]]="5%",Table1[[#This Row],[Regular Hourly Wage]]*1.05,IF(Table1[[#This Row],[Wage Category]]="$14.75",14.75,Table1[[#This Row],[Regular Hourly Wage]]))</f>
        <v>14.75</v>
      </c>
      <c r="Z1425" s="41">
        <f>(1+IF(Table1[[#This Row],[Regular Hourly Wage]]=0,0.5,(Table1[[#This Row],[Overtime Hourly Wage]]-Table1[[#This Row],[Regular Hourly Wage]])/Table1[[#This Row],[Regular Hourly Wage]]))*Table1[[#This Row],[Regular Wage Cap]]</f>
        <v>22.125</v>
      </c>
      <c r="AA1425" s="41">
        <f>(1+IF(Table1[[#This Row],[Regular Hourly Wage]]=0,0,(Table1[[#This Row],[Holiday Hourly Wage]]-Table1[[#This Row],[Regular Hourly Wage]])/Table1[[#This Row],[Regular Hourly Wage]]))*Table1[[#This Row],[Regular Wage Cap]]</f>
        <v>14.75</v>
      </c>
      <c r="AB1425" s="41">
        <f>Table1[[#This Row],[Regular Hours3]]*Table1[[#This Row],[Regular Hourly Wage]]</f>
        <v>0</v>
      </c>
      <c r="AC1425" s="41">
        <f>Table1[[#This Row],[OvertimeHours5]]*Table1[[#This Row],[Overtime Hourly Wage]]</f>
        <v>0</v>
      </c>
      <c r="AD1425" s="41">
        <f>Table1[[#This Row],[Holiday Hours7]]*Table1[[#This Row],[Holiday Hourly Wage]]</f>
        <v>0</v>
      </c>
      <c r="AE1425" s="41">
        <f>SUM(Table1[[#This Row],[Regular10]:[Holiday12]])</f>
        <v>0</v>
      </c>
      <c r="AF1425" s="41">
        <f>Table1[[#This Row],[Regular Hours3]]*Table1[[#This Row],[Regular Wage Cap]]</f>
        <v>0</v>
      </c>
      <c r="AG1425" s="41">
        <f>Table1[[#This Row],[OvertimeHours5]]*Table1[[#This Row],[Overtime Wage Cap]]</f>
        <v>0</v>
      </c>
      <c r="AH1425" s="41">
        <f>Table1[[#This Row],[Holiday Hours7]]*Table1[[#This Row],[Holiday Wage Cap]]</f>
        <v>0</v>
      </c>
      <c r="AI1425" s="41">
        <f>SUM(Table1[[#This Row],[Regular]:[Holiday]])</f>
        <v>0</v>
      </c>
      <c r="AJ1425" s="41">
        <f>IF(Table1[[#This Row],[Total]]=0,0,Table1[[#This Row],[Total2]]-Table1[[#This Row],[Total]])</f>
        <v>0</v>
      </c>
      <c r="AK1425" s="41">
        <f>Table1[[#This Row],[Difference]]*Table1[[#This Row],[DDS Funding Percent]]</f>
        <v>0</v>
      </c>
      <c r="AL1425" s="41">
        <f>IF(Table1[[#This Row],[Regular Hourly Wage]]&lt;&gt;0,Table1[[#This Row],[Regular Wage Cap]]-Table1[[#This Row],[Regular Hourly Wage]],0)</f>
        <v>0</v>
      </c>
      <c r="AM1425" s="38"/>
      <c r="AN1425" s="41">
        <f>Table1[[#This Row],[Wage Difference]]*Table1[[#This Row],[Post Wage Increase Time Off Accruals (Hours)]]</f>
        <v>0</v>
      </c>
      <c r="AO1425" s="41">
        <f>Table1[[#This Row],[Min Wage Time Off Accrual Expense]]*Table1[[#This Row],[DDS Funding Percent]]</f>
        <v>0</v>
      </c>
      <c r="AP1425" s="1"/>
      <c r="AQ1425" s="18"/>
    </row>
    <row r="1426" spans="3:43" x14ac:dyDescent="0.25">
      <c r="C1426" s="59"/>
      <c r="D1426" s="57"/>
      <c r="K1426" s="41">
        <f>SUM(Table1[[#This Row],[Regular Wages]],Table1[[#This Row],[OvertimeWages]],Table1[[#This Row],[Holiday Wages]],Table1[[#This Row],[Incentive Payments]])</f>
        <v>0</v>
      </c>
      <c r="L1426" s="38"/>
      <c r="M1426" s="38"/>
      <c r="N1426" s="38"/>
      <c r="O1426" s="38"/>
      <c r="P1426" s="38"/>
      <c r="Q1426" s="38"/>
      <c r="R1426" s="38"/>
      <c r="S1426" s="41">
        <f>SUM(Table1[[#This Row],[Regular Wages2]],Table1[[#This Row],[OvertimeWages4]],Table1[[#This Row],[Holiday Wages6]],Table1[[#This Row],[Incentive Payments8]])</f>
        <v>0</v>
      </c>
      <c r="T1426" s="41">
        <f>SUM(Table1[[#This Row],[Total Pre Min Wage Wages]],Table1[[#This Row],[Total After Min Wage Wages]])</f>
        <v>0</v>
      </c>
      <c r="U1426" s="41">
        <f>IFERROR(IF(OR(Table1[[#This Row],[Regular Hours]]=0,Table1[[#This Row],[Regular Hours]]=""),VLOOKUP(Table1[[#This Row],[Position Title]],startingWages!$A$2:$D$200,2, FALSE),Table1[[#This Row],[Regular Wages]]/Table1[[#This Row],[Regular Hours]]),0)</f>
        <v>0</v>
      </c>
      <c r="V1426" s="41">
        <f>IF(OR(Table1[[#This Row],[OvertimeHours]]="",Table1[[#This Row],[OvertimeHours]]=0),Table1[[#This Row],[Regular Hourly Wage]]*1.5,Table1[[#This Row],[OvertimeWages]]/Table1[[#This Row],[OvertimeHours]])</f>
        <v>0</v>
      </c>
      <c r="W1426" s="41">
        <f>IF(OR(Table1[[#This Row],[Holiday Hours]]="",Table1[[#This Row],[Holiday Hours]]=0),Table1[[#This Row],[Regular Hourly Wage]],Table1[[#This Row],[Holiday Wages]]/Table1[[#This Row],[Holiday Hours]])</f>
        <v>0</v>
      </c>
      <c r="X1426" s="41" t="str">
        <f>IF(Table1[[#This Row],[Regular Hourly Wage]]&lt;14.05,"$14.75",IF(Table1[[#This Row],[Regular Hourly Wage]]&lt;30,"5%","None"))</f>
        <v>$14.75</v>
      </c>
      <c r="Y1426" s="41">
        <f>IF(Table1[[#This Row],[Wage Category]]="5%",Table1[[#This Row],[Regular Hourly Wage]]*1.05,IF(Table1[[#This Row],[Wage Category]]="$14.75",14.75,Table1[[#This Row],[Regular Hourly Wage]]))</f>
        <v>14.75</v>
      </c>
      <c r="Z1426" s="41">
        <f>(1+IF(Table1[[#This Row],[Regular Hourly Wage]]=0,0.5,(Table1[[#This Row],[Overtime Hourly Wage]]-Table1[[#This Row],[Regular Hourly Wage]])/Table1[[#This Row],[Regular Hourly Wage]]))*Table1[[#This Row],[Regular Wage Cap]]</f>
        <v>22.125</v>
      </c>
      <c r="AA1426" s="41">
        <f>(1+IF(Table1[[#This Row],[Regular Hourly Wage]]=0,0,(Table1[[#This Row],[Holiday Hourly Wage]]-Table1[[#This Row],[Regular Hourly Wage]])/Table1[[#This Row],[Regular Hourly Wage]]))*Table1[[#This Row],[Regular Wage Cap]]</f>
        <v>14.75</v>
      </c>
      <c r="AB1426" s="41">
        <f>Table1[[#This Row],[Regular Hours3]]*Table1[[#This Row],[Regular Hourly Wage]]</f>
        <v>0</v>
      </c>
      <c r="AC1426" s="41">
        <f>Table1[[#This Row],[OvertimeHours5]]*Table1[[#This Row],[Overtime Hourly Wage]]</f>
        <v>0</v>
      </c>
      <c r="AD1426" s="41">
        <f>Table1[[#This Row],[Holiday Hours7]]*Table1[[#This Row],[Holiday Hourly Wage]]</f>
        <v>0</v>
      </c>
      <c r="AE1426" s="41">
        <f>SUM(Table1[[#This Row],[Regular10]:[Holiday12]])</f>
        <v>0</v>
      </c>
      <c r="AF1426" s="41">
        <f>Table1[[#This Row],[Regular Hours3]]*Table1[[#This Row],[Regular Wage Cap]]</f>
        <v>0</v>
      </c>
      <c r="AG1426" s="41">
        <f>Table1[[#This Row],[OvertimeHours5]]*Table1[[#This Row],[Overtime Wage Cap]]</f>
        <v>0</v>
      </c>
      <c r="AH1426" s="41">
        <f>Table1[[#This Row],[Holiday Hours7]]*Table1[[#This Row],[Holiday Wage Cap]]</f>
        <v>0</v>
      </c>
      <c r="AI1426" s="41">
        <f>SUM(Table1[[#This Row],[Regular]:[Holiday]])</f>
        <v>0</v>
      </c>
      <c r="AJ1426" s="41">
        <f>IF(Table1[[#This Row],[Total]]=0,0,Table1[[#This Row],[Total2]]-Table1[[#This Row],[Total]])</f>
        <v>0</v>
      </c>
      <c r="AK1426" s="41">
        <f>Table1[[#This Row],[Difference]]*Table1[[#This Row],[DDS Funding Percent]]</f>
        <v>0</v>
      </c>
      <c r="AL1426" s="41">
        <f>IF(Table1[[#This Row],[Regular Hourly Wage]]&lt;&gt;0,Table1[[#This Row],[Regular Wage Cap]]-Table1[[#This Row],[Regular Hourly Wage]],0)</f>
        <v>0</v>
      </c>
      <c r="AM1426" s="38"/>
      <c r="AN1426" s="41">
        <f>Table1[[#This Row],[Wage Difference]]*Table1[[#This Row],[Post Wage Increase Time Off Accruals (Hours)]]</f>
        <v>0</v>
      </c>
      <c r="AO1426" s="41">
        <f>Table1[[#This Row],[Min Wage Time Off Accrual Expense]]*Table1[[#This Row],[DDS Funding Percent]]</f>
        <v>0</v>
      </c>
      <c r="AP1426" s="1"/>
      <c r="AQ1426" s="18"/>
    </row>
    <row r="1427" spans="3:43" x14ac:dyDescent="0.25">
      <c r="C1427" s="59"/>
      <c r="D1427" s="57"/>
      <c r="K1427" s="41">
        <f>SUM(Table1[[#This Row],[Regular Wages]],Table1[[#This Row],[OvertimeWages]],Table1[[#This Row],[Holiday Wages]],Table1[[#This Row],[Incentive Payments]])</f>
        <v>0</v>
      </c>
      <c r="L1427" s="38"/>
      <c r="M1427" s="38"/>
      <c r="N1427" s="38"/>
      <c r="O1427" s="38"/>
      <c r="P1427" s="38"/>
      <c r="Q1427" s="38"/>
      <c r="R1427" s="38"/>
      <c r="S1427" s="41">
        <f>SUM(Table1[[#This Row],[Regular Wages2]],Table1[[#This Row],[OvertimeWages4]],Table1[[#This Row],[Holiday Wages6]],Table1[[#This Row],[Incentive Payments8]])</f>
        <v>0</v>
      </c>
      <c r="T1427" s="41">
        <f>SUM(Table1[[#This Row],[Total Pre Min Wage Wages]],Table1[[#This Row],[Total After Min Wage Wages]])</f>
        <v>0</v>
      </c>
      <c r="U1427" s="41">
        <f>IFERROR(IF(OR(Table1[[#This Row],[Regular Hours]]=0,Table1[[#This Row],[Regular Hours]]=""),VLOOKUP(Table1[[#This Row],[Position Title]],startingWages!$A$2:$D$200,2, FALSE),Table1[[#This Row],[Regular Wages]]/Table1[[#This Row],[Regular Hours]]),0)</f>
        <v>0</v>
      </c>
      <c r="V1427" s="41">
        <f>IF(OR(Table1[[#This Row],[OvertimeHours]]="",Table1[[#This Row],[OvertimeHours]]=0),Table1[[#This Row],[Regular Hourly Wage]]*1.5,Table1[[#This Row],[OvertimeWages]]/Table1[[#This Row],[OvertimeHours]])</f>
        <v>0</v>
      </c>
      <c r="W1427" s="41">
        <f>IF(OR(Table1[[#This Row],[Holiday Hours]]="",Table1[[#This Row],[Holiday Hours]]=0),Table1[[#This Row],[Regular Hourly Wage]],Table1[[#This Row],[Holiday Wages]]/Table1[[#This Row],[Holiday Hours]])</f>
        <v>0</v>
      </c>
      <c r="X1427" s="41" t="str">
        <f>IF(Table1[[#This Row],[Regular Hourly Wage]]&lt;14.05,"$14.75",IF(Table1[[#This Row],[Regular Hourly Wage]]&lt;30,"5%","None"))</f>
        <v>$14.75</v>
      </c>
      <c r="Y1427" s="41">
        <f>IF(Table1[[#This Row],[Wage Category]]="5%",Table1[[#This Row],[Regular Hourly Wage]]*1.05,IF(Table1[[#This Row],[Wage Category]]="$14.75",14.75,Table1[[#This Row],[Regular Hourly Wage]]))</f>
        <v>14.75</v>
      </c>
      <c r="Z1427" s="41">
        <f>(1+IF(Table1[[#This Row],[Regular Hourly Wage]]=0,0.5,(Table1[[#This Row],[Overtime Hourly Wage]]-Table1[[#This Row],[Regular Hourly Wage]])/Table1[[#This Row],[Regular Hourly Wage]]))*Table1[[#This Row],[Regular Wage Cap]]</f>
        <v>22.125</v>
      </c>
      <c r="AA1427" s="41">
        <f>(1+IF(Table1[[#This Row],[Regular Hourly Wage]]=0,0,(Table1[[#This Row],[Holiday Hourly Wage]]-Table1[[#This Row],[Regular Hourly Wage]])/Table1[[#This Row],[Regular Hourly Wage]]))*Table1[[#This Row],[Regular Wage Cap]]</f>
        <v>14.75</v>
      </c>
      <c r="AB1427" s="41">
        <f>Table1[[#This Row],[Regular Hours3]]*Table1[[#This Row],[Regular Hourly Wage]]</f>
        <v>0</v>
      </c>
      <c r="AC1427" s="41">
        <f>Table1[[#This Row],[OvertimeHours5]]*Table1[[#This Row],[Overtime Hourly Wage]]</f>
        <v>0</v>
      </c>
      <c r="AD1427" s="41">
        <f>Table1[[#This Row],[Holiday Hours7]]*Table1[[#This Row],[Holiday Hourly Wage]]</f>
        <v>0</v>
      </c>
      <c r="AE1427" s="41">
        <f>SUM(Table1[[#This Row],[Regular10]:[Holiday12]])</f>
        <v>0</v>
      </c>
      <c r="AF1427" s="41">
        <f>Table1[[#This Row],[Regular Hours3]]*Table1[[#This Row],[Regular Wage Cap]]</f>
        <v>0</v>
      </c>
      <c r="AG1427" s="41">
        <f>Table1[[#This Row],[OvertimeHours5]]*Table1[[#This Row],[Overtime Wage Cap]]</f>
        <v>0</v>
      </c>
      <c r="AH1427" s="41">
        <f>Table1[[#This Row],[Holiday Hours7]]*Table1[[#This Row],[Holiday Wage Cap]]</f>
        <v>0</v>
      </c>
      <c r="AI1427" s="41">
        <f>SUM(Table1[[#This Row],[Regular]:[Holiday]])</f>
        <v>0</v>
      </c>
      <c r="AJ1427" s="41">
        <f>IF(Table1[[#This Row],[Total]]=0,0,Table1[[#This Row],[Total2]]-Table1[[#This Row],[Total]])</f>
        <v>0</v>
      </c>
      <c r="AK1427" s="41">
        <f>Table1[[#This Row],[Difference]]*Table1[[#This Row],[DDS Funding Percent]]</f>
        <v>0</v>
      </c>
      <c r="AL1427" s="41">
        <f>IF(Table1[[#This Row],[Regular Hourly Wage]]&lt;&gt;0,Table1[[#This Row],[Regular Wage Cap]]-Table1[[#This Row],[Regular Hourly Wage]],0)</f>
        <v>0</v>
      </c>
      <c r="AM1427" s="38"/>
      <c r="AN1427" s="41">
        <f>Table1[[#This Row],[Wage Difference]]*Table1[[#This Row],[Post Wage Increase Time Off Accruals (Hours)]]</f>
        <v>0</v>
      </c>
      <c r="AO1427" s="41">
        <f>Table1[[#This Row],[Min Wage Time Off Accrual Expense]]*Table1[[#This Row],[DDS Funding Percent]]</f>
        <v>0</v>
      </c>
      <c r="AP1427" s="1"/>
      <c r="AQ1427" s="18"/>
    </row>
    <row r="1428" spans="3:43" x14ac:dyDescent="0.25">
      <c r="C1428" s="59"/>
      <c r="D1428" s="57"/>
      <c r="K1428" s="41">
        <f>SUM(Table1[[#This Row],[Regular Wages]],Table1[[#This Row],[OvertimeWages]],Table1[[#This Row],[Holiday Wages]],Table1[[#This Row],[Incentive Payments]])</f>
        <v>0</v>
      </c>
      <c r="L1428" s="38"/>
      <c r="M1428" s="38"/>
      <c r="N1428" s="38"/>
      <c r="O1428" s="38"/>
      <c r="P1428" s="38"/>
      <c r="Q1428" s="38"/>
      <c r="R1428" s="38"/>
      <c r="S1428" s="41">
        <f>SUM(Table1[[#This Row],[Regular Wages2]],Table1[[#This Row],[OvertimeWages4]],Table1[[#This Row],[Holiday Wages6]],Table1[[#This Row],[Incentive Payments8]])</f>
        <v>0</v>
      </c>
      <c r="T1428" s="41">
        <f>SUM(Table1[[#This Row],[Total Pre Min Wage Wages]],Table1[[#This Row],[Total After Min Wage Wages]])</f>
        <v>0</v>
      </c>
      <c r="U1428" s="41">
        <f>IFERROR(IF(OR(Table1[[#This Row],[Regular Hours]]=0,Table1[[#This Row],[Regular Hours]]=""),VLOOKUP(Table1[[#This Row],[Position Title]],startingWages!$A$2:$D$200,2, FALSE),Table1[[#This Row],[Regular Wages]]/Table1[[#This Row],[Regular Hours]]),0)</f>
        <v>0</v>
      </c>
      <c r="V1428" s="41">
        <f>IF(OR(Table1[[#This Row],[OvertimeHours]]="",Table1[[#This Row],[OvertimeHours]]=0),Table1[[#This Row],[Regular Hourly Wage]]*1.5,Table1[[#This Row],[OvertimeWages]]/Table1[[#This Row],[OvertimeHours]])</f>
        <v>0</v>
      </c>
      <c r="W1428" s="41">
        <f>IF(OR(Table1[[#This Row],[Holiday Hours]]="",Table1[[#This Row],[Holiday Hours]]=0),Table1[[#This Row],[Regular Hourly Wage]],Table1[[#This Row],[Holiday Wages]]/Table1[[#This Row],[Holiday Hours]])</f>
        <v>0</v>
      </c>
      <c r="X1428" s="41" t="str">
        <f>IF(Table1[[#This Row],[Regular Hourly Wage]]&lt;14.05,"$14.75",IF(Table1[[#This Row],[Regular Hourly Wage]]&lt;30,"5%","None"))</f>
        <v>$14.75</v>
      </c>
      <c r="Y1428" s="41">
        <f>IF(Table1[[#This Row],[Wage Category]]="5%",Table1[[#This Row],[Regular Hourly Wage]]*1.05,IF(Table1[[#This Row],[Wage Category]]="$14.75",14.75,Table1[[#This Row],[Regular Hourly Wage]]))</f>
        <v>14.75</v>
      </c>
      <c r="Z1428" s="41">
        <f>(1+IF(Table1[[#This Row],[Regular Hourly Wage]]=0,0.5,(Table1[[#This Row],[Overtime Hourly Wage]]-Table1[[#This Row],[Regular Hourly Wage]])/Table1[[#This Row],[Regular Hourly Wage]]))*Table1[[#This Row],[Regular Wage Cap]]</f>
        <v>22.125</v>
      </c>
      <c r="AA1428" s="41">
        <f>(1+IF(Table1[[#This Row],[Regular Hourly Wage]]=0,0,(Table1[[#This Row],[Holiday Hourly Wage]]-Table1[[#This Row],[Regular Hourly Wage]])/Table1[[#This Row],[Regular Hourly Wage]]))*Table1[[#This Row],[Regular Wage Cap]]</f>
        <v>14.75</v>
      </c>
      <c r="AB1428" s="41">
        <f>Table1[[#This Row],[Regular Hours3]]*Table1[[#This Row],[Regular Hourly Wage]]</f>
        <v>0</v>
      </c>
      <c r="AC1428" s="41">
        <f>Table1[[#This Row],[OvertimeHours5]]*Table1[[#This Row],[Overtime Hourly Wage]]</f>
        <v>0</v>
      </c>
      <c r="AD1428" s="41">
        <f>Table1[[#This Row],[Holiday Hours7]]*Table1[[#This Row],[Holiday Hourly Wage]]</f>
        <v>0</v>
      </c>
      <c r="AE1428" s="41">
        <f>SUM(Table1[[#This Row],[Regular10]:[Holiday12]])</f>
        <v>0</v>
      </c>
      <c r="AF1428" s="41">
        <f>Table1[[#This Row],[Regular Hours3]]*Table1[[#This Row],[Regular Wage Cap]]</f>
        <v>0</v>
      </c>
      <c r="AG1428" s="41">
        <f>Table1[[#This Row],[OvertimeHours5]]*Table1[[#This Row],[Overtime Wage Cap]]</f>
        <v>0</v>
      </c>
      <c r="AH1428" s="41">
        <f>Table1[[#This Row],[Holiday Hours7]]*Table1[[#This Row],[Holiday Wage Cap]]</f>
        <v>0</v>
      </c>
      <c r="AI1428" s="41">
        <f>SUM(Table1[[#This Row],[Regular]:[Holiday]])</f>
        <v>0</v>
      </c>
      <c r="AJ1428" s="41">
        <f>IF(Table1[[#This Row],[Total]]=0,0,Table1[[#This Row],[Total2]]-Table1[[#This Row],[Total]])</f>
        <v>0</v>
      </c>
      <c r="AK1428" s="41">
        <f>Table1[[#This Row],[Difference]]*Table1[[#This Row],[DDS Funding Percent]]</f>
        <v>0</v>
      </c>
      <c r="AL1428" s="41">
        <f>IF(Table1[[#This Row],[Regular Hourly Wage]]&lt;&gt;0,Table1[[#This Row],[Regular Wage Cap]]-Table1[[#This Row],[Regular Hourly Wage]],0)</f>
        <v>0</v>
      </c>
      <c r="AM1428" s="38"/>
      <c r="AN1428" s="41">
        <f>Table1[[#This Row],[Wage Difference]]*Table1[[#This Row],[Post Wage Increase Time Off Accruals (Hours)]]</f>
        <v>0</v>
      </c>
      <c r="AO1428" s="41">
        <f>Table1[[#This Row],[Min Wage Time Off Accrual Expense]]*Table1[[#This Row],[DDS Funding Percent]]</f>
        <v>0</v>
      </c>
      <c r="AP1428" s="1"/>
      <c r="AQ1428" s="18"/>
    </row>
    <row r="1429" spans="3:43" x14ac:dyDescent="0.25">
      <c r="C1429" s="59"/>
      <c r="D1429" s="57"/>
      <c r="K1429" s="41">
        <f>SUM(Table1[[#This Row],[Regular Wages]],Table1[[#This Row],[OvertimeWages]],Table1[[#This Row],[Holiday Wages]],Table1[[#This Row],[Incentive Payments]])</f>
        <v>0</v>
      </c>
      <c r="L1429" s="38"/>
      <c r="M1429" s="38"/>
      <c r="N1429" s="38"/>
      <c r="O1429" s="38"/>
      <c r="P1429" s="38"/>
      <c r="Q1429" s="38"/>
      <c r="R1429" s="38"/>
      <c r="S1429" s="41">
        <f>SUM(Table1[[#This Row],[Regular Wages2]],Table1[[#This Row],[OvertimeWages4]],Table1[[#This Row],[Holiday Wages6]],Table1[[#This Row],[Incentive Payments8]])</f>
        <v>0</v>
      </c>
      <c r="T1429" s="41">
        <f>SUM(Table1[[#This Row],[Total Pre Min Wage Wages]],Table1[[#This Row],[Total After Min Wage Wages]])</f>
        <v>0</v>
      </c>
      <c r="U1429" s="41">
        <f>IFERROR(IF(OR(Table1[[#This Row],[Regular Hours]]=0,Table1[[#This Row],[Regular Hours]]=""),VLOOKUP(Table1[[#This Row],[Position Title]],startingWages!$A$2:$D$200,2, FALSE),Table1[[#This Row],[Regular Wages]]/Table1[[#This Row],[Regular Hours]]),0)</f>
        <v>0</v>
      </c>
      <c r="V1429" s="41">
        <f>IF(OR(Table1[[#This Row],[OvertimeHours]]="",Table1[[#This Row],[OvertimeHours]]=0),Table1[[#This Row],[Regular Hourly Wage]]*1.5,Table1[[#This Row],[OvertimeWages]]/Table1[[#This Row],[OvertimeHours]])</f>
        <v>0</v>
      </c>
      <c r="W1429" s="41">
        <f>IF(OR(Table1[[#This Row],[Holiday Hours]]="",Table1[[#This Row],[Holiday Hours]]=0),Table1[[#This Row],[Regular Hourly Wage]],Table1[[#This Row],[Holiday Wages]]/Table1[[#This Row],[Holiday Hours]])</f>
        <v>0</v>
      </c>
      <c r="X1429" s="41" t="str">
        <f>IF(Table1[[#This Row],[Regular Hourly Wage]]&lt;14.05,"$14.75",IF(Table1[[#This Row],[Regular Hourly Wage]]&lt;30,"5%","None"))</f>
        <v>$14.75</v>
      </c>
      <c r="Y1429" s="41">
        <f>IF(Table1[[#This Row],[Wage Category]]="5%",Table1[[#This Row],[Regular Hourly Wage]]*1.05,IF(Table1[[#This Row],[Wage Category]]="$14.75",14.75,Table1[[#This Row],[Regular Hourly Wage]]))</f>
        <v>14.75</v>
      </c>
      <c r="Z1429" s="41">
        <f>(1+IF(Table1[[#This Row],[Regular Hourly Wage]]=0,0.5,(Table1[[#This Row],[Overtime Hourly Wage]]-Table1[[#This Row],[Regular Hourly Wage]])/Table1[[#This Row],[Regular Hourly Wage]]))*Table1[[#This Row],[Regular Wage Cap]]</f>
        <v>22.125</v>
      </c>
      <c r="AA1429" s="41">
        <f>(1+IF(Table1[[#This Row],[Regular Hourly Wage]]=0,0,(Table1[[#This Row],[Holiday Hourly Wage]]-Table1[[#This Row],[Regular Hourly Wage]])/Table1[[#This Row],[Regular Hourly Wage]]))*Table1[[#This Row],[Regular Wage Cap]]</f>
        <v>14.75</v>
      </c>
      <c r="AB1429" s="41">
        <f>Table1[[#This Row],[Regular Hours3]]*Table1[[#This Row],[Regular Hourly Wage]]</f>
        <v>0</v>
      </c>
      <c r="AC1429" s="41">
        <f>Table1[[#This Row],[OvertimeHours5]]*Table1[[#This Row],[Overtime Hourly Wage]]</f>
        <v>0</v>
      </c>
      <c r="AD1429" s="41">
        <f>Table1[[#This Row],[Holiday Hours7]]*Table1[[#This Row],[Holiday Hourly Wage]]</f>
        <v>0</v>
      </c>
      <c r="AE1429" s="41">
        <f>SUM(Table1[[#This Row],[Regular10]:[Holiday12]])</f>
        <v>0</v>
      </c>
      <c r="AF1429" s="41">
        <f>Table1[[#This Row],[Regular Hours3]]*Table1[[#This Row],[Regular Wage Cap]]</f>
        <v>0</v>
      </c>
      <c r="AG1429" s="41">
        <f>Table1[[#This Row],[OvertimeHours5]]*Table1[[#This Row],[Overtime Wage Cap]]</f>
        <v>0</v>
      </c>
      <c r="AH1429" s="41">
        <f>Table1[[#This Row],[Holiday Hours7]]*Table1[[#This Row],[Holiday Wage Cap]]</f>
        <v>0</v>
      </c>
      <c r="AI1429" s="41">
        <f>SUM(Table1[[#This Row],[Regular]:[Holiday]])</f>
        <v>0</v>
      </c>
      <c r="AJ1429" s="41">
        <f>IF(Table1[[#This Row],[Total]]=0,0,Table1[[#This Row],[Total2]]-Table1[[#This Row],[Total]])</f>
        <v>0</v>
      </c>
      <c r="AK1429" s="41">
        <f>Table1[[#This Row],[Difference]]*Table1[[#This Row],[DDS Funding Percent]]</f>
        <v>0</v>
      </c>
      <c r="AL1429" s="41">
        <f>IF(Table1[[#This Row],[Regular Hourly Wage]]&lt;&gt;0,Table1[[#This Row],[Regular Wage Cap]]-Table1[[#This Row],[Regular Hourly Wage]],0)</f>
        <v>0</v>
      </c>
      <c r="AM1429" s="38"/>
      <c r="AN1429" s="41">
        <f>Table1[[#This Row],[Wage Difference]]*Table1[[#This Row],[Post Wage Increase Time Off Accruals (Hours)]]</f>
        <v>0</v>
      </c>
      <c r="AO1429" s="41">
        <f>Table1[[#This Row],[Min Wage Time Off Accrual Expense]]*Table1[[#This Row],[DDS Funding Percent]]</f>
        <v>0</v>
      </c>
      <c r="AP1429" s="1"/>
      <c r="AQ1429" s="18"/>
    </row>
    <row r="1430" spans="3:43" x14ac:dyDescent="0.25">
      <c r="C1430" s="59"/>
      <c r="D1430" s="57"/>
      <c r="K1430" s="41">
        <f>SUM(Table1[[#This Row],[Regular Wages]],Table1[[#This Row],[OvertimeWages]],Table1[[#This Row],[Holiday Wages]],Table1[[#This Row],[Incentive Payments]])</f>
        <v>0</v>
      </c>
      <c r="L1430" s="38"/>
      <c r="M1430" s="38"/>
      <c r="N1430" s="38"/>
      <c r="O1430" s="38"/>
      <c r="P1430" s="38"/>
      <c r="Q1430" s="38"/>
      <c r="R1430" s="38"/>
      <c r="S1430" s="41">
        <f>SUM(Table1[[#This Row],[Regular Wages2]],Table1[[#This Row],[OvertimeWages4]],Table1[[#This Row],[Holiday Wages6]],Table1[[#This Row],[Incentive Payments8]])</f>
        <v>0</v>
      </c>
      <c r="T1430" s="41">
        <f>SUM(Table1[[#This Row],[Total Pre Min Wage Wages]],Table1[[#This Row],[Total After Min Wage Wages]])</f>
        <v>0</v>
      </c>
      <c r="U1430" s="41">
        <f>IFERROR(IF(OR(Table1[[#This Row],[Regular Hours]]=0,Table1[[#This Row],[Regular Hours]]=""),VLOOKUP(Table1[[#This Row],[Position Title]],startingWages!$A$2:$D$200,2, FALSE),Table1[[#This Row],[Regular Wages]]/Table1[[#This Row],[Regular Hours]]),0)</f>
        <v>0</v>
      </c>
      <c r="V1430" s="41">
        <f>IF(OR(Table1[[#This Row],[OvertimeHours]]="",Table1[[#This Row],[OvertimeHours]]=0),Table1[[#This Row],[Regular Hourly Wage]]*1.5,Table1[[#This Row],[OvertimeWages]]/Table1[[#This Row],[OvertimeHours]])</f>
        <v>0</v>
      </c>
      <c r="W1430" s="41">
        <f>IF(OR(Table1[[#This Row],[Holiday Hours]]="",Table1[[#This Row],[Holiday Hours]]=0),Table1[[#This Row],[Regular Hourly Wage]],Table1[[#This Row],[Holiday Wages]]/Table1[[#This Row],[Holiday Hours]])</f>
        <v>0</v>
      </c>
      <c r="X1430" s="41" t="str">
        <f>IF(Table1[[#This Row],[Regular Hourly Wage]]&lt;14.05,"$14.75",IF(Table1[[#This Row],[Regular Hourly Wage]]&lt;30,"5%","None"))</f>
        <v>$14.75</v>
      </c>
      <c r="Y1430" s="41">
        <f>IF(Table1[[#This Row],[Wage Category]]="5%",Table1[[#This Row],[Regular Hourly Wage]]*1.05,IF(Table1[[#This Row],[Wage Category]]="$14.75",14.75,Table1[[#This Row],[Regular Hourly Wage]]))</f>
        <v>14.75</v>
      </c>
      <c r="Z1430" s="41">
        <f>(1+IF(Table1[[#This Row],[Regular Hourly Wage]]=0,0.5,(Table1[[#This Row],[Overtime Hourly Wage]]-Table1[[#This Row],[Regular Hourly Wage]])/Table1[[#This Row],[Regular Hourly Wage]]))*Table1[[#This Row],[Regular Wage Cap]]</f>
        <v>22.125</v>
      </c>
      <c r="AA1430" s="41">
        <f>(1+IF(Table1[[#This Row],[Regular Hourly Wage]]=0,0,(Table1[[#This Row],[Holiday Hourly Wage]]-Table1[[#This Row],[Regular Hourly Wage]])/Table1[[#This Row],[Regular Hourly Wage]]))*Table1[[#This Row],[Regular Wage Cap]]</f>
        <v>14.75</v>
      </c>
      <c r="AB1430" s="41">
        <f>Table1[[#This Row],[Regular Hours3]]*Table1[[#This Row],[Regular Hourly Wage]]</f>
        <v>0</v>
      </c>
      <c r="AC1430" s="41">
        <f>Table1[[#This Row],[OvertimeHours5]]*Table1[[#This Row],[Overtime Hourly Wage]]</f>
        <v>0</v>
      </c>
      <c r="AD1430" s="41">
        <f>Table1[[#This Row],[Holiday Hours7]]*Table1[[#This Row],[Holiday Hourly Wage]]</f>
        <v>0</v>
      </c>
      <c r="AE1430" s="41">
        <f>SUM(Table1[[#This Row],[Regular10]:[Holiday12]])</f>
        <v>0</v>
      </c>
      <c r="AF1430" s="41">
        <f>Table1[[#This Row],[Regular Hours3]]*Table1[[#This Row],[Regular Wage Cap]]</f>
        <v>0</v>
      </c>
      <c r="AG1430" s="41">
        <f>Table1[[#This Row],[OvertimeHours5]]*Table1[[#This Row],[Overtime Wage Cap]]</f>
        <v>0</v>
      </c>
      <c r="AH1430" s="41">
        <f>Table1[[#This Row],[Holiday Hours7]]*Table1[[#This Row],[Holiday Wage Cap]]</f>
        <v>0</v>
      </c>
      <c r="AI1430" s="41">
        <f>SUM(Table1[[#This Row],[Regular]:[Holiday]])</f>
        <v>0</v>
      </c>
      <c r="AJ1430" s="41">
        <f>IF(Table1[[#This Row],[Total]]=0,0,Table1[[#This Row],[Total2]]-Table1[[#This Row],[Total]])</f>
        <v>0</v>
      </c>
      <c r="AK1430" s="41">
        <f>Table1[[#This Row],[Difference]]*Table1[[#This Row],[DDS Funding Percent]]</f>
        <v>0</v>
      </c>
      <c r="AL1430" s="41">
        <f>IF(Table1[[#This Row],[Regular Hourly Wage]]&lt;&gt;0,Table1[[#This Row],[Regular Wage Cap]]-Table1[[#This Row],[Regular Hourly Wage]],0)</f>
        <v>0</v>
      </c>
      <c r="AM1430" s="38"/>
      <c r="AN1430" s="41">
        <f>Table1[[#This Row],[Wage Difference]]*Table1[[#This Row],[Post Wage Increase Time Off Accruals (Hours)]]</f>
        <v>0</v>
      </c>
      <c r="AO1430" s="41">
        <f>Table1[[#This Row],[Min Wage Time Off Accrual Expense]]*Table1[[#This Row],[DDS Funding Percent]]</f>
        <v>0</v>
      </c>
      <c r="AP1430" s="1"/>
      <c r="AQ1430" s="18"/>
    </row>
    <row r="1431" spans="3:43" x14ac:dyDescent="0.25">
      <c r="C1431" s="59"/>
      <c r="D1431" s="57"/>
      <c r="K1431" s="41">
        <f>SUM(Table1[[#This Row],[Regular Wages]],Table1[[#This Row],[OvertimeWages]],Table1[[#This Row],[Holiday Wages]],Table1[[#This Row],[Incentive Payments]])</f>
        <v>0</v>
      </c>
      <c r="L1431" s="38"/>
      <c r="M1431" s="38"/>
      <c r="N1431" s="38"/>
      <c r="O1431" s="38"/>
      <c r="P1431" s="38"/>
      <c r="Q1431" s="38"/>
      <c r="R1431" s="38"/>
      <c r="S1431" s="41">
        <f>SUM(Table1[[#This Row],[Regular Wages2]],Table1[[#This Row],[OvertimeWages4]],Table1[[#This Row],[Holiday Wages6]],Table1[[#This Row],[Incentive Payments8]])</f>
        <v>0</v>
      </c>
      <c r="T1431" s="41">
        <f>SUM(Table1[[#This Row],[Total Pre Min Wage Wages]],Table1[[#This Row],[Total After Min Wage Wages]])</f>
        <v>0</v>
      </c>
      <c r="U1431" s="41">
        <f>IFERROR(IF(OR(Table1[[#This Row],[Regular Hours]]=0,Table1[[#This Row],[Regular Hours]]=""),VLOOKUP(Table1[[#This Row],[Position Title]],startingWages!$A$2:$D$200,2, FALSE),Table1[[#This Row],[Regular Wages]]/Table1[[#This Row],[Regular Hours]]),0)</f>
        <v>0</v>
      </c>
      <c r="V1431" s="41">
        <f>IF(OR(Table1[[#This Row],[OvertimeHours]]="",Table1[[#This Row],[OvertimeHours]]=0),Table1[[#This Row],[Regular Hourly Wage]]*1.5,Table1[[#This Row],[OvertimeWages]]/Table1[[#This Row],[OvertimeHours]])</f>
        <v>0</v>
      </c>
      <c r="W1431" s="41">
        <f>IF(OR(Table1[[#This Row],[Holiday Hours]]="",Table1[[#This Row],[Holiday Hours]]=0),Table1[[#This Row],[Regular Hourly Wage]],Table1[[#This Row],[Holiday Wages]]/Table1[[#This Row],[Holiday Hours]])</f>
        <v>0</v>
      </c>
      <c r="X1431" s="41" t="str">
        <f>IF(Table1[[#This Row],[Regular Hourly Wage]]&lt;14.05,"$14.75",IF(Table1[[#This Row],[Regular Hourly Wage]]&lt;30,"5%","None"))</f>
        <v>$14.75</v>
      </c>
      <c r="Y1431" s="41">
        <f>IF(Table1[[#This Row],[Wage Category]]="5%",Table1[[#This Row],[Regular Hourly Wage]]*1.05,IF(Table1[[#This Row],[Wage Category]]="$14.75",14.75,Table1[[#This Row],[Regular Hourly Wage]]))</f>
        <v>14.75</v>
      </c>
      <c r="Z1431" s="41">
        <f>(1+IF(Table1[[#This Row],[Regular Hourly Wage]]=0,0.5,(Table1[[#This Row],[Overtime Hourly Wage]]-Table1[[#This Row],[Regular Hourly Wage]])/Table1[[#This Row],[Regular Hourly Wage]]))*Table1[[#This Row],[Regular Wage Cap]]</f>
        <v>22.125</v>
      </c>
      <c r="AA1431" s="41">
        <f>(1+IF(Table1[[#This Row],[Regular Hourly Wage]]=0,0,(Table1[[#This Row],[Holiday Hourly Wage]]-Table1[[#This Row],[Regular Hourly Wage]])/Table1[[#This Row],[Regular Hourly Wage]]))*Table1[[#This Row],[Regular Wage Cap]]</f>
        <v>14.75</v>
      </c>
      <c r="AB1431" s="41">
        <f>Table1[[#This Row],[Regular Hours3]]*Table1[[#This Row],[Regular Hourly Wage]]</f>
        <v>0</v>
      </c>
      <c r="AC1431" s="41">
        <f>Table1[[#This Row],[OvertimeHours5]]*Table1[[#This Row],[Overtime Hourly Wage]]</f>
        <v>0</v>
      </c>
      <c r="AD1431" s="41">
        <f>Table1[[#This Row],[Holiday Hours7]]*Table1[[#This Row],[Holiday Hourly Wage]]</f>
        <v>0</v>
      </c>
      <c r="AE1431" s="41">
        <f>SUM(Table1[[#This Row],[Regular10]:[Holiday12]])</f>
        <v>0</v>
      </c>
      <c r="AF1431" s="41">
        <f>Table1[[#This Row],[Regular Hours3]]*Table1[[#This Row],[Regular Wage Cap]]</f>
        <v>0</v>
      </c>
      <c r="AG1431" s="41">
        <f>Table1[[#This Row],[OvertimeHours5]]*Table1[[#This Row],[Overtime Wage Cap]]</f>
        <v>0</v>
      </c>
      <c r="AH1431" s="41">
        <f>Table1[[#This Row],[Holiday Hours7]]*Table1[[#This Row],[Holiday Wage Cap]]</f>
        <v>0</v>
      </c>
      <c r="AI1431" s="41">
        <f>SUM(Table1[[#This Row],[Regular]:[Holiday]])</f>
        <v>0</v>
      </c>
      <c r="AJ1431" s="41">
        <f>IF(Table1[[#This Row],[Total]]=0,0,Table1[[#This Row],[Total2]]-Table1[[#This Row],[Total]])</f>
        <v>0</v>
      </c>
      <c r="AK1431" s="41">
        <f>Table1[[#This Row],[Difference]]*Table1[[#This Row],[DDS Funding Percent]]</f>
        <v>0</v>
      </c>
      <c r="AL1431" s="41">
        <f>IF(Table1[[#This Row],[Regular Hourly Wage]]&lt;&gt;0,Table1[[#This Row],[Regular Wage Cap]]-Table1[[#This Row],[Regular Hourly Wage]],0)</f>
        <v>0</v>
      </c>
      <c r="AM1431" s="38"/>
      <c r="AN1431" s="41">
        <f>Table1[[#This Row],[Wage Difference]]*Table1[[#This Row],[Post Wage Increase Time Off Accruals (Hours)]]</f>
        <v>0</v>
      </c>
      <c r="AO1431" s="41">
        <f>Table1[[#This Row],[Min Wage Time Off Accrual Expense]]*Table1[[#This Row],[DDS Funding Percent]]</f>
        <v>0</v>
      </c>
      <c r="AP1431" s="1"/>
      <c r="AQ1431" s="18"/>
    </row>
    <row r="1432" spans="3:43" x14ac:dyDescent="0.25">
      <c r="C1432" s="59"/>
      <c r="D1432" s="57"/>
      <c r="K1432" s="41">
        <f>SUM(Table1[[#This Row],[Regular Wages]],Table1[[#This Row],[OvertimeWages]],Table1[[#This Row],[Holiday Wages]],Table1[[#This Row],[Incentive Payments]])</f>
        <v>0</v>
      </c>
      <c r="L1432" s="38"/>
      <c r="M1432" s="38"/>
      <c r="N1432" s="38"/>
      <c r="O1432" s="38"/>
      <c r="P1432" s="38"/>
      <c r="Q1432" s="38"/>
      <c r="R1432" s="38"/>
      <c r="S1432" s="41">
        <f>SUM(Table1[[#This Row],[Regular Wages2]],Table1[[#This Row],[OvertimeWages4]],Table1[[#This Row],[Holiday Wages6]],Table1[[#This Row],[Incentive Payments8]])</f>
        <v>0</v>
      </c>
      <c r="T1432" s="41">
        <f>SUM(Table1[[#This Row],[Total Pre Min Wage Wages]],Table1[[#This Row],[Total After Min Wage Wages]])</f>
        <v>0</v>
      </c>
      <c r="U1432" s="41">
        <f>IFERROR(IF(OR(Table1[[#This Row],[Regular Hours]]=0,Table1[[#This Row],[Regular Hours]]=""),VLOOKUP(Table1[[#This Row],[Position Title]],startingWages!$A$2:$D$200,2, FALSE),Table1[[#This Row],[Regular Wages]]/Table1[[#This Row],[Regular Hours]]),0)</f>
        <v>0</v>
      </c>
      <c r="V1432" s="41">
        <f>IF(OR(Table1[[#This Row],[OvertimeHours]]="",Table1[[#This Row],[OvertimeHours]]=0),Table1[[#This Row],[Regular Hourly Wage]]*1.5,Table1[[#This Row],[OvertimeWages]]/Table1[[#This Row],[OvertimeHours]])</f>
        <v>0</v>
      </c>
      <c r="W1432" s="41">
        <f>IF(OR(Table1[[#This Row],[Holiday Hours]]="",Table1[[#This Row],[Holiday Hours]]=0),Table1[[#This Row],[Regular Hourly Wage]],Table1[[#This Row],[Holiday Wages]]/Table1[[#This Row],[Holiday Hours]])</f>
        <v>0</v>
      </c>
      <c r="X1432" s="41" t="str">
        <f>IF(Table1[[#This Row],[Regular Hourly Wage]]&lt;14.05,"$14.75",IF(Table1[[#This Row],[Regular Hourly Wage]]&lt;30,"5%","None"))</f>
        <v>$14.75</v>
      </c>
      <c r="Y1432" s="41">
        <f>IF(Table1[[#This Row],[Wage Category]]="5%",Table1[[#This Row],[Regular Hourly Wage]]*1.05,IF(Table1[[#This Row],[Wage Category]]="$14.75",14.75,Table1[[#This Row],[Regular Hourly Wage]]))</f>
        <v>14.75</v>
      </c>
      <c r="Z1432" s="41">
        <f>(1+IF(Table1[[#This Row],[Regular Hourly Wage]]=0,0.5,(Table1[[#This Row],[Overtime Hourly Wage]]-Table1[[#This Row],[Regular Hourly Wage]])/Table1[[#This Row],[Regular Hourly Wage]]))*Table1[[#This Row],[Regular Wage Cap]]</f>
        <v>22.125</v>
      </c>
      <c r="AA1432" s="41">
        <f>(1+IF(Table1[[#This Row],[Regular Hourly Wage]]=0,0,(Table1[[#This Row],[Holiday Hourly Wage]]-Table1[[#This Row],[Regular Hourly Wage]])/Table1[[#This Row],[Regular Hourly Wage]]))*Table1[[#This Row],[Regular Wage Cap]]</f>
        <v>14.75</v>
      </c>
      <c r="AB1432" s="41">
        <f>Table1[[#This Row],[Regular Hours3]]*Table1[[#This Row],[Regular Hourly Wage]]</f>
        <v>0</v>
      </c>
      <c r="AC1432" s="41">
        <f>Table1[[#This Row],[OvertimeHours5]]*Table1[[#This Row],[Overtime Hourly Wage]]</f>
        <v>0</v>
      </c>
      <c r="AD1432" s="41">
        <f>Table1[[#This Row],[Holiday Hours7]]*Table1[[#This Row],[Holiday Hourly Wage]]</f>
        <v>0</v>
      </c>
      <c r="AE1432" s="41">
        <f>SUM(Table1[[#This Row],[Regular10]:[Holiday12]])</f>
        <v>0</v>
      </c>
      <c r="AF1432" s="41">
        <f>Table1[[#This Row],[Regular Hours3]]*Table1[[#This Row],[Regular Wage Cap]]</f>
        <v>0</v>
      </c>
      <c r="AG1432" s="41">
        <f>Table1[[#This Row],[OvertimeHours5]]*Table1[[#This Row],[Overtime Wage Cap]]</f>
        <v>0</v>
      </c>
      <c r="AH1432" s="41">
        <f>Table1[[#This Row],[Holiday Hours7]]*Table1[[#This Row],[Holiday Wage Cap]]</f>
        <v>0</v>
      </c>
      <c r="AI1432" s="41">
        <f>SUM(Table1[[#This Row],[Regular]:[Holiday]])</f>
        <v>0</v>
      </c>
      <c r="AJ1432" s="41">
        <f>IF(Table1[[#This Row],[Total]]=0,0,Table1[[#This Row],[Total2]]-Table1[[#This Row],[Total]])</f>
        <v>0</v>
      </c>
      <c r="AK1432" s="41">
        <f>Table1[[#This Row],[Difference]]*Table1[[#This Row],[DDS Funding Percent]]</f>
        <v>0</v>
      </c>
      <c r="AL1432" s="41">
        <f>IF(Table1[[#This Row],[Regular Hourly Wage]]&lt;&gt;0,Table1[[#This Row],[Regular Wage Cap]]-Table1[[#This Row],[Regular Hourly Wage]],0)</f>
        <v>0</v>
      </c>
      <c r="AM1432" s="38"/>
      <c r="AN1432" s="41">
        <f>Table1[[#This Row],[Wage Difference]]*Table1[[#This Row],[Post Wage Increase Time Off Accruals (Hours)]]</f>
        <v>0</v>
      </c>
      <c r="AO1432" s="41">
        <f>Table1[[#This Row],[Min Wage Time Off Accrual Expense]]*Table1[[#This Row],[DDS Funding Percent]]</f>
        <v>0</v>
      </c>
      <c r="AP1432" s="1"/>
      <c r="AQ1432" s="18"/>
    </row>
    <row r="1433" spans="3:43" x14ac:dyDescent="0.25">
      <c r="C1433" s="59"/>
      <c r="D1433" s="57"/>
      <c r="K1433" s="41">
        <f>SUM(Table1[[#This Row],[Regular Wages]],Table1[[#This Row],[OvertimeWages]],Table1[[#This Row],[Holiday Wages]],Table1[[#This Row],[Incentive Payments]])</f>
        <v>0</v>
      </c>
      <c r="L1433" s="38"/>
      <c r="M1433" s="38"/>
      <c r="N1433" s="38"/>
      <c r="O1433" s="38"/>
      <c r="P1433" s="38"/>
      <c r="Q1433" s="38"/>
      <c r="R1433" s="38"/>
      <c r="S1433" s="41">
        <f>SUM(Table1[[#This Row],[Regular Wages2]],Table1[[#This Row],[OvertimeWages4]],Table1[[#This Row],[Holiday Wages6]],Table1[[#This Row],[Incentive Payments8]])</f>
        <v>0</v>
      </c>
      <c r="T1433" s="41">
        <f>SUM(Table1[[#This Row],[Total Pre Min Wage Wages]],Table1[[#This Row],[Total After Min Wage Wages]])</f>
        <v>0</v>
      </c>
      <c r="U1433" s="41">
        <f>IFERROR(IF(OR(Table1[[#This Row],[Regular Hours]]=0,Table1[[#This Row],[Regular Hours]]=""),VLOOKUP(Table1[[#This Row],[Position Title]],startingWages!$A$2:$D$200,2, FALSE),Table1[[#This Row],[Regular Wages]]/Table1[[#This Row],[Regular Hours]]),0)</f>
        <v>0</v>
      </c>
      <c r="V1433" s="41">
        <f>IF(OR(Table1[[#This Row],[OvertimeHours]]="",Table1[[#This Row],[OvertimeHours]]=0),Table1[[#This Row],[Regular Hourly Wage]]*1.5,Table1[[#This Row],[OvertimeWages]]/Table1[[#This Row],[OvertimeHours]])</f>
        <v>0</v>
      </c>
      <c r="W1433" s="41">
        <f>IF(OR(Table1[[#This Row],[Holiday Hours]]="",Table1[[#This Row],[Holiday Hours]]=0),Table1[[#This Row],[Regular Hourly Wage]],Table1[[#This Row],[Holiday Wages]]/Table1[[#This Row],[Holiday Hours]])</f>
        <v>0</v>
      </c>
      <c r="X1433" s="41" t="str">
        <f>IF(Table1[[#This Row],[Regular Hourly Wage]]&lt;14.05,"$14.75",IF(Table1[[#This Row],[Regular Hourly Wage]]&lt;30,"5%","None"))</f>
        <v>$14.75</v>
      </c>
      <c r="Y1433" s="41">
        <f>IF(Table1[[#This Row],[Wage Category]]="5%",Table1[[#This Row],[Regular Hourly Wage]]*1.05,IF(Table1[[#This Row],[Wage Category]]="$14.75",14.75,Table1[[#This Row],[Regular Hourly Wage]]))</f>
        <v>14.75</v>
      </c>
      <c r="Z1433" s="41">
        <f>(1+IF(Table1[[#This Row],[Regular Hourly Wage]]=0,0.5,(Table1[[#This Row],[Overtime Hourly Wage]]-Table1[[#This Row],[Regular Hourly Wage]])/Table1[[#This Row],[Regular Hourly Wage]]))*Table1[[#This Row],[Regular Wage Cap]]</f>
        <v>22.125</v>
      </c>
      <c r="AA1433" s="41">
        <f>(1+IF(Table1[[#This Row],[Regular Hourly Wage]]=0,0,(Table1[[#This Row],[Holiday Hourly Wage]]-Table1[[#This Row],[Regular Hourly Wage]])/Table1[[#This Row],[Regular Hourly Wage]]))*Table1[[#This Row],[Regular Wage Cap]]</f>
        <v>14.75</v>
      </c>
      <c r="AB1433" s="41">
        <f>Table1[[#This Row],[Regular Hours3]]*Table1[[#This Row],[Regular Hourly Wage]]</f>
        <v>0</v>
      </c>
      <c r="AC1433" s="41">
        <f>Table1[[#This Row],[OvertimeHours5]]*Table1[[#This Row],[Overtime Hourly Wage]]</f>
        <v>0</v>
      </c>
      <c r="AD1433" s="41">
        <f>Table1[[#This Row],[Holiday Hours7]]*Table1[[#This Row],[Holiday Hourly Wage]]</f>
        <v>0</v>
      </c>
      <c r="AE1433" s="41">
        <f>SUM(Table1[[#This Row],[Regular10]:[Holiday12]])</f>
        <v>0</v>
      </c>
      <c r="AF1433" s="41">
        <f>Table1[[#This Row],[Regular Hours3]]*Table1[[#This Row],[Regular Wage Cap]]</f>
        <v>0</v>
      </c>
      <c r="AG1433" s="41">
        <f>Table1[[#This Row],[OvertimeHours5]]*Table1[[#This Row],[Overtime Wage Cap]]</f>
        <v>0</v>
      </c>
      <c r="AH1433" s="41">
        <f>Table1[[#This Row],[Holiday Hours7]]*Table1[[#This Row],[Holiday Wage Cap]]</f>
        <v>0</v>
      </c>
      <c r="AI1433" s="41">
        <f>SUM(Table1[[#This Row],[Regular]:[Holiday]])</f>
        <v>0</v>
      </c>
      <c r="AJ1433" s="41">
        <f>IF(Table1[[#This Row],[Total]]=0,0,Table1[[#This Row],[Total2]]-Table1[[#This Row],[Total]])</f>
        <v>0</v>
      </c>
      <c r="AK1433" s="41">
        <f>Table1[[#This Row],[Difference]]*Table1[[#This Row],[DDS Funding Percent]]</f>
        <v>0</v>
      </c>
      <c r="AL1433" s="41">
        <f>IF(Table1[[#This Row],[Regular Hourly Wage]]&lt;&gt;0,Table1[[#This Row],[Regular Wage Cap]]-Table1[[#This Row],[Regular Hourly Wage]],0)</f>
        <v>0</v>
      </c>
      <c r="AM1433" s="38"/>
      <c r="AN1433" s="41">
        <f>Table1[[#This Row],[Wage Difference]]*Table1[[#This Row],[Post Wage Increase Time Off Accruals (Hours)]]</f>
        <v>0</v>
      </c>
      <c r="AO1433" s="41">
        <f>Table1[[#This Row],[Min Wage Time Off Accrual Expense]]*Table1[[#This Row],[DDS Funding Percent]]</f>
        <v>0</v>
      </c>
      <c r="AP1433" s="1"/>
      <c r="AQ1433" s="18"/>
    </row>
    <row r="1434" spans="3:43" x14ac:dyDescent="0.25">
      <c r="C1434" s="59"/>
      <c r="D1434" s="57"/>
      <c r="K1434" s="41">
        <f>SUM(Table1[[#This Row],[Regular Wages]],Table1[[#This Row],[OvertimeWages]],Table1[[#This Row],[Holiday Wages]],Table1[[#This Row],[Incentive Payments]])</f>
        <v>0</v>
      </c>
      <c r="L1434" s="38"/>
      <c r="M1434" s="38"/>
      <c r="N1434" s="38"/>
      <c r="O1434" s="38"/>
      <c r="P1434" s="38"/>
      <c r="Q1434" s="38"/>
      <c r="R1434" s="38"/>
      <c r="S1434" s="41">
        <f>SUM(Table1[[#This Row],[Regular Wages2]],Table1[[#This Row],[OvertimeWages4]],Table1[[#This Row],[Holiday Wages6]],Table1[[#This Row],[Incentive Payments8]])</f>
        <v>0</v>
      </c>
      <c r="T1434" s="41">
        <f>SUM(Table1[[#This Row],[Total Pre Min Wage Wages]],Table1[[#This Row],[Total After Min Wage Wages]])</f>
        <v>0</v>
      </c>
      <c r="U1434" s="41">
        <f>IFERROR(IF(OR(Table1[[#This Row],[Regular Hours]]=0,Table1[[#This Row],[Regular Hours]]=""),VLOOKUP(Table1[[#This Row],[Position Title]],startingWages!$A$2:$D$200,2, FALSE),Table1[[#This Row],[Regular Wages]]/Table1[[#This Row],[Regular Hours]]),0)</f>
        <v>0</v>
      </c>
      <c r="V1434" s="41">
        <f>IF(OR(Table1[[#This Row],[OvertimeHours]]="",Table1[[#This Row],[OvertimeHours]]=0),Table1[[#This Row],[Regular Hourly Wage]]*1.5,Table1[[#This Row],[OvertimeWages]]/Table1[[#This Row],[OvertimeHours]])</f>
        <v>0</v>
      </c>
      <c r="W1434" s="41">
        <f>IF(OR(Table1[[#This Row],[Holiday Hours]]="",Table1[[#This Row],[Holiday Hours]]=0),Table1[[#This Row],[Regular Hourly Wage]],Table1[[#This Row],[Holiday Wages]]/Table1[[#This Row],[Holiday Hours]])</f>
        <v>0</v>
      </c>
      <c r="X1434" s="41" t="str">
        <f>IF(Table1[[#This Row],[Regular Hourly Wage]]&lt;14.05,"$14.75",IF(Table1[[#This Row],[Regular Hourly Wage]]&lt;30,"5%","None"))</f>
        <v>$14.75</v>
      </c>
      <c r="Y1434" s="41">
        <f>IF(Table1[[#This Row],[Wage Category]]="5%",Table1[[#This Row],[Regular Hourly Wage]]*1.05,IF(Table1[[#This Row],[Wage Category]]="$14.75",14.75,Table1[[#This Row],[Regular Hourly Wage]]))</f>
        <v>14.75</v>
      </c>
      <c r="Z1434" s="41">
        <f>(1+IF(Table1[[#This Row],[Regular Hourly Wage]]=0,0.5,(Table1[[#This Row],[Overtime Hourly Wage]]-Table1[[#This Row],[Regular Hourly Wage]])/Table1[[#This Row],[Regular Hourly Wage]]))*Table1[[#This Row],[Regular Wage Cap]]</f>
        <v>22.125</v>
      </c>
      <c r="AA1434" s="41">
        <f>(1+IF(Table1[[#This Row],[Regular Hourly Wage]]=0,0,(Table1[[#This Row],[Holiday Hourly Wage]]-Table1[[#This Row],[Regular Hourly Wage]])/Table1[[#This Row],[Regular Hourly Wage]]))*Table1[[#This Row],[Regular Wage Cap]]</f>
        <v>14.75</v>
      </c>
      <c r="AB1434" s="41">
        <f>Table1[[#This Row],[Regular Hours3]]*Table1[[#This Row],[Regular Hourly Wage]]</f>
        <v>0</v>
      </c>
      <c r="AC1434" s="41">
        <f>Table1[[#This Row],[OvertimeHours5]]*Table1[[#This Row],[Overtime Hourly Wage]]</f>
        <v>0</v>
      </c>
      <c r="AD1434" s="41">
        <f>Table1[[#This Row],[Holiday Hours7]]*Table1[[#This Row],[Holiday Hourly Wage]]</f>
        <v>0</v>
      </c>
      <c r="AE1434" s="41">
        <f>SUM(Table1[[#This Row],[Regular10]:[Holiday12]])</f>
        <v>0</v>
      </c>
      <c r="AF1434" s="41">
        <f>Table1[[#This Row],[Regular Hours3]]*Table1[[#This Row],[Regular Wage Cap]]</f>
        <v>0</v>
      </c>
      <c r="AG1434" s="41">
        <f>Table1[[#This Row],[OvertimeHours5]]*Table1[[#This Row],[Overtime Wage Cap]]</f>
        <v>0</v>
      </c>
      <c r="AH1434" s="41">
        <f>Table1[[#This Row],[Holiday Hours7]]*Table1[[#This Row],[Holiday Wage Cap]]</f>
        <v>0</v>
      </c>
      <c r="AI1434" s="41">
        <f>SUM(Table1[[#This Row],[Regular]:[Holiday]])</f>
        <v>0</v>
      </c>
      <c r="AJ1434" s="41">
        <f>IF(Table1[[#This Row],[Total]]=0,0,Table1[[#This Row],[Total2]]-Table1[[#This Row],[Total]])</f>
        <v>0</v>
      </c>
      <c r="AK1434" s="41">
        <f>Table1[[#This Row],[Difference]]*Table1[[#This Row],[DDS Funding Percent]]</f>
        <v>0</v>
      </c>
      <c r="AL1434" s="41">
        <f>IF(Table1[[#This Row],[Regular Hourly Wage]]&lt;&gt;0,Table1[[#This Row],[Regular Wage Cap]]-Table1[[#This Row],[Regular Hourly Wage]],0)</f>
        <v>0</v>
      </c>
      <c r="AM1434" s="38"/>
      <c r="AN1434" s="41">
        <f>Table1[[#This Row],[Wage Difference]]*Table1[[#This Row],[Post Wage Increase Time Off Accruals (Hours)]]</f>
        <v>0</v>
      </c>
      <c r="AO1434" s="41">
        <f>Table1[[#This Row],[Min Wage Time Off Accrual Expense]]*Table1[[#This Row],[DDS Funding Percent]]</f>
        <v>0</v>
      </c>
      <c r="AP1434" s="1"/>
      <c r="AQ1434" s="18"/>
    </row>
    <row r="1435" spans="3:43" x14ac:dyDescent="0.25">
      <c r="C1435" s="59"/>
      <c r="D1435" s="57"/>
      <c r="K1435" s="41">
        <f>SUM(Table1[[#This Row],[Regular Wages]],Table1[[#This Row],[OvertimeWages]],Table1[[#This Row],[Holiday Wages]],Table1[[#This Row],[Incentive Payments]])</f>
        <v>0</v>
      </c>
      <c r="L1435" s="38"/>
      <c r="M1435" s="38"/>
      <c r="N1435" s="38"/>
      <c r="O1435" s="38"/>
      <c r="P1435" s="38"/>
      <c r="Q1435" s="38"/>
      <c r="R1435" s="38"/>
      <c r="S1435" s="41">
        <f>SUM(Table1[[#This Row],[Regular Wages2]],Table1[[#This Row],[OvertimeWages4]],Table1[[#This Row],[Holiday Wages6]],Table1[[#This Row],[Incentive Payments8]])</f>
        <v>0</v>
      </c>
      <c r="T1435" s="41">
        <f>SUM(Table1[[#This Row],[Total Pre Min Wage Wages]],Table1[[#This Row],[Total After Min Wage Wages]])</f>
        <v>0</v>
      </c>
      <c r="U1435" s="41">
        <f>IFERROR(IF(OR(Table1[[#This Row],[Regular Hours]]=0,Table1[[#This Row],[Regular Hours]]=""),VLOOKUP(Table1[[#This Row],[Position Title]],startingWages!$A$2:$D$200,2, FALSE),Table1[[#This Row],[Regular Wages]]/Table1[[#This Row],[Regular Hours]]),0)</f>
        <v>0</v>
      </c>
      <c r="V1435" s="41">
        <f>IF(OR(Table1[[#This Row],[OvertimeHours]]="",Table1[[#This Row],[OvertimeHours]]=0),Table1[[#This Row],[Regular Hourly Wage]]*1.5,Table1[[#This Row],[OvertimeWages]]/Table1[[#This Row],[OvertimeHours]])</f>
        <v>0</v>
      </c>
      <c r="W1435" s="41">
        <f>IF(OR(Table1[[#This Row],[Holiday Hours]]="",Table1[[#This Row],[Holiday Hours]]=0),Table1[[#This Row],[Regular Hourly Wage]],Table1[[#This Row],[Holiday Wages]]/Table1[[#This Row],[Holiday Hours]])</f>
        <v>0</v>
      </c>
      <c r="X1435" s="41" t="str">
        <f>IF(Table1[[#This Row],[Regular Hourly Wage]]&lt;14.05,"$14.75",IF(Table1[[#This Row],[Regular Hourly Wage]]&lt;30,"5%","None"))</f>
        <v>$14.75</v>
      </c>
      <c r="Y1435" s="41">
        <f>IF(Table1[[#This Row],[Wage Category]]="5%",Table1[[#This Row],[Regular Hourly Wage]]*1.05,IF(Table1[[#This Row],[Wage Category]]="$14.75",14.75,Table1[[#This Row],[Regular Hourly Wage]]))</f>
        <v>14.75</v>
      </c>
      <c r="Z1435" s="41">
        <f>(1+IF(Table1[[#This Row],[Regular Hourly Wage]]=0,0.5,(Table1[[#This Row],[Overtime Hourly Wage]]-Table1[[#This Row],[Regular Hourly Wage]])/Table1[[#This Row],[Regular Hourly Wage]]))*Table1[[#This Row],[Regular Wage Cap]]</f>
        <v>22.125</v>
      </c>
      <c r="AA1435" s="41">
        <f>(1+IF(Table1[[#This Row],[Regular Hourly Wage]]=0,0,(Table1[[#This Row],[Holiday Hourly Wage]]-Table1[[#This Row],[Regular Hourly Wage]])/Table1[[#This Row],[Regular Hourly Wage]]))*Table1[[#This Row],[Regular Wage Cap]]</f>
        <v>14.75</v>
      </c>
      <c r="AB1435" s="41">
        <f>Table1[[#This Row],[Regular Hours3]]*Table1[[#This Row],[Regular Hourly Wage]]</f>
        <v>0</v>
      </c>
      <c r="AC1435" s="41">
        <f>Table1[[#This Row],[OvertimeHours5]]*Table1[[#This Row],[Overtime Hourly Wage]]</f>
        <v>0</v>
      </c>
      <c r="AD1435" s="41">
        <f>Table1[[#This Row],[Holiday Hours7]]*Table1[[#This Row],[Holiday Hourly Wage]]</f>
        <v>0</v>
      </c>
      <c r="AE1435" s="41">
        <f>SUM(Table1[[#This Row],[Regular10]:[Holiday12]])</f>
        <v>0</v>
      </c>
      <c r="AF1435" s="41">
        <f>Table1[[#This Row],[Regular Hours3]]*Table1[[#This Row],[Regular Wage Cap]]</f>
        <v>0</v>
      </c>
      <c r="AG1435" s="41">
        <f>Table1[[#This Row],[OvertimeHours5]]*Table1[[#This Row],[Overtime Wage Cap]]</f>
        <v>0</v>
      </c>
      <c r="AH1435" s="41">
        <f>Table1[[#This Row],[Holiday Hours7]]*Table1[[#This Row],[Holiday Wage Cap]]</f>
        <v>0</v>
      </c>
      <c r="AI1435" s="41">
        <f>SUM(Table1[[#This Row],[Regular]:[Holiday]])</f>
        <v>0</v>
      </c>
      <c r="AJ1435" s="41">
        <f>IF(Table1[[#This Row],[Total]]=0,0,Table1[[#This Row],[Total2]]-Table1[[#This Row],[Total]])</f>
        <v>0</v>
      </c>
      <c r="AK1435" s="41">
        <f>Table1[[#This Row],[Difference]]*Table1[[#This Row],[DDS Funding Percent]]</f>
        <v>0</v>
      </c>
      <c r="AL1435" s="41">
        <f>IF(Table1[[#This Row],[Regular Hourly Wage]]&lt;&gt;0,Table1[[#This Row],[Regular Wage Cap]]-Table1[[#This Row],[Regular Hourly Wage]],0)</f>
        <v>0</v>
      </c>
      <c r="AM1435" s="38"/>
      <c r="AN1435" s="41">
        <f>Table1[[#This Row],[Wage Difference]]*Table1[[#This Row],[Post Wage Increase Time Off Accruals (Hours)]]</f>
        <v>0</v>
      </c>
      <c r="AO1435" s="41">
        <f>Table1[[#This Row],[Min Wage Time Off Accrual Expense]]*Table1[[#This Row],[DDS Funding Percent]]</f>
        <v>0</v>
      </c>
      <c r="AP1435" s="1"/>
      <c r="AQ1435" s="18"/>
    </row>
    <row r="1436" spans="3:43" x14ac:dyDescent="0.25">
      <c r="C1436" s="59"/>
      <c r="D1436" s="57"/>
      <c r="K1436" s="41">
        <f>SUM(Table1[[#This Row],[Regular Wages]],Table1[[#This Row],[OvertimeWages]],Table1[[#This Row],[Holiday Wages]],Table1[[#This Row],[Incentive Payments]])</f>
        <v>0</v>
      </c>
      <c r="L1436" s="38"/>
      <c r="M1436" s="38"/>
      <c r="N1436" s="38"/>
      <c r="O1436" s="38"/>
      <c r="P1436" s="38"/>
      <c r="Q1436" s="38"/>
      <c r="R1436" s="38"/>
      <c r="S1436" s="41">
        <f>SUM(Table1[[#This Row],[Regular Wages2]],Table1[[#This Row],[OvertimeWages4]],Table1[[#This Row],[Holiday Wages6]],Table1[[#This Row],[Incentive Payments8]])</f>
        <v>0</v>
      </c>
      <c r="T1436" s="41">
        <f>SUM(Table1[[#This Row],[Total Pre Min Wage Wages]],Table1[[#This Row],[Total After Min Wage Wages]])</f>
        <v>0</v>
      </c>
      <c r="U1436" s="41">
        <f>IFERROR(IF(OR(Table1[[#This Row],[Regular Hours]]=0,Table1[[#This Row],[Regular Hours]]=""),VLOOKUP(Table1[[#This Row],[Position Title]],startingWages!$A$2:$D$200,2, FALSE),Table1[[#This Row],[Regular Wages]]/Table1[[#This Row],[Regular Hours]]),0)</f>
        <v>0</v>
      </c>
      <c r="V1436" s="41">
        <f>IF(OR(Table1[[#This Row],[OvertimeHours]]="",Table1[[#This Row],[OvertimeHours]]=0),Table1[[#This Row],[Regular Hourly Wage]]*1.5,Table1[[#This Row],[OvertimeWages]]/Table1[[#This Row],[OvertimeHours]])</f>
        <v>0</v>
      </c>
      <c r="W1436" s="41">
        <f>IF(OR(Table1[[#This Row],[Holiday Hours]]="",Table1[[#This Row],[Holiday Hours]]=0),Table1[[#This Row],[Regular Hourly Wage]],Table1[[#This Row],[Holiday Wages]]/Table1[[#This Row],[Holiday Hours]])</f>
        <v>0</v>
      </c>
      <c r="X1436" s="41" t="str">
        <f>IF(Table1[[#This Row],[Regular Hourly Wage]]&lt;14.05,"$14.75",IF(Table1[[#This Row],[Regular Hourly Wage]]&lt;30,"5%","None"))</f>
        <v>$14.75</v>
      </c>
      <c r="Y1436" s="41">
        <f>IF(Table1[[#This Row],[Wage Category]]="5%",Table1[[#This Row],[Regular Hourly Wage]]*1.05,IF(Table1[[#This Row],[Wage Category]]="$14.75",14.75,Table1[[#This Row],[Regular Hourly Wage]]))</f>
        <v>14.75</v>
      </c>
      <c r="Z1436" s="41">
        <f>(1+IF(Table1[[#This Row],[Regular Hourly Wage]]=0,0.5,(Table1[[#This Row],[Overtime Hourly Wage]]-Table1[[#This Row],[Regular Hourly Wage]])/Table1[[#This Row],[Regular Hourly Wage]]))*Table1[[#This Row],[Regular Wage Cap]]</f>
        <v>22.125</v>
      </c>
      <c r="AA1436" s="41">
        <f>(1+IF(Table1[[#This Row],[Regular Hourly Wage]]=0,0,(Table1[[#This Row],[Holiday Hourly Wage]]-Table1[[#This Row],[Regular Hourly Wage]])/Table1[[#This Row],[Regular Hourly Wage]]))*Table1[[#This Row],[Regular Wage Cap]]</f>
        <v>14.75</v>
      </c>
      <c r="AB1436" s="41">
        <f>Table1[[#This Row],[Regular Hours3]]*Table1[[#This Row],[Regular Hourly Wage]]</f>
        <v>0</v>
      </c>
      <c r="AC1436" s="41">
        <f>Table1[[#This Row],[OvertimeHours5]]*Table1[[#This Row],[Overtime Hourly Wage]]</f>
        <v>0</v>
      </c>
      <c r="AD1436" s="41">
        <f>Table1[[#This Row],[Holiday Hours7]]*Table1[[#This Row],[Holiday Hourly Wage]]</f>
        <v>0</v>
      </c>
      <c r="AE1436" s="41">
        <f>SUM(Table1[[#This Row],[Regular10]:[Holiday12]])</f>
        <v>0</v>
      </c>
      <c r="AF1436" s="41">
        <f>Table1[[#This Row],[Regular Hours3]]*Table1[[#This Row],[Regular Wage Cap]]</f>
        <v>0</v>
      </c>
      <c r="AG1436" s="41">
        <f>Table1[[#This Row],[OvertimeHours5]]*Table1[[#This Row],[Overtime Wage Cap]]</f>
        <v>0</v>
      </c>
      <c r="AH1436" s="41">
        <f>Table1[[#This Row],[Holiday Hours7]]*Table1[[#This Row],[Holiday Wage Cap]]</f>
        <v>0</v>
      </c>
      <c r="AI1436" s="41">
        <f>SUM(Table1[[#This Row],[Regular]:[Holiday]])</f>
        <v>0</v>
      </c>
      <c r="AJ1436" s="41">
        <f>IF(Table1[[#This Row],[Total]]=0,0,Table1[[#This Row],[Total2]]-Table1[[#This Row],[Total]])</f>
        <v>0</v>
      </c>
      <c r="AK1436" s="41">
        <f>Table1[[#This Row],[Difference]]*Table1[[#This Row],[DDS Funding Percent]]</f>
        <v>0</v>
      </c>
      <c r="AL1436" s="41">
        <f>IF(Table1[[#This Row],[Regular Hourly Wage]]&lt;&gt;0,Table1[[#This Row],[Regular Wage Cap]]-Table1[[#This Row],[Regular Hourly Wage]],0)</f>
        <v>0</v>
      </c>
      <c r="AM1436" s="38"/>
      <c r="AN1436" s="41">
        <f>Table1[[#This Row],[Wage Difference]]*Table1[[#This Row],[Post Wage Increase Time Off Accruals (Hours)]]</f>
        <v>0</v>
      </c>
      <c r="AO1436" s="41">
        <f>Table1[[#This Row],[Min Wage Time Off Accrual Expense]]*Table1[[#This Row],[DDS Funding Percent]]</f>
        <v>0</v>
      </c>
      <c r="AP1436" s="1"/>
      <c r="AQ1436" s="18"/>
    </row>
    <row r="1437" spans="3:43" x14ac:dyDescent="0.25">
      <c r="C1437" s="59"/>
      <c r="D1437" s="57"/>
      <c r="K1437" s="41">
        <f>SUM(Table1[[#This Row],[Regular Wages]],Table1[[#This Row],[OvertimeWages]],Table1[[#This Row],[Holiday Wages]],Table1[[#This Row],[Incentive Payments]])</f>
        <v>0</v>
      </c>
      <c r="L1437" s="38"/>
      <c r="M1437" s="38"/>
      <c r="N1437" s="38"/>
      <c r="O1437" s="38"/>
      <c r="P1437" s="38"/>
      <c r="Q1437" s="38"/>
      <c r="R1437" s="38"/>
      <c r="S1437" s="41">
        <f>SUM(Table1[[#This Row],[Regular Wages2]],Table1[[#This Row],[OvertimeWages4]],Table1[[#This Row],[Holiday Wages6]],Table1[[#This Row],[Incentive Payments8]])</f>
        <v>0</v>
      </c>
      <c r="T1437" s="41">
        <f>SUM(Table1[[#This Row],[Total Pre Min Wage Wages]],Table1[[#This Row],[Total After Min Wage Wages]])</f>
        <v>0</v>
      </c>
      <c r="U1437" s="41">
        <f>IFERROR(IF(OR(Table1[[#This Row],[Regular Hours]]=0,Table1[[#This Row],[Regular Hours]]=""),VLOOKUP(Table1[[#This Row],[Position Title]],startingWages!$A$2:$D$200,2, FALSE),Table1[[#This Row],[Regular Wages]]/Table1[[#This Row],[Regular Hours]]),0)</f>
        <v>0</v>
      </c>
      <c r="V1437" s="41">
        <f>IF(OR(Table1[[#This Row],[OvertimeHours]]="",Table1[[#This Row],[OvertimeHours]]=0),Table1[[#This Row],[Regular Hourly Wage]]*1.5,Table1[[#This Row],[OvertimeWages]]/Table1[[#This Row],[OvertimeHours]])</f>
        <v>0</v>
      </c>
      <c r="W1437" s="41">
        <f>IF(OR(Table1[[#This Row],[Holiday Hours]]="",Table1[[#This Row],[Holiday Hours]]=0),Table1[[#This Row],[Regular Hourly Wage]],Table1[[#This Row],[Holiday Wages]]/Table1[[#This Row],[Holiday Hours]])</f>
        <v>0</v>
      </c>
      <c r="X1437" s="41" t="str">
        <f>IF(Table1[[#This Row],[Regular Hourly Wage]]&lt;14.05,"$14.75",IF(Table1[[#This Row],[Regular Hourly Wage]]&lt;30,"5%","None"))</f>
        <v>$14.75</v>
      </c>
      <c r="Y1437" s="41">
        <f>IF(Table1[[#This Row],[Wage Category]]="5%",Table1[[#This Row],[Regular Hourly Wage]]*1.05,IF(Table1[[#This Row],[Wage Category]]="$14.75",14.75,Table1[[#This Row],[Regular Hourly Wage]]))</f>
        <v>14.75</v>
      </c>
      <c r="Z1437" s="41">
        <f>(1+IF(Table1[[#This Row],[Regular Hourly Wage]]=0,0.5,(Table1[[#This Row],[Overtime Hourly Wage]]-Table1[[#This Row],[Regular Hourly Wage]])/Table1[[#This Row],[Regular Hourly Wage]]))*Table1[[#This Row],[Regular Wage Cap]]</f>
        <v>22.125</v>
      </c>
      <c r="AA1437" s="41">
        <f>(1+IF(Table1[[#This Row],[Regular Hourly Wage]]=0,0,(Table1[[#This Row],[Holiday Hourly Wage]]-Table1[[#This Row],[Regular Hourly Wage]])/Table1[[#This Row],[Regular Hourly Wage]]))*Table1[[#This Row],[Regular Wage Cap]]</f>
        <v>14.75</v>
      </c>
      <c r="AB1437" s="41">
        <f>Table1[[#This Row],[Regular Hours3]]*Table1[[#This Row],[Regular Hourly Wage]]</f>
        <v>0</v>
      </c>
      <c r="AC1437" s="41">
        <f>Table1[[#This Row],[OvertimeHours5]]*Table1[[#This Row],[Overtime Hourly Wage]]</f>
        <v>0</v>
      </c>
      <c r="AD1437" s="41">
        <f>Table1[[#This Row],[Holiday Hours7]]*Table1[[#This Row],[Holiday Hourly Wage]]</f>
        <v>0</v>
      </c>
      <c r="AE1437" s="41">
        <f>SUM(Table1[[#This Row],[Regular10]:[Holiday12]])</f>
        <v>0</v>
      </c>
      <c r="AF1437" s="41">
        <f>Table1[[#This Row],[Regular Hours3]]*Table1[[#This Row],[Regular Wage Cap]]</f>
        <v>0</v>
      </c>
      <c r="AG1437" s="41">
        <f>Table1[[#This Row],[OvertimeHours5]]*Table1[[#This Row],[Overtime Wage Cap]]</f>
        <v>0</v>
      </c>
      <c r="AH1437" s="41">
        <f>Table1[[#This Row],[Holiday Hours7]]*Table1[[#This Row],[Holiday Wage Cap]]</f>
        <v>0</v>
      </c>
      <c r="AI1437" s="41">
        <f>SUM(Table1[[#This Row],[Regular]:[Holiday]])</f>
        <v>0</v>
      </c>
      <c r="AJ1437" s="41">
        <f>IF(Table1[[#This Row],[Total]]=0,0,Table1[[#This Row],[Total2]]-Table1[[#This Row],[Total]])</f>
        <v>0</v>
      </c>
      <c r="AK1437" s="41">
        <f>Table1[[#This Row],[Difference]]*Table1[[#This Row],[DDS Funding Percent]]</f>
        <v>0</v>
      </c>
      <c r="AL1437" s="41">
        <f>IF(Table1[[#This Row],[Regular Hourly Wage]]&lt;&gt;0,Table1[[#This Row],[Regular Wage Cap]]-Table1[[#This Row],[Regular Hourly Wage]],0)</f>
        <v>0</v>
      </c>
      <c r="AM1437" s="38"/>
      <c r="AN1437" s="41">
        <f>Table1[[#This Row],[Wage Difference]]*Table1[[#This Row],[Post Wage Increase Time Off Accruals (Hours)]]</f>
        <v>0</v>
      </c>
      <c r="AO1437" s="41">
        <f>Table1[[#This Row],[Min Wage Time Off Accrual Expense]]*Table1[[#This Row],[DDS Funding Percent]]</f>
        <v>0</v>
      </c>
      <c r="AP1437" s="1"/>
      <c r="AQ1437" s="18"/>
    </row>
    <row r="1438" spans="3:43" x14ac:dyDescent="0.25">
      <c r="C1438" s="59"/>
      <c r="D1438" s="57"/>
      <c r="K1438" s="41">
        <f>SUM(Table1[[#This Row],[Regular Wages]],Table1[[#This Row],[OvertimeWages]],Table1[[#This Row],[Holiday Wages]],Table1[[#This Row],[Incentive Payments]])</f>
        <v>0</v>
      </c>
      <c r="L1438" s="38"/>
      <c r="M1438" s="38"/>
      <c r="N1438" s="38"/>
      <c r="O1438" s="38"/>
      <c r="P1438" s="38"/>
      <c r="Q1438" s="38"/>
      <c r="R1438" s="38"/>
      <c r="S1438" s="41">
        <f>SUM(Table1[[#This Row],[Regular Wages2]],Table1[[#This Row],[OvertimeWages4]],Table1[[#This Row],[Holiday Wages6]],Table1[[#This Row],[Incentive Payments8]])</f>
        <v>0</v>
      </c>
      <c r="T1438" s="41">
        <f>SUM(Table1[[#This Row],[Total Pre Min Wage Wages]],Table1[[#This Row],[Total After Min Wage Wages]])</f>
        <v>0</v>
      </c>
      <c r="U1438" s="41">
        <f>IFERROR(IF(OR(Table1[[#This Row],[Regular Hours]]=0,Table1[[#This Row],[Regular Hours]]=""),VLOOKUP(Table1[[#This Row],[Position Title]],startingWages!$A$2:$D$200,2, FALSE),Table1[[#This Row],[Regular Wages]]/Table1[[#This Row],[Regular Hours]]),0)</f>
        <v>0</v>
      </c>
      <c r="V1438" s="41">
        <f>IF(OR(Table1[[#This Row],[OvertimeHours]]="",Table1[[#This Row],[OvertimeHours]]=0),Table1[[#This Row],[Regular Hourly Wage]]*1.5,Table1[[#This Row],[OvertimeWages]]/Table1[[#This Row],[OvertimeHours]])</f>
        <v>0</v>
      </c>
      <c r="W1438" s="41">
        <f>IF(OR(Table1[[#This Row],[Holiday Hours]]="",Table1[[#This Row],[Holiday Hours]]=0),Table1[[#This Row],[Regular Hourly Wage]],Table1[[#This Row],[Holiday Wages]]/Table1[[#This Row],[Holiday Hours]])</f>
        <v>0</v>
      </c>
      <c r="X1438" s="41" t="str">
        <f>IF(Table1[[#This Row],[Regular Hourly Wage]]&lt;14.05,"$14.75",IF(Table1[[#This Row],[Regular Hourly Wage]]&lt;30,"5%","None"))</f>
        <v>$14.75</v>
      </c>
      <c r="Y1438" s="41">
        <f>IF(Table1[[#This Row],[Wage Category]]="5%",Table1[[#This Row],[Regular Hourly Wage]]*1.05,IF(Table1[[#This Row],[Wage Category]]="$14.75",14.75,Table1[[#This Row],[Regular Hourly Wage]]))</f>
        <v>14.75</v>
      </c>
      <c r="Z1438" s="41">
        <f>(1+IF(Table1[[#This Row],[Regular Hourly Wage]]=0,0.5,(Table1[[#This Row],[Overtime Hourly Wage]]-Table1[[#This Row],[Regular Hourly Wage]])/Table1[[#This Row],[Regular Hourly Wage]]))*Table1[[#This Row],[Regular Wage Cap]]</f>
        <v>22.125</v>
      </c>
      <c r="AA1438" s="41">
        <f>(1+IF(Table1[[#This Row],[Regular Hourly Wage]]=0,0,(Table1[[#This Row],[Holiday Hourly Wage]]-Table1[[#This Row],[Regular Hourly Wage]])/Table1[[#This Row],[Regular Hourly Wage]]))*Table1[[#This Row],[Regular Wage Cap]]</f>
        <v>14.75</v>
      </c>
      <c r="AB1438" s="41">
        <f>Table1[[#This Row],[Regular Hours3]]*Table1[[#This Row],[Regular Hourly Wage]]</f>
        <v>0</v>
      </c>
      <c r="AC1438" s="41">
        <f>Table1[[#This Row],[OvertimeHours5]]*Table1[[#This Row],[Overtime Hourly Wage]]</f>
        <v>0</v>
      </c>
      <c r="AD1438" s="41">
        <f>Table1[[#This Row],[Holiday Hours7]]*Table1[[#This Row],[Holiday Hourly Wage]]</f>
        <v>0</v>
      </c>
      <c r="AE1438" s="41">
        <f>SUM(Table1[[#This Row],[Regular10]:[Holiday12]])</f>
        <v>0</v>
      </c>
      <c r="AF1438" s="41">
        <f>Table1[[#This Row],[Regular Hours3]]*Table1[[#This Row],[Regular Wage Cap]]</f>
        <v>0</v>
      </c>
      <c r="AG1438" s="41">
        <f>Table1[[#This Row],[OvertimeHours5]]*Table1[[#This Row],[Overtime Wage Cap]]</f>
        <v>0</v>
      </c>
      <c r="AH1438" s="41">
        <f>Table1[[#This Row],[Holiday Hours7]]*Table1[[#This Row],[Holiday Wage Cap]]</f>
        <v>0</v>
      </c>
      <c r="AI1438" s="41">
        <f>SUM(Table1[[#This Row],[Regular]:[Holiday]])</f>
        <v>0</v>
      </c>
      <c r="AJ1438" s="41">
        <f>IF(Table1[[#This Row],[Total]]=0,0,Table1[[#This Row],[Total2]]-Table1[[#This Row],[Total]])</f>
        <v>0</v>
      </c>
      <c r="AK1438" s="41">
        <f>Table1[[#This Row],[Difference]]*Table1[[#This Row],[DDS Funding Percent]]</f>
        <v>0</v>
      </c>
      <c r="AL1438" s="41">
        <f>IF(Table1[[#This Row],[Regular Hourly Wage]]&lt;&gt;0,Table1[[#This Row],[Regular Wage Cap]]-Table1[[#This Row],[Regular Hourly Wage]],0)</f>
        <v>0</v>
      </c>
      <c r="AM1438" s="38"/>
      <c r="AN1438" s="41">
        <f>Table1[[#This Row],[Wage Difference]]*Table1[[#This Row],[Post Wage Increase Time Off Accruals (Hours)]]</f>
        <v>0</v>
      </c>
      <c r="AO1438" s="41">
        <f>Table1[[#This Row],[Min Wage Time Off Accrual Expense]]*Table1[[#This Row],[DDS Funding Percent]]</f>
        <v>0</v>
      </c>
      <c r="AP1438" s="1"/>
      <c r="AQ1438" s="18"/>
    </row>
    <row r="1439" spans="3:43" x14ac:dyDescent="0.25">
      <c r="C1439" s="59"/>
      <c r="D1439" s="57"/>
      <c r="K1439" s="41">
        <f>SUM(Table1[[#This Row],[Regular Wages]],Table1[[#This Row],[OvertimeWages]],Table1[[#This Row],[Holiday Wages]],Table1[[#This Row],[Incentive Payments]])</f>
        <v>0</v>
      </c>
      <c r="L1439" s="38"/>
      <c r="M1439" s="38"/>
      <c r="N1439" s="38"/>
      <c r="O1439" s="38"/>
      <c r="P1439" s="38"/>
      <c r="Q1439" s="38"/>
      <c r="R1439" s="38"/>
      <c r="S1439" s="41">
        <f>SUM(Table1[[#This Row],[Regular Wages2]],Table1[[#This Row],[OvertimeWages4]],Table1[[#This Row],[Holiday Wages6]],Table1[[#This Row],[Incentive Payments8]])</f>
        <v>0</v>
      </c>
      <c r="T1439" s="41">
        <f>SUM(Table1[[#This Row],[Total Pre Min Wage Wages]],Table1[[#This Row],[Total After Min Wage Wages]])</f>
        <v>0</v>
      </c>
      <c r="U1439" s="41">
        <f>IFERROR(IF(OR(Table1[[#This Row],[Regular Hours]]=0,Table1[[#This Row],[Regular Hours]]=""),VLOOKUP(Table1[[#This Row],[Position Title]],startingWages!$A$2:$D$200,2, FALSE),Table1[[#This Row],[Regular Wages]]/Table1[[#This Row],[Regular Hours]]),0)</f>
        <v>0</v>
      </c>
      <c r="V1439" s="41">
        <f>IF(OR(Table1[[#This Row],[OvertimeHours]]="",Table1[[#This Row],[OvertimeHours]]=0),Table1[[#This Row],[Regular Hourly Wage]]*1.5,Table1[[#This Row],[OvertimeWages]]/Table1[[#This Row],[OvertimeHours]])</f>
        <v>0</v>
      </c>
      <c r="W1439" s="41">
        <f>IF(OR(Table1[[#This Row],[Holiday Hours]]="",Table1[[#This Row],[Holiday Hours]]=0),Table1[[#This Row],[Regular Hourly Wage]],Table1[[#This Row],[Holiday Wages]]/Table1[[#This Row],[Holiday Hours]])</f>
        <v>0</v>
      </c>
      <c r="X1439" s="41" t="str">
        <f>IF(Table1[[#This Row],[Regular Hourly Wage]]&lt;14.05,"$14.75",IF(Table1[[#This Row],[Regular Hourly Wage]]&lt;30,"5%","None"))</f>
        <v>$14.75</v>
      </c>
      <c r="Y1439" s="41">
        <f>IF(Table1[[#This Row],[Wage Category]]="5%",Table1[[#This Row],[Regular Hourly Wage]]*1.05,IF(Table1[[#This Row],[Wage Category]]="$14.75",14.75,Table1[[#This Row],[Regular Hourly Wage]]))</f>
        <v>14.75</v>
      </c>
      <c r="Z1439" s="41">
        <f>(1+IF(Table1[[#This Row],[Regular Hourly Wage]]=0,0.5,(Table1[[#This Row],[Overtime Hourly Wage]]-Table1[[#This Row],[Regular Hourly Wage]])/Table1[[#This Row],[Regular Hourly Wage]]))*Table1[[#This Row],[Regular Wage Cap]]</f>
        <v>22.125</v>
      </c>
      <c r="AA1439" s="41">
        <f>(1+IF(Table1[[#This Row],[Regular Hourly Wage]]=0,0,(Table1[[#This Row],[Holiday Hourly Wage]]-Table1[[#This Row],[Regular Hourly Wage]])/Table1[[#This Row],[Regular Hourly Wage]]))*Table1[[#This Row],[Regular Wage Cap]]</f>
        <v>14.75</v>
      </c>
      <c r="AB1439" s="41">
        <f>Table1[[#This Row],[Regular Hours3]]*Table1[[#This Row],[Regular Hourly Wage]]</f>
        <v>0</v>
      </c>
      <c r="AC1439" s="41">
        <f>Table1[[#This Row],[OvertimeHours5]]*Table1[[#This Row],[Overtime Hourly Wage]]</f>
        <v>0</v>
      </c>
      <c r="AD1439" s="41">
        <f>Table1[[#This Row],[Holiday Hours7]]*Table1[[#This Row],[Holiday Hourly Wage]]</f>
        <v>0</v>
      </c>
      <c r="AE1439" s="41">
        <f>SUM(Table1[[#This Row],[Regular10]:[Holiday12]])</f>
        <v>0</v>
      </c>
      <c r="AF1439" s="41">
        <f>Table1[[#This Row],[Regular Hours3]]*Table1[[#This Row],[Regular Wage Cap]]</f>
        <v>0</v>
      </c>
      <c r="AG1439" s="41">
        <f>Table1[[#This Row],[OvertimeHours5]]*Table1[[#This Row],[Overtime Wage Cap]]</f>
        <v>0</v>
      </c>
      <c r="AH1439" s="41">
        <f>Table1[[#This Row],[Holiday Hours7]]*Table1[[#This Row],[Holiday Wage Cap]]</f>
        <v>0</v>
      </c>
      <c r="AI1439" s="41">
        <f>SUM(Table1[[#This Row],[Regular]:[Holiday]])</f>
        <v>0</v>
      </c>
      <c r="AJ1439" s="41">
        <f>IF(Table1[[#This Row],[Total]]=0,0,Table1[[#This Row],[Total2]]-Table1[[#This Row],[Total]])</f>
        <v>0</v>
      </c>
      <c r="AK1439" s="41">
        <f>Table1[[#This Row],[Difference]]*Table1[[#This Row],[DDS Funding Percent]]</f>
        <v>0</v>
      </c>
      <c r="AL1439" s="41">
        <f>IF(Table1[[#This Row],[Regular Hourly Wage]]&lt;&gt;0,Table1[[#This Row],[Regular Wage Cap]]-Table1[[#This Row],[Regular Hourly Wage]],0)</f>
        <v>0</v>
      </c>
      <c r="AM1439" s="38"/>
      <c r="AN1439" s="41">
        <f>Table1[[#This Row],[Wage Difference]]*Table1[[#This Row],[Post Wage Increase Time Off Accruals (Hours)]]</f>
        <v>0</v>
      </c>
      <c r="AO1439" s="41">
        <f>Table1[[#This Row],[Min Wage Time Off Accrual Expense]]*Table1[[#This Row],[DDS Funding Percent]]</f>
        <v>0</v>
      </c>
      <c r="AP1439" s="1"/>
      <c r="AQ1439" s="18"/>
    </row>
    <row r="1440" spans="3:43" x14ac:dyDescent="0.25">
      <c r="C1440" s="59"/>
      <c r="D1440" s="57"/>
      <c r="K1440" s="41">
        <f>SUM(Table1[[#This Row],[Regular Wages]],Table1[[#This Row],[OvertimeWages]],Table1[[#This Row],[Holiday Wages]],Table1[[#This Row],[Incentive Payments]])</f>
        <v>0</v>
      </c>
      <c r="L1440" s="38"/>
      <c r="M1440" s="38"/>
      <c r="N1440" s="38"/>
      <c r="O1440" s="38"/>
      <c r="P1440" s="38"/>
      <c r="Q1440" s="38"/>
      <c r="R1440" s="38"/>
      <c r="S1440" s="41">
        <f>SUM(Table1[[#This Row],[Regular Wages2]],Table1[[#This Row],[OvertimeWages4]],Table1[[#This Row],[Holiday Wages6]],Table1[[#This Row],[Incentive Payments8]])</f>
        <v>0</v>
      </c>
      <c r="T1440" s="41">
        <f>SUM(Table1[[#This Row],[Total Pre Min Wage Wages]],Table1[[#This Row],[Total After Min Wage Wages]])</f>
        <v>0</v>
      </c>
      <c r="U1440" s="41">
        <f>IFERROR(IF(OR(Table1[[#This Row],[Regular Hours]]=0,Table1[[#This Row],[Regular Hours]]=""),VLOOKUP(Table1[[#This Row],[Position Title]],startingWages!$A$2:$D$200,2, FALSE),Table1[[#This Row],[Regular Wages]]/Table1[[#This Row],[Regular Hours]]),0)</f>
        <v>0</v>
      </c>
      <c r="V1440" s="41">
        <f>IF(OR(Table1[[#This Row],[OvertimeHours]]="",Table1[[#This Row],[OvertimeHours]]=0),Table1[[#This Row],[Regular Hourly Wage]]*1.5,Table1[[#This Row],[OvertimeWages]]/Table1[[#This Row],[OvertimeHours]])</f>
        <v>0</v>
      </c>
      <c r="W1440" s="41">
        <f>IF(OR(Table1[[#This Row],[Holiday Hours]]="",Table1[[#This Row],[Holiday Hours]]=0),Table1[[#This Row],[Regular Hourly Wage]],Table1[[#This Row],[Holiday Wages]]/Table1[[#This Row],[Holiday Hours]])</f>
        <v>0</v>
      </c>
      <c r="X1440" s="41" t="str">
        <f>IF(Table1[[#This Row],[Regular Hourly Wage]]&lt;14.05,"$14.75",IF(Table1[[#This Row],[Regular Hourly Wage]]&lt;30,"5%","None"))</f>
        <v>$14.75</v>
      </c>
      <c r="Y1440" s="41">
        <f>IF(Table1[[#This Row],[Wage Category]]="5%",Table1[[#This Row],[Regular Hourly Wage]]*1.05,IF(Table1[[#This Row],[Wage Category]]="$14.75",14.75,Table1[[#This Row],[Regular Hourly Wage]]))</f>
        <v>14.75</v>
      </c>
      <c r="Z1440" s="41">
        <f>(1+IF(Table1[[#This Row],[Regular Hourly Wage]]=0,0.5,(Table1[[#This Row],[Overtime Hourly Wage]]-Table1[[#This Row],[Regular Hourly Wage]])/Table1[[#This Row],[Regular Hourly Wage]]))*Table1[[#This Row],[Regular Wage Cap]]</f>
        <v>22.125</v>
      </c>
      <c r="AA1440" s="41">
        <f>(1+IF(Table1[[#This Row],[Regular Hourly Wage]]=0,0,(Table1[[#This Row],[Holiday Hourly Wage]]-Table1[[#This Row],[Regular Hourly Wage]])/Table1[[#This Row],[Regular Hourly Wage]]))*Table1[[#This Row],[Regular Wage Cap]]</f>
        <v>14.75</v>
      </c>
      <c r="AB1440" s="41">
        <f>Table1[[#This Row],[Regular Hours3]]*Table1[[#This Row],[Regular Hourly Wage]]</f>
        <v>0</v>
      </c>
      <c r="AC1440" s="41">
        <f>Table1[[#This Row],[OvertimeHours5]]*Table1[[#This Row],[Overtime Hourly Wage]]</f>
        <v>0</v>
      </c>
      <c r="AD1440" s="41">
        <f>Table1[[#This Row],[Holiday Hours7]]*Table1[[#This Row],[Holiday Hourly Wage]]</f>
        <v>0</v>
      </c>
      <c r="AE1440" s="41">
        <f>SUM(Table1[[#This Row],[Regular10]:[Holiday12]])</f>
        <v>0</v>
      </c>
      <c r="AF1440" s="41">
        <f>Table1[[#This Row],[Regular Hours3]]*Table1[[#This Row],[Regular Wage Cap]]</f>
        <v>0</v>
      </c>
      <c r="AG1440" s="41">
        <f>Table1[[#This Row],[OvertimeHours5]]*Table1[[#This Row],[Overtime Wage Cap]]</f>
        <v>0</v>
      </c>
      <c r="AH1440" s="41">
        <f>Table1[[#This Row],[Holiday Hours7]]*Table1[[#This Row],[Holiday Wage Cap]]</f>
        <v>0</v>
      </c>
      <c r="AI1440" s="41">
        <f>SUM(Table1[[#This Row],[Regular]:[Holiday]])</f>
        <v>0</v>
      </c>
      <c r="AJ1440" s="41">
        <f>IF(Table1[[#This Row],[Total]]=0,0,Table1[[#This Row],[Total2]]-Table1[[#This Row],[Total]])</f>
        <v>0</v>
      </c>
      <c r="AK1440" s="41">
        <f>Table1[[#This Row],[Difference]]*Table1[[#This Row],[DDS Funding Percent]]</f>
        <v>0</v>
      </c>
      <c r="AL1440" s="41">
        <f>IF(Table1[[#This Row],[Regular Hourly Wage]]&lt;&gt;0,Table1[[#This Row],[Regular Wage Cap]]-Table1[[#This Row],[Regular Hourly Wage]],0)</f>
        <v>0</v>
      </c>
      <c r="AM1440" s="38"/>
      <c r="AN1440" s="41">
        <f>Table1[[#This Row],[Wage Difference]]*Table1[[#This Row],[Post Wage Increase Time Off Accruals (Hours)]]</f>
        <v>0</v>
      </c>
      <c r="AO1440" s="41">
        <f>Table1[[#This Row],[Min Wage Time Off Accrual Expense]]*Table1[[#This Row],[DDS Funding Percent]]</f>
        <v>0</v>
      </c>
      <c r="AP1440" s="1"/>
      <c r="AQ1440" s="18"/>
    </row>
    <row r="1441" spans="3:43" x14ac:dyDescent="0.25">
      <c r="C1441" s="59"/>
      <c r="D1441" s="57"/>
      <c r="K1441" s="41">
        <f>SUM(Table1[[#This Row],[Regular Wages]],Table1[[#This Row],[OvertimeWages]],Table1[[#This Row],[Holiday Wages]],Table1[[#This Row],[Incentive Payments]])</f>
        <v>0</v>
      </c>
      <c r="L1441" s="38"/>
      <c r="M1441" s="38"/>
      <c r="N1441" s="38"/>
      <c r="O1441" s="38"/>
      <c r="P1441" s="38"/>
      <c r="Q1441" s="38"/>
      <c r="R1441" s="38"/>
      <c r="S1441" s="41">
        <f>SUM(Table1[[#This Row],[Regular Wages2]],Table1[[#This Row],[OvertimeWages4]],Table1[[#This Row],[Holiday Wages6]],Table1[[#This Row],[Incentive Payments8]])</f>
        <v>0</v>
      </c>
      <c r="T1441" s="41">
        <f>SUM(Table1[[#This Row],[Total Pre Min Wage Wages]],Table1[[#This Row],[Total After Min Wage Wages]])</f>
        <v>0</v>
      </c>
      <c r="U1441" s="41">
        <f>IFERROR(IF(OR(Table1[[#This Row],[Regular Hours]]=0,Table1[[#This Row],[Regular Hours]]=""),VLOOKUP(Table1[[#This Row],[Position Title]],startingWages!$A$2:$D$200,2, FALSE),Table1[[#This Row],[Regular Wages]]/Table1[[#This Row],[Regular Hours]]),0)</f>
        <v>0</v>
      </c>
      <c r="V1441" s="41">
        <f>IF(OR(Table1[[#This Row],[OvertimeHours]]="",Table1[[#This Row],[OvertimeHours]]=0),Table1[[#This Row],[Regular Hourly Wage]]*1.5,Table1[[#This Row],[OvertimeWages]]/Table1[[#This Row],[OvertimeHours]])</f>
        <v>0</v>
      </c>
      <c r="W1441" s="41">
        <f>IF(OR(Table1[[#This Row],[Holiday Hours]]="",Table1[[#This Row],[Holiday Hours]]=0),Table1[[#This Row],[Regular Hourly Wage]],Table1[[#This Row],[Holiday Wages]]/Table1[[#This Row],[Holiday Hours]])</f>
        <v>0</v>
      </c>
      <c r="X1441" s="41" t="str">
        <f>IF(Table1[[#This Row],[Regular Hourly Wage]]&lt;14.05,"$14.75",IF(Table1[[#This Row],[Regular Hourly Wage]]&lt;30,"5%","None"))</f>
        <v>$14.75</v>
      </c>
      <c r="Y1441" s="41">
        <f>IF(Table1[[#This Row],[Wage Category]]="5%",Table1[[#This Row],[Regular Hourly Wage]]*1.05,IF(Table1[[#This Row],[Wage Category]]="$14.75",14.75,Table1[[#This Row],[Regular Hourly Wage]]))</f>
        <v>14.75</v>
      </c>
      <c r="Z1441" s="41">
        <f>(1+IF(Table1[[#This Row],[Regular Hourly Wage]]=0,0.5,(Table1[[#This Row],[Overtime Hourly Wage]]-Table1[[#This Row],[Regular Hourly Wage]])/Table1[[#This Row],[Regular Hourly Wage]]))*Table1[[#This Row],[Regular Wage Cap]]</f>
        <v>22.125</v>
      </c>
      <c r="AA1441" s="41">
        <f>(1+IF(Table1[[#This Row],[Regular Hourly Wage]]=0,0,(Table1[[#This Row],[Holiday Hourly Wage]]-Table1[[#This Row],[Regular Hourly Wage]])/Table1[[#This Row],[Regular Hourly Wage]]))*Table1[[#This Row],[Regular Wage Cap]]</f>
        <v>14.75</v>
      </c>
      <c r="AB1441" s="41">
        <f>Table1[[#This Row],[Regular Hours3]]*Table1[[#This Row],[Regular Hourly Wage]]</f>
        <v>0</v>
      </c>
      <c r="AC1441" s="41">
        <f>Table1[[#This Row],[OvertimeHours5]]*Table1[[#This Row],[Overtime Hourly Wage]]</f>
        <v>0</v>
      </c>
      <c r="AD1441" s="41">
        <f>Table1[[#This Row],[Holiday Hours7]]*Table1[[#This Row],[Holiday Hourly Wage]]</f>
        <v>0</v>
      </c>
      <c r="AE1441" s="41">
        <f>SUM(Table1[[#This Row],[Regular10]:[Holiday12]])</f>
        <v>0</v>
      </c>
      <c r="AF1441" s="41">
        <f>Table1[[#This Row],[Regular Hours3]]*Table1[[#This Row],[Regular Wage Cap]]</f>
        <v>0</v>
      </c>
      <c r="AG1441" s="41">
        <f>Table1[[#This Row],[OvertimeHours5]]*Table1[[#This Row],[Overtime Wage Cap]]</f>
        <v>0</v>
      </c>
      <c r="AH1441" s="41">
        <f>Table1[[#This Row],[Holiday Hours7]]*Table1[[#This Row],[Holiday Wage Cap]]</f>
        <v>0</v>
      </c>
      <c r="AI1441" s="41">
        <f>SUM(Table1[[#This Row],[Regular]:[Holiday]])</f>
        <v>0</v>
      </c>
      <c r="AJ1441" s="41">
        <f>IF(Table1[[#This Row],[Total]]=0,0,Table1[[#This Row],[Total2]]-Table1[[#This Row],[Total]])</f>
        <v>0</v>
      </c>
      <c r="AK1441" s="41">
        <f>Table1[[#This Row],[Difference]]*Table1[[#This Row],[DDS Funding Percent]]</f>
        <v>0</v>
      </c>
      <c r="AL1441" s="41">
        <f>IF(Table1[[#This Row],[Regular Hourly Wage]]&lt;&gt;0,Table1[[#This Row],[Regular Wage Cap]]-Table1[[#This Row],[Regular Hourly Wage]],0)</f>
        <v>0</v>
      </c>
      <c r="AM1441" s="38"/>
      <c r="AN1441" s="41">
        <f>Table1[[#This Row],[Wage Difference]]*Table1[[#This Row],[Post Wage Increase Time Off Accruals (Hours)]]</f>
        <v>0</v>
      </c>
      <c r="AO1441" s="41">
        <f>Table1[[#This Row],[Min Wage Time Off Accrual Expense]]*Table1[[#This Row],[DDS Funding Percent]]</f>
        <v>0</v>
      </c>
      <c r="AP1441" s="1"/>
      <c r="AQ1441" s="18"/>
    </row>
    <row r="1442" spans="3:43" x14ac:dyDescent="0.25">
      <c r="C1442" s="59"/>
      <c r="D1442" s="57"/>
      <c r="K1442" s="41">
        <f>SUM(Table1[[#This Row],[Regular Wages]],Table1[[#This Row],[OvertimeWages]],Table1[[#This Row],[Holiday Wages]],Table1[[#This Row],[Incentive Payments]])</f>
        <v>0</v>
      </c>
      <c r="L1442" s="38"/>
      <c r="M1442" s="38"/>
      <c r="N1442" s="38"/>
      <c r="O1442" s="38"/>
      <c r="P1442" s="38"/>
      <c r="Q1442" s="38"/>
      <c r="R1442" s="38"/>
      <c r="S1442" s="41">
        <f>SUM(Table1[[#This Row],[Regular Wages2]],Table1[[#This Row],[OvertimeWages4]],Table1[[#This Row],[Holiday Wages6]],Table1[[#This Row],[Incentive Payments8]])</f>
        <v>0</v>
      </c>
      <c r="T1442" s="41">
        <f>SUM(Table1[[#This Row],[Total Pre Min Wage Wages]],Table1[[#This Row],[Total After Min Wage Wages]])</f>
        <v>0</v>
      </c>
      <c r="U1442" s="41">
        <f>IFERROR(IF(OR(Table1[[#This Row],[Regular Hours]]=0,Table1[[#This Row],[Regular Hours]]=""),VLOOKUP(Table1[[#This Row],[Position Title]],startingWages!$A$2:$D$200,2, FALSE),Table1[[#This Row],[Regular Wages]]/Table1[[#This Row],[Regular Hours]]),0)</f>
        <v>0</v>
      </c>
      <c r="V1442" s="41">
        <f>IF(OR(Table1[[#This Row],[OvertimeHours]]="",Table1[[#This Row],[OvertimeHours]]=0),Table1[[#This Row],[Regular Hourly Wage]]*1.5,Table1[[#This Row],[OvertimeWages]]/Table1[[#This Row],[OvertimeHours]])</f>
        <v>0</v>
      </c>
      <c r="W1442" s="41">
        <f>IF(OR(Table1[[#This Row],[Holiday Hours]]="",Table1[[#This Row],[Holiday Hours]]=0),Table1[[#This Row],[Regular Hourly Wage]],Table1[[#This Row],[Holiday Wages]]/Table1[[#This Row],[Holiday Hours]])</f>
        <v>0</v>
      </c>
      <c r="X1442" s="41" t="str">
        <f>IF(Table1[[#This Row],[Regular Hourly Wage]]&lt;14.05,"$14.75",IF(Table1[[#This Row],[Regular Hourly Wage]]&lt;30,"5%","None"))</f>
        <v>$14.75</v>
      </c>
      <c r="Y1442" s="41">
        <f>IF(Table1[[#This Row],[Wage Category]]="5%",Table1[[#This Row],[Regular Hourly Wage]]*1.05,IF(Table1[[#This Row],[Wage Category]]="$14.75",14.75,Table1[[#This Row],[Regular Hourly Wage]]))</f>
        <v>14.75</v>
      </c>
      <c r="Z1442" s="41">
        <f>(1+IF(Table1[[#This Row],[Regular Hourly Wage]]=0,0.5,(Table1[[#This Row],[Overtime Hourly Wage]]-Table1[[#This Row],[Regular Hourly Wage]])/Table1[[#This Row],[Regular Hourly Wage]]))*Table1[[#This Row],[Regular Wage Cap]]</f>
        <v>22.125</v>
      </c>
      <c r="AA1442" s="41">
        <f>(1+IF(Table1[[#This Row],[Regular Hourly Wage]]=0,0,(Table1[[#This Row],[Holiday Hourly Wage]]-Table1[[#This Row],[Regular Hourly Wage]])/Table1[[#This Row],[Regular Hourly Wage]]))*Table1[[#This Row],[Regular Wage Cap]]</f>
        <v>14.75</v>
      </c>
      <c r="AB1442" s="41">
        <f>Table1[[#This Row],[Regular Hours3]]*Table1[[#This Row],[Regular Hourly Wage]]</f>
        <v>0</v>
      </c>
      <c r="AC1442" s="41">
        <f>Table1[[#This Row],[OvertimeHours5]]*Table1[[#This Row],[Overtime Hourly Wage]]</f>
        <v>0</v>
      </c>
      <c r="AD1442" s="41">
        <f>Table1[[#This Row],[Holiday Hours7]]*Table1[[#This Row],[Holiday Hourly Wage]]</f>
        <v>0</v>
      </c>
      <c r="AE1442" s="41">
        <f>SUM(Table1[[#This Row],[Regular10]:[Holiday12]])</f>
        <v>0</v>
      </c>
      <c r="AF1442" s="41">
        <f>Table1[[#This Row],[Regular Hours3]]*Table1[[#This Row],[Regular Wage Cap]]</f>
        <v>0</v>
      </c>
      <c r="AG1442" s="41">
        <f>Table1[[#This Row],[OvertimeHours5]]*Table1[[#This Row],[Overtime Wage Cap]]</f>
        <v>0</v>
      </c>
      <c r="AH1442" s="41">
        <f>Table1[[#This Row],[Holiday Hours7]]*Table1[[#This Row],[Holiday Wage Cap]]</f>
        <v>0</v>
      </c>
      <c r="AI1442" s="41">
        <f>SUM(Table1[[#This Row],[Regular]:[Holiday]])</f>
        <v>0</v>
      </c>
      <c r="AJ1442" s="41">
        <f>IF(Table1[[#This Row],[Total]]=0,0,Table1[[#This Row],[Total2]]-Table1[[#This Row],[Total]])</f>
        <v>0</v>
      </c>
      <c r="AK1442" s="41">
        <f>Table1[[#This Row],[Difference]]*Table1[[#This Row],[DDS Funding Percent]]</f>
        <v>0</v>
      </c>
      <c r="AL1442" s="41">
        <f>IF(Table1[[#This Row],[Regular Hourly Wage]]&lt;&gt;0,Table1[[#This Row],[Regular Wage Cap]]-Table1[[#This Row],[Regular Hourly Wage]],0)</f>
        <v>0</v>
      </c>
      <c r="AM1442" s="38"/>
      <c r="AN1442" s="41">
        <f>Table1[[#This Row],[Wage Difference]]*Table1[[#This Row],[Post Wage Increase Time Off Accruals (Hours)]]</f>
        <v>0</v>
      </c>
      <c r="AO1442" s="41">
        <f>Table1[[#This Row],[Min Wage Time Off Accrual Expense]]*Table1[[#This Row],[DDS Funding Percent]]</f>
        <v>0</v>
      </c>
      <c r="AP1442" s="1"/>
      <c r="AQ1442" s="18"/>
    </row>
    <row r="1443" spans="3:43" x14ac:dyDescent="0.25">
      <c r="C1443" s="59"/>
      <c r="D1443" s="57"/>
      <c r="K1443" s="41">
        <f>SUM(Table1[[#This Row],[Regular Wages]],Table1[[#This Row],[OvertimeWages]],Table1[[#This Row],[Holiday Wages]],Table1[[#This Row],[Incentive Payments]])</f>
        <v>0</v>
      </c>
      <c r="L1443" s="38"/>
      <c r="M1443" s="38"/>
      <c r="N1443" s="38"/>
      <c r="O1443" s="38"/>
      <c r="P1443" s="38"/>
      <c r="Q1443" s="38"/>
      <c r="R1443" s="38"/>
      <c r="S1443" s="41">
        <f>SUM(Table1[[#This Row],[Regular Wages2]],Table1[[#This Row],[OvertimeWages4]],Table1[[#This Row],[Holiday Wages6]],Table1[[#This Row],[Incentive Payments8]])</f>
        <v>0</v>
      </c>
      <c r="T1443" s="41">
        <f>SUM(Table1[[#This Row],[Total Pre Min Wage Wages]],Table1[[#This Row],[Total After Min Wage Wages]])</f>
        <v>0</v>
      </c>
      <c r="U1443" s="41">
        <f>IFERROR(IF(OR(Table1[[#This Row],[Regular Hours]]=0,Table1[[#This Row],[Regular Hours]]=""),VLOOKUP(Table1[[#This Row],[Position Title]],startingWages!$A$2:$D$200,2, FALSE),Table1[[#This Row],[Regular Wages]]/Table1[[#This Row],[Regular Hours]]),0)</f>
        <v>0</v>
      </c>
      <c r="V1443" s="41">
        <f>IF(OR(Table1[[#This Row],[OvertimeHours]]="",Table1[[#This Row],[OvertimeHours]]=0),Table1[[#This Row],[Regular Hourly Wage]]*1.5,Table1[[#This Row],[OvertimeWages]]/Table1[[#This Row],[OvertimeHours]])</f>
        <v>0</v>
      </c>
      <c r="W1443" s="41">
        <f>IF(OR(Table1[[#This Row],[Holiday Hours]]="",Table1[[#This Row],[Holiday Hours]]=0),Table1[[#This Row],[Regular Hourly Wage]],Table1[[#This Row],[Holiday Wages]]/Table1[[#This Row],[Holiday Hours]])</f>
        <v>0</v>
      </c>
      <c r="X1443" s="41" t="str">
        <f>IF(Table1[[#This Row],[Regular Hourly Wage]]&lt;14.05,"$14.75",IF(Table1[[#This Row],[Regular Hourly Wage]]&lt;30,"5%","None"))</f>
        <v>$14.75</v>
      </c>
      <c r="Y1443" s="41">
        <f>IF(Table1[[#This Row],[Wage Category]]="5%",Table1[[#This Row],[Regular Hourly Wage]]*1.05,IF(Table1[[#This Row],[Wage Category]]="$14.75",14.75,Table1[[#This Row],[Regular Hourly Wage]]))</f>
        <v>14.75</v>
      </c>
      <c r="Z1443" s="41">
        <f>(1+IF(Table1[[#This Row],[Regular Hourly Wage]]=0,0.5,(Table1[[#This Row],[Overtime Hourly Wage]]-Table1[[#This Row],[Regular Hourly Wage]])/Table1[[#This Row],[Regular Hourly Wage]]))*Table1[[#This Row],[Regular Wage Cap]]</f>
        <v>22.125</v>
      </c>
      <c r="AA1443" s="41">
        <f>(1+IF(Table1[[#This Row],[Regular Hourly Wage]]=0,0,(Table1[[#This Row],[Holiday Hourly Wage]]-Table1[[#This Row],[Regular Hourly Wage]])/Table1[[#This Row],[Regular Hourly Wage]]))*Table1[[#This Row],[Regular Wage Cap]]</f>
        <v>14.75</v>
      </c>
      <c r="AB1443" s="41">
        <f>Table1[[#This Row],[Regular Hours3]]*Table1[[#This Row],[Regular Hourly Wage]]</f>
        <v>0</v>
      </c>
      <c r="AC1443" s="41">
        <f>Table1[[#This Row],[OvertimeHours5]]*Table1[[#This Row],[Overtime Hourly Wage]]</f>
        <v>0</v>
      </c>
      <c r="AD1443" s="41">
        <f>Table1[[#This Row],[Holiday Hours7]]*Table1[[#This Row],[Holiday Hourly Wage]]</f>
        <v>0</v>
      </c>
      <c r="AE1443" s="41">
        <f>SUM(Table1[[#This Row],[Regular10]:[Holiday12]])</f>
        <v>0</v>
      </c>
      <c r="AF1443" s="41">
        <f>Table1[[#This Row],[Regular Hours3]]*Table1[[#This Row],[Regular Wage Cap]]</f>
        <v>0</v>
      </c>
      <c r="AG1443" s="41">
        <f>Table1[[#This Row],[OvertimeHours5]]*Table1[[#This Row],[Overtime Wage Cap]]</f>
        <v>0</v>
      </c>
      <c r="AH1443" s="41">
        <f>Table1[[#This Row],[Holiday Hours7]]*Table1[[#This Row],[Holiday Wage Cap]]</f>
        <v>0</v>
      </c>
      <c r="AI1443" s="41">
        <f>SUM(Table1[[#This Row],[Regular]:[Holiday]])</f>
        <v>0</v>
      </c>
      <c r="AJ1443" s="41">
        <f>IF(Table1[[#This Row],[Total]]=0,0,Table1[[#This Row],[Total2]]-Table1[[#This Row],[Total]])</f>
        <v>0</v>
      </c>
      <c r="AK1443" s="41">
        <f>Table1[[#This Row],[Difference]]*Table1[[#This Row],[DDS Funding Percent]]</f>
        <v>0</v>
      </c>
      <c r="AL1443" s="41">
        <f>IF(Table1[[#This Row],[Regular Hourly Wage]]&lt;&gt;0,Table1[[#This Row],[Regular Wage Cap]]-Table1[[#This Row],[Regular Hourly Wage]],0)</f>
        <v>0</v>
      </c>
      <c r="AM1443" s="38"/>
      <c r="AN1443" s="41">
        <f>Table1[[#This Row],[Wage Difference]]*Table1[[#This Row],[Post Wage Increase Time Off Accruals (Hours)]]</f>
        <v>0</v>
      </c>
      <c r="AO1443" s="41">
        <f>Table1[[#This Row],[Min Wage Time Off Accrual Expense]]*Table1[[#This Row],[DDS Funding Percent]]</f>
        <v>0</v>
      </c>
      <c r="AP1443" s="1"/>
      <c r="AQ1443" s="18"/>
    </row>
    <row r="1444" spans="3:43" x14ac:dyDescent="0.25">
      <c r="C1444" s="59"/>
      <c r="D1444" s="57"/>
      <c r="K1444" s="41">
        <f>SUM(Table1[[#This Row],[Regular Wages]],Table1[[#This Row],[OvertimeWages]],Table1[[#This Row],[Holiday Wages]],Table1[[#This Row],[Incentive Payments]])</f>
        <v>0</v>
      </c>
      <c r="L1444" s="38"/>
      <c r="M1444" s="38"/>
      <c r="N1444" s="38"/>
      <c r="O1444" s="38"/>
      <c r="P1444" s="38"/>
      <c r="Q1444" s="38"/>
      <c r="R1444" s="38"/>
      <c r="S1444" s="41">
        <f>SUM(Table1[[#This Row],[Regular Wages2]],Table1[[#This Row],[OvertimeWages4]],Table1[[#This Row],[Holiday Wages6]],Table1[[#This Row],[Incentive Payments8]])</f>
        <v>0</v>
      </c>
      <c r="T1444" s="41">
        <f>SUM(Table1[[#This Row],[Total Pre Min Wage Wages]],Table1[[#This Row],[Total After Min Wage Wages]])</f>
        <v>0</v>
      </c>
      <c r="U1444" s="41">
        <f>IFERROR(IF(OR(Table1[[#This Row],[Regular Hours]]=0,Table1[[#This Row],[Regular Hours]]=""),VLOOKUP(Table1[[#This Row],[Position Title]],startingWages!$A$2:$D$200,2, FALSE),Table1[[#This Row],[Regular Wages]]/Table1[[#This Row],[Regular Hours]]),0)</f>
        <v>0</v>
      </c>
      <c r="V1444" s="41">
        <f>IF(OR(Table1[[#This Row],[OvertimeHours]]="",Table1[[#This Row],[OvertimeHours]]=0),Table1[[#This Row],[Regular Hourly Wage]]*1.5,Table1[[#This Row],[OvertimeWages]]/Table1[[#This Row],[OvertimeHours]])</f>
        <v>0</v>
      </c>
      <c r="W1444" s="41">
        <f>IF(OR(Table1[[#This Row],[Holiday Hours]]="",Table1[[#This Row],[Holiday Hours]]=0),Table1[[#This Row],[Regular Hourly Wage]],Table1[[#This Row],[Holiday Wages]]/Table1[[#This Row],[Holiday Hours]])</f>
        <v>0</v>
      </c>
      <c r="X1444" s="41" t="str">
        <f>IF(Table1[[#This Row],[Regular Hourly Wage]]&lt;14.05,"$14.75",IF(Table1[[#This Row],[Regular Hourly Wage]]&lt;30,"5%","None"))</f>
        <v>$14.75</v>
      </c>
      <c r="Y1444" s="41">
        <f>IF(Table1[[#This Row],[Wage Category]]="5%",Table1[[#This Row],[Regular Hourly Wage]]*1.05,IF(Table1[[#This Row],[Wage Category]]="$14.75",14.75,Table1[[#This Row],[Regular Hourly Wage]]))</f>
        <v>14.75</v>
      </c>
      <c r="Z1444" s="41">
        <f>(1+IF(Table1[[#This Row],[Regular Hourly Wage]]=0,0.5,(Table1[[#This Row],[Overtime Hourly Wage]]-Table1[[#This Row],[Regular Hourly Wage]])/Table1[[#This Row],[Regular Hourly Wage]]))*Table1[[#This Row],[Regular Wage Cap]]</f>
        <v>22.125</v>
      </c>
      <c r="AA1444" s="41">
        <f>(1+IF(Table1[[#This Row],[Regular Hourly Wage]]=0,0,(Table1[[#This Row],[Holiday Hourly Wage]]-Table1[[#This Row],[Regular Hourly Wage]])/Table1[[#This Row],[Regular Hourly Wage]]))*Table1[[#This Row],[Regular Wage Cap]]</f>
        <v>14.75</v>
      </c>
      <c r="AB1444" s="41">
        <f>Table1[[#This Row],[Regular Hours3]]*Table1[[#This Row],[Regular Hourly Wage]]</f>
        <v>0</v>
      </c>
      <c r="AC1444" s="41">
        <f>Table1[[#This Row],[OvertimeHours5]]*Table1[[#This Row],[Overtime Hourly Wage]]</f>
        <v>0</v>
      </c>
      <c r="AD1444" s="41">
        <f>Table1[[#This Row],[Holiday Hours7]]*Table1[[#This Row],[Holiday Hourly Wage]]</f>
        <v>0</v>
      </c>
      <c r="AE1444" s="41">
        <f>SUM(Table1[[#This Row],[Regular10]:[Holiday12]])</f>
        <v>0</v>
      </c>
      <c r="AF1444" s="41">
        <f>Table1[[#This Row],[Regular Hours3]]*Table1[[#This Row],[Regular Wage Cap]]</f>
        <v>0</v>
      </c>
      <c r="AG1444" s="41">
        <f>Table1[[#This Row],[OvertimeHours5]]*Table1[[#This Row],[Overtime Wage Cap]]</f>
        <v>0</v>
      </c>
      <c r="AH1444" s="41">
        <f>Table1[[#This Row],[Holiday Hours7]]*Table1[[#This Row],[Holiday Wage Cap]]</f>
        <v>0</v>
      </c>
      <c r="AI1444" s="41">
        <f>SUM(Table1[[#This Row],[Regular]:[Holiday]])</f>
        <v>0</v>
      </c>
      <c r="AJ1444" s="41">
        <f>IF(Table1[[#This Row],[Total]]=0,0,Table1[[#This Row],[Total2]]-Table1[[#This Row],[Total]])</f>
        <v>0</v>
      </c>
      <c r="AK1444" s="41">
        <f>Table1[[#This Row],[Difference]]*Table1[[#This Row],[DDS Funding Percent]]</f>
        <v>0</v>
      </c>
      <c r="AL1444" s="41">
        <f>IF(Table1[[#This Row],[Regular Hourly Wage]]&lt;&gt;0,Table1[[#This Row],[Regular Wage Cap]]-Table1[[#This Row],[Regular Hourly Wage]],0)</f>
        <v>0</v>
      </c>
      <c r="AM1444" s="38"/>
      <c r="AN1444" s="41">
        <f>Table1[[#This Row],[Wage Difference]]*Table1[[#This Row],[Post Wage Increase Time Off Accruals (Hours)]]</f>
        <v>0</v>
      </c>
      <c r="AO1444" s="41">
        <f>Table1[[#This Row],[Min Wage Time Off Accrual Expense]]*Table1[[#This Row],[DDS Funding Percent]]</f>
        <v>0</v>
      </c>
      <c r="AP1444" s="1"/>
      <c r="AQ1444" s="18"/>
    </row>
    <row r="1445" spans="3:43" x14ac:dyDescent="0.25">
      <c r="C1445" s="59"/>
      <c r="D1445" s="57"/>
      <c r="K1445" s="41">
        <f>SUM(Table1[[#This Row],[Regular Wages]],Table1[[#This Row],[OvertimeWages]],Table1[[#This Row],[Holiday Wages]],Table1[[#This Row],[Incentive Payments]])</f>
        <v>0</v>
      </c>
      <c r="L1445" s="38"/>
      <c r="M1445" s="38"/>
      <c r="N1445" s="38"/>
      <c r="O1445" s="38"/>
      <c r="P1445" s="38"/>
      <c r="Q1445" s="38"/>
      <c r="R1445" s="38"/>
      <c r="S1445" s="41">
        <f>SUM(Table1[[#This Row],[Regular Wages2]],Table1[[#This Row],[OvertimeWages4]],Table1[[#This Row],[Holiday Wages6]],Table1[[#This Row],[Incentive Payments8]])</f>
        <v>0</v>
      </c>
      <c r="T1445" s="41">
        <f>SUM(Table1[[#This Row],[Total Pre Min Wage Wages]],Table1[[#This Row],[Total After Min Wage Wages]])</f>
        <v>0</v>
      </c>
      <c r="U1445" s="41">
        <f>IFERROR(IF(OR(Table1[[#This Row],[Regular Hours]]=0,Table1[[#This Row],[Regular Hours]]=""),VLOOKUP(Table1[[#This Row],[Position Title]],startingWages!$A$2:$D$200,2, FALSE),Table1[[#This Row],[Regular Wages]]/Table1[[#This Row],[Regular Hours]]),0)</f>
        <v>0</v>
      </c>
      <c r="V1445" s="41">
        <f>IF(OR(Table1[[#This Row],[OvertimeHours]]="",Table1[[#This Row],[OvertimeHours]]=0),Table1[[#This Row],[Regular Hourly Wage]]*1.5,Table1[[#This Row],[OvertimeWages]]/Table1[[#This Row],[OvertimeHours]])</f>
        <v>0</v>
      </c>
      <c r="W1445" s="41">
        <f>IF(OR(Table1[[#This Row],[Holiday Hours]]="",Table1[[#This Row],[Holiday Hours]]=0),Table1[[#This Row],[Regular Hourly Wage]],Table1[[#This Row],[Holiday Wages]]/Table1[[#This Row],[Holiday Hours]])</f>
        <v>0</v>
      </c>
      <c r="X1445" s="41" t="str">
        <f>IF(Table1[[#This Row],[Regular Hourly Wage]]&lt;14.05,"$14.75",IF(Table1[[#This Row],[Regular Hourly Wage]]&lt;30,"5%","None"))</f>
        <v>$14.75</v>
      </c>
      <c r="Y1445" s="41">
        <f>IF(Table1[[#This Row],[Wage Category]]="5%",Table1[[#This Row],[Regular Hourly Wage]]*1.05,IF(Table1[[#This Row],[Wage Category]]="$14.75",14.75,Table1[[#This Row],[Regular Hourly Wage]]))</f>
        <v>14.75</v>
      </c>
      <c r="Z1445" s="41">
        <f>(1+IF(Table1[[#This Row],[Regular Hourly Wage]]=0,0.5,(Table1[[#This Row],[Overtime Hourly Wage]]-Table1[[#This Row],[Regular Hourly Wage]])/Table1[[#This Row],[Regular Hourly Wage]]))*Table1[[#This Row],[Regular Wage Cap]]</f>
        <v>22.125</v>
      </c>
      <c r="AA1445" s="41">
        <f>(1+IF(Table1[[#This Row],[Regular Hourly Wage]]=0,0,(Table1[[#This Row],[Holiday Hourly Wage]]-Table1[[#This Row],[Regular Hourly Wage]])/Table1[[#This Row],[Regular Hourly Wage]]))*Table1[[#This Row],[Regular Wage Cap]]</f>
        <v>14.75</v>
      </c>
      <c r="AB1445" s="41">
        <f>Table1[[#This Row],[Regular Hours3]]*Table1[[#This Row],[Regular Hourly Wage]]</f>
        <v>0</v>
      </c>
      <c r="AC1445" s="41">
        <f>Table1[[#This Row],[OvertimeHours5]]*Table1[[#This Row],[Overtime Hourly Wage]]</f>
        <v>0</v>
      </c>
      <c r="AD1445" s="41">
        <f>Table1[[#This Row],[Holiday Hours7]]*Table1[[#This Row],[Holiday Hourly Wage]]</f>
        <v>0</v>
      </c>
      <c r="AE1445" s="41">
        <f>SUM(Table1[[#This Row],[Regular10]:[Holiday12]])</f>
        <v>0</v>
      </c>
      <c r="AF1445" s="41">
        <f>Table1[[#This Row],[Regular Hours3]]*Table1[[#This Row],[Regular Wage Cap]]</f>
        <v>0</v>
      </c>
      <c r="AG1445" s="41">
        <f>Table1[[#This Row],[OvertimeHours5]]*Table1[[#This Row],[Overtime Wage Cap]]</f>
        <v>0</v>
      </c>
      <c r="AH1445" s="41">
        <f>Table1[[#This Row],[Holiday Hours7]]*Table1[[#This Row],[Holiday Wage Cap]]</f>
        <v>0</v>
      </c>
      <c r="AI1445" s="41">
        <f>SUM(Table1[[#This Row],[Regular]:[Holiday]])</f>
        <v>0</v>
      </c>
      <c r="AJ1445" s="41">
        <f>IF(Table1[[#This Row],[Total]]=0,0,Table1[[#This Row],[Total2]]-Table1[[#This Row],[Total]])</f>
        <v>0</v>
      </c>
      <c r="AK1445" s="41">
        <f>Table1[[#This Row],[Difference]]*Table1[[#This Row],[DDS Funding Percent]]</f>
        <v>0</v>
      </c>
      <c r="AL1445" s="41">
        <f>IF(Table1[[#This Row],[Regular Hourly Wage]]&lt;&gt;0,Table1[[#This Row],[Regular Wage Cap]]-Table1[[#This Row],[Regular Hourly Wage]],0)</f>
        <v>0</v>
      </c>
      <c r="AM1445" s="38"/>
      <c r="AN1445" s="41">
        <f>Table1[[#This Row],[Wage Difference]]*Table1[[#This Row],[Post Wage Increase Time Off Accruals (Hours)]]</f>
        <v>0</v>
      </c>
      <c r="AO1445" s="41">
        <f>Table1[[#This Row],[Min Wage Time Off Accrual Expense]]*Table1[[#This Row],[DDS Funding Percent]]</f>
        <v>0</v>
      </c>
      <c r="AP1445" s="1"/>
      <c r="AQ1445" s="18"/>
    </row>
    <row r="1446" spans="3:43" x14ac:dyDescent="0.25">
      <c r="C1446" s="59"/>
      <c r="D1446" s="57"/>
      <c r="K1446" s="41">
        <f>SUM(Table1[[#This Row],[Regular Wages]],Table1[[#This Row],[OvertimeWages]],Table1[[#This Row],[Holiday Wages]],Table1[[#This Row],[Incentive Payments]])</f>
        <v>0</v>
      </c>
      <c r="L1446" s="38"/>
      <c r="M1446" s="38"/>
      <c r="N1446" s="38"/>
      <c r="O1446" s="38"/>
      <c r="P1446" s="38"/>
      <c r="Q1446" s="38"/>
      <c r="R1446" s="38"/>
      <c r="S1446" s="41">
        <f>SUM(Table1[[#This Row],[Regular Wages2]],Table1[[#This Row],[OvertimeWages4]],Table1[[#This Row],[Holiday Wages6]],Table1[[#This Row],[Incentive Payments8]])</f>
        <v>0</v>
      </c>
      <c r="T1446" s="41">
        <f>SUM(Table1[[#This Row],[Total Pre Min Wage Wages]],Table1[[#This Row],[Total After Min Wage Wages]])</f>
        <v>0</v>
      </c>
      <c r="U1446" s="41">
        <f>IFERROR(IF(OR(Table1[[#This Row],[Regular Hours]]=0,Table1[[#This Row],[Regular Hours]]=""),VLOOKUP(Table1[[#This Row],[Position Title]],startingWages!$A$2:$D$200,2, FALSE),Table1[[#This Row],[Regular Wages]]/Table1[[#This Row],[Regular Hours]]),0)</f>
        <v>0</v>
      </c>
      <c r="V1446" s="41">
        <f>IF(OR(Table1[[#This Row],[OvertimeHours]]="",Table1[[#This Row],[OvertimeHours]]=0),Table1[[#This Row],[Regular Hourly Wage]]*1.5,Table1[[#This Row],[OvertimeWages]]/Table1[[#This Row],[OvertimeHours]])</f>
        <v>0</v>
      </c>
      <c r="W1446" s="41">
        <f>IF(OR(Table1[[#This Row],[Holiday Hours]]="",Table1[[#This Row],[Holiday Hours]]=0),Table1[[#This Row],[Regular Hourly Wage]],Table1[[#This Row],[Holiday Wages]]/Table1[[#This Row],[Holiday Hours]])</f>
        <v>0</v>
      </c>
      <c r="X1446" s="41" t="str">
        <f>IF(Table1[[#This Row],[Regular Hourly Wage]]&lt;14.05,"$14.75",IF(Table1[[#This Row],[Regular Hourly Wage]]&lt;30,"5%","None"))</f>
        <v>$14.75</v>
      </c>
      <c r="Y1446" s="41">
        <f>IF(Table1[[#This Row],[Wage Category]]="5%",Table1[[#This Row],[Regular Hourly Wage]]*1.05,IF(Table1[[#This Row],[Wage Category]]="$14.75",14.75,Table1[[#This Row],[Regular Hourly Wage]]))</f>
        <v>14.75</v>
      </c>
      <c r="Z1446" s="41">
        <f>(1+IF(Table1[[#This Row],[Regular Hourly Wage]]=0,0.5,(Table1[[#This Row],[Overtime Hourly Wage]]-Table1[[#This Row],[Regular Hourly Wage]])/Table1[[#This Row],[Regular Hourly Wage]]))*Table1[[#This Row],[Regular Wage Cap]]</f>
        <v>22.125</v>
      </c>
      <c r="AA1446" s="41">
        <f>(1+IF(Table1[[#This Row],[Regular Hourly Wage]]=0,0,(Table1[[#This Row],[Holiday Hourly Wage]]-Table1[[#This Row],[Regular Hourly Wage]])/Table1[[#This Row],[Regular Hourly Wage]]))*Table1[[#This Row],[Regular Wage Cap]]</f>
        <v>14.75</v>
      </c>
      <c r="AB1446" s="41">
        <f>Table1[[#This Row],[Regular Hours3]]*Table1[[#This Row],[Regular Hourly Wage]]</f>
        <v>0</v>
      </c>
      <c r="AC1446" s="41">
        <f>Table1[[#This Row],[OvertimeHours5]]*Table1[[#This Row],[Overtime Hourly Wage]]</f>
        <v>0</v>
      </c>
      <c r="AD1446" s="41">
        <f>Table1[[#This Row],[Holiday Hours7]]*Table1[[#This Row],[Holiday Hourly Wage]]</f>
        <v>0</v>
      </c>
      <c r="AE1446" s="41">
        <f>SUM(Table1[[#This Row],[Regular10]:[Holiday12]])</f>
        <v>0</v>
      </c>
      <c r="AF1446" s="41">
        <f>Table1[[#This Row],[Regular Hours3]]*Table1[[#This Row],[Regular Wage Cap]]</f>
        <v>0</v>
      </c>
      <c r="AG1446" s="41">
        <f>Table1[[#This Row],[OvertimeHours5]]*Table1[[#This Row],[Overtime Wage Cap]]</f>
        <v>0</v>
      </c>
      <c r="AH1446" s="41">
        <f>Table1[[#This Row],[Holiday Hours7]]*Table1[[#This Row],[Holiday Wage Cap]]</f>
        <v>0</v>
      </c>
      <c r="AI1446" s="41">
        <f>SUM(Table1[[#This Row],[Regular]:[Holiday]])</f>
        <v>0</v>
      </c>
      <c r="AJ1446" s="41">
        <f>IF(Table1[[#This Row],[Total]]=0,0,Table1[[#This Row],[Total2]]-Table1[[#This Row],[Total]])</f>
        <v>0</v>
      </c>
      <c r="AK1446" s="41">
        <f>Table1[[#This Row],[Difference]]*Table1[[#This Row],[DDS Funding Percent]]</f>
        <v>0</v>
      </c>
      <c r="AL1446" s="41">
        <f>IF(Table1[[#This Row],[Regular Hourly Wage]]&lt;&gt;0,Table1[[#This Row],[Regular Wage Cap]]-Table1[[#This Row],[Regular Hourly Wage]],0)</f>
        <v>0</v>
      </c>
      <c r="AM1446" s="38"/>
      <c r="AN1446" s="41">
        <f>Table1[[#This Row],[Wage Difference]]*Table1[[#This Row],[Post Wage Increase Time Off Accruals (Hours)]]</f>
        <v>0</v>
      </c>
      <c r="AO1446" s="41">
        <f>Table1[[#This Row],[Min Wage Time Off Accrual Expense]]*Table1[[#This Row],[DDS Funding Percent]]</f>
        <v>0</v>
      </c>
      <c r="AP1446" s="1"/>
      <c r="AQ1446" s="18"/>
    </row>
    <row r="1447" spans="3:43" x14ac:dyDescent="0.25">
      <c r="C1447" s="59"/>
      <c r="D1447" s="57"/>
      <c r="K1447" s="41">
        <f>SUM(Table1[[#This Row],[Regular Wages]],Table1[[#This Row],[OvertimeWages]],Table1[[#This Row],[Holiday Wages]],Table1[[#This Row],[Incentive Payments]])</f>
        <v>0</v>
      </c>
      <c r="L1447" s="38"/>
      <c r="M1447" s="38"/>
      <c r="N1447" s="38"/>
      <c r="O1447" s="38"/>
      <c r="P1447" s="38"/>
      <c r="Q1447" s="38"/>
      <c r="R1447" s="38"/>
      <c r="S1447" s="41">
        <f>SUM(Table1[[#This Row],[Regular Wages2]],Table1[[#This Row],[OvertimeWages4]],Table1[[#This Row],[Holiday Wages6]],Table1[[#This Row],[Incentive Payments8]])</f>
        <v>0</v>
      </c>
      <c r="T1447" s="41">
        <f>SUM(Table1[[#This Row],[Total Pre Min Wage Wages]],Table1[[#This Row],[Total After Min Wage Wages]])</f>
        <v>0</v>
      </c>
      <c r="U1447" s="41">
        <f>IFERROR(IF(OR(Table1[[#This Row],[Regular Hours]]=0,Table1[[#This Row],[Regular Hours]]=""),VLOOKUP(Table1[[#This Row],[Position Title]],startingWages!$A$2:$D$200,2, FALSE),Table1[[#This Row],[Regular Wages]]/Table1[[#This Row],[Regular Hours]]),0)</f>
        <v>0</v>
      </c>
      <c r="V1447" s="41">
        <f>IF(OR(Table1[[#This Row],[OvertimeHours]]="",Table1[[#This Row],[OvertimeHours]]=0),Table1[[#This Row],[Regular Hourly Wage]]*1.5,Table1[[#This Row],[OvertimeWages]]/Table1[[#This Row],[OvertimeHours]])</f>
        <v>0</v>
      </c>
      <c r="W1447" s="41">
        <f>IF(OR(Table1[[#This Row],[Holiday Hours]]="",Table1[[#This Row],[Holiday Hours]]=0),Table1[[#This Row],[Regular Hourly Wage]],Table1[[#This Row],[Holiday Wages]]/Table1[[#This Row],[Holiday Hours]])</f>
        <v>0</v>
      </c>
      <c r="X1447" s="41" t="str">
        <f>IF(Table1[[#This Row],[Regular Hourly Wage]]&lt;14.05,"$14.75",IF(Table1[[#This Row],[Regular Hourly Wage]]&lt;30,"5%","None"))</f>
        <v>$14.75</v>
      </c>
      <c r="Y1447" s="41">
        <f>IF(Table1[[#This Row],[Wage Category]]="5%",Table1[[#This Row],[Regular Hourly Wage]]*1.05,IF(Table1[[#This Row],[Wage Category]]="$14.75",14.75,Table1[[#This Row],[Regular Hourly Wage]]))</f>
        <v>14.75</v>
      </c>
      <c r="Z1447" s="41">
        <f>(1+IF(Table1[[#This Row],[Regular Hourly Wage]]=0,0.5,(Table1[[#This Row],[Overtime Hourly Wage]]-Table1[[#This Row],[Regular Hourly Wage]])/Table1[[#This Row],[Regular Hourly Wage]]))*Table1[[#This Row],[Regular Wage Cap]]</f>
        <v>22.125</v>
      </c>
      <c r="AA1447" s="41">
        <f>(1+IF(Table1[[#This Row],[Regular Hourly Wage]]=0,0,(Table1[[#This Row],[Holiday Hourly Wage]]-Table1[[#This Row],[Regular Hourly Wage]])/Table1[[#This Row],[Regular Hourly Wage]]))*Table1[[#This Row],[Regular Wage Cap]]</f>
        <v>14.75</v>
      </c>
      <c r="AB1447" s="41">
        <f>Table1[[#This Row],[Regular Hours3]]*Table1[[#This Row],[Regular Hourly Wage]]</f>
        <v>0</v>
      </c>
      <c r="AC1447" s="41">
        <f>Table1[[#This Row],[OvertimeHours5]]*Table1[[#This Row],[Overtime Hourly Wage]]</f>
        <v>0</v>
      </c>
      <c r="AD1447" s="41">
        <f>Table1[[#This Row],[Holiday Hours7]]*Table1[[#This Row],[Holiday Hourly Wage]]</f>
        <v>0</v>
      </c>
      <c r="AE1447" s="41">
        <f>SUM(Table1[[#This Row],[Regular10]:[Holiday12]])</f>
        <v>0</v>
      </c>
      <c r="AF1447" s="41">
        <f>Table1[[#This Row],[Regular Hours3]]*Table1[[#This Row],[Regular Wage Cap]]</f>
        <v>0</v>
      </c>
      <c r="AG1447" s="41">
        <f>Table1[[#This Row],[OvertimeHours5]]*Table1[[#This Row],[Overtime Wage Cap]]</f>
        <v>0</v>
      </c>
      <c r="AH1447" s="41">
        <f>Table1[[#This Row],[Holiday Hours7]]*Table1[[#This Row],[Holiday Wage Cap]]</f>
        <v>0</v>
      </c>
      <c r="AI1447" s="41">
        <f>SUM(Table1[[#This Row],[Regular]:[Holiday]])</f>
        <v>0</v>
      </c>
      <c r="AJ1447" s="41">
        <f>IF(Table1[[#This Row],[Total]]=0,0,Table1[[#This Row],[Total2]]-Table1[[#This Row],[Total]])</f>
        <v>0</v>
      </c>
      <c r="AK1447" s="41">
        <f>Table1[[#This Row],[Difference]]*Table1[[#This Row],[DDS Funding Percent]]</f>
        <v>0</v>
      </c>
      <c r="AL1447" s="41">
        <f>IF(Table1[[#This Row],[Regular Hourly Wage]]&lt;&gt;0,Table1[[#This Row],[Regular Wage Cap]]-Table1[[#This Row],[Regular Hourly Wage]],0)</f>
        <v>0</v>
      </c>
      <c r="AM1447" s="38"/>
      <c r="AN1447" s="41">
        <f>Table1[[#This Row],[Wage Difference]]*Table1[[#This Row],[Post Wage Increase Time Off Accruals (Hours)]]</f>
        <v>0</v>
      </c>
      <c r="AO1447" s="41">
        <f>Table1[[#This Row],[Min Wage Time Off Accrual Expense]]*Table1[[#This Row],[DDS Funding Percent]]</f>
        <v>0</v>
      </c>
      <c r="AP1447" s="1"/>
      <c r="AQ1447" s="18"/>
    </row>
    <row r="1448" spans="3:43" x14ac:dyDescent="0.25">
      <c r="C1448" s="59"/>
      <c r="D1448" s="57"/>
      <c r="K1448" s="41">
        <f>SUM(Table1[[#This Row],[Regular Wages]],Table1[[#This Row],[OvertimeWages]],Table1[[#This Row],[Holiday Wages]],Table1[[#This Row],[Incentive Payments]])</f>
        <v>0</v>
      </c>
      <c r="L1448" s="38"/>
      <c r="M1448" s="38"/>
      <c r="N1448" s="38"/>
      <c r="O1448" s="38"/>
      <c r="P1448" s="38"/>
      <c r="Q1448" s="38"/>
      <c r="R1448" s="38"/>
      <c r="S1448" s="41">
        <f>SUM(Table1[[#This Row],[Regular Wages2]],Table1[[#This Row],[OvertimeWages4]],Table1[[#This Row],[Holiday Wages6]],Table1[[#This Row],[Incentive Payments8]])</f>
        <v>0</v>
      </c>
      <c r="T1448" s="41">
        <f>SUM(Table1[[#This Row],[Total Pre Min Wage Wages]],Table1[[#This Row],[Total After Min Wage Wages]])</f>
        <v>0</v>
      </c>
      <c r="U1448" s="41">
        <f>IFERROR(IF(OR(Table1[[#This Row],[Regular Hours]]=0,Table1[[#This Row],[Regular Hours]]=""),VLOOKUP(Table1[[#This Row],[Position Title]],startingWages!$A$2:$D$200,2, FALSE),Table1[[#This Row],[Regular Wages]]/Table1[[#This Row],[Regular Hours]]),0)</f>
        <v>0</v>
      </c>
      <c r="V1448" s="41">
        <f>IF(OR(Table1[[#This Row],[OvertimeHours]]="",Table1[[#This Row],[OvertimeHours]]=0),Table1[[#This Row],[Regular Hourly Wage]]*1.5,Table1[[#This Row],[OvertimeWages]]/Table1[[#This Row],[OvertimeHours]])</f>
        <v>0</v>
      </c>
      <c r="W1448" s="41">
        <f>IF(OR(Table1[[#This Row],[Holiday Hours]]="",Table1[[#This Row],[Holiday Hours]]=0),Table1[[#This Row],[Regular Hourly Wage]],Table1[[#This Row],[Holiday Wages]]/Table1[[#This Row],[Holiday Hours]])</f>
        <v>0</v>
      </c>
      <c r="X1448" s="41" t="str">
        <f>IF(Table1[[#This Row],[Regular Hourly Wage]]&lt;14.05,"$14.75",IF(Table1[[#This Row],[Regular Hourly Wage]]&lt;30,"5%","None"))</f>
        <v>$14.75</v>
      </c>
      <c r="Y1448" s="41">
        <f>IF(Table1[[#This Row],[Wage Category]]="5%",Table1[[#This Row],[Regular Hourly Wage]]*1.05,IF(Table1[[#This Row],[Wage Category]]="$14.75",14.75,Table1[[#This Row],[Regular Hourly Wage]]))</f>
        <v>14.75</v>
      </c>
      <c r="Z1448" s="41">
        <f>(1+IF(Table1[[#This Row],[Regular Hourly Wage]]=0,0.5,(Table1[[#This Row],[Overtime Hourly Wage]]-Table1[[#This Row],[Regular Hourly Wage]])/Table1[[#This Row],[Regular Hourly Wage]]))*Table1[[#This Row],[Regular Wage Cap]]</f>
        <v>22.125</v>
      </c>
      <c r="AA1448" s="41">
        <f>(1+IF(Table1[[#This Row],[Regular Hourly Wage]]=0,0,(Table1[[#This Row],[Holiday Hourly Wage]]-Table1[[#This Row],[Regular Hourly Wage]])/Table1[[#This Row],[Regular Hourly Wage]]))*Table1[[#This Row],[Regular Wage Cap]]</f>
        <v>14.75</v>
      </c>
      <c r="AB1448" s="41">
        <f>Table1[[#This Row],[Regular Hours3]]*Table1[[#This Row],[Regular Hourly Wage]]</f>
        <v>0</v>
      </c>
      <c r="AC1448" s="41">
        <f>Table1[[#This Row],[OvertimeHours5]]*Table1[[#This Row],[Overtime Hourly Wage]]</f>
        <v>0</v>
      </c>
      <c r="AD1448" s="41">
        <f>Table1[[#This Row],[Holiday Hours7]]*Table1[[#This Row],[Holiday Hourly Wage]]</f>
        <v>0</v>
      </c>
      <c r="AE1448" s="41">
        <f>SUM(Table1[[#This Row],[Regular10]:[Holiday12]])</f>
        <v>0</v>
      </c>
      <c r="AF1448" s="41">
        <f>Table1[[#This Row],[Regular Hours3]]*Table1[[#This Row],[Regular Wage Cap]]</f>
        <v>0</v>
      </c>
      <c r="AG1448" s="41">
        <f>Table1[[#This Row],[OvertimeHours5]]*Table1[[#This Row],[Overtime Wage Cap]]</f>
        <v>0</v>
      </c>
      <c r="AH1448" s="41">
        <f>Table1[[#This Row],[Holiday Hours7]]*Table1[[#This Row],[Holiday Wage Cap]]</f>
        <v>0</v>
      </c>
      <c r="AI1448" s="41">
        <f>SUM(Table1[[#This Row],[Regular]:[Holiday]])</f>
        <v>0</v>
      </c>
      <c r="AJ1448" s="41">
        <f>IF(Table1[[#This Row],[Total]]=0,0,Table1[[#This Row],[Total2]]-Table1[[#This Row],[Total]])</f>
        <v>0</v>
      </c>
      <c r="AK1448" s="41">
        <f>Table1[[#This Row],[Difference]]*Table1[[#This Row],[DDS Funding Percent]]</f>
        <v>0</v>
      </c>
      <c r="AL1448" s="41">
        <f>IF(Table1[[#This Row],[Regular Hourly Wage]]&lt;&gt;0,Table1[[#This Row],[Regular Wage Cap]]-Table1[[#This Row],[Regular Hourly Wage]],0)</f>
        <v>0</v>
      </c>
      <c r="AM1448" s="38"/>
      <c r="AN1448" s="41">
        <f>Table1[[#This Row],[Wage Difference]]*Table1[[#This Row],[Post Wage Increase Time Off Accruals (Hours)]]</f>
        <v>0</v>
      </c>
      <c r="AO1448" s="41">
        <f>Table1[[#This Row],[Min Wage Time Off Accrual Expense]]*Table1[[#This Row],[DDS Funding Percent]]</f>
        <v>0</v>
      </c>
      <c r="AP1448" s="1"/>
      <c r="AQ1448" s="18"/>
    </row>
    <row r="1449" spans="3:43" x14ac:dyDescent="0.25">
      <c r="C1449" s="59"/>
      <c r="D1449" s="57"/>
      <c r="K1449" s="41">
        <f>SUM(Table1[[#This Row],[Regular Wages]],Table1[[#This Row],[OvertimeWages]],Table1[[#This Row],[Holiday Wages]],Table1[[#This Row],[Incentive Payments]])</f>
        <v>0</v>
      </c>
      <c r="L1449" s="38"/>
      <c r="M1449" s="38"/>
      <c r="N1449" s="38"/>
      <c r="O1449" s="38"/>
      <c r="P1449" s="38"/>
      <c r="Q1449" s="38"/>
      <c r="R1449" s="38"/>
      <c r="S1449" s="41">
        <f>SUM(Table1[[#This Row],[Regular Wages2]],Table1[[#This Row],[OvertimeWages4]],Table1[[#This Row],[Holiday Wages6]],Table1[[#This Row],[Incentive Payments8]])</f>
        <v>0</v>
      </c>
      <c r="T1449" s="41">
        <f>SUM(Table1[[#This Row],[Total Pre Min Wage Wages]],Table1[[#This Row],[Total After Min Wage Wages]])</f>
        <v>0</v>
      </c>
      <c r="U1449" s="41">
        <f>IFERROR(IF(OR(Table1[[#This Row],[Regular Hours]]=0,Table1[[#This Row],[Regular Hours]]=""),VLOOKUP(Table1[[#This Row],[Position Title]],startingWages!$A$2:$D$200,2, FALSE),Table1[[#This Row],[Regular Wages]]/Table1[[#This Row],[Regular Hours]]),0)</f>
        <v>0</v>
      </c>
      <c r="V1449" s="41">
        <f>IF(OR(Table1[[#This Row],[OvertimeHours]]="",Table1[[#This Row],[OvertimeHours]]=0),Table1[[#This Row],[Regular Hourly Wage]]*1.5,Table1[[#This Row],[OvertimeWages]]/Table1[[#This Row],[OvertimeHours]])</f>
        <v>0</v>
      </c>
      <c r="W1449" s="41">
        <f>IF(OR(Table1[[#This Row],[Holiday Hours]]="",Table1[[#This Row],[Holiday Hours]]=0),Table1[[#This Row],[Regular Hourly Wage]],Table1[[#This Row],[Holiday Wages]]/Table1[[#This Row],[Holiday Hours]])</f>
        <v>0</v>
      </c>
      <c r="X1449" s="41" t="str">
        <f>IF(Table1[[#This Row],[Regular Hourly Wage]]&lt;14.05,"$14.75",IF(Table1[[#This Row],[Regular Hourly Wage]]&lt;30,"5%","None"))</f>
        <v>$14.75</v>
      </c>
      <c r="Y1449" s="41">
        <f>IF(Table1[[#This Row],[Wage Category]]="5%",Table1[[#This Row],[Regular Hourly Wage]]*1.05,IF(Table1[[#This Row],[Wage Category]]="$14.75",14.75,Table1[[#This Row],[Regular Hourly Wage]]))</f>
        <v>14.75</v>
      </c>
      <c r="Z1449" s="41">
        <f>(1+IF(Table1[[#This Row],[Regular Hourly Wage]]=0,0.5,(Table1[[#This Row],[Overtime Hourly Wage]]-Table1[[#This Row],[Regular Hourly Wage]])/Table1[[#This Row],[Regular Hourly Wage]]))*Table1[[#This Row],[Regular Wage Cap]]</f>
        <v>22.125</v>
      </c>
      <c r="AA1449" s="41">
        <f>(1+IF(Table1[[#This Row],[Regular Hourly Wage]]=0,0,(Table1[[#This Row],[Holiday Hourly Wage]]-Table1[[#This Row],[Regular Hourly Wage]])/Table1[[#This Row],[Regular Hourly Wage]]))*Table1[[#This Row],[Regular Wage Cap]]</f>
        <v>14.75</v>
      </c>
      <c r="AB1449" s="41">
        <f>Table1[[#This Row],[Regular Hours3]]*Table1[[#This Row],[Regular Hourly Wage]]</f>
        <v>0</v>
      </c>
      <c r="AC1449" s="41">
        <f>Table1[[#This Row],[OvertimeHours5]]*Table1[[#This Row],[Overtime Hourly Wage]]</f>
        <v>0</v>
      </c>
      <c r="AD1449" s="41">
        <f>Table1[[#This Row],[Holiday Hours7]]*Table1[[#This Row],[Holiday Hourly Wage]]</f>
        <v>0</v>
      </c>
      <c r="AE1449" s="41">
        <f>SUM(Table1[[#This Row],[Regular10]:[Holiday12]])</f>
        <v>0</v>
      </c>
      <c r="AF1449" s="41">
        <f>Table1[[#This Row],[Regular Hours3]]*Table1[[#This Row],[Regular Wage Cap]]</f>
        <v>0</v>
      </c>
      <c r="AG1449" s="41">
        <f>Table1[[#This Row],[OvertimeHours5]]*Table1[[#This Row],[Overtime Wage Cap]]</f>
        <v>0</v>
      </c>
      <c r="AH1449" s="41">
        <f>Table1[[#This Row],[Holiday Hours7]]*Table1[[#This Row],[Holiday Wage Cap]]</f>
        <v>0</v>
      </c>
      <c r="AI1449" s="41">
        <f>SUM(Table1[[#This Row],[Regular]:[Holiday]])</f>
        <v>0</v>
      </c>
      <c r="AJ1449" s="41">
        <f>IF(Table1[[#This Row],[Total]]=0,0,Table1[[#This Row],[Total2]]-Table1[[#This Row],[Total]])</f>
        <v>0</v>
      </c>
      <c r="AK1449" s="41">
        <f>Table1[[#This Row],[Difference]]*Table1[[#This Row],[DDS Funding Percent]]</f>
        <v>0</v>
      </c>
      <c r="AL1449" s="41">
        <f>IF(Table1[[#This Row],[Regular Hourly Wage]]&lt;&gt;0,Table1[[#This Row],[Regular Wage Cap]]-Table1[[#This Row],[Regular Hourly Wage]],0)</f>
        <v>0</v>
      </c>
      <c r="AM1449" s="38"/>
      <c r="AN1449" s="41">
        <f>Table1[[#This Row],[Wage Difference]]*Table1[[#This Row],[Post Wage Increase Time Off Accruals (Hours)]]</f>
        <v>0</v>
      </c>
      <c r="AO1449" s="41">
        <f>Table1[[#This Row],[Min Wage Time Off Accrual Expense]]*Table1[[#This Row],[DDS Funding Percent]]</f>
        <v>0</v>
      </c>
      <c r="AP1449" s="1"/>
      <c r="AQ1449" s="18"/>
    </row>
    <row r="1450" spans="3:43" x14ac:dyDescent="0.25">
      <c r="C1450" s="59"/>
      <c r="D1450" s="57"/>
      <c r="K1450" s="41">
        <f>SUM(Table1[[#This Row],[Regular Wages]],Table1[[#This Row],[OvertimeWages]],Table1[[#This Row],[Holiday Wages]],Table1[[#This Row],[Incentive Payments]])</f>
        <v>0</v>
      </c>
      <c r="L1450" s="38"/>
      <c r="M1450" s="38"/>
      <c r="N1450" s="38"/>
      <c r="O1450" s="38"/>
      <c r="P1450" s="38"/>
      <c r="Q1450" s="38"/>
      <c r="R1450" s="38"/>
      <c r="S1450" s="41">
        <f>SUM(Table1[[#This Row],[Regular Wages2]],Table1[[#This Row],[OvertimeWages4]],Table1[[#This Row],[Holiday Wages6]],Table1[[#This Row],[Incentive Payments8]])</f>
        <v>0</v>
      </c>
      <c r="T1450" s="41">
        <f>SUM(Table1[[#This Row],[Total Pre Min Wage Wages]],Table1[[#This Row],[Total After Min Wage Wages]])</f>
        <v>0</v>
      </c>
      <c r="U1450" s="41">
        <f>IFERROR(IF(OR(Table1[[#This Row],[Regular Hours]]=0,Table1[[#This Row],[Regular Hours]]=""),VLOOKUP(Table1[[#This Row],[Position Title]],startingWages!$A$2:$D$200,2, FALSE),Table1[[#This Row],[Regular Wages]]/Table1[[#This Row],[Regular Hours]]),0)</f>
        <v>0</v>
      </c>
      <c r="V1450" s="41">
        <f>IF(OR(Table1[[#This Row],[OvertimeHours]]="",Table1[[#This Row],[OvertimeHours]]=0),Table1[[#This Row],[Regular Hourly Wage]]*1.5,Table1[[#This Row],[OvertimeWages]]/Table1[[#This Row],[OvertimeHours]])</f>
        <v>0</v>
      </c>
      <c r="W1450" s="41">
        <f>IF(OR(Table1[[#This Row],[Holiday Hours]]="",Table1[[#This Row],[Holiday Hours]]=0),Table1[[#This Row],[Regular Hourly Wage]],Table1[[#This Row],[Holiday Wages]]/Table1[[#This Row],[Holiday Hours]])</f>
        <v>0</v>
      </c>
      <c r="X1450" s="41" t="str">
        <f>IF(Table1[[#This Row],[Regular Hourly Wage]]&lt;14.05,"$14.75",IF(Table1[[#This Row],[Regular Hourly Wage]]&lt;30,"5%","None"))</f>
        <v>$14.75</v>
      </c>
      <c r="Y1450" s="41">
        <f>IF(Table1[[#This Row],[Wage Category]]="5%",Table1[[#This Row],[Regular Hourly Wage]]*1.05,IF(Table1[[#This Row],[Wage Category]]="$14.75",14.75,Table1[[#This Row],[Regular Hourly Wage]]))</f>
        <v>14.75</v>
      </c>
      <c r="Z1450" s="41">
        <f>(1+IF(Table1[[#This Row],[Regular Hourly Wage]]=0,0.5,(Table1[[#This Row],[Overtime Hourly Wage]]-Table1[[#This Row],[Regular Hourly Wage]])/Table1[[#This Row],[Regular Hourly Wage]]))*Table1[[#This Row],[Regular Wage Cap]]</f>
        <v>22.125</v>
      </c>
      <c r="AA1450" s="41">
        <f>(1+IF(Table1[[#This Row],[Regular Hourly Wage]]=0,0,(Table1[[#This Row],[Holiday Hourly Wage]]-Table1[[#This Row],[Regular Hourly Wage]])/Table1[[#This Row],[Regular Hourly Wage]]))*Table1[[#This Row],[Regular Wage Cap]]</f>
        <v>14.75</v>
      </c>
      <c r="AB1450" s="41">
        <f>Table1[[#This Row],[Regular Hours3]]*Table1[[#This Row],[Regular Hourly Wage]]</f>
        <v>0</v>
      </c>
      <c r="AC1450" s="41">
        <f>Table1[[#This Row],[OvertimeHours5]]*Table1[[#This Row],[Overtime Hourly Wage]]</f>
        <v>0</v>
      </c>
      <c r="AD1450" s="41">
        <f>Table1[[#This Row],[Holiday Hours7]]*Table1[[#This Row],[Holiday Hourly Wage]]</f>
        <v>0</v>
      </c>
      <c r="AE1450" s="41">
        <f>SUM(Table1[[#This Row],[Regular10]:[Holiday12]])</f>
        <v>0</v>
      </c>
      <c r="AF1450" s="41">
        <f>Table1[[#This Row],[Regular Hours3]]*Table1[[#This Row],[Regular Wage Cap]]</f>
        <v>0</v>
      </c>
      <c r="AG1450" s="41">
        <f>Table1[[#This Row],[OvertimeHours5]]*Table1[[#This Row],[Overtime Wage Cap]]</f>
        <v>0</v>
      </c>
      <c r="AH1450" s="41">
        <f>Table1[[#This Row],[Holiday Hours7]]*Table1[[#This Row],[Holiday Wage Cap]]</f>
        <v>0</v>
      </c>
      <c r="AI1450" s="41">
        <f>SUM(Table1[[#This Row],[Regular]:[Holiday]])</f>
        <v>0</v>
      </c>
      <c r="AJ1450" s="41">
        <f>IF(Table1[[#This Row],[Total]]=0,0,Table1[[#This Row],[Total2]]-Table1[[#This Row],[Total]])</f>
        <v>0</v>
      </c>
      <c r="AK1450" s="41">
        <f>Table1[[#This Row],[Difference]]*Table1[[#This Row],[DDS Funding Percent]]</f>
        <v>0</v>
      </c>
      <c r="AL1450" s="41">
        <f>IF(Table1[[#This Row],[Regular Hourly Wage]]&lt;&gt;0,Table1[[#This Row],[Regular Wage Cap]]-Table1[[#This Row],[Regular Hourly Wage]],0)</f>
        <v>0</v>
      </c>
      <c r="AM1450" s="38"/>
      <c r="AN1450" s="41">
        <f>Table1[[#This Row],[Wage Difference]]*Table1[[#This Row],[Post Wage Increase Time Off Accruals (Hours)]]</f>
        <v>0</v>
      </c>
      <c r="AO1450" s="41">
        <f>Table1[[#This Row],[Min Wage Time Off Accrual Expense]]*Table1[[#This Row],[DDS Funding Percent]]</f>
        <v>0</v>
      </c>
      <c r="AP1450" s="1"/>
      <c r="AQ1450" s="18"/>
    </row>
    <row r="1451" spans="3:43" x14ac:dyDescent="0.25">
      <c r="C1451" s="59"/>
      <c r="D1451" s="57"/>
      <c r="K1451" s="41">
        <f>SUM(Table1[[#This Row],[Regular Wages]],Table1[[#This Row],[OvertimeWages]],Table1[[#This Row],[Holiday Wages]],Table1[[#This Row],[Incentive Payments]])</f>
        <v>0</v>
      </c>
      <c r="L1451" s="38"/>
      <c r="M1451" s="38"/>
      <c r="N1451" s="38"/>
      <c r="O1451" s="38"/>
      <c r="P1451" s="38"/>
      <c r="Q1451" s="38"/>
      <c r="R1451" s="38"/>
      <c r="S1451" s="41">
        <f>SUM(Table1[[#This Row],[Regular Wages2]],Table1[[#This Row],[OvertimeWages4]],Table1[[#This Row],[Holiday Wages6]],Table1[[#This Row],[Incentive Payments8]])</f>
        <v>0</v>
      </c>
      <c r="T1451" s="41">
        <f>SUM(Table1[[#This Row],[Total Pre Min Wage Wages]],Table1[[#This Row],[Total After Min Wage Wages]])</f>
        <v>0</v>
      </c>
      <c r="U1451" s="41">
        <f>IFERROR(IF(OR(Table1[[#This Row],[Regular Hours]]=0,Table1[[#This Row],[Regular Hours]]=""),VLOOKUP(Table1[[#This Row],[Position Title]],startingWages!$A$2:$D$200,2, FALSE),Table1[[#This Row],[Regular Wages]]/Table1[[#This Row],[Regular Hours]]),0)</f>
        <v>0</v>
      </c>
      <c r="V1451" s="41">
        <f>IF(OR(Table1[[#This Row],[OvertimeHours]]="",Table1[[#This Row],[OvertimeHours]]=0),Table1[[#This Row],[Regular Hourly Wage]]*1.5,Table1[[#This Row],[OvertimeWages]]/Table1[[#This Row],[OvertimeHours]])</f>
        <v>0</v>
      </c>
      <c r="W1451" s="41">
        <f>IF(OR(Table1[[#This Row],[Holiday Hours]]="",Table1[[#This Row],[Holiday Hours]]=0),Table1[[#This Row],[Regular Hourly Wage]],Table1[[#This Row],[Holiday Wages]]/Table1[[#This Row],[Holiday Hours]])</f>
        <v>0</v>
      </c>
      <c r="X1451" s="41" t="str">
        <f>IF(Table1[[#This Row],[Regular Hourly Wage]]&lt;14.05,"$14.75",IF(Table1[[#This Row],[Regular Hourly Wage]]&lt;30,"5%","None"))</f>
        <v>$14.75</v>
      </c>
      <c r="Y1451" s="41">
        <f>IF(Table1[[#This Row],[Wage Category]]="5%",Table1[[#This Row],[Regular Hourly Wage]]*1.05,IF(Table1[[#This Row],[Wage Category]]="$14.75",14.75,Table1[[#This Row],[Regular Hourly Wage]]))</f>
        <v>14.75</v>
      </c>
      <c r="Z1451" s="41">
        <f>(1+IF(Table1[[#This Row],[Regular Hourly Wage]]=0,0.5,(Table1[[#This Row],[Overtime Hourly Wage]]-Table1[[#This Row],[Regular Hourly Wage]])/Table1[[#This Row],[Regular Hourly Wage]]))*Table1[[#This Row],[Regular Wage Cap]]</f>
        <v>22.125</v>
      </c>
      <c r="AA1451" s="41">
        <f>(1+IF(Table1[[#This Row],[Regular Hourly Wage]]=0,0,(Table1[[#This Row],[Holiday Hourly Wage]]-Table1[[#This Row],[Regular Hourly Wage]])/Table1[[#This Row],[Regular Hourly Wage]]))*Table1[[#This Row],[Regular Wage Cap]]</f>
        <v>14.75</v>
      </c>
      <c r="AB1451" s="41">
        <f>Table1[[#This Row],[Regular Hours3]]*Table1[[#This Row],[Regular Hourly Wage]]</f>
        <v>0</v>
      </c>
      <c r="AC1451" s="41">
        <f>Table1[[#This Row],[OvertimeHours5]]*Table1[[#This Row],[Overtime Hourly Wage]]</f>
        <v>0</v>
      </c>
      <c r="AD1451" s="41">
        <f>Table1[[#This Row],[Holiday Hours7]]*Table1[[#This Row],[Holiday Hourly Wage]]</f>
        <v>0</v>
      </c>
      <c r="AE1451" s="41">
        <f>SUM(Table1[[#This Row],[Regular10]:[Holiday12]])</f>
        <v>0</v>
      </c>
      <c r="AF1451" s="41">
        <f>Table1[[#This Row],[Regular Hours3]]*Table1[[#This Row],[Regular Wage Cap]]</f>
        <v>0</v>
      </c>
      <c r="AG1451" s="41">
        <f>Table1[[#This Row],[OvertimeHours5]]*Table1[[#This Row],[Overtime Wage Cap]]</f>
        <v>0</v>
      </c>
      <c r="AH1451" s="41">
        <f>Table1[[#This Row],[Holiday Hours7]]*Table1[[#This Row],[Holiday Wage Cap]]</f>
        <v>0</v>
      </c>
      <c r="AI1451" s="41">
        <f>SUM(Table1[[#This Row],[Regular]:[Holiday]])</f>
        <v>0</v>
      </c>
      <c r="AJ1451" s="41">
        <f>IF(Table1[[#This Row],[Total]]=0,0,Table1[[#This Row],[Total2]]-Table1[[#This Row],[Total]])</f>
        <v>0</v>
      </c>
      <c r="AK1451" s="41">
        <f>Table1[[#This Row],[Difference]]*Table1[[#This Row],[DDS Funding Percent]]</f>
        <v>0</v>
      </c>
      <c r="AL1451" s="41">
        <f>IF(Table1[[#This Row],[Regular Hourly Wage]]&lt;&gt;0,Table1[[#This Row],[Regular Wage Cap]]-Table1[[#This Row],[Regular Hourly Wage]],0)</f>
        <v>0</v>
      </c>
      <c r="AM1451" s="38"/>
      <c r="AN1451" s="41">
        <f>Table1[[#This Row],[Wage Difference]]*Table1[[#This Row],[Post Wage Increase Time Off Accruals (Hours)]]</f>
        <v>0</v>
      </c>
      <c r="AO1451" s="41">
        <f>Table1[[#This Row],[Min Wage Time Off Accrual Expense]]*Table1[[#This Row],[DDS Funding Percent]]</f>
        <v>0</v>
      </c>
      <c r="AP1451" s="1"/>
      <c r="AQ1451" s="18"/>
    </row>
    <row r="1452" spans="3:43" x14ac:dyDescent="0.25">
      <c r="C1452" s="59"/>
      <c r="D1452" s="57"/>
      <c r="K1452" s="41">
        <f>SUM(Table1[[#This Row],[Regular Wages]],Table1[[#This Row],[OvertimeWages]],Table1[[#This Row],[Holiday Wages]],Table1[[#This Row],[Incentive Payments]])</f>
        <v>0</v>
      </c>
      <c r="L1452" s="38"/>
      <c r="M1452" s="38"/>
      <c r="N1452" s="38"/>
      <c r="O1452" s="38"/>
      <c r="P1452" s="38"/>
      <c r="Q1452" s="38"/>
      <c r="R1452" s="38"/>
      <c r="S1452" s="41">
        <f>SUM(Table1[[#This Row],[Regular Wages2]],Table1[[#This Row],[OvertimeWages4]],Table1[[#This Row],[Holiday Wages6]],Table1[[#This Row],[Incentive Payments8]])</f>
        <v>0</v>
      </c>
      <c r="T1452" s="41">
        <f>SUM(Table1[[#This Row],[Total Pre Min Wage Wages]],Table1[[#This Row],[Total After Min Wage Wages]])</f>
        <v>0</v>
      </c>
      <c r="U1452" s="41">
        <f>IFERROR(IF(OR(Table1[[#This Row],[Regular Hours]]=0,Table1[[#This Row],[Regular Hours]]=""),VLOOKUP(Table1[[#This Row],[Position Title]],startingWages!$A$2:$D$200,2, FALSE),Table1[[#This Row],[Regular Wages]]/Table1[[#This Row],[Regular Hours]]),0)</f>
        <v>0</v>
      </c>
      <c r="V1452" s="41">
        <f>IF(OR(Table1[[#This Row],[OvertimeHours]]="",Table1[[#This Row],[OvertimeHours]]=0),Table1[[#This Row],[Regular Hourly Wage]]*1.5,Table1[[#This Row],[OvertimeWages]]/Table1[[#This Row],[OvertimeHours]])</f>
        <v>0</v>
      </c>
      <c r="W1452" s="41">
        <f>IF(OR(Table1[[#This Row],[Holiday Hours]]="",Table1[[#This Row],[Holiday Hours]]=0),Table1[[#This Row],[Regular Hourly Wage]],Table1[[#This Row],[Holiday Wages]]/Table1[[#This Row],[Holiday Hours]])</f>
        <v>0</v>
      </c>
      <c r="X1452" s="41" t="str">
        <f>IF(Table1[[#This Row],[Regular Hourly Wage]]&lt;14.05,"$14.75",IF(Table1[[#This Row],[Regular Hourly Wage]]&lt;30,"5%","None"))</f>
        <v>$14.75</v>
      </c>
      <c r="Y1452" s="41">
        <f>IF(Table1[[#This Row],[Wage Category]]="5%",Table1[[#This Row],[Regular Hourly Wage]]*1.05,IF(Table1[[#This Row],[Wage Category]]="$14.75",14.75,Table1[[#This Row],[Regular Hourly Wage]]))</f>
        <v>14.75</v>
      </c>
      <c r="Z1452" s="41">
        <f>(1+IF(Table1[[#This Row],[Regular Hourly Wage]]=0,0.5,(Table1[[#This Row],[Overtime Hourly Wage]]-Table1[[#This Row],[Regular Hourly Wage]])/Table1[[#This Row],[Regular Hourly Wage]]))*Table1[[#This Row],[Regular Wage Cap]]</f>
        <v>22.125</v>
      </c>
      <c r="AA1452" s="41">
        <f>(1+IF(Table1[[#This Row],[Regular Hourly Wage]]=0,0,(Table1[[#This Row],[Holiday Hourly Wage]]-Table1[[#This Row],[Regular Hourly Wage]])/Table1[[#This Row],[Regular Hourly Wage]]))*Table1[[#This Row],[Regular Wage Cap]]</f>
        <v>14.75</v>
      </c>
      <c r="AB1452" s="41">
        <f>Table1[[#This Row],[Regular Hours3]]*Table1[[#This Row],[Regular Hourly Wage]]</f>
        <v>0</v>
      </c>
      <c r="AC1452" s="41">
        <f>Table1[[#This Row],[OvertimeHours5]]*Table1[[#This Row],[Overtime Hourly Wage]]</f>
        <v>0</v>
      </c>
      <c r="AD1452" s="41">
        <f>Table1[[#This Row],[Holiday Hours7]]*Table1[[#This Row],[Holiday Hourly Wage]]</f>
        <v>0</v>
      </c>
      <c r="AE1452" s="41">
        <f>SUM(Table1[[#This Row],[Regular10]:[Holiday12]])</f>
        <v>0</v>
      </c>
      <c r="AF1452" s="41">
        <f>Table1[[#This Row],[Regular Hours3]]*Table1[[#This Row],[Regular Wage Cap]]</f>
        <v>0</v>
      </c>
      <c r="AG1452" s="41">
        <f>Table1[[#This Row],[OvertimeHours5]]*Table1[[#This Row],[Overtime Wage Cap]]</f>
        <v>0</v>
      </c>
      <c r="AH1452" s="41">
        <f>Table1[[#This Row],[Holiday Hours7]]*Table1[[#This Row],[Holiday Wage Cap]]</f>
        <v>0</v>
      </c>
      <c r="AI1452" s="41">
        <f>SUM(Table1[[#This Row],[Regular]:[Holiday]])</f>
        <v>0</v>
      </c>
      <c r="AJ1452" s="41">
        <f>IF(Table1[[#This Row],[Total]]=0,0,Table1[[#This Row],[Total2]]-Table1[[#This Row],[Total]])</f>
        <v>0</v>
      </c>
      <c r="AK1452" s="41">
        <f>Table1[[#This Row],[Difference]]*Table1[[#This Row],[DDS Funding Percent]]</f>
        <v>0</v>
      </c>
      <c r="AL1452" s="41">
        <f>IF(Table1[[#This Row],[Regular Hourly Wage]]&lt;&gt;0,Table1[[#This Row],[Regular Wage Cap]]-Table1[[#This Row],[Regular Hourly Wage]],0)</f>
        <v>0</v>
      </c>
      <c r="AM1452" s="38"/>
      <c r="AN1452" s="41">
        <f>Table1[[#This Row],[Wage Difference]]*Table1[[#This Row],[Post Wage Increase Time Off Accruals (Hours)]]</f>
        <v>0</v>
      </c>
      <c r="AO1452" s="41">
        <f>Table1[[#This Row],[Min Wage Time Off Accrual Expense]]*Table1[[#This Row],[DDS Funding Percent]]</f>
        <v>0</v>
      </c>
      <c r="AP1452" s="1"/>
      <c r="AQ1452" s="18"/>
    </row>
    <row r="1453" spans="3:43" x14ac:dyDescent="0.25">
      <c r="C1453" s="59"/>
      <c r="D1453" s="57"/>
      <c r="K1453" s="41">
        <f>SUM(Table1[[#This Row],[Regular Wages]],Table1[[#This Row],[OvertimeWages]],Table1[[#This Row],[Holiday Wages]],Table1[[#This Row],[Incentive Payments]])</f>
        <v>0</v>
      </c>
      <c r="L1453" s="38"/>
      <c r="M1453" s="38"/>
      <c r="N1453" s="38"/>
      <c r="O1453" s="38"/>
      <c r="P1453" s="38"/>
      <c r="Q1453" s="38"/>
      <c r="R1453" s="38"/>
      <c r="S1453" s="41">
        <f>SUM(Table1[[#This Row],[Regular Wages2]],Table1[[#This Row],[OvertimeWages4]],Table1[[#This Row],[Holiday Wages6]],Table1[[#This Row],[Incentive Payments8]])</f>
        <v>0</v>
      </c>
      <c r="T1453" s="41">
        <f>SUM(Table1[[#This Row],[Total Pre Min Wage Wages]],Table1[[#This Row],[Total After Min Wage Wages]])</f>
        <v>0</v>
      </c>
      <c r="U1453" s="41">
        <f>IFERROR(IF(OR(Table1[[#This Row],[Regular Hours]]=0,Table1[[#This Row],[Regular Hours]]=""),VLOOKUP(Table1[[#This Row],[Position Title]],startingWages!$A$2:$D$200,2, FALSE),Table1[[#This Row],[Regular Wages]]/Table1[[#This Row],[Regular Hours]]),0)</f>
        <v>0</v>
      </c>
      <c r="V1453" s="41">
        <f>IF(OR(Table1[[#This Row],[OvertimeHours]]="",Table1[[#This Row],[OvertimeHours]]=0),Table1[[#This Row],[Regular Hourly Wage]]*1.5,Table1[[#This Row],[OvertimeWages]]/Table1[[#This Row],[OvertimeHours]])</f>
        <v>0</v>
      </c>
      <c r="W1453" s="41">
        <f>IF(OR(Table1[[#This Row],[Holiday Hours]]="",Table1[[#This Row],[Holiday Hours]]=0),Table1[[#This Row],[Regular Hourly Wage]],Table1[[#This Row],[Holiday Wages]]/Table1[[#This Row],[Holiday Hours]])</f>
        <v>0</v>
      </c>
      <c r="X1453" s="41" t="str">
        <f>IF(Table1[[#This Row],[Regular Hourly Wage]]&lt;14.05,"$14.75",IF(Table1[[#This Row],[Regular Hourly Wage]]&lt;30,"5%","None"))</f>
        <v>$14.75</v>
      </c>
      <c r="Y1453" s="41">
        <f>IF(Table1[[#This Row],[Wage Category]]="5%",Table1[[#This Row],[Regular Hourly Wage]]*1.05,IF(Table1[[#This Row],[Wage Category]]="$14.75",14.75,Table1[[#This Row],[Regular Hourly Wage]]))</f>
        <v>14.75</v>
      </c>
      <c r="Z1453" s="41">
        <f>(1+IF(Table1[[#This Row],[Regular Hourly Wage]]=0,0.5,(Table1[[#This Row],[Overtime Hourly Wage]]-Table1[[#This Row],[Regular Hourly Wage]])/Table1[[#This Row],[Regular Hourly Wage]]))*Table1[[#This Row],[Regular Wage Cap]]</f>
        <v>22.125</v>
      </c>
      <c r="AA1453" s="41">
        <f>(1+IF(Table1[[#This Row],[Regular Hourly Wage]]=0,0,(Table1[[#This Row],[Holiday Hourly Wage]]-Table1[[#This Row],[Regular Hourly Wage]])/Table1[[#This Row],[Regular Hourly Wage]]))*Table1[[#This Row],[Regular Wage Cap]]</f>
        <v>14.75</v>
      </c>
      <c r="AB1453" s="41">
        <f>Table1[[#This Row],[Regular Hours3]]*Table1[[#This Row],[Regular Hourly Wage]]</f>
        <v>0</v>
      </c>
      <c r="AC1453" s="41">
        <f>Table1[[#This Row],[OvertimeHours5]]*Table1[[#This Row],[Overtime Hourly Wage]]</f>
        <v>0</v>
      </c>
      <c r="AD1453" s="41">
        <f>Table1[[#This Row],[Holiday Hours7]]*Table1[[#This Row],[Holiday Hourly Wage]]</f>
        <v>0</v>
      </c>
      <c r="AE1453" s="41">
        <f>SUM(Table1[[#This Row],[Regular10]:[Holiday12]])</f>
        <v>0</v>
      </c>
      <c r="AF1453" s="41">
        <f>Table1[[#This Row],[Regular Hours3]]*Table1[[#This Row],[Regular Wage Cap]]</f>
        <v>0</v>
      </c>
      <c r="AG1453" s="41">
        <f>Table1[[#This Row],[OvertimeHours5]]*Table1[[#This Row],[Overtime Wage Cap]]</f>
        <v>0</v>
      </c>
      <c r="AH1453" s="41">
        <f>Table1[[#This Row],[Holiday Hours7]]*Table1[[#This Row],[Holiday Wage Cap]]</f>
        <v>0</v>
      </c>
      <c r="AI1453" s="41">
        <f>SUM(Table1[[#This Row],[Regular]:[Holiday]])</f>
        <v>0</v>
      </c>
      <c r="AJ1453" s="41">
        <f>IF(Table1[[#This Row],[Total]]=0,0,Table1[[#This Row],[Total2]]-Table1[[#This Row],[Total]])</f>
        <v>0</v>
      </c>
      <c r="AK1453" s="41">
        <f>Table1[[#This Row],[Difference]]*Table1[[#This Row],[DDS Funding Percent]]</f>
        <v>0</v>
      </c>
      <c r="AL1453" s="41">
        <f>IF(Table1[[#This Row],[Regular Hourly Wage]]&lt;&gt;0,Table1[[#This Row],[Regular Wage Cap]]-Table1[[#This Row],[Regular Hourly Wage]],0)</f>
        <v>0</v>
      </c>
      <c r="AM1453" s="38"/>
      <c r="AN1453" s="41">
        <f>Table1[[#This Row],[Wage Difference]]*Table1[[#This Row],[Post Wage Increase Time Off Accruals (Hours)]]</f>
        <v>0</v>
      </c>
      <c r="AO1453" s="41">
        <f>Table1[[#This Row],[Min Wage Time Off Accrual Expense]]*Table1[[#This Row],[DDS Funding Percent]]</f>
        <v>0</v>
      </c>
      <c r="AP1453" s="1"/>
      <c r="AQ1453" s="18"/>
    </row>
    <row r="1454" spans="3:43" x14ac:dyDescent="0.25">
      <c r="C1454" s="59"/>
      <c r="D1454" s="57"/>
      <c r="K1454" s="41">
        <f>SUM(Table1[[#This Row],[Regular Wages]],Table1[[#This Row],[OvertimeWages]],Table1[[#This Row],[Holiday Wages]],Table1[[#This Row],[Incentive Payments]])</f>
        <v>0</v>
      </c>
      <c r="L1454" s="38"/>
      <c r="M1454" s="38"/>
      <c r="N1454" s="38"/>
      <c r="O1454" s="38"/>
      <c r="P1454" s="38"/>
      <c r="Q1454" s="38"/>
      <c r="R1454" s="38"/>
      <c r="S1454" s="41">
        <f>SUM(Table1[[#This Row],[Regular Wages2]],Table1[[#This Row],[OvertimeWages4]],Table1[[#This Row],[Holiday Wages6]],Table1[[#This Row],[Incentive Payments8]])</f>
        <v>0</v>
      </c>
      <c r="T1454" s="41">
        <f>SUM(Table1[[#This Row],[Total Pre Min Wage Wages]],Table1[[#This Row],[Total After Min Wage Wages]])</f>
        <v>0</v>
      </c>
      <c r="U1454" s="41">
        <f>IFERROR(IF(OR(Table1[[#This Row],[Regular Hours]]=0,Table1[[#This Row],[Regular Hours]]=""),VLOOKUP(Table1[[#This Row],[Position Title]],startingWages!$A$2:$D$200,2, FALSE),Table1[[#This Row],[Regular Wages]]/Table1[[#This Row],[Regular Hours]]),0)</f>
        <v>0</v>
      </c>
      <c r="V1454" s="41">
        <f>IF(OR(Table1[[#This Row],[OvertimeHours]]="",Table1[[#This Row],[OvertimeHours]]=0),Table1[[#This Row],[Regular Hourly Wage]]*1.5,Table1[[#This Row],[OvertimeWages]]/Table1[[#This Row],[OvertimeHours]])</f>
        <v>0</v>
      </c>
      <c r="W1454" s="41">
        <f>IF(OR(Table1[[#This Row],[Holiday Hours]]="",Table1[[#This Row],[Holiday Hours]]=0),Table1[[#This Row],[Regular Hourly Wage]],Table1[[#This Row],[Holiday Wages]]/Table1[[#This Row],[Holiday Hours]])</f>
        <v>0</v>
      </c>
      <c r="X1454" s="41" t="str">
        <f>IF(Table1[[#This Row],[Regular Hourly Wage]]&lt;14.05,"$14.75",IF(Table1[[#This Row],[Regular Hourly Wage]]&lt;30,"5%","None"))</f>
        <v>$14.75</v>
      </c>
      <c r="Y1454" s="41">
        <f>IF(Table1[[#This Row],[Wage Category]]="5%",Table1[[#This Row],[Regular Hourly Wage]]*1.05,IF(Table1[[#This Row],[Wage Category]]="$14.75",14.75,Table1[[#This Row],[Regular Hourly Wage]]))</f>
        <v>14.75</v>
      </c>
      <c r="Z1454" s="41">
        <f>(1+IF(Table1[[#This Row],[Regular Hourly Wage]]=0,0.5,(Table1[[#This Row],[Overtime Hourly Wage]]-Table1[[#This Row],[Regular Hourly Wage]])/Table1[[#This Row],[Regular Hourly Wage]]))*Table1[[#This Row],[Regular Wage Cap]]</f>
        <v>22.125</v>
      </c>
      <c r="AA1454" s="41">
        <f>(1+IF(Table1[[#This Row],[Regular Hourly Wage]]=0,0,(Table1[[#This Row],[Holiday Hourly Wage]]-Table1[[#This Row],[Regular Hourly Wage]])/Table1[[#This Row],[Regular Hourly Wage]]))*Table1[[#This Row],[Regular Wage Cap]]</f>
        <v>14.75</v>
      </c>
      <c r="AB1454" s="41">
        <f>Table1[[#This Row],[Regular Hours3]]*Table1[[#This Row],[Regular Hourly Wage]]</f>
        <v>0</v>
      </c>
      <c r="AC1454" s="41">
        <f>Table1[[#This Row],[OvertimeHours5]]*Table1[[#This Row],[Overtime Hourly Wage]]</f>
        <v>0</v>
      </c>
      <c r="AD1454" s="41">
        <f>Table1[[#This Row],[Holiday Hours7]]*Table1[[#This Row],[Holiday Hourly Wage]]</f>
        <v>0</v>
      </c>
      <c r="AE1454" s="41">
        <f>SUM(Table1[[#This Row],[Regular10]:[Holiday12]])</f>
        <v>0</v>
      </c>
      <c r="AF1454" s="41">
        <f>Table1[[#This Row],[Regular Hours3]]*Table1[[#This Row],[Regular Wage Cap]]</f>
        <v>0</v>
      </c>
      <c r="AG1454" s="41">
        <f>Table1[[#This Row],[OvertimeHours5]]*Table1[[#This Row],[Overtime Wage Cap]]</f>
        <v>0</v>
      </c>
      <c r="AH1454" s="41">
        <f>Table1[[#This Row],[Holiday Hours7]]*Table1[[#This Row],[Holiday Wage Cap]]</f>
        <v>0</v>
      </c>
      <c r="AI1454" s="41">
        <f>SUM(Table1[[#This Row],[Regular]:[Holiday]])</f>
        <v>0</v>
      </c>
      <c r="AJ1454" s="41">
        <f>IF(Table1[[#This Row],[Total]]=0,0,Table1[[#This Row],[Total2]]-Table1[[#This Row],[Total]])</f>
        <v>0</v>
      </c>
      <c r="AK1454" s="41">
        <f>Table1[[#This Row],[Difference]]*Table1[[#This Row],[DDS Funding Percent]]</f>
        <v>0</v>
      </c>
      <c r="AL1454" s="41">
        <f>IF(Table1[[#This Row],[Regular Hourly Wage]]&lt;&gt;0,Table1[[#This Row],[Regular Wage Cap]]-Table1[[#This Row],[Regular Hourly Wage]],0)</f>
        <v>0</v>
      </c>
      <c r="AM1454" s="38"/>
      <c r="AN1454" s="41">
        <f>Table1[[#This Row],[Wage Difference]]*Table1[[#This Row],[Post Wage Increase Time Off Accruals (Hours)]]</f>
        <v>0</v>
      </c>
      <c r="AO1454" s="41">
        <f>Table1[[#This Row],[Min Wage Time Off Accrual Expense]]*Table1[[#This Row],[DDS Funding Percent]]</f>
        <v>0</v>
      </c>
      <c r="AP1454" s="1"/>
      <c r="AQ1454" s="18"/>
    </row>
    <row r="1455" spans="3:43" x14ac:dyDescent="0.25">
      <c r="C1455" s="59"/>
      <c r="D1455" s="57"/>
      <c r="K1455" s="41">
        <f>SUM(Table1[[#This Row],[Regular Wages]],Table1[[#This Row],[OvertimeWages]],Table1[[#This Row],[Holiday Wages]],Table1[[#This Row],[Incentive Payments]])</f>
        <v>0</v>
      </c>
      <c r="L1455" s="38"/>
      <c r="M1455" s="38"/>
      <c r="N1455" s="38"/>
      <c r="O1455" s="38"/>
      <c r="P1455" s="38"/>
      <c r="Q1455" s="38"/>
      <c r="R1455" s="38"/>
      <c r="S1455" s="41">
        <f>SUM(Table1[[#This Row],[Regular Wages2]],Table1[[#This Row],[OvertimeWages4]],Table1[[#This Row],[Holiday Wages6]],Table1[[#This Row],[Incentive Payments8]])</f>
        <v>0</v>
      </c>
      <c r="T1455" s="41">
        <f>SUM(Table1[[#This Row],[Total Pre Min Wage Wages]],Table1[[#This Row],[Total After Min Wage Wages]])</f>
        <v>0</v>
      </c>
      <c r="U1455" s="41">
        <f>IFERROR(IF(OR(Table1[[#This Row],[Regular Hours]]=0,Table1[[#This Row],[Regular Hours]]=""),VLOOKUP(Table1[[#This Row],[Position Title]],startingWages!$A$2:$D$200,2, FALSE),Table1[[#This Row],[Regular Wages]]/Table1[[#This Row],[Regular Hours]]),0)</f>
        <v>0</v>
      </c>
      <c r="V1455" s="41">
        <f>IF(OR(Table1[[#This Row],[OvertimeHours]]="",Table1[[#This Row],[OvertimeHours]]=0),Table1[[#This Row],[Regular Hourly Wage]]*1.5,Table1[[#This Row],[OvertimeWages]]/Table1[[#This Row],[OvertimeHours]])</f>
        <v>0</v>
      </c>
      <c r="W1455" s="41">
        <f>IF(OR(Table1[[#This Row],[Holiday Hours]]="",Table1[[#This Row],[Holiday Hours]]=0),Table1[[#This Row],[Regular Hourly Wage]],Table1[[#This Row],[Holiday Wages]]/Table1[[#This Row],[Holiday Hours]])</f>
        <v>0</v>
      </c>
      <c r="X1455" s="41" t="str">
        <f>IF(Table1[[#This Row],[Regular Hourly Wage]]&lt;14.05,"$14.75",IF(Table1[[#This Row],[Regular Hourly Wage]]&lt;30,"5%","None"))</f>
        <v>$14.75</v>
      </c>
      <c r="Y1455" s="41">
        <f>IF(Table1[[#This Row],[Wage Category]]="5%",Table1[[#This Row],[Regular Hourly Wage]]*1.05,IF(Table1[[#This Row],[Wage Category]]="$14.75",14.75,Table1[[#This Row],[Regular Hourly Wage]]))</f>
        <v>14.75</v>
      </c>
      <c r="Z1455" s="41">
        <f>(1+IF(Table1[[#This Row],[Regular Hourly Wage]]=0,0.5,(Table1[[#This Row],[Overtime Hourly Wage]]-Table1[[#This Row],[Regular Hourly Wage]])/Table1[[#This Row],[Regular Hourly Wage]]))*Table1[[#This Row],[Regular Wage Cap]]</f>
        <v>22.125</v>
      </c>
      <c r="AA1455" s="41">
        <f>(1+IF(Table1[[#This Row],[Regular Hourly Wage]]=0,0,(Table1[[#This Row],[Holiday Hourly Wage]]-Table1[[#This Row],[Regular Hourly Wage]])/Table1[[#This Row],[Regular Hourly Wage]]))*Table1[[#This Row],[Regular Wage Cap]]</f>
        <v>14.75</v>
      </c>
      <c r="AB1455" s="41">
        <f>Table1[[#This Row],[Regular Hours3]]*Table1[[#This Row],[Regular Hourly Wage]]</f>
        <v>0</v>
      </c>
      <c r="AC1455" s="41">
        <f>Table1[[#This Row],[OvertimeHours5]]*Table1[[#This Row],[Overtime Hourly Wage]]</f>
        <v>0</v>
      </c>
      <c r="AD1455" s="41">
        <f>Table1[[#This Row],[Holiday Hours7]]*Table1[[#This Row],[Holiday Hourly Wage]]</f>
        <v>0</v>
      </c>
      <c r="AE1455" s="41">
        <f>SUM(Table1[[#This Row],[Regular10]:[Holiday12]])</f>
        <v>0</v>
      </c>
      <c r="AF1455" s="41">
        <f>Table1[[#This Row],[Regular Hours3]]*Table1[[#This Row],[Regular Wage Cap]]</f>
        <v>0</v>
      </c>
      <c r="AG1455" s="41">
        <f>Table1[[#This Row],[OvertimeHours5]]*Table1[[#This Row],[Overtime Wage Cap]]</f>
        <v>0</v>
      </c>
      <c r="AH1455" s="41">
        <f>Table1[[#This Row],[Holiday Hours7]]*Table1[[#This Row],[Holiday Wage Cap]]</f>
        <v>0</v>
      </c>
      <c r="AI1455" s="41">
        <f>SUM(Table1[[#This Row],[Regular]:[Holiday]])</f>
        <v>0</v>
      </c>
      <c r="AJ1455" s="41">
        <f>IF(Table1[[#This Row],[Total]]=0,0,Table1[[#This Row],[Total2]]-Table1[[#This Row],[Total]])</f>
        <v>0</v>
      </c>
      <c r="AK1455" s="41">
        <f>Table1[[#This Row],[Difference]]*Table1[[#This Row],[DDS Funding Percent]]</f>
        <v>0</v>
      </c>
      <c r="AL1455" s="41">
        <f>IF(Table1[[#This Row],[Regular Hourly Wage]]&lt;&gt;0,Table1[[#This Row],[Regular Wage Cap]]-Table1[[#This Row],[Regular Hourly Wage]],0)</f>
        <v>0</v>
      </c>
      <c r="AM1455" s="38"/>
      <c r="AN1455" s="41">
        <f>Table1[[#This Row],[Wage Difference]]*Table1[[#This Row],[Post Wage Increase Time Off Accruals (Hours)]]</f>
        <v>0</v>
      </c>
      <c r="AO1455" s="41">
        <f>Table1[[#This Row],[Min Wage Time Off Accrual Expense]]*Table1[[#This Row],[DDS Funding Percent]]</f>
        <v>0</v>
      </c>
      <c r="AP1455" s="1"/>
      <c r="AQ1455" s="18"/>
    </row>
    <row r="1456" spans="3:43" x14ac:dyDescent="0.25">
      <c r="C1456" s="59"/>
      <c r="D1456" s="57"/>
      <c r="K1456" s="41">
        <f>SUM(Table1[[#This Row],[Regular Wages]],Table1[[#This Row],[OvertimeWages]],Table1[[#This Row],[Holiday Wages]],Table1[[#This Row],[Incentive Payments]])</f>
        <v>0</v>
      </c>
      <c r="L1456" s="38"/>
      <c r="M1456" s="38"/>
      <c r="N1456" s="38"/>
      <c r="O1456" s="38"/>
      <c r="P1456" s="38"/>
      <c r="Q1456" s="38"/>
      <c r="R1456" s="38"/>
      <c r="S1456" s="41">
        <f>SUM(Table1[[#This Row],[Regular Wages2]],Table1[[#This Row],[OvertimeWages4]],Table1[[#This Row],[Holiday Wages6]],Table1[[#This Row],[Incentive Payments8]])</f>
        <v>0</v>
      </c>
      <c r="T1456" s="41">
        <f>SUM(Table1[[#This Row],[Total Pre Min Wage Wages]],Table1[[#This Row],[Total After Min Wage Wages]])</f>
        <v>0</v>
      </c>
      <c r="U1456" s="41">
        <f>IFERROR(IF(OR(Table1[[#This Row],[Regular Hours]]=0,Table1[[#This Row],[Regular Hours]]=""),VLOOKUP(Table1[[#This Row],[Position Title]],startingWages!$A$2:$D$200,2, FALSE),Table1[[#This Row],[Regular Wages]]/Table1[[#This Row],[Regular Hours]]),0)</f>
        <v>0</v>
      </c>
      <c r="V1456" s="41">
        <f>IF(OR(Table1[[#This Row],[OvertimeHours]]="",Table1[[#This Row],[OvertimeHours]]=0),Table1[[#This Row],[Regular Hourly Wage]]*1.5,Table1[[#This Row],[OvertimeWages]]/Table1[[#This Row],[OvertimeHours]])</f>
        <v>0</v>
      </c>
      <c r="W1456" s="41">
        <f>IF(OR(Table1[[#This Row],[Holiday Hours]]="",Table1[[#This Row],[Holiday Hours]]=0),Table1[[#This Row],[Regular Hourly Wage]],Table1[[#This Row],[Holiday Wages]]/Table1[[#This Row],[Holiday Hours]])</f>
        <v>0</v>
      </c>
      <c r="X1456" s="41" t="str">
        <f>IF(Table1[[#This Row],[Regular Hourly Wage]]&lt;14.05,"$14.75",IF(Table1[[#This Row],[Regular Hourly Wage]]&lt;30,"5%","None"))</f>
        <v>$14.75</v>
      </c>
      <c r="Y1456" s="41">
        <f>IF(Table1[[#This Row],[Wage Category]]="5%",Table1[[#This Row],[Regular Hourly Wage]]*1.05,IF(Table1[[#This Row],[Wage Category]]="$14.75",14.75,Table1[[#This Row],[Regular Hourly Wage]]))</f>
        <v>14.75</v>
      </c>
      <c r="Z1456" s="41">
        <f>(1+IF(Table1[[#This Row],[Regular Hourly Wage]]=0,0.5,(Table1[[#This Row],[Overtime Hourly Wage]]-Table1[[#This Row],[Regular Hourly Wage]])/Table1[[#This Row],[Regular Hourly Wage]]))*Table1[[#This Row],[Regular Wage Cap]]</f>
        <v>22.125</v>
      </c>
      <c r="AA1456" s="41">
        <f>(1+IF(Table1[[#This Row],[Regular Hourly Wage]]=0,0,(Table1[[#This Row],[Holiday Hourly Wage]]-Table1[[#This Row],[Regular Hourly Wage]])/Table1[[#This Row],[Regular Hourly Wage]]))*Table1[[#This Row],[Regular Wage Cap]]</f>
        <v>14.75</v>
      </c>
      <c r="AB1456" s="41">
        <f>Table1[[#This Row],[Regular Hours3]]*Table1[[#This Row],[Regular Hourly Wage]]</f>
        <v>0</v>
      </c>
      <c r="AC1456" s="41">
        <f>Table1[[#This Row],[OvertimeHours5]]*Table1[[#This Row],[Overtime Hourly Wage]]</f>
        <v>0</v>
      </c>
      <c r="AD1456" s="41">
        <f>Table1[[#This Row],[Holiday Hours7]]*Table1[[#This Row],[Holiday Hourly Wage]]</f>
        <v>0</v>
      </c>
      <c r="AE1456" s="41">
        <f>SUM(Table1[[#This Row],[Regular10]:[Holiday12]])</f>
        <v>0</v>
      </c>
      <c r="AF1456" s="41">
        <f>Table1[[#This Row],[Regular Hours3]]*Table1[[#This Row],[Regular Wage Cap]]</f>
        <v>0</v>
      </c>
      <c r="AG1456" s="41">
        <f>Table1[[#This Row],[OvertimeHours5]]*Table1[[#This Row],[Overtime Wage Cap]]</f>
        <v>0</v>
      </c>
      <c r="AH1456" s="41">
        <f>Table1[[#This Row],[Holiday Hours7]]*Table1[[#This Row],[Holiday Wage Cap]]</f>
        <v>0</v>
      </c>
      <c r="AI1456" s="41">
        <f>SUM(Table1[[#This Row],[Regular]:[Holiday]])</f>
        <v>0</v>
      </c>
      <c r="AJ1456" s="41">
        <f>IF(Table1[[#This Row],[Total]]=0,0,Table1[[#This Row],[Total2]]-Table1[[#This Row],[Total]])</f>
        <v>0</v>
      </c>
      <c r="AK1456" s="41">
        <f>Table1[[#This Row],[Difference]]*Table1[[#This Row],[DDS Funding Percent]]</f>
        <v>0</v>
      </c>
      <c r="AL1456" s="41">
        <f>IF(Table1[[#This Row],[Regular Hourly Wage]]&lt;&gt;0,Table1[[#This Row],[Regular Wage Cap]]-Table1[[#This Row],[Regular Hourly Wage]],0)</f>
        <v>0</v>
      </c>
      <c r="AM1456" s="38"/>
      <c r="AN1456" s="41">
        <f>Table1[[#This Row],[Wage Difference]]*Table1[[#This Row],[Post Wage Increase Time Off Accruals (Hours)]]</f>
        <v>0</v>
      </c>
      <c r="AO1456" s="41">
        <f>Table1[[#This Row],[Min Wage Time Off Accrual Expense]]*Table1[[#This Row],[DDS Funding Percent]]</f>
        <v>0</v>
      </c>
      <c r="AP1456" s="1"/>
      <c r="AQ1456" s="18"/>
    </row>
    <row r="1457" spans="3:43" x14ac:dyDescent="0.25">
      <c r="C1457" s="59"/>
      <c r="D1457" s="57"/>
      <c r="K1457" s="41">
        <f>SUM(Table1[[#This Row],[Regular Wages]],Table1[[#This Row],[OvertimeWages]],Table1[[#This Row],[Holiday Wages]],Table1[[#This Row],[Incentive Payments]])</f>
        <v>0</v>
      </c>
      <c r="L1457" s="38"/>
      <c r="M1457" s="38"/>
      <c r="N1457" s="38"/>
      <c r="O1457" s="38"/>
      <c r="P1457" s="38"/>
      <c r="Q1457" s="38"/>
      <c r="R1457" s="38"/>
      <c r="S1457" s="41">
        <f>SUM(Table1[[#This Row],[Regular Wages2]],Table1[[#This Row],[OvertimeWages4]],Table1[[#This Row],[Holiday Wages6]],Table1[[#This Row],[Incentive Payments8]])</f>
        <v>0</v>
      </c>
      <c r="T1457" s="41">
        <f>SUM(Table1[[#This Row],[Total Pre Min Wage Wages]],Table1[[#This Row],[Total After Min Wage Wages]])</f>
        <v>0</v>
      </c>
      <c r="U1457" s="41">
        <f>IFERROR(IF(OR(Table1[[#This Row],[Regular Hours]]=0,Table1[[#This Row],[Regular Hours]]=""),VLOOKUP(Table1[[#This Row],[Position Title]],startingWages!$A$2:$D$200,2, FALSE),Table1[[#This Row],[Regular Wages]]/Table1[[#This Row],[Regular Hours]]),0)</f>
        <v>0</v>
      </c>
      <c r="V1457" s="41">
        <f>IF(OR(Table1[[#This Row],[OvertimeHours]]="",Table1[[#This Row],[OvertimeHours]]=0),Table1[[#This Row],[Regular Hourly Wage]]*1.5,Table1[[#This Row],[OvertimeWages]]/Table1[[#This Row],[OvertimeHours]])</f>
        <v>0</v>
      </c>
      <c r="W1457" s="41">
        <f>IF(OR(Table1[[#This Row],[Holiday Hours]]="",Table1[[#This Row],[Holiday Hours]]=0),Table1[[#This Row],[Regular Hourly Wage]],Table1[[#This Row],[Holiday Wages]]/Table1[[#This Row],[Holiday Hours]])</f>
        <v>0</v>
      </c>
      <c r="X1457" s="41" t="str">
        <f>IF(Table1[[#This Row],[Regular Hourly Wage]]&lt;14.05,"$14.75",IF(Table1[[#This Row],[Regular Hourly Wage]]&lt;30,"5%","None"))</f>
        <v>$14.75</v>
      </c>
      <c r="Y1457" s="41">
        <f>IF(Table1[[#This Row],[Wage Category]]="5%",Table1[[#This Row],[Regular Hourly Wage]]*1.05,IF(Table1[[#This Row],[Wage Category]]="$14.75",14.75,Table1[[#This Row],[Regular Hourly Wage]]))</f>
        <v>14.75</v>
      </c>
      <c r="Z1457" s="41">
        <f>(1+IF(Table1[[#This Row],[Regular Hourly Wage]]=0,0.5,(Table1[[#This Row],[Overtime Hourly Wage]]-Table1[[#This Row],[Regular Hourly Wage]])/Table1[[#This Row],[Regular Hourly Wage]]))*Table1[[#This Row],[Regular Wage Cap]]</f>
        <v>22.125</v>
      </c>
      <c r="AA1457" s="41">
        <f>(1+IF(Table1[[#This Row],[Regular Hourly Wage]]=0,0,(Table1[[#This Row],[Holiday Hourly Wage]]-Table1[[#This Row],[Regular Hourly Wage]])/Table1[[#This Row],[Regular Hourly Wage]]))*Table1[[#This Row],[Regular Wage Cap]]</f>
        <v>14.75</v>
      </c>
      <c r="AB1457" s="41">
        <f>Table1[[#This Row],[Regular Hours3]]*Table1[[#This Row],[Regular Hourly Wage]]</f>
        <v>0</v>
      </c>
      <c r="AC1457" s="41">
        <f>Table1[[#This Row],[OvertimeHours5]]*Table1[[#This Row],[Overtime Hourly Wage]]</f>
        <v>0</v>
      </c>
      <c r="AD1457" s="41">
        <f>Table1[[#This Row],[Holiday Hours7]]*Table1[[#This Row],[Holiday Hourly Wage]]</f>
        <v>0</v>
      </c>
      <c r="AE1457" s="41">
        <f>SUM(Table1[[#This Row],[Regular10]:[Holiday12]])</f>
        <v>0</v>
      </c>
      <c r="AF1457" s="41">
        <f>Table1[[#This Row],[Regular Hours3]]*Table1[[#This Row],[Regular Wage Cap]]</f>
        <v>0</v>
      </c>
      <c r="AG1457" s="41">
        <f>Table1[[#This Row],[OvertimeHours5]]*Table1[[#This Row],[Overtime Wage Cap]]</f>
        <v>0</v>
      </c>
      <c r="AH1457" s="41">
        <f>Table1[[#This Row],[Holiday Hours7]]*Table1[[#This Row],[Holiday Wage Cap]]</f>
        <v>0</v>
      </c>
      <c r="AI1457" s="41">
        <f>SUM(Table1[[#This Row],[Regular]:[Holiday]])</f>
        <v>0</v>
      </c>
      <c r="AJ1457" s="41">
        <f>IF(Table1[[#This Row],[Total]]=0,0,Table1[[#This Row],[Total2]]-Table1[[#This Row],[Total]])</f>
        <v>0</v>
      </c>
      <c r="AK1457" s="41">
        <f>Table1[[#This Row],[Difference]]*Table1[[#This Row],[DDS Funding Percent]]</f>
        <v>0</v>
      </c>
      <c r="AL1457" s="41">
        <f>IF(Table1[[#This Row],[Regular Hourly Wage]]&lt;&gt;0,Table1[[#This Row],[Regular Wage Cap]]-Table1[[#This Row],[Regular Hourly Wage]],0)</f>
        <v>0</v>
      </c>
      <c r="AM1457" s="38"/>
      <c r="AN1457" s="41">
        <f>Table1[[#This Row],[Wage Difference]]*Table1[[#This Row],[Post Wage Increase Time Off Accruals (Hours)]]</f>
        <v>0</v>
      </c>
      <c r="AO1457" s="41">
        <f>Table1[[#This Row],[Min Wage Time Off Accrual Expense]]*Table1[[#This Row],[DDS Funding Percent]]</f>
        <v>0</v>
      </c>
      <c r="AP1457" s="1"/>
      <c r="AQ1457" s="18"/>
    </row>
    <row r="1458" spans="3:43" x14ac:dyDescent="0.25">
      <c r="C1458" s="59"/>
      <c r="D1458" s="57"/>
      <c r="K1458" s="41">
        <f>SUM(Table1[[#This Row],[Regular Wages]],Table1[[#This Row],[OvertimeWages]],Table1[[#This Row],[Holiday Wages]],Table1[[#This Row],[Incentive Payments]])</f>
        <v>0</v>
      </c>
      <c r="L1458" s="38"/>
      <c r="M1458" s="38"/>
      <c r="N1458" s="38"/>
      <c r="O1458" s="38"/>
      <c r="P1458" s="38"/>
      <c r="Q1458" s="38"/>
      <c r="R1458" s="38"/>
      <c r="S1458" s="41">
        <f>SUM(Table1[[#This Row],[Regular Wages2]],Table1[[#This Row],[OvertimeWages4]],Table1[[#This Row],[Holiday Wages6]],Table1[[#This Row],[Incentive Payments8]])</f>
        <v>0</v>
      </c>
      <c r="T1458" s="41">
        <f>SUM(Table1[[#This Row],[Total Pre Min Wage Wages]],Table1[[#This Row],[Total After Min Wage Wages]])</f>
        <v>0</v>
      </c>
      <c r="U1458" s="41">
        <f>IFERROR(IF(OR(Table1[[#This Row],[Regular Hours]]=0,Table1[[#This Row],[Regular Hours]]=""),VLOOKUP(Table1[[#This Row],[Position Title]],startingWages!$A$2:$D$200,2, FALSE),Table1[[#This Row],[Regular Wages]]/Table1[[#This Row],[Regular Hours]]),0)</f>
        <v>0</v>
      </c>
      <c r="V1458" s="41">
        <f>IF(OR(Table1[[#This Row],[OvertimeHours]]="",Table1[[#This Row],[OvertimeHours]]=0),Table1[[#This Row],[Regular Hourly Wage]]*1.5,Table1[[#This Row],[OvertimeWages]]/Table1[[#This Row],[OvertimeHours]])</f>
        <v>0</v>
      </c>
      <c r="W1458" s="41">
        <f>IF(OR(Table1[[#This Row],[Holiday Hours]]="",Table1[[#This Row],[Holiday Hours]]=0),Table1[[#This Row],[Regular Hourly Wage]],Table1[[#This Row],[Holiday Wages]]/Table1[[#This Row],[Holiday Hours]])</f>
        <v>0</v>
      </c>
      <c r="X1458" s="41" t="str">
        <f>IF(Table1[[#This Row],[Regular Hourly Wage]]&lt;14.05,"$14.75",IF(Table1[[#This Row],[Regular Hourly Wage]]&lt;30,"5%","None"))</f>
        <v>$14.75</v>
      </c>
      <c r="Y1458" s="41">
        <f>IF(Table1[[#This Row],[Wage Category]]="5%",Table1[[#This Row],[Regular Hourly Wage]]*1.05,IF(Table1[[#This Row],[Wage Category]]="$14.75",14.75,Table1[[#This Row],[Regular Hourly Wage]]))</f>
        <v>14.75</v>
      </c>
      <c r="Z1458" s="41">
        <f>(1+IF(Table1[[#This Row],[Regular Hourly Wage]]=0,0.5,(Table1[[#This Row],[Overtime Hourly Wage]]-Table1[[#This Row],[Regular Hourly Wage]])/Table1[[#This Row],[Regular Hourly Wage]]))*Table1[[#This Row],[Regular Wage Cap]]</f>
        <v>22.125</v>
      </c>
      <c r="AA1458" s="41">
        <f>(1+IF(Table1[[#This Row],[Regular Hourly Wage]]=0,0,(Table1[[#This Row],[Holiday Hourly Wage]]-Table1[[#This Row],[Regular Hourly Wage]])/Table1[[#This Row],[Regular Hourly Wage]]))*Table1[[#This Row],[Regular Wage Cap]]</f>
        <v>14.75</v>
      </c>
      <c r="AB1458" s="41">
        <f>Table1[[#This Row],[Regular Hours3]]*Table1[[#This Row],[Regular Hourly Wage]]</f>
        <v>0</v>
      </c>
      <c r="AC1458" s="41">
        <f>Table1[[#This Row],[OvertimeHours5]]*Table1[[#This Row],[Overtime Hourly Wage]]</f>
        <v>0</v>
      </c>
      <c r="AD1458" s="41">
        <f>Table1[[#This Row],[Holiday Hours7]]*Table1[[#This Row],[Holiday Hourly Wage]]</f>
        <v>0</v>
      </c>
      <c r="AE1458" s="41">
        <f>SUM(Table1[[#This Row],[Regular10]:[Holiday12]])</f>
        <v>0</v>
      </c>
      <c r="AF1458" s="41">
        <f>Table1[[#This Row],[Regular Hours3]]*Table1[[#This Row],[Regular Wage Cap]]</f>
        <v>0</v>
      </c>
      <c r="AG1458" s="41">
        <f>Table1[[#This Row],[OvertimeHours5]]*Table1[[#This Row],[Overtime Wage Cap]]</f>
        <v>0</v>
      </c>
      <c r="AH1458" s="41">
        <f>Table1[[#This Row],[Holiday Hours7]]*Table1[[#This Row],[Holiday Wage Cap]]</f>
        <v>0</v>
      </c>
      <c r="AI1458" s="41">
        <f>SUM(Table1[[#This Row],[Regular]:[Holiday]])</f>
        <v>0</v>
      </c>
      <c r="AJ1458" s="41">
        <f>IF(Table1[[#This Row],[Total]]=0,0,Table1[[#This Row],[Total2]]-Table1[[#This Row],[Total]])</f>
        <v>0</v>
      </c>
      <c r="AK1458" s="41">
        <f>Table1[[#This Row],[Difference]]*Table1[[#This Row],[DDS Funding Percent]]</f>
        <v>0</v>
      </c>
      <c r="AL1458" s="41">
        <f>IF(Table1[[#This Row],[Regular Hourly Wage]]&lt;&gt;0,Table1[[#This Row],[Regular Wage Cap]]-Table1[[#This Row],[Regular Hourly Wage]],0)</f>
        <v>0</v>
      </c>
      <c r="AM1458" s="38"/>
      <c r="AN1458" s="41">
        <f>Table1[[#This Row],[Wage Difference]]*Table1[[#This Row],[Post Wage Increase Time Off Accruals (Hours)]]</f>
        <v>0</v>
      </c>
      <c r="AO1458" s="41">
        <f>Table1[[#This Row],[Min Wage Time Off Accrual Expense]]*Table1[[#This Row],[DDS Funding Percent]]</f>
        <v>0</v>
      </c>
      <c r="AP1458" s="1"/>
      <c r="AQ1458" s="18"/>
    </row>
    <row r="1459" spans="3:43" x14ac:dyDescent="0.25">
      <c r="C1459" s="59"/>
      <c r="D1459" s="57"/>
      <c r="K1459" s="41">
        <f>SUM(Table1[[#This Row],[Regular Wages]],Table1[[#This Row],[OvertimeWages]],Table1[[#This Row],[Holiday Wages]],Table1[[#This Row],[Incentive Payments]])</f>
        <v>0</v>
      </c>
      <c r="L1459" s="38"/>
      <c r="M1459" s="38"/>
      <c r="N1459" s="38"/>
      <c r="O1459" s="38"/>
      <c r="P1459" s="38"/>
      <c r="Q1459" s="38"/>
      <c r="R1459" s="38"/>
      <c r="S1459" s="41">
        <f>SUM(Table1[[#This Row],[Regular Wages2]],Table1[[#This Row],[OvertimeWages4]],Table1[[#This Row],[Holiday Wages6]],Table1[[#This Row],[Incentive Payments8]])</f>
        <v>0</v>
      </c>
      <c r="T1459" s="41">
        <f>SUM(Table1[[#This Row],[Total Pre Min Wage Wages]],Table1[[#This Row],[Total After Min Wage Wages]])</f>
        <v>0</v>
      </c>
      <c r="U1459" s="41">
        <f>IFERROR(IF(OR(Table1[[#This Row],[Regular Hours]]=0,Table1[[#This Row],[Regular Hours]]=""),VLOOKUP(Table1[[#This Row],[Position Title]],startingWages!$A$2:$D$200,2, FALSE),Table1[[#This Row],[Regular Wages]]/Table1[[#This Row],[Regular Hours]]),0)</f>
        <v>0</v>
      </c>
      <c r="V1459" s="41">
        <f>IF(OR(Table1[[#This Row],[OvertimeHours]]="",Table1[[#This Row],[OvertimeHours]]=0),Table1[[#This Row],[Regular Hourly Wage]]*1.5,Table1[[#This Row],[OvertimeWages]]/Table1[[#This Row],[OvertimeHours]])</f>
        <v>0</v>
      </c>
      <c r="W1459" s="41">
        <f>IF(OR(Table1[[#This Row],[Holiday Hours]]="",Table1[[#This Row],[Holiday Hours]]=0),Table1[[#This Row],[Regular Hourly Wage]],Table1[[#This Row],[Holiday Wages]]/Table1[[#This Row],[Holiday Hours]])</f>
        <v>0</v>
      </c>
      <c r="X1459" s="41" t="str">
        <f>IF(Table1[[#This Row],[Regular Hourly Wage]]&lt;14.05,"$14.75",IF(Table1[[#This Row],[Regular Hourly Wage]]&lt;30,"5%","None"))</f>
        <v>$14.75</v>
      </c>
      <c r="Y1459" s="41">
        <f>IF(Table1[[#This Row],[Wage Category]]="5%",Table1[[#This Row],[Regular Hourly Wage]]*1.05,IF(Table1[[#This Row],[Wage Category]]="$14.75",14.75,Table1[[#This Row],[Regular Hourly Wage]]))</f>
        <v>14.75</v>
      </c>
      <c r="Z1459" s="41">
        <f>(1+IF(Table1[[#This Row],[Regular Hourly Wage]]=0,0.5,(Table1[[#This Row],[Overtime Hourly Wage]]-Table1[[#This Row],[Regular Hourly Wage]])/Table1[[#This Row],[Regular Hourly Wage]]))*Table1[[#This Row],[Regular Wage Cap]]</f>
        <v>22.125</v>
      </c>
      <c r="AA1459" s="41">
        <f>(1+IF(Table1[[#This Row],[Regular Hourly Wage]]=0,0,(Table1[[#This Row],[Holiday Hourly Wage]]-Table1[[#This Row],[Regular Hourly Wage]])/Table1[[#This Row],[Regular Hourly Wage]]))*Table1[[#This Row],[Regular Wage Cap]]</f>
        <v>14.75</v>
      </c>
      <c r="AB1459" s="41">
        <f>Table1[[#This Row],[Regular Hours3]]*Table1[[#This Row],[Regular Hourly Wage]]</f>
        <v>0</v>
      </c>
      <c r="AC1459" s="41">
        <f>Table1[[#This Row],[OvertimeHours5]]*Table1[[#This Row],[Overtime Hourly Wage]]</f>
        <v>0</v>
      </c>
      <c r="AD1459" s="41">
        <f>Table1[[#This Row],[Holiday Hours7]]*Table1[[#This Row],[Holiday Hourly Wage]]</f>
        <v>0</v>
      </c>
      <c r="AE1459" s="41">
        <f>SUM(Table1[[#This Row],[Regular10]:[Holiday12]])</f>
        <v>0</v>
      </c>
      <c r="AF1459" s="41">
        <f>Table1[[#This Row],[Regular Hours3]]*Table1[[#This Row],[Regular Wage Cap]]</f>
        <v>0</v>
      </c>
      <c r="AG1459" s="41">
        <f>Table1[[#This Row],[OvertimeHours5]]*Table1[[#This Row],[Overtime Wage Cap]]</f>
        <v>0</v>
      </c>
      <c r="AH1459" s="41">
        <f>Table1[[#This Row],[Holiday Hours7]]*Table1[[#This Row],[Holiday Wage Cap]]</f>
        <v>0</v>
      </c>
      <c r="AI1459" s="41">
        <f>SUM(Table1[[#This Row],[Regular]:[Holiday]])</f>
        <v>0</v>
      </c>
      <c r="AJ1459" s="41">
        <f>IF(Table1[[#This Row],[Total]]=0,0,Table1[[#This Row],[Total2]]-Table1[[#This Row],[Total]])</f>
        <v>0</v>
      </c>
      <c r="AK1459" s="41">
        <f>Table1[[#This Row],[Difference]]*Table1[[#This Row],[DDS Funding Percent]]</f>
        <v>0</v>
      </c>
      <c r="AL1459" s="41">
        <f>IF(Table1[[#This Row],[Regular Hourly Wage]]&lt;&gt;0,Table1[[#This Row],[Regular Wage Cap]]-Table1[[#This Row],[Regular Hourly Wage]],0)</f>
        <v>0</v>
      </c>
      <c r="AM1459" s="38"/>
      <c r="AN1459" s="41">
        <f>Table1[[#This Row],[Wage Difference]]*Table1[[#This Row],[Post Wage Increase Time Off Accruals (Hours)]]</f>
        <v>0</v>
      </c>
      <c r="AO1459" s="41">
        <f>Table1[[#This Row],[Min Wage Time Off Accrual Expense]]*Table1[[#This Row],[DDS Funding Percent]]</f>
        <v>0</v>
      </c>
      <c r="AP1459" s="1"/>
      <c r="AQ1459" s="18"/>
    </row>
    <row r="1460" spans="3:43" x14ac:dyDescent="0.25">
      <c r="C1460" s="59"/>
      <c r="D1460" s="57"/>
      <c r="K1460" s="41">
        <f>SUM(Table1[[#This Row],[Regular Wages]],Table1[[#This Row],[OvertimeWages]],Table1[[#This Row],[Holiday Wages]],Table1[[#This Row],[Incentive Payments]])</f>
        <v>0</v>
      </c>
      <c r="L1460" s="38"/>
      <c r="M1460" s="38"/>
      <c r="N1460" s="38"/>
      <c r="O1460" s="38"/>
      <c r="P1460" s="38"/>
      <c r="Q1460" s="38"/>
      <c r="R1460" s="38"/>
      <c r="S1460" s="41">
        <f>SUM(Table1[[#This Row],[Regular Wages2]],Table1[[#This Row],[OvertimeWages4]],Table1[[#This Row],[Holiday Wages6]],Table1[[#This Row],[Incentive Payments8]])</f>
        <v>0</v>
      </c>
      <c r="T1460" s="41">
        <f>SUM(Table1[[#This Row],[Total Pre Min Wage Wages]],Table1[[#This Row],[Total After Min Wage Wages]])</f>
        <v>0</v>
      </c>
      <c r="U1460" s="41">
        <f>IFERROR(IF(OR(Table1[[#This Row],[Regular Hours]]=0,Table1[[#This Row],[Regular Hours]]=""),VLOOKUP(Table1[[#This Row],[Position Title]],startingWages!$A$2:$D$200,2, FALSE),Table1[[#This Row],[Regular Wages]]/Table1[[#This Row],[Regular Hours]]),0)</f>
        <v>0</v>
      </c>
      <c r="V1460" s="41">
        <f>IF(OR(Table1[[#This Row],[OvertimeHours]]="",Table1[[#This Row],[OvertimeHours]]=0),Table1[[#This Row],[Regular Hourly Wage]]*1.5,Table1[[#This Row],[OvertimeWages]]/Table1[[#This Row],[OvertimeHours]])</f>
        <v>0</v>
      </c>
      <c r="W1460" s="41">
        <f>IF(OR(Table1[[#This Row],[Holiday Hours]]="",Table1[[#This Row],[Holiday Hours]]=0),Table1[[#This Row],[Regular Hourly Wage]],Table1[[#This Row],[Holiday Wages]]/Table1[[#This Row],[Holiday Hours]])</f>
        <v>0</v>
      </c>
      <c r="X1460" s="41" t="str">
        <f>IF(Table1[[#This Row],[Regular Hourly Wage]]&lt;14.05,"$14.75",IF(Table1[[#This Row],[Regular Hourly Wage]]&lt;30,"5%","None"))</f>
        <v>$14.75</v>
      </c>
      <c r="Y1460" s="41">
        <f>IF(Table1[[#This Row],[Wage Category]]="5%",Table1[[#This Row],[Regular Hourly Wage]]*1.05,IF(Table1[[#This Row],[Wage Category]]="$14.75",14.75,Table1[[#This Row],[Regular Hourly Wage]]))</f>
        <v>14.75</v>
      </c>
      <c r="Z1460" s="41">
        <f>(1+IF(Table1[[#This Row],[Regular Hourly Wage]]=0,0.5,(Table1[[#This Row],[Overtime Hourly Wage]]-Table1[[#This Row],[Regular Hourly Wage]])/Table1[[#This Row],[Regular Hourly Wage]]))*Table1[[#This Row],[Regular Wage Cap]]</f>
        <v>22.125</v>
      </c>
      <c r="AA1460" s="41">
        <f>(1+IF(Table1[[#This Row],[Regular Hourly Wage]]=0,0,(Table1[[#This Row],[Holiday Hourly Wage]]-Table1[[#This Row],[Regular Hourly Wage]])/Table1[[#This Row],[Regular Hourly Wage]]))*Table1[[#This Row],[Regular Wage Cap]]</f>
        <v>14.75</v>
      </c>
      <c r="AB1460" s="41">
        <f>Table1[[#This Row],[Regular Hours3]]*Table1[[#This Row],[Regular Hourly Wage]]</f>
        <v>0</v>
      </c>
      <c r="AC1460" s="41">
        <f>Table1[[#This Row],[OvertimeHours5]]*Table1[[#This Row],[Overtime Hourly Wage]]</f>
        <v>0</v>
      </c>
      <c r="AD1460" s="41">
        <f>Table1[[#This Row],[Holiday Hours7]]*Table1[[#This Row],[Holiday Hourly Wage]]</f>
        <v>0</v>
      </c>
      <c r="AE1460" s="41">
        <f>SUM(Table1[[#This Row],[Regular10]:[Holiday12]])</f>
        <v>0</v>
      </c>
      <c r="AF1460" s="41">
        <f>Table1[[#This Row],[Regular Hours3]]*Table1[[#This Row],[Regular Wage Cap]]</f>
        <v>0</v>
      </c>
      <c r="AG1460" s="41">
        <f>Table1[[#This Row],[OvertimeHours5]]*Table1[[#This Row],[Overtime Wage Cap]]</f>
        <v>0</v>
      </c>
      <c r="AH1460" s="41">
        <f>Table1[[#This Row],[Holiday Hours7]]*Table1[[#This Row],[Holiday Wage Cap]]</f>
        <v>0</v>
      </c>
      <c r="AI1460" s="41">
        <f>SUM(Table1[[#This Row],[Regular]:[Holiday]])</f>
        <v>0</v>
      </c>
      <c r="AJ1460" s="41">
        <f>IF(Table1[[#This Row],[Total]]=0,0,Table1[[#This Row],[Total2]]-Table1[[#This Row],[Total]])</f>
        <v>0</v>
      </c>
      <c r="AK1460" s="41">
        <f>Table1[[#This Row],[Difference]]*Table1[[#This Row],[DDS Funding Percent]]</f>
        <v>0</v>
      </c>
      <c r="AL1460" s="41">
        <f>IF(Table1[[#This Row],[Regular Hourly Wage]]&lt;&gt;0,Table1[[#This Row],[Regular Wage Cap]]-Table1[[#This Row],[Regular Hourly Wage]],0)</f>
        <v>0</v>
      </c>
      <c r="AM1460" s="38"/>
      <c r="AN1460" s="41">
        <f>Table1[[#This Row],[Wage Difference]]*Table1[[#This Row],[Post Wage Increase Time Off Accruals (Hours)]]</f>
        <v>0</v>
      </c>
      <c r="AO1460" s="41">
        <f>Table1[[#This Row],[Min Wage Time Off Accrual Expense]]*Table1[[#This Row],[DDS Funding Percent]]</f>
        <v>0</v>
      </c>
      <c r="AP1460" s="1"/>
      <c r="AQ1460" s="18"/>
    </row>
    <row r="1461" spans="3:43" x14ac:dyDescent="0.25">
      <c r="C1461" s="59"/>
      <c r="D1461" s="57"/>
      <c r="K1461" s="41">
        <f>SUM(Table1[[#This Row],[Regular Wages]],Table1[[#This Row],[OvertimeWages]],Table1[[#This Row],[Holiday Wages]],Table1[[#This Row],[Incentive Payments]])</f>
        <v>0</v>
      </c>
      <c r="L1461" s="38"/>
      <c r="M1461" s="38"/>
      <c r="N1461" s="38"/>
      <c r="O1461" s="38"/>
      <c r="P1461" s="38"/>
      <c r="Q1461" s="38"/>
      <c r="R1461" s="38"/>
      <c r="S1461" s="41">
        <f>SUM(Table1[[#This Row],[Regular Wages2]],Table1[[#This Row],[OvertimeWages4]],Table1[[#This Row],[Holiday Wages6]],Table1[[#This Row],[Incentive Payments8]])</f>
        <v>0</v>
      </c>
      <c r="T1461" s="41">
        <f>SUM(Table1[[#This Row],[Total Pre Min Wage Wages]],Table1[[#This Row],[Total After Min Wage Wages]])</f>
        <v>0</v>
      </c>
      <c r="U1461" s="41">
        <f>IFERROR(IF(OR(Table1[[#This Row],[Regular Hours]]=0,Table1[[#This Row],[Regular Hours]]=""),VLOOKUP(Table1[[#This Row],[Position Title]],startingWages!$A$2:$D$200,2, FALSE),Table1[[#This Row],[Regular Wages]]/Table1[[#This Row],[Regular Hours]]),0)</f>
        <v>0</v>
      </c>
      <c r="V1461" s="41">
        <f>IF(OR(Table1[[#This Row],[OvertimeHours]]="",Table1[[#This Row],[OvertimeHours]]=0),Table1[[#This Row],[Regular Hourly Wage]]*1.5,Table1[[#This Row],[OvertimeWages]]/Table1[[#This Row],[OvertimeHours]])</f>
        <v>0</v>
      </c>
      <c r="W1461" s="41">
        <f>IF(OR(Table1[[#This Row],[Holiday Hours]]="",Table1[[#This Row],[Holiday Hours]]=0),Table1[[#This Row],[Regular Hourly Wage]],Table1[[#This Row],[Holiday Wages]]/Table1[[#This Row],[Holiday Hours]])</f>
        <v>0</v>
      </c>
      <c r="X1461" s="41" t="str">
        <f>IF(Table1[[#This Row],[Regular Hourly Wage]]&lt;14.05,"$14.75",IF(Table1[[#This Row],[Regular Hourly Wage]]&lt;30,"5%","None"))</f>
        <v>$14.75</v>
      </c>
      <c r="Y1461" s="41">
        <f>IF(Table1[[#This Row],[Wage Category]]="5%",Table1[[#This Row],[Regular Hourly Wage]]*1.05,IF(Table1[[#This Row],[Wage Category]]="$14.75",14.75,Table1[[#This Row],[Regular Hourly Wage]]))</f>
        <v>14.75</v>
      </c>
      <c r="Z1461" s="41">
        <f>(1+IF(Table1[[#This Row],[Regular Hourly Wage]]=0,0.5,(Table1[[#This Row],[Overtime Hourly Wage]]-Table1[[#This Row],[Regular Hourly Wage]])/Table1[[#This Row],[Regular Hourly Wage]]))*Table1[[#This Row],[Regular Wage Cap]]</f>
        <v>22.125</v>
      </c>
      <c r="AA1461" s="41">
        <f>(1+IF(Table1[[#This Row],[Regular Hourly Wage]]=0,0,(Table1[[#This Row],[Holiday Hourly Wage]]-Table1[[#This Row],[Regular Hourly Wage]])/Table1[[#This Row],[Regular Hourly Wage]]))*Table1[[#This Row],[Regular Wage Cap]]</f>
        <v>14.75</v>
      </c>
      <c r="AB1461" s="41">
        <f>Table1[[#This Row],[Regular Hours3]]*Table1[[#This Row],[Regular Hourly Wage]]</f>
        <v>0</v>
      </c>
      <c r="AC1461" s="41">
        <f>Table1[[#This Row],[OvertimeHours5]]*Table1[[#This Row],[Overtime Hourly Wage]]</f>
        <v>0</v>
      </c>
      <c r="AD1461" s="41">
        <f>Table1[[#This Row],[Holiday Hours7]]*Table1[[#This Row],[Holiday Hourly Wage]]</f>
        <v>0</v>
      </c>
      <c r="AE1461" s="41">
        <f>SUM(Table1[[#This Row],[Regular10]:[Holiday12]])</f>
        <v>0</v>
      </c>
      <c r="AF1461" s="41">
        <f>Table1[[#This Row],[Regular Hours3]]*Table1[[#This Row],[Regular Wage Cap]]</f>
        <v>0</v>
      </c>
      <c r="AG1461" s="41">
        <f>Table1[[#This Row],[OvertimeHours5]]*Table1[[#This Row],[Overtime Wage Cap]]</f>
        <v>0</v>
      </c>
      <c r="AH1461" s="41">
        <f>Table1[[#This Row],[Holiday Hours7]]*Table1[[#This Row],[Holiday Wage Cap]]</f>
        <v>0</v>
      </c>
      <c r="AI1461" s="41">
        <f>SUM(Table1[[#This Row],[Regular]:[Holiday]])</f>
        <v>0</v>
      </c>
      <c r="AJ1461" s="41">
        <f>IF(Table1[[#This Row],[Total]]=0,0,Table1[[#This Row],[Total2]]-Table1[[#This Row],[Total]])</f>
        <v>0</v>
      </c>
      <c r="AK1461" s="41">
        <f>Table1[[#This Row],[Difference]]*Table1[[#This Row],[DDS Funding Percent]]</f>
        <v>0</v>
      </c>
      <c r="AL1461" s="41">
        <f>IF(Table1[[#This Row],[Regular Hourly Wage]]&lt;&gt;0,Table1[[#This Row],[Regular Wage Cap]]-Table1[[#This Row],[Regular Hourly Wage]],0)</f>
        <v>0</v>
      </c>
      <c r="AM1461" s="38"/>
      <c r="AN1461" s="41">
        <f>Table1[[#This Row],[Wage Difference]]*Table1[[#This Row],[Post Wage Increase Time Off Accruals (Hours)]]</f>
        <v>0</v>
      </c>
      <c r="AO1461" s="41">
        <f>Table1[[#This Row],[Min Wage Time Off Accrual Expense]]*Table1[[#This Row],[DDS Funding Percent]]</f>
        <v>0</v>
      </c>
      <c r="AP1461" s="1"/>
      <c r="AQ1461" s="18"/>
    </row>
    <row r="1462" spans="3:43" x14ac:dyDescent="0.25">
      <c r="C1462" s="59"/>
      <c r="D1462" s="57"/>
      <c r="K1462" s="41">
        <f>SUM(Table1[[#This Row],[Regular Wages]],Table1[[#This Row],[OvertimeWages]],Table1[[#This Row],[Holiday Wages]],Table1[[#This Row],[Incentive Payments]])</f>
        <v>0</v>
      </c>
      <c r="L1462" s="38"/>
      <c r="M1462" s="38"/>
      <c r="N1462" s="38"/>
      <c r="O1462" s="38"/>
      <c r="P1462" s="38"/>
      <c r="Q1462" s="38"/>
      <c r="R1462" s="38"/>
      <c r="S1462" s="41">
        <f>SUM(Table1[[#This Row],[Regular Wages2]],Table1[[#This Row],[OvertimeWages4]],Table1[[#This Row],[Holiday Wages6]],Table1[[#This Row],[Incentive Payments8]])</f>
        <v>0</v>
      </c>
      <c r="T1462" s="41">
        <f>SUM(Table1[[#This Row],[Total Pre Min Wage Wages]],Table1[[#This Row],[Total After Min Wage Wages]])</f>
        <v>0</v>
      </c>
      <c r="U1462" s="41">
        <f>IFERROR(IF(OR(Table1[[#This Row],[Regular Hours]]=0,Table1[[#This Row],[Regular Hours]]=""),VLOOKUP(Table1[[#This Row],[Position Title]],startingWages!$A$2:$D$200,2, FALSE),Table1[[#This Row],[Regular Wages]]/Table1[[#This Row],[Regular Hours]]),0)</f>
        <v>0</v>
      </c>
      <c r="V1462" s="41">
        <f>IF(OR(Table1[[#This Row],[OvertimeHours]]="",Table1[[#This Row],[OvertimeHours]]=0),Table1[[#This Row],[Regular Hourly Wage]]*1.5,Table1[[#This Row],[OvertimeWages]]/Table1[[#This Row],[OvertimeHours]])</f>
        <v>0</v>
      </c>
      <c r="W1462" s="41">
        <f>IF(OR(Table1[[#This Row],[Holiday Hours]]="",Table1[[#This Row],[Holiday Hours]]=0),Table1[[#This Row],[Regular Hourly Wage]],Table1[[#This Row],[Holiday Wages]]/Table1[[#This Row],[Holiday Hours]])</f>
        <v>0</v>
      </c>
      <c r="X1462" s="41" t="str">
        <f>IF(Table1[[#This Row],[Regular Hourly Wage]]&lt;14.05,"$14.75",IF(Table1[[#This Row],[Regular Hourly Wage]]&lt;30,"5%","None"))</f>
        <v>$14.75</v>
      </c>
      <c r="Y1462" s="41">
        <f>IF(Table1[[#This Row],[Wage Category]]="5%",Table1[[#This Row],[Regular Hourly Wage]]*1.05,IF(Table1[[#This Row],[Wage Category]]="$14.75",14.75,Table1[[#This Row],[Regular Hourly Wage]]))</f>
        <v>14.75</v>
      </c>
      <c r="Z1462" s="41">
        <f>(1+IF(Table1[[#This Row],[Regular Hourly Wage]]=0,0.5,(Table1[[#This Row],[Overtime Hourly Wage]]-Table1[[#This Row],[Regular Hourly Wage]])/Table1[[#This Row],[Regular Hourly Wage]]))*Table1[[#This Row],[Regular Wage Cap]]</f>
        <v>22.125</v>
      </c>
      <c r="AA1462" s="41">
        <f>(1+IF(Table1[[#This Row],[Regular Hourly Wage]]=0,0,(Table1[[#This Row],[Holiday Hourly Wage]]-Table1[[#This Row],[Regular Hourly Wage]])/Table1[[#This Row],[Regular Hourly Wage]]))*Table1[[#This Row],[Regular Wage Cap]]</f>
        <v>14.75</v>
      </c>
      <c r="AB1462" s="41">
        <f>Table1[[#This Row],[Regular Hours3]]*Table1[[#This Row],[Regular Hourly Wage]]</f>
        <v>0</v>
      </c>
      <c r="AC1462" s="41">
        <f>Table1[[#This Row],[OvertimeHours5]]*Table1[[#This Row],[Overtime Hourly Wage]]</f>
        <v>0</v>
      </c>
      <c r="AD1462" s="41">
        <f>Table1[[#This Row],[Holiday Hours7]]*Table1[[#This Row],[Holiday Hourly Wage]]</f>
        <v>0</v>
      </c>
      <c r="AE1462" s="41">
        <f>SUM(Table1[[#This Row],[Regular10]:[Holiday12]])</f>
        <v>0</v>
      </c>
      <c r="AF1462" s="41">
        <f>Table1[[#This Row],[Regular Hours3]]*Table1[[#This Row],[Regular Wage Cap]]</f>
        <v>0</v>
      </c>
      <c r="AG1462" s="41">
        <f>Table1[[#This Row],[OvertimeHours5]]*Table1[[#This Row],[Overtime Wage Cap]]</f>
        <v>0</v>
      </c>
      <c r="AH1462" s="41">
        <f>Table1[[#This Row],[Holiday Hours7]]*Table1[[#This Row],[Holiday Wage Cap]]</f>
        <v>0</v>
      </c>
      <c r="AI1462" s="41">
        <f>SUM(Table1[[#This Row],[Regular]:[Holiday]])</f>
        <v>0</v>
      </c>
      <c r="AJ1462" s="41">
        <f>IF(Table1[[#This Row],[Total]]=0,0,Table1[[#This Row],[Total2]]-Table1[[#This Row],[Total]])</f>
        <v>0</v>
      </c>
      <c r="AK1462" s="41">
        <f>Table1[[#This Row],[Difference]]*Table1[[#This Row],[DDS Funding Percent]]</f>
        <v>0</v>
      </c>
      <c r="AL1462" s="41">
        <f>IF(Table1[[#This Row],[Regular Hourly Wage]]&lt;&gt;0,Table1[[#This Row],[Regular Wage Cap]]-Table1[[#This Row],[Regular Hourly Wage]],0)</f>
        <v>0</v>
      </c>
      <c r="AM1462" s="38"/>
      <c r="AN1462" s="41">
        <f>Table1[[#This Row],[Wage Difference]]*Table1[[#This Row],[Post Wage Increase Time Off Accruals (Hours)]]</f>
        <v>0</v>
      </c>
      <c r="AO1462" s="41">
        <f>Table1[[#This Row],[Min Wage Time Off Accrual Expense]]*Table1[[#This Row],[DDS Funding Percent]]</f>
        <v>0</v>
      </c>
      <c r="AP1462" s="1"/>
      <c r="AQ1462" s="18"/>
    </row>
    <row r="1463" spans="3:43" x14ac:dyDescent="0.25">
      <c r="C1463" s="59"/>
      <c r="D1463" s="57"/>
      <c r="K1463" s="41">
        <f>SUM(Table1[[#This Row],[Regular Wages]],Table1[[#This Row],[OvertimeWages]],Table1[[#This Row],[Holiday Wages]],Table1[[#This Row],[Incentive Payments]])</f>
        <v>0</v>
      </c>
      <c r="L1463" s="38"/>
      <c r="M1463" s="38"/>
      <c r="N1463" s="38"/>
      <c r="O1463" s="38"/>
      <c r="P1463" s="38"/>
      <c r="Q1463" s="38"/>
      <c r="R1463" s="38"/>
      <c r="S1463" s="41">
        <f>SUM(Table1[[#This Row],[Regular Wages2]],Table1[[#This Row],[OvertimeWages4]],Table1[[#This Row],[Holiday Wages6]],Table1[[#This Row],[Incentive Payments8]])</f>
        <v>0</v>
      </c>
      <c r="T1463" s="41">
        <f>SUM(Table1[[#This Row],[Total Pre Min Wage Wages]],Table1[[#This Row],[Total After Min Wage Wages]])</f>
        <v>0</v>
      </c>
      <c r="U1463" s="41">
        <f>IFERROR(IF(OR(Table1[[#This Row],[Regular Hours]]=0,Table1[[#This Row],[Regular Hours]]=""),VLOOKUP(Table1[[#This Row],[Position Title]],startingWages!$A$2:$D$200,2, FALSE),Table1[[#This Row],[Regular Wages]]/Table1[[#This Row],[Regular Hours]]),0)</f>
        <v>0</v>
      </c>
      <c r="V1463" s="41">
        <f>IF(OR(Table1[[#This Row],[OvertimeHours]]="",Table1[[#This Row],[OvertimeHours]]=0),Table1[[#This Row],[Regular Hourly Wage]]*1.5,Table1[[#This Row],[OvertimeWages]]/Table1[[#This Row],[OvertimeHours]])</f>
        <v>0</v>
      </c>
      <c r="W1463" s="41">
        <f>IF(OR(Table1[[#This Row],[Holiday Hours]]="",Table1[[#This Row],[Holiday Hours]]=0),Table1[[#This Row],[Regular Hourly Wage]],Table1[[#This Row],[Holiday Wages]]/Table1[[#This Row],[Holiday Hours]])</f>
        <v>0</v>
      </c>
      <c r="X1463" s="41" t="str">
        <f>IF(Table1[[#This Row],[Regular Hourly Wage]]&lt;14.05,"$14.75",IF(Table1[[#This Row],[Regular Hourly Wage]]&lt;30,"5%","None"))</f>
        <v>$14.75</v>
      </c>
      <c r="Y1463" s="41">
        <f>IF(Table1[[#This Row],[Wage Category]]="5%",Table1[[#This Row],[Regular Hourly Wage]]*1.05,IF(Table1[[#This Row],[Wage Category]]="$14.75",14.75,Table1[[#This Row],[Regular Hourly Wage]]))</f>
        <v>14.75</v>
      </c>
      <c r="Z1463" s="41">
        <f>(1+IF(Table1[[#This Row],[Regular Hourly Wage]]=0,0.5,(Table1[[#This Row],[Overtime Hourly Wage]]-Table1[[#This Row],[Regular Hourly Wage]])/Table1[[#This Row],[Regular Hourly Wage]]))*Table1[[#This Row],[Regular Wage Cap]]</f>
        <v>22.125</v>
      </c>
      <c r="AA1463" s="41">
        <f>(1+IF(Table1[[#This Row],[Regular Hourly Wage]]=0,0,(Table1[[#This Row],[Holiday Hourly Wage]]-Table1[[#This Row],[Regular Hourly Wage]])/Table1[[#This Row],[Regular Hourly Wage]]))*Table1[[#This Row],[Regular Wage Cap]]</f>
        <v>14.75</v>
      </c>
      <c r="AB1463" s="41">
        <f>Table1[[#This Row],[Regular Hours3]]*Table1[[#This Row],[Regular Hourly Wage]]</f>
        <v>0</v>
      </c>
      <c r="AC1463" s="41">
        <f>Table1[[#This Row],[OvertimeHours5]]*Table1[[#This Row],[Overtime Hourly Wage]]</f>
        <v>0</v>
      </c>
      <c r="AD1463" s="41">
        <f>Table1[[#This Row],[Holiday Hours7]]*Table1[[#This Row],[Holiday Hourly Wage]]</f>
        <v>0</v>
      </c>
      <c r="AE1463" s="41">
        <f>SUM(Table1[[#This Row],[Regular10]:[Holiday12]])</f>
        <v>0</v>
      </c>
      <c r="AF1463" s="41">
        <f>Table1[[#This Row],[Regular Hours3]]*Table1[[#This Row],[Regular Wage Cap]]</f>
        <v>0</v>
      </c>
      <c r="AG1463" s="41">
        <f>Table1[[#This Row],[OvertimeHours5]]*Table1[[#This Row],[Overtime Wage Cap]]</f>
        <v>0</v>
      </c>
      <c r="AH1463" s="41">
        <f>Table1[[#This Row],[Holiday Hours7]]*Table1[[#This Row],[Holiday Wage Cap]]</f>
        <v>0</v>
      </c>
      <c r="AI1463" s="41">
        <f>SUM(Table1[[#This Row],[Regular]:[Holiday]])</f>
        <v>0</v>
      </c>
      <c r="AJ1463" s="41">
        <f>IF(Table1[[#This Row],[Total]]=0,0,Table1[[#This Row],[Total2]]-Table1[[#This Row],[Total]])</f>
        <v>0</v>
      </c>
      <c r="AK1463" s="41">
        <f>Table1[[#This Row],[Difference]]*Table1[[#This Row],[DDS Funding Percent]]</f>
        <v>0</v>
      </c>
      <c r="AL1463" s="41">
        <f>IF(Table1[[#This Row],[Regular Hourly Wage]]&lt;&gt;0,Table1[[#This Row],[Regular Wage Cap]]-Table1[[#This Row],[Regular Hourly Wage]],0)</f>
        <v>0</v>
      </c>
      <c r="AM1463" s="38"/>
      <c r="AN1463" s="41">
        <f>Table1[[#This Row],[Wage Difference]]*Table1[[#This Row],[Post Wage Increase Time Off Accruals (Hours)]]</f>
        <v>0</v>
      </c>
      <c r="AO1463" s="41">
        <f>Table1[[#This Row],[Min Wage Time Off Accrual Expense]]*Table1[[#This Row],[DDS Funding Percent]]</f>
        <v>0</v>
      </c>
      <c r="AP1463" s="1"/>
      <c r="AQ1463" s="18"/>
    </row>
    <row r="1464" spans="3:43" x14ac:dyDescent="0.25">
      <c r="C1464" s="59"/>
      <c r="D1464" s="57"/>
      <c r="K1464" s="41">
        <f>SUM(Table1[[#This Row],[Regular Wages]],Table1[[#This Row],[OvertimeWages]],Table1[[#This Row],[Holiday Wages]],Table1[[#This Row],[Incentive Payments]])</f>
        <v>0</v>
      </c>
      <c r="L1464" s="38"/>
      <c r="M1464" s="38"/>
      <c r="N1464" s="38"/>
      <c r="O1464" s="38"/>
      <c r="P1464" s="38"/>
      <c r="Q1464" s="38"/>
      <c r="R1464" s="38"/>
      <c r="S1464" s="41">
        <f>SUM(Table1[[#This Row],[Regular Wages2]],Table1[[#This Row],[OvertimeWages4]],Table1[[#This Row],[Holiday Wages6]],Table1[[#This Row],[Incentive Payments8]])</f>
        <v>0</v>
      </c>
      <c r="T1464" s="41">
        <f>SUM(Table1[[#This Row],[Total Pre Min Wage Wages]],Table1[[#This Row],[Total After Min Wage Wages]])</f>
        <v>0</v>
      </c>
      <c r="U1464" s="41">
        <f>IFERROR(IF(OR(Table1[[#This Row],[Regular Hours]]=0,Table1[[#This Row],[Regular Hours]]=""),VLOOKUP(Table1[[#This Row],[Position Title]],startingWages!$A$2:$D$200,2, FALSE),Table1[[#This Row],[Regular Wages]]/Table1[[#This Row],[Regular Hours]]),0)</f>
        <v>0</v>
      </c>
      <c r="V1464" s="41">
        <f>IF(OR(Table1[[#This Row],[OvertimeHours]]="",Table1[[#This Row],[OvertimeHours]]=0),Table1[[#This Row],[Regular Hourly Wage]]*1.5,Table1[[#This Row],[OvertimeWages]]/Table1[[#This Row],[OvertimeHours]])</f>
        <v>0</v>
      </c>
      <c r="W1464" s="41">
        <f>IF(OR(Table1[[#This Row],[Holiday Hours]]="",Table1[[#This Row],[Holiday Hours]]=0),Table1[[#This Row],[Regular Hourly Wage]],Table1[[#This Row],[Holiday Wages]]/Table1[[#This Row],[Holiday Hours]])</f>
        <v>0</v>
      </c>
      <c r="X1464" s="41" t="str">
        <f>IF(Table1[[#This Row],[Regular Hourly Wage]]&lt;14.05,"$14.75",IF(Table1[[#This Row],[Regular Hourly Wage]]&lt;30,"5%","None"))</f>
        <v>$14.75</v>
      </c>
      <c r="Y1464" s="41">
        <f>IF(Table1[[#This Row],[Wage Category]]="5%",Table1[[#This Row],[Regular Hourly Wage]]*1.05,IF(Table1[[#This Row],[Wage Category]]="$14.75",14.75,Table1[[#This Row],[Regular Hourly Wage]]))</f>
        <v>14.75</v>
      </c>
      <c r="Z1464" s="41">
        <f>(1+IF(Table1[[#This Row],[Regular Hourly Wage]]=0,0.5,(Table1[[#This Row],[Overtime Hourly Wage]]-Table1[[#This Row],[Regular Hourly Wage]])/Table1[[#This Row],[Regular Hourly Wage]]))*Table1[[#This Row],[Regular Wage Cap]]</f>
        <v>22.125</v>
      </c>
      <c r="AA1464" s="41">
        <f>(1+IF(Table1[[#This Row],[Regular Hourly Wage]]=0,0,(Table1[[#This Row],[Holiday Hourly Wage]]-Table1[[#This Row],[Regular Hourly Wage]])/Table1[[#This Row],[Regular Hourly Wage]]))*Table1[[#This Row],[Regular Wage Cap]]</f>
        <v>14.75</v>
      </c>
      <c r="AB1464" s="41">
        <f>Table1[[#This Row],[Regular Hours3]]*Table1[[#This Row],[Regular Hourly Wage]]</f>
        <v>0</v>
      </c>
      <c r="AC1464" s="41">
        <f>Table1[[#This Row],[OvertimeHours5]]*Table1[[#This Row],[Overtime Hourly Wage]]</f>
        <v>0</v>
      </c>
      <c r="AD1464" s="41">
        <f>Table1[[#This Row],[Holiday Hours7]]*Table1[[#This Row],[Holiday Hourly Wage]]</f>
        <v>0</v>
      </c>
      <c r="AE1464" s="41">
        <f>SUM(Table1[[#This Row],[Regular10]:[Holiday12]])</f>
        <v>0</v>
      </c>
      <c r="AF1464" s="41">
        <f>Table1[[#This Row],[Regular Hours3]]*Table1[[#This Row],[Regular Wage Cap]]</f>
        <v>0</v>
      </c>
      <c r="AG1464" s="41">
        <f>Table1[[#This Row],[OvertimeHours5]]*Table1[[#This Row],[Overtime Wage Cap]]</f>
        <v>0</v>
      </c>
      <c r="AH1464" s="41">
        <f>Table1[[#This Row],[Holiday Hours7]]*Table1[[#This Row],[Holiday Wage Cap]]</f>
        <v>0</v>
      </c>
      <c r="AI1464" s="41">
        <f>SUM(Table1[[#This Row],[Regular]:[Holiday]])</f>
        <v>0</v>
      </c>
      <c r="AJ1464" s="41">
        <f>IF(Table1[[#This Row],[Total]]=0,0,Table1[[#This Row],[Total2]]-Table1[[#This Row],[Total]])</f>
        <v>0</v>
      </c>
      <c r="AK1464" s="41">
        <f>Table1[[#This Row],[Difference]]*Table1[[#This Row],[DDS Funding Percent]]</f>
        <v>0</v>
      </c>
      <c r="AL1464" s="41">
        <f>IF(Table1[[#This Row],[Regular Hourly Wage]]&lt;&gt;0,Table1[[#This Row],[Regular Wage Cap]]-Table1[[#This Row],[Regular Hourly Wage]],0)</f>
        <v>0</v>
      </c>
      <c r="AM1464" s="38"/>
      <c r="AN1464" s="41">
        <f>Table1[[#This Row],[Wage Difference]]*Table1[[#This Row],[Post Wage Increase Time Off Accruals (Hours)]]</f>
        <v>0</v>
      </c>
      <c r="AO1464" s="41">
        <f>Table1[[#This Row],[Min Wage Time Off Accrual Expense]]*Table1[[#This Row],[DDS Funding Percent]]</f>
        <v>0</v>
      </c>
      <c r="AP1464" s="1"/>
      <c r="AQ1464" s="18"/>
    </row>
    <row r="1465" spans="3:43" x14ac:dyDescent="0.25">
      <c r="C1465" s="59"/>
      <c r="D1465" s="57"/>
      <c r="K1465" s="41">
        <f>SUM(Table1[[#This Row],[Regular Wages]],Table1[[#This Row],[OvertimeWages]],Table1[[#This Row],[Holiday Wages]],Table1[[#This Row],[Incentive Payments]])</f>
        <v>0</v>
      </c>
      <c r="L1465" s="38"/>
      <c r="M1465" s="38"/>
      <c r="N1465" s="38"/>
      <c r="O1465" s="38"/>
      <c r="P1465" s="38"/>
      <c r="Q1465" s="38"/>
      <c r="R1465" s="38"/>
      <c r="S1465" s="41">
        <f>SUM(Table1[[#This Row],[Regular Wages2]],Table1[[#This Row],[OvertimeWages4]],Table1[[#This Row],[Holiday Wages6]],Table1[[#This Row],[Incentive Payments8]])</f>
        <v>0</v>
      </c>
      <c r="T1465" s="41">
        <f>SUM(Table1[[#This Row],[Total Pre Min Wage Wages]],Table1[[#This Row],[Total After Min Wage Wages]])</f>
        <v>0</v>
      </c>
      <c r="U1465" s="41">
        <f>IFERROR(IF(OR(Table1[[#This Row],[Regular Hours]]=0,Table1[[#This Row],[Regular Hours]]=""),VLOOKUP(Table1[[#This Row],[Position Title]],startingWages!$A$2:$D$200,2, FALSE),Table1[[#This Row],[Regular Wages]]/Table1[[#This Row],[Regular Hours]]),0)</f>
        <v>0</v>
      </c>
      <c r="V1465" s="41">
        <f>IF(OR(Table1[[#This Row],[OvertimeHours]]="",Table1[[#This Row],[OvertimeHours]]=0),Table1[[#This Row],[Regular Hourly Wage]]*1.5,Table1[[#This Row],[OvertimeWages]]/Table1[[#This Row],[OvertimeHours]])</f>
        <v>0</v>
      </c>
      <c r="W1465" s="41">
        <f>IF(OR(Table1[[#This Row],[Holiday Hours]]="",Table1[[#This Row],[Holiday Hours]]=0),Table1[[#This Row],[Regular Hourly Wage]],Table1[[#This Row],[Holiday Wages]]/Table1[[#This Row],[Holiday Hours]])</f>
        <v>0</v>
      </c>
      <c r="X1465" s="41" t="str">
        <f>IF(Table1[[#This Row],[Regular Hourly Wage]]&lt;14.05,"$14.75",IF(Table1[[#This Row],[Regular Hourly Wage]]&lt;30,"5%","None"))</f>
        <v>$14.75</v>
      </c>
      <c r="Y1465" s="41">
        <f>IF(Table1[[#This Row],[Wage Category]]="5%",Table1[[#This Row],[Regular Hourly Wage]]*1.05,IF(Table1[[#This Row],[Wage Category]]="$14.75",14.75,Table1[[#This Row],[Regular Hourly Wage]]))</f>
        <v>14.75</v>
      </c>
      <c r="Z1465" s="41">
        <f>(1+IF(Table1[[#This Row],[Regular Hourly Wage]]=0,0.5,(Table1[[#This Row],[Overtime Hourly Wage]]-Table1[[#This Row],[Regular Hourly Wage]])/Table1[[#This Row],[Regular Hourly Wage]]))*Table1[[#This Row],[Regular Wage Cap]]</f>
        <v>22.125</v>
      </c>
      <c r="AA1465" s="41">
        <f>(1+IF(Table1[[#This Row],[Regular Hourly Wage]]=0,0,(Table1[[#This Row],[Holiday Hourly Wage]]-Table1[[#This Row],[Regular Hourly Wage]])/Table1[[#This Row],[Regular Hourly Wage]]))*Table1[[#This Row],[Regular Wage Cap]]</f>
        <v>14.75</v>
      </c>
      <c r="AB1465" s="41">
        <f>Table1[[#This Row],[Regular Hours3]]*Table1[[#This Row],[Regular Hourly Wage]]</f>
        <v>0</v>
      </c>
      <c r="AC1465" s="41">
        <f>Table1[[#This Row],[OvertimeHours5]]*Table1[[#This Row],[Overtime Hourly Wage]]</f>
        <v>0</v>
      </c>
      <c r="AD1465" s="41">
        <f>Table1[[#This Row],[Holiday Hours7]]*Table1[[#This Row],[Holiday Hourly Wage]]</f>
        <v>0</v>
      </c>
      <c r="AE1465" s="41">
        <f>SUM(Table1[[#This Row],[Regular10]:[Holiday12]])</f>
        <v>0</v>
      </c>
      <c r="AF1465" s="41">
        <f>Table1[[#This Row],[Regular Hours3]]*Table1[[#This Row],[Regular Wage Cap]]</f>
        <v>0</v>
      </c>
      <c r="AG1465" s="41">
        <f>Table1[[#This Row],[OvertimeHours5]]*Table1[[#This Row],[Overtime Wage Cap]]</f>
        <v>0</v>
      </c>
      <c r="AH1465" s="41">
        <f>Table1[[#This Row],[Holiday Hours7]]*Table1[[#This Row],[Holiday Wage Cap]]</f>
        <v>0</v>
      </c>
      <c r="AI1465" s="41">
        <f>SUM(Table1[[#This Row],[Regular]:[Holiday]])</f>
        <v>0</v>
      </c>
      <c r="AJ1465" s="41">
        <f>IF(Table1[[#This Row],[Total]]=0,0,Table1[[#This Row],[Total2]]-Table1[[#This Row],[Total]])</f>
        <v>0</v>
      </c>
      <c r="AK1465" s="41">
        <f>Table1[[#This Row],[Difference]]*Table1[[#This Row],[DDS Funding Percent]]</f>
        <v>0</v>
      </c>
      <c r="AL1465" s="41">
        <f>IF(Table1[[#This Row],[Regular Hourly Wage]]&lt;&gt;0,Table1[[#This Row],[Regular Wage Cap]]-Table1[[#This Row],[Regular Hourly Wage]],0)</f>
        <v>0</v>
      </c>
      <c r="AM1465" s="38"/>
      <c r="AN1465" s="41">
        <f>Table1[[#This Row],[Wage Difference]]*Table1[[#This Row],[Post Wage Increase Time Off Accruals (Hours)]]</f>
        <v>0</v>
      </c>
      <c r="AO1465" s="41">
        <f>Table1[[#This Row],[Min Wage Time Off Accrual Expense]]*Table1[[#This Row],[DDS Funding Percent]]</f>
        <v>0</v>
      </c>
      <c r="AP1465" s="1"/>
      <c r="AQ1465" s="18"/>
    </row>
    <row r="1466" spans="3:43" x14ac:dyDescent="0.25">
      <c r="C1466" s="59"/>
      <c r="D1466" s="57"/>
      <c r="K1466" s="41">
        <f>SUM(Table1[[#This Row],[Regular Wages]],Table1[[#This Row],[OvertimeWages]],Table1[[#This Row],[Holiday Wages]],Table1[[#This Row],[Incentive Payments]])</f>
        <v>0</v>
      </c>
      <c r="L1466" s="38"/>
      <c r="M1466" s="38"/>
      <c r="N1466" s="38"/>
      <c r="O1466" s="38"/>
      <c r="P1466" s="38"/>
      <c r="Q1466" s="38"/>
      <c r="R1466" s="38"/>
      <c r="S1466" s="41">
        <f>SUM(Table1[[#This Row],[Regular Wages2]],Table1[[#This Row],[OvertimeWages4]],Table1[[#This Row],[Holiday Wages6]],Table1[[#This Row],[Incentive Payments8]])</f>
        <v>0</v>
      </c>
      <c r="T1466" s="41">
        <f>SUM(Table1[[#This Row],[Total Pre Min Wage Wages]],Table1[[#This Row],[Total After Min Wage Wages]])</f>
        <v>0</v>
      </c>
      <c r="U1466" s="41">
        <f>IFERROR(IF(OR(Table1[[#This Row],[Regular Hours]]=0,Table1[[#This Row],[Regular Hours]]=""),VLOOKUP(Table1[[#This Row],[Position Title]],startingWages!$A$2:$D$200,2, FALSE),Table1[[#This Row],[Regular Wages]]/Table1[[#This Row],[Regular Hours]]),0)</f>
        <v>0</v>
      </c>
      <c r="V1466" s="41">
        <f>IF(OR(Table1[[#This Row],[OvertimeHours]]="",Table1[[#This Row],[OvertimeHours]]=0),Table1[[#This Row],[Regular Hourly Wage]]*1.5,Table1[[#This Row],[OvertimeWages]]/Table1[[#This Row],[OvertimeHours]])</f>
        <v>0</v>
      </c>
      <c r="W1466" s="41">
        <f>IF(OR(Table1[[#This Row],[Holiday Hours]]="",Table1[[#This Row],[Holiday Hours]]=0),Table1[[#This Row],[Regular Hourly Wage]],Table1[[#This Row],[Holiday Wages]]/Table1[[#This Row],[Holiday Hours]])</f>
        <v>0</v>
      </c>
      <c r="X1466" s="41" t="str">
        <f>IF(Table1[[#This Row],[Regular Hourly Wage]]&lt;14.05,"$14.75",IF(Table1[[#This Row],[Regular Hourly Wage]]&lt;30,"5%","None"))</f>
        <v>$14.75</v>
      </c>
      <c r="Y1466" s="41">
        <f>IF(Table1[[#This Row],[Wage Category]]="5%",Table1[[#This Row],[Regular Hourly Wage]]*1.05,IF(Table1[[#This Row],[Wage Category]]="$14.75",14.75,Table1[[#This Row],[Regular Hourly Wage]]))</f>
        <v>14.75</v>
      </c>
      <c r="Z1466" s="41">
        <f>(1+IF(Table1[[#This Row],[Regular Hourly Wage]]=0,0.5,(Table1[[#This Row],[Overtime Hourly Wage]]-Table1[[#This Row],[Regular Hourly Wage]])/Table1[[#This Row],[Regular Hourly Wage]]))*Table1[[#This Row],[Regular Wage Cap]]</f>
        <v>22.125</v>
      </c>
      <c r="AA1466" s="41">
        <f>(1+IF(Table1[[#This Row],[Regular Hourly Wage]]=0,0,(Table1[[#This Row],[Holiday Hourly Wage]]-Table1[[#This Row],[Regular Hourly Wage]])/Table1[[#This Row],[Regular Hourly Wage]]))*Table1[[#This Row],[Regular Wage Cap]]</f>
        <v>14.75</v>
      </c>
      <c r="AB1466" s="41">
        <f>Table1[[#This Row],[Regular Hours3]]*Table1[[#This Row],[Regular Hourly Wage]]</f>
        <v>0</v>
      </c>
      <c r="AC1466" s="41">
        <f>Table1[[#This Row],[OvertimeHours5]]*Table1[[#This Row],[Overtime Hourly Wage]]</f>
        <v>0</v>
      </c>
      <c r="AD1466" s="41">
        <f>Table1[[#This Row],[Holiday Hours7]]*Table1[[#This Row],[Holiday Hourly Wage]]</f>
        <v>0</v>
      </c>
      <c r="AE1466" s="41">
        <f>SUM(Table1[[#This Row],[Regular10]:[Holiday12]])</f>
        <v>0</v>
      </c>
      <c r="AF1466" s="41">
        <f>Table1[[#This Row],[Regular Hours3]]*Table1[[#This Row],[Regular Wage Cap]]</f>
        <v>0</v>
      </c>
      <c r="AG1466" s="41">
        <f>Table1[[#This Row],[OvertimeHours5]]*Table1[[#This Row],[Overtime Wage Cap]]</f>
        <v>0</v>
      </c>
      <c r="AH1466" s="41">
        <f>Table1[[#This Row],[Holiday Hours7]]*Table1[[#This Row],[Holiday Wage Cap]]</f>
        <v>0</v>
      </c>
      <c r="AI1466" s="41">
        <f>SUM(Table1[[#This Row],[Regular]:[Holiday]])</f>
        <v>0</v>
      </c>
      <c r="AJ1466" s="41">
        <f>IF(Table1[[#This Row],[Total]]=0,0,Table1[[#This Row],[Total2]]-Table1[[#This Row],[Total]])</f>
        <v>0</v>
      </c>
      <c r="AK1466" s="41">
        <f>Table1[[#This Row],[Difference]]*Table1[[#This Row],[DDS Funding Percent]]</f>
        <v>0</v>
      </c>
      <c r="AL1466" s="41">
        <f>IF(Table1[[#This Row],[Regular Hourly Wage]]&lt;&gt;0,Table1[[#This Row],[Regular Wage Cap]]-Table1[[#This Row],[Regular Hourly Wage]],0)</f>
        <v>0</v>
      </c>
      <c r="AM1466" s="38"/>
      <c r="AN1466" s="41">
        <f>Table1[[#This Row],[Wage Difference]]*Table1[[#This Row],[Post Wage Increase Time Off Accruals (Hours)]]</f>
        <v>0</v>
      </c>
      <c r="AO1466" s="41">
        <f>Table1[[#This Row],[Min Wage Time Off Accrual Expense]]*Table1[[#This Row],[DDS Funding Percent]]</f>
        <v>0</v>
      </c>
      <c r="AP1466" s="1"/>
      <c r="AQ1466" s="18"/>
    </row>
    <row r="1467" spans="3:43" x14ac:dyDescent="0.25">
      <c r="C1467" s="59"/>
      <c r="D1467" s="57"/>
      <c r="K1467" s="41">
        <f>SUM(Table1[[#This Row],[Regular Wages]],Table1[[#This Row],[OvertimeWages]],Table1[[#This Row],[Holiday Wages]],Table1[[#This Row],[Incentive Payments]])</f>
        <v>0</v>
      </c>
      <c r="L1467" s="38"/>
      <c r="M1467" s="38"/>
      <c r="N1467" s="38"/>
      <c r="O1467" s="38"/>
      <c r="P1467" s="38"/>
      <c r="Q1467" s="38"/>
      <c r="R1467" s="38"/>
      <c r="S1467" s="41">
        <f>SUM(Table1[[#This Row],[Regular Wages2]],Table1[[#This Row],[OvertimeWages4]],Table1[[#This Row],[Holiday Wages6]],Table1[[#This Row],[Incentive Payments8]])</f>
        <v>0</v>
      </c>
      <c r="T1467" s="41">
        <f>SUM(Table1[[#This Row],[Total Pre Min Wage Wages]],Table1[[#This Row],[Total After Min Wage Wages]])</f>
        <v>0</v>
      </c>
      <c r="U1467" s="41">
        <f>IFERROR(IF(OR(Table1[[#This Row],[Regular Hours]]=0,Table1[[#This Row],[Regular Hours]]=""),VLOOKUP(Table1[[#This Row],[Position Title]],startingWages!$A$2:$D$200,2, FALSE),Table1[[#This Row],[Regular Wages]]/Table1[[#This Row],[Regular Hours]]),0)</f>
        <v>0</v>
      </c>
      <c r="V1467" s="41">
        <f>IF(OR(Table1[[#This Row],[OvertimeHours]]="",Table1[[#This Row],[OvertimeHours]]=0),Table1[[#This Row],[Regular Hourly Wage]]*1.5,Table1[[#This Row],[OvertimeWages]]/Table1[[#This Row],[OvertimeHours]])</f>
        <v>0</v>
      </c>
      <c r="W1467" s="41">
        <f>IF(OR(Table1[[#This Row],[Holiday Hours]]="",Table1[[#This Row],[Holiday Hours]]=0),Table1[[#This Row],[Regular Hourly Wage]],Table1[[#This Row],[Holiday Wages]]/Table1[[#This Row],[Holiday Hours]])</f>
        <v>0</v>
      </c>
      <c r="X1467" s="41" t="str">
        <f>IF(Table1[[#This Row],[Regular Hourly Wage]]&lt;14.05,"$14.75",IF(Table1[[#This Row],[Regular Hourly Wage]]&lt;30,"5%","None"))</f>
        <v>$14.75</v>
      </c>
      <c r="Y1467" s="41">
        <f>IF(Table1[[#This Row],[Wage Category]]="5%",Table1[[#This Row],[Regular Hourly Wage]]*1.05,IF(Table1[[#This Row],[Wage Category]]="$14.75",14.75,Table1[[#This Row],[Regular Hourly Wage]]))</f>
        <v>14.75</v>
      </c>
      <c r="Z1467" s="41">
        <f>(1+IF(Table1[[#This Row],[Regular Hourly Wage]]=0,0.5,(Table1[[#This Row],[Overtime Hourly Wage]]-Table1[[#This Row],[Regular Hourly Wage]])/Table1[[#This Row],[Regular Hourly Wage]]))*Table1[[#This Row],[Regular Wage Cap]]</f>
        <v>22.125</v>
      </c>
      <c r="AA1467" s="41">
        <f>(1+IF(Table1[[#This Row],[Regular Hourly Wage]]=0,0,(Table1[[#This Row],[Holiday Hourly Wage]]-Table1[[#This Row],[Regular Hourly Wage]])/Table1[[#This Row],[Regular Hourly Wage]]))*Table1[[#This Row],[Regular Wage Cap]]</f>
        <v>14.75</v>
      </c>
      <c r="AB1467" s="41">
        <f>Table1[[#This Row],[Regular Hours3]]*Table1[[#This Row],[Regular Hourly Wage]]</f>
        <v>0</v>
      </c>
      <c r="AC1467" s="41">
        <f>Table1[[#This Row],[OvertimeHours5]]*Table1[[#This Row],[Overtime Hourly Wage]]</f>
        <v>0</v>
      </c>
      <c r="AD1467" s="41">
        <f>Table1[[#This Row],[Holiday Hours7]]*Table1[[#This Row],[Holiday Hourly Wage]]</f>
        <v>0</v>
      </c>
      <c r="AE1467" s="41">
        <f>SUM(Table1[[#This Row],[Regular10]:[Holiday12]])</f>
        <v>0</v>
      </c>
      <c r="AF1467" s="41">
        <f>Table1[[#This Row],[Regular Hours3]]*Table1[[#This Row],[Regular Wage Cap]]</f>
        <v>0</v>
      </c>
      <c r="AG1467" s="41">
        <f>Table1[[#This Row],[OvertimeHours5]]*Table1[[#This Row],[Overtime Wage Cap]]</f>
        <v>0</v>
      </c>
      <c r="AH1467" s="41">
        <f>Table1[[#This Row],[Holiday Hours7]]*Table1[[#This Row],[Holiday Wage Cap]]</f>
        <v>0</v>
      </c>
      <c r="AI1467" s="41">
        <f>SUM(Table1[[#This Row],[Regular]:[Holiday]])</f>
        <v>0</v>
      </c>
      <c r="AJ1467" s="41">
        <f>IF(Table1[[#This Row],[Total]]=0,0,Table1[[#This Row],[Total2]]-Table1[[#This Row],[Total]])</f>
        <v>0</v>
      </c>
      <c r="AK1467" s="41">
        <f>Table1[[#This Row],[Difference]]*Table1[[#This Row],[DDS Funding Percent]]</f>
        <v>0</v>
      </c>
      <c r="AL1467" s="41">
        <f>IF(Table1[[#This Row],[Regular Hourly Wage]]&lt;&gt;0,Table1[[#This Row],[Regular Wage Cap]]-Table1[[#This Row],[Regular Hourly Wage]],0)</f>
        <v>0</v>
      </c>
      <c r="AM1467" s="38"/>
      <c r="AN1467" s="41">
        <f>Table1[[#This Row],[Wage Difference]]*Table1[[#This Row],[Post Wage Increase Time Off Accruals (Hours)]]</f>
        <v>0</v>
      </c>
      <c r="AO1467" s="41">
        <f>Table1[[#This Row],[Min Wage Time Off Accrual Expense]]*Table1[[#This Row],[DDS Funding Percent]]</f>
        <v>0</v>
      </c>
      <c r="AP1467" s="1"/>
      <c r="AQ1467" s="18"/>
    </row>
    <row r="1468" spans="3:43" x14ac:dyDescent="0.25">
      <c r="C1468" s="59"/>
      <c r="D1468" s="57"/>
      <c r="K1468" s="41">
        <f>SUM(Table1[[#This Row],[Regular Wages]],Table1[[#This Row],[OvertimeWages]],Table1[[#This Row],[Holiday Wages]],Table1[[#This Row],[Incentive Payments]])</f>
        <v>0</v>
      </c>
      <c r="L1468" s="38"/>
      <c r="M1468" s="38"/>
      <c r="N1468" s="38"/>
      <c r="O1468" s="38"/>
      <c r="P1468" s="38"/>
      <c r="Q1468" s="38"/>
      <c r="R1468" s="38"/>
      <c r="S1468" s="41">
        <f>SUM(Table1[[#This Row],[Regular Wages2]],Table1[[#This Row],[OvertimeWages4]],Table1[[#This Row],[Holiday Wages6]],Table1[[#This Row],[Incentive Payments8]])</f>
        <v>0</v>
      </c>
      <c r="T1468" s="41">
        <f>SUM(Table1[[#This Row],[Total Pre Min Wage Wages]],Table1[[#This Row],[Total After Min Wage Wages]])</f>
        <v>0</v>
      </c>
      <c r="U1468" s="41">
        <f>IFERROR(IF(OR(Table1[[#This Row],[Regular Hours]]=0,Table1[[#This Row],[Regular Hours]]=""),VLOOKUP(Table1[[#This Row],[Position Title]],startingWages!$A$2:$D$200,2, FALSE),Table1[[#This Row],[Regular Wages]]/Table1[[#This Row],[Regular Hours]]),0)</f>
        <v>0</v>
      </c>
      <c r="V1468" s="41">
        <f>IF(OR(Table1[[#This Row],[OvertimeHours]]="",Table1[[#This Row],[OvertimeHours]]=0),Table1[[#This Row],[Regular Hourly Wage]]*1.5,Table1[[#This Row],[OvertimeWages]]/Table1[[#This Row],[OvertimeHours]])</f>
        <v>0</v>
      </c>
      <c r="W1468" s="41">
        <f>IF(OR(Table1[[#This Row],[Holiday Hours]]="",Table1[[#This Row],[Holiday Hours]]=0),Table1[[#This Row],[Regular Hourly Wage]],Table1[[#This Row],[Holiday Wages]]/Table1[[#This Row],[Holiday Hours]])</f>
        <v>0</v>
      </c>
      <c r="X1468" s="41" t="str">
        <f>IF(Table1[[#This Row],[Regular Hourly Wage]]&lt;14.05,"$14.75",IF(Table1[[#This Row],[Regular Hourly Wage]]&lt;30,"5%","None"))</f>
        <v>$14.75</v>
      </c>
      <c r="Y1468" s="41">
        <f>IF(Table1[[#This Row],[Wage Category]]="5%",Table1[[#This Row],[Regular Hourly Wage]]*1.05,IF(Table1[[#This Row],[Wage Category]]="$14.75",14.75,Table1[[#This Row],[Regular Hourly Wage]]))</f>
        <v>14.75</v>
      </c>
      <c r="Z1468" s="41">
        <f>(1+IF(Table1[[#This Row],[Regular Hourly Wage]]=0,0.5,(Table1[[#This Row],[Overtime Hourly Wage]]-Table1[[#This Row],[Regular Hourly Wage]])/Table1[[#This Row],[Regular Hourly Wage]]))*Table1[[#This Row],[Regular Wage Cap]]</f>
        <v>22.125</v>
      </c>
      <c r="AA1468" s="41">
        <f>(1+IF(Table1[[#This Row],[Regular Hourly Wage]]=0,0,(Table1[[#This Row],[Holiday Hourly Wage]]-Table1[[#This Row],[Regular Hourly Wage]])/Table1[[#This Row],[Regular Hourly Wage]]))*Table1[[#This Row],[Regular Wage Cap]]</f>
        <v>14.75</v>
      </c>
      <c r="AB1468" s="41">
        <f>Table1[[#This Row],[Regular Hours3]]*Table1[[#This Row],[Regular Hourly Wage]]</f>
        <v>0</v>
      </c>
      <c r="AC1468" s="41">
        <f>Table1[[#This Row],[OvertimeHours5]]*Table1[[#This Row],[Overtime Hourly Wage]]</f>
        <v>0</v>
      </c>
      <c r="AD1468" s="41">
        <f>Table1[[#This Row],[Holiday Hours7]]*Table1[[#This Row],[Holiday Hourly Wage]]</f>
        <v>0</v>
      </c>
      <c r="AE1468" s="41">
        <f>SUM(Table1[[#This Row],[Regular10]:[Holiday12]])</f>
        <v>0</v>
      </c>
      <c r="AF1468" s="41">
        <f>Table1[[#This Row],[Regular Hours3]]*Table1[[#This Row],[Regular Wage Cap]]</f>
        <v>0</v>
      </c>
      <c r="AG1468" s="41">
        <f>Table1[[#This Row],[OvertimeHours5]]*Table1[[#This Row],[Overtime Wage Cap]]</f>
        <v>0</v>
      </c>
      <c r="AH1468" s="41">
        <f>Table1[[#This Row],[Holiday Hours7]]*Table1[[#This Row],[Holiday Wage Cap]]</f>
        <v>0</v>
      </c>
      <c r="AI1468" s="41">
        <f>SUM(Table1[[#This Row],[Regular]:[Holiday]])</f>
        <v>0</v>
      </c>
      <c r="AJ1468" s="41">
        <f>IF(Table1[[#This Row],[Total]]=0,0,Table1[[#This Row],[Total2]]-Table1[[#This Row],[Total]])</f>
        <v>0</v>
      </c>
      <c r="AK1468" s="41">
        <f>Table1[[#This Row],[Difference]]*Table1[[#This Row],[DDS Funding Percent]]</f>
        <v>0</v>
      </c>
      <c r="AL1468" s="41">
        <f>IF(Table1[[#This Row],[Regular Hourly Wage]]&lt;&gt;0,Table1[[#This Row],[Regular Wage Cap]]-Table1[[#This Row],[Regular Hourly Wage]],0)</f>
        <v>0</v>
      </c>
      <c r="AM1468" s="38"/>
      <c r="AN1468" s="41">
        <f>Table1[[#This Row],[Wage Difference]]*Table1[[#This Row],[Post Wage Increase Time Off Accruals (Hours)]]</f>
        <v>0</v>
      </c>
      <c r="AO1468" s="41">
        <f>Table1[[#This Row],[Min Wage Time Off Accrual Expense]]*Table1[[#This Row],[DDS Funding Percent]]</f>
        <v>0</v>
      </c>
      <c r="AP1468" s="1"/>
      <c r="AQ1468" s="18"/>
    </row>
    <row r="1469" spans="3:43" x14ac:dyDescent="0.25">
      <c r="C1469" s="59"/>
      <c r="D1469" s="57"/>
      <c r="K1469" s="41">
        <f>SUM(Table1[[#This Row],[Regular Wages]],Table1[[#This Row],[OvertimeWages]],Table1[[#This Row],[Holiday Wages]],Table1[[#This Row],[Incentive Payments]])</f>
        <v>0</v>
      </c>
      <c r="L1469" s="38"/>
      <c r="M1469" s="38"/>
      <c r="N1469" s="38"/>
      <c r="O1469" s="38"/>
      <c r="P1469" s="38"/>
      <c r="Q1469" s="38"/>
      <c r="R1469" s="38"/>
      <c r="S1469" s="41">
        <f>SUM(Table1[[#This Row],[Regular Wages2]],Table1[[#This Row],[OvertimeWages4]],Table1[[#This Row],[Holiday Wages6]],Table1[[#This Row],[Incentive Payments8]])</f>
        <v>0</v>
      </c>
      <c r="T1469" s="41">
        <f>SUM(Table1[[#This Row],[Total Pre Min Wage Wages]],Table1[[#This Row],[Total After Min Wage Wages]])</f>
        <v>0</v>
      </c>
      <c r="U1469" s="41">
        <f>IFERROR(IF(OR(Table1[[#This Row],[Regular Hours]]=0,Table1[[#This Row],[Regular Hours]]=""),VLOOKUP(Table1[[#This Row],[Position Title]],startingWages!$A$2:$D$200,2, FALSE),Table1[[#This Row],[Regular Wages]]/Table1[[#This Row],[Regular Hours]]),0)</f>
        <v>0</v>
      </c>
      <c r="V1469" s="41">
        <f>IF(OR(Table1[[#This Row],[OvertimeHours]]="",Table1[[#This Row],[OvertimeHours]]=0),Table1[[#This Row],[Regular Hourly Wage]]*1.5,Table1[[#This Row],[OvertimeWages]]/Table1[[#This Row],[OvertimeHours]])</f>
        <v>0</v>
      </c>
      <c r="W1469" s="41">
        <f>IF(OR(Table1[[#This Row],[Holiday Hours]]="",Table1[[#This Row],[Holiday Hours]]=0),Table1[[#This Row],[Regular Hourly Wage]],Table1[[#This Row],[Holiday Wages]]/Table1[[#This Row],[Holiday Hours]])</f>
        <v>0</v>
      </c>
      <c r="X1469" s="41" t="str">
        <f>IF(Table1[[#This Row],[Regular Hourly Wage]]&lt;14.05,"$14.75",IF(Table1[[#This Row],[Regular Hourly Wage]]&lt;30,"5%","None"))</f>
        <v>$14.75</v>
      </c>
      <c r="Y1469" s="41">
        <f>IF(Table1[[#This Row],[Wage Category]]="5%",Table1[[#This Row],[Regular Hourly Wage]]*1.05,IF(Table1[[#This Row],[Wage Category]]="$14.75",14.75,Table1[[#This Row],[Regular Hourly Wage]]))</f>
        <v>14.75</v>
      </c>
      <c r="Z1469" s="41">
        <f>(1+IF(Table1[[#This Row],[Regular Hourly Wage]]=0,0.5,(Table1[[#This Row],[Overtime Hourly Wage]]-Table1[[#This Row],[Regular Hourly Wage]])/Table1[[#This Row],[Regular Hourly Wage]]))*Table1[[#This Row],[Regular Wage Cap]]</f>
        <v>22.125</v>
      </c>
      <c r="AA1469" s="41">
        <f>(1+IF(Table1[[#This Row],[Regular Hourly Wage]]=0,0,(Table1[[#This Row],[Holiday Hourly Wage]]-Table1[[#This Row],[Regular Hourly Wage]])/Table1[[#This Row],[Regular Hourly Wage]]))*Table1[[#This Row],[Regular Wage Cap]]</f>
        <v>14.75</v>
      </c>
      <c r="AB1469" s="41">
        <f>Table1[[#This Row],[Regular Hours3]]*Table1[[#This Row],[Regular Hourly Wage]]</f>
        <v>0</v>
      </c>
      <c r="AC1469" s="41">
        <f>Table1[[#This Row],[OvertimeHours5]]*Table1[[#This Row],[Overtime Hourly Wage]]</f>
        <v>0</v>
      </c>
      <c r="AD1469" s="41">
        <f>Table1[[#This Row],[Holiday Hours7]]*Table1[[#This Row],[Holiday Hourly Wage]]</f>
        <v>0</v>
      </c>
      <c r="AE1469" s="41">
        <f>SUM(Table1[[#This Row],[Regular10]:[Holiday12]])</f>
        <v>0</v>
      </c>
      <c r="AF1469" s="41">
        <f>Table1[[#This Row],[Regular Hours3]]*Table1[[#This Row],[Regular Wage Cap]]</f>
        <v>0</v>
      </c>
      <c r="AG1469" s="41">
        <f>Table1[[#This Row],[OvertimeHours5]]*Table1[[#This Row],[Overtime Wage Cap]]</f>
        <v>0</v>
      </c>
      <c r="AH1469" s="41">
        <f>Table1[[#This Row],[Holiday Hours7]]*Table1[[#This Row],[Holiday Wage Cap]]</f>
        <v>0</v>
      </c>
      <c r="AI1469" s="41">
        <f>SUM(Table1[[#This Row],[Regular]:[Holiday]])</f>
        <v>0</v>
      </c>
      <c r="AJ1469" s="41">
        <f>IF(Table1[[#This Row],[Total]]=0,0,Table1[[#This Row],[Total2]]-Table1[[#This Row],[Total]])</f>
        <v>0</v>
      </c>
      <c r="AK1469" s="41">
        <f>Table1[[#This Row],[Difference]]*Table1[[#This Row],[DDS Funding Percent]]</f>
        <v>0</v>
      </c>
      <c r="AL1469" s="41">
        <f>IF(Table1[[#This Row],[Regular Hourly Wage]]&lt;&gt;0,Table1[[#This Row],[Regular Wage Cap]]-Table1[[#This Row],[Regular Hourly Wage]],0)</f>
        <v>0</v>
      </c>
      <c r="AM1469" s="38"/>
      <c r="AN1469" s="41">
        <f>Table1[[#This Row],[Wage Difference]]*Table1[[#This Row],[Post Wage Increase Time Off Accruals (Hours)]]</f>
        <v>0</v>
      </c>
      <c r="AO1469" s="41">
        <f>Table1[[#This Row],[Min Wage Time Off Accrual Expense]]*Table1[[#This Row],[DDS Funding Percent]]</f>
        <v>0</v>
      </c>
      <c r="AP1469" s="1"/>
      <c r="AQ1469" s="18"/>
    </row>
    <row r="1470" spans="3:43" x14ac:dyDescent="0.25">
      <c r="C1470" s="59"/>
      <c r="D1470" s="57"/>
      <c r="K1470" s="41">
        <f>SUM(Table1[[#This Row],[Regular Wages]],Table1[[#This Row],[OvertimeWages]],Table1[[#This Row],[Holiday Wages]],Table1[[#This Row],[Incentive Payments]])</f>
        <v>0</v>
      </c>
      <c r="L1470" s="38"/>
      <c r="M1470" s="38"/>
      <c r="N1470" s="38"/>
      <c r="O1470" s="38"/>
      <c r="P1470" s="38"/>
      <c r="Q1470" s="38"/>
      <c r="R1470" s="38"/>
      <c r="S1470" s="41">
        <f>SUM(Table1[[#This Row],[Regular Wages2]],Table1[[#This Row],[OvertimeWages4]],Table1[[#This Row],[Holiday Wages6]],Table1[[#This Row],[Incentive Payments8]])</f>
        <v>0</v>
      </c>
      <c r="T1470" s="41">
        <f>SUM(Table1[[#This Row],[Total Pre Min Wage Wages]],Table1[[#This Row],[Total After Min Wage Wages]])</f>
        <v>0</v>
      </c>
      <c r="U1470" s="41">
        <f>IFERROR(IF(OR(Table1[[#This Row],[Regular Hours]]=0,Table1[[#This Row],[Regular Hours]]=""),VLOOKUP(Table1[[#This Row],[Position Title]],startingWages!$A$2:$D$200,2, FALSE),Table1[[#This Row],[Regular Wages]]/Table1[[#This Row],[Regular Hours]]),0)</f>
        <v>0</v>
      </c>
      <c r="V1470" s="41">
        <f>IF(OR(Table1[[#This Row],[OvertimeHours]]="",Table1[[#This Row],[OvertimeHours]]=0),Table1[[#This Row],[Regular Hourly Wage]]*1.5,Table1[[#This Row],[OvertimeWages]]/Table1[[#This Row],[OvertimeHours]])</f>
        <v>0</v>
      </c>
      <c r="W1470" s="41">
        <f>IF(OR(Table1[[#This Row],[Holiday Hours]]="",Table1[[#This Row],[Holiday Hours]]=0),Table1[[#This Row],[Regular Hourly Wage]],Table1[[#This Row],[Holiday Wages]]/Table1[[#This Row],[Holiday Hours]])</f>
        <v>0</v>
      </c>
      <c r="X1470" s="41" t="str">
        <f>IF(Table1[[#This Row],[Regular Hourly Wage]]&lt;14.05,"$14.75",IF(Table1[[#This Row],[Regular Hourly Wage]]&lt;30,"5%","None"))</f>
        <v>$14.75</v>
      </c>
      <c r="Y1470" s="41">
        <f>IF(Table1[[#This Row],[Wage Category]]="5%",Table1[[#This Row],[Regular Hourly Wage]]*1.05,IF(Table1[[#This Row],[Wage Category]]="$14.75",14.75,Table1[[#This Row],[Regular Hourly Wage]]))</f>
        <v>14.75</v>
      </c>
      <c r="Z1470" s="41">
        <f>(1+IF(Table1[[#This Row],[Regular Hourly Wage]]=0,0.5,(Table1[[#This Row],[Overtime Hourly Wage]]-Table1[[#This Row],[Regular Hourly Wage]])/Table1[[#This Row],[Regular Hourly Wage]]))*Table1[[#This Row],[Regular Wage Cap]]</f>
        <v>22.125</v>
      </c>
      <c r="AA1470" s="41">
        <f>(1+IF(Table1[[#This Row],[Regular Hourly Wage]]=0,0,(Table1[[#This Row],[Holiday Hourly Wage]]-Table1[[#This Row],[Regular Hourly Wage]])/Table1[[#This Row],[Regular Hourly Wage]]))*Table1[[#This Row],[Regular Wage Cap]]</f>
        <v>14.75</v>
      </c>
      <c r="AB1470" s="41">
        <f>Table1[[#This Row],[Regular Hours3]]*Table1[[#This Row],[Regular Hourly Wage]]</f>
        <v>0</v>
      </c>
      <c r="AC1470" s="41">
        <f>Table1[[#This Row],[OvertimeHours5]]*Table1[[#This Row],[Overtime Hourly Wage]]</f>
        <v>0</v>
      </c>
      <c r="AD1470" s="41">
        <f>Table1[[#This Row],[Holiday Hours7]]*Table1[[#This Row],[Holiday Hourly Wage]]</f>
        <v>0</v>
      </c>
      <c r="AE1470" s="41">
        <f>SUM(Table1[[#This Row],[Regular10]:[Holiday12]])</f>
        <v>0</v>
      </c>
      <c r="AF1470" s="41">
        <f>Table1[[#This Row],[Regular Hours3]]*Table1[[#This Row],[Regular Wage Cap]]</f>
        <v>0</v>
      </c>
      <c r="AG1470" s="41">
        <f>Table1[[#This Row],[OvertimeHours5]]*Table1[[#This Row],[Overtime Wage Cap]]</f>
        <v>0</v>
      </c>
      <c r="AH1470" s="41">
        <f>Table1[[#This Row],[Holiday Hours7]]*Table1[[#This Row],[Holiday Wage Cap]]</f>
        <v>0</v>
      </c>
      <c r="AI1470" s="41">
        <f>SUM(Table1[[#This Row],[Regular]:[Holiday]])</f>
        <v>0</v>
      </c>
      <c r="AJ1470" s="41">
        <f>IF(Table1[[#This Row],[Total]]=0,0,Table1[[#This Row],[Total2]]-Table1[[#This Row],[Total]])</f>
        <v>0</v>
      </c>
      <c r="AK1470" s="41">
        <f>Table1[[#This Row],[Difference]]*Table1[[#This Row],[DDS Funding Percent]]</f>
        <v>0</v>
      </c>
      <c r="AL1470" s="41">
        <f>IF(Table1[[#This Row],[Regular Hourly Wage]]&lt;&gt;0,Table1[[#This Row],[Regular Wage Cap]]-Table1[[#This Row],[Regular Hourly Wage]],0)</f>
        <v>0</v>
      </c>
      <c r="AM1470" s="38"/>
      <c r="AN1470" s="41">
        <f>Table1[[#This Row],[Wage Difference]]*Table1[[#This Row],[Post Wage Increase Time Off Accruals (Hours)]]</f>
        <v>0</v>
      </c>
      <c r="AO1470" s="41">
        <f>Table1[[#This Row],[Min Wage Time Off Accrual Expense]]*Table1[[#This Row],[DDS Funding Percent]]</f>
        <v>0</v>
      </c>
      <c r="AP1470" s="1"/>
      <c r="AQ1470" s="18"/>
    </row>
    <row r="1471" spans="3:43" x14ac:dyDescent="0.25">
      <c r="C1471" s="59"/>
      <c r="D1471" s="57"/>
      <c r="K1471" s="41">
        <f>SUM(Table1[[#This Row],[Regular Wages]],Table1[[#This Row],[OvertimeWages]],Table1[[#This Row],[Holiday Wages]],Table1[[#This Row],[Incentive Payments]])</f>
        <v>0</v>
      </c>
      <c r="L1471" s="38"/>
      <c r="M1471" s="38"/>
      <c r="N1471" s="38"/>
      <c r="O1471" s="38"/>
      <c r="P1471" s="38"/>
      <c r="Q1471" s="38"/>
      <c r="R1471" s="38"/>
      <c r="S1471" s="41">
        <f>SUM(Table1[[#This Row],[Regular Wages2]],Table1[[#This Row],[OvertimeWages4]],Table1[[#This Row],[Holiday Wages6]],Table1[[#This Row],[Incentive Payments8]])</f>
        <v>0</v>
      </c>
      <c r="T1471" s="41">
        <f>SUM(Table1[[#This Row],[Total Pre Min Wage Wages]],Table1[[#This Row],[Total After Min Wage Wages]])</f>
        <v>0</v>
      </c>
      <c r="U1471" s="41">
        <f>IFERROR(IF(OR(Table1[[#This Row],[Regular Hours]]=0,Table1[[#This Row],[Regular Hours]]=""),VLOOKUP(Table1[[#This Row],[Position Title]],startingWages!$A$2:$D$200,2, FALSE),Table1[[#This Row],[Regular Wages]]/Table1[[#This Row],[Regular Hours]]),0)</f>
        <v>0</v>
      </c>
      <c r="V1471" s="41">
        <f>IF(OR(Table1[[#This Row],[OvertimeHours]]="",Table1[[#This Row],[OvertimeHours]]=0),Table1[[#This Row],[Regular Hourly Wage]]*1.5,Table1[[#This Row],[OvertimeWages]]/Table1[[#This Row],[OvertimeHours]])</f>
        <v>0</v>
      </c>
      <c r="W1471" s="41">
        <f>IF(OR(Table1[[#This Row],[Holiday Hours]]="",Table1[[#This Row],[Holiday Hours]]=0),Table1[[#This Row],[Regular Hourly Wage]],Table1[[#This Row],[Holiday Wages]]/Table1[[#This Row],[Holiday Hours]])</f>
        <v>0</v>
      </c>
      <c r="X1471" s="41" t="str">
        <f>IF(Table1[[#This Row],[Regular Hourly Wage]]&lt;14.05,"$14.75",IF(Table1[[#This Row],[Regular Hourly Wage]]&lt;30,"5%","None"))</f>
        <v>$14.75</v>
      </c>
      <c r="Y1471" s="41">
        <f>IF(Table1[[#This Row],[Wage Category]]="5%",Table1[[#This Row],[Regular Hourly Wage]]*1.05,IF(Table1[[#This Row],[Wage Category]]="$14.75",14.75,Table1[[#This Row],[Regular Hourly Wage]]))</f>
        <v>14.75</v>
      </c>
      <c r="Z1471" s="41">
        <f>(1+IF(Table1[[#This Row],[Regular Hourly Wage]]=0,0.5,(Table1[[#This Row],[Overtime Hourly Wage]]-Table1[[#This Row],[Regular Hourly Wage]])/Table1[[#This Row],[Regular Hourly Wage]]))*Table1[[#This Row],[Regular Wage Cap]]</f>
        <v>22.125</v>
      </c>
      <c r="AA1471" s="41">
        <f>(1+IF(Table1[[#This Row],[Regular Hourly Wage]]=0,0,(Table1[[#This Row],[Holiday Hourly Wage]]-Table1[[#This Row],[Regular Hourly Wage]])/Table1[[#This Row],[Regular Hourly Wage]]))*Table1[[#This Row],[Regular Wage Cap]]</f>
        <v>14.75</v>
      </c>
      <c r="AB1471" s="41">
        <f>Table1[[#This Row],[Regular Hours3]]*Table1[[#This Row],[Regular Hourly Wage]]</f>
        <v>0</v>
      </c>
      <c r="AC1471" s="41">
        <f>Table1[[#This Row],[OvertimeHours5]]*Table1[[#This Row],[Overtime Hourly Wage]]</f>
        <v>0</v>
      </c>
      <c r="AD1471" s="41">
        <f>Table1[[#This Row],[Holiday Hours7]]*Table1[[#This Row],[Holiday Hourly Wage]]</f>
        <v>0</v>
      </c>
      <c r="AE1471" s="41">
        <f>SUM(Table1[[#This Row],[Regular10]:[Holiday12]])</f>
        <v>0</v>
      </c>
      <c r="AF1471" s="41">
        <f>Table1[[#This Row],[Regular Hours3]]*Table1[[#This Row],[Regular Wage Cap]]</f>
        <v>0</v>
      </c>
      <c r="AG1471" s="41">
        <f>Table1[[#This Row],[OvertimeHours5]]*Table1[[#This Row],[Overtime Wage Cap]]</f>
        <v>0</v>
      </c>
      <c r="AH1471" s="41">
        <f>Table1[[#This Row],[Holiday Hours7]]*Table1[[#This Row],[Holiday Wage Cap]]</f>
        <v>0</v>
      </c>
      <c r="AI1471" s="41">
        <f>SUM(Table1[[#This Row],[Regular]:[Holiday]])</f>
        <v>0</v>
      </c>
      <c r="AJ1471" s="41">
        <f>IF(Table1[[#This Row],[Total]]=0,0,Table1[[#This Row],[Total2]]-Table1[[#This Row],[Total]])</f>
        <v>0</v>
      </c>
      <c r="AK1471" s="41">
        <f>Table1[[#This Row],[Difference]]*Table1[[#This Row],[DDS Funding Percent]]</f>
        <v>0</v>
      </c>
      <c r="AL1471" s="41">
        <f>IF(Table1[[#This Row],[Regular Hourly Wage]]&lt;&gt;0,Table1[[#This Row],[Regular Wage Cap]]-Table1[[#This Row],[Regular Hourly Wage]],0)</f>
        <v>0</v>
      </c>
      <c r="AM1471" s="38"/>
      <c r="AN1471" s="41">
        <f>Table1[[#This Row],[Wage Difference]]*Table1[[#This Row],[Post Wage Increase Time Off Accruals (Hours)]]</f>
        <v>0</v>
      </c>
      <c r="AO1471" s="41">
        <f>Table1[[#This Row],[Min Wage Time Off Accrual Expense]]*Table1[[#This Row],[DDS Funding Percent]]</f>
        <v>0</v>
      </c>
      <c r="AP1471" s="1"/>
      <c r="AQ1471" s="18"/>
    </row>
    <row r="1472" spans="3:43" x14ac:dyDescent="0.25">
      <c r="C1472" s="59"/>
      <c r="D1472" s="57"/>
      <c r="K1472" s="41">
        <f>SUM(Table1[[#This Row],[Regular Wages]],Table1[[#This Row],[OvertimeWages]],Table1[[#This Row],[Holiday Wages]],Table1[[#This Row],[Incentive Payments]])</f>
        <v>0</v>
      </c>
      <c r="L1472" s="38"/>
      <c r="M1472" s="38"/>
      <c r="N1472" s="38"/>
      <c r="O1472" s="38"/>
      <c r="P1472" s="38"/>
      <c r="Q1472" s="38"/>
      <c r="R1472" s="38"/>
      <c r="S1472" s="41">
        <f>SUM(Table1[[#This Row],[Regular Wages2]],Table1[[#This Row],[OvertimeWages4]],Table1[[#This Row],[Holiday Wages6]],Table1[[#This Row],[Incentive Payments8]])</f>
        <v>0</v>
      </c>
      <c r="T1472" s="41">
        <f>SUM(Table1[[#This Row],[Total Pre Min Wage Wages]],Table1[[#This Row],[Total After Min Wage Wages]])</f>
        <v>0</v>
      </c>
      <c r="U1472" s="41">
        <f>IFERROR(IF(OR(Table1[[#This Row],[Regular Hours]]=0,Table1[[#This Row],[Regular Hours]]=""),VLOOKUP(Table1[[#This Row],[Position Title]],startingWages!$A$2:$D$200,2, FALSE),Table1[[#This Row],[Regular Wages]]/Table1[[#This Row],[Regular Hours]]),0)</f>
        <v>0</v>
      </c>
      <c r="V1472" s="41">
        <f>IF(OR(Table1[[#This Row],[OvertimeHours]]="",Table1[[#This Row],[OvertimeHours]]=0),Table1[[#This Row],[Regular Hourly Wage]]*1.5,Table1[[#This Row],[OvertimeWages]]/Table1[[#This Row],[OvertimeHours]])</f>
        <v>0</v>
      </c>
      <c r="W1472" s="41">
        <f>IF(OR(Table1[[#This Row],[Holiday Hours]]="",Table1[[#This Row],[Holiday Hours]]=0),Table1[[#This Row],[Regular Hourly Wage]],Table1[[#This Row],[Holiday Wages]]/Table1[[#This Row],[Holiday Hours]])</f>
        <v>0</v>
      </c>
      <c r="X1472" s="41" t="str">
        <f>IF(Table1[[#This Row],[Regular Hourly Wage]]&lt;14.05,"$14.75",IF(Table1[[#This Row],[Regular Hourly Wage]]&lt;30,"5%","None"))</f>
        <v>$14.75</v>
      </c>
      <c r="Y1472" s="41">
        <f>IF(Table1[[#This Row],[Wage Category]]="5%",Table1[[#This Row],[Regular Hourly Wage]]*1.05,IF(Table1[[#This Row],[Wage Category]]="$14.75",14.75,Table1[[#This Row],[Regular Hourly Wage]]))</f>
        <v>14.75</v>
      </c>
      <c r="Z1472" s="41">
        <f>(1+IF(Table1[[#This Row],[Regular Hourly Wage]]=0,0.5,(Table1[[#This Row],[Overtime Hourly Wage]]-Table1[[#This Row],[Regular Hourly Wage]])/Table1[[#This Row],[Regular Hourly Wage]]))*Table1[[#This Row],[Regular Wage Cap]]</f>
        <v>22.125</v>
      </c>
      <c r="AA1472" s="41">
        <f>(1+IF(Table1[[#This Row],[Regular Hourly Wage]]=0,0,(Table1[[#This Row],[Holiday Hourly Wage]]-Table1[[#This Row],[Regular Hourly Wage]])/Table1[[#This Row],[Regular Hourly Wage]]))*Table1[[#This Row],[Regular Wage Cap]]</f>
        <v>14.75</v>
      </c>
      <c r="AB1472" s="41">
        <f>Table1[[#This Row],[Regular Hours3]]*Table1[[#This Row],[Regular Hourly Wage]]</f>
        <v>0</v>
      </c>
      <c r="AC1472" s="41">
        <f>Table1[[#This Row],[OvertimeHours5]]*Table1[[#This Row],[Overtime Hourly Wage]]</f>
        <v>0</v>
      </c>
      <c r="AD1472" s="41">
        <f>Table1[[#This Row],[Holiday Hours7]]*Table1[[#This Row],[Holiday Hourly Wage]]</f>
        <v>0</v>
      </c>
      <c r="AE1472" s="41">
        <f>SUM(Table1[[#This Row],[Regular10]:[Holiday12]])</f>
        <v>0</v>
      </c>
      <c r="AF1472" s="41">
        <f>Table1[[#This Row],[Regular Hours3]]*Table1[[#This Row],[Regular Wage Cap]]</f>
        <v>0</v>
      </c>
      <c r="AG1472" s="41">
        <f>Table1[[#This Row],[OvertimeHours5]]*Table1[[#This Row],[Overtime Wage Cap]]</f>
        <v>0</v>
      </c>
      <c r="AH1472" s="41">
        <f>Table1[[#This Row],[Holiday Hours7]]*Table1[[#This Row],[Holiday Wage Cap]]</f>
        <v>0</v>
      </c>
      <c r="AI1472" s="41">
        <f>SUM(Table1[[#This Row],[Regular]:[Holiday]])</f>
        <v>0</v>
      </c>
      <c r="AJ1472" s="41">
        <f>IF(Table1[[#This Row],[Total]]=0,0,Table1[[#This Row],[Total2]]-Table1[[#This Row],[Total]])</f>
        <v>0</v>
      </c>
      <c r="AK1472" s="41">
        <f>Table1[[#This Row],[Difference]]*Table1[[#This Row],[DDS Funding Percent]]</f>
        <v>0</v>
      </c>
      <c r="AL1472" s="41">
        <f>IF(Table1[[#This Row],[Regular Hourly Wage]]&lt;&gt;0,Table1[[#This Row],[Regular Wage Cap]]-Table1[[#This Row],[Regular Hourly Wage]],0)</f>
        <v>0</v>
      </c>
      <c r="AM1472" s="38"/>
      <c r="AN1472" s="41">
        <f>Table1[[#This Row],[Wage Difference]]*Table1[[#This Row],[Post Wage Increase Time Off Accruals (Hours)]]</f>
        <v>0</v>
      </c>
      <c r="AO1472" s="41">
        <f>Table1[[#This Row],[Min Wage Time Off Accrual Expense]]*Table1[[#This Row],[DDS Funding Percent]]</f>
        <v>0</v>
      </c>
      <c r="AP1472" s="1"/>
      <c r="AQ1472" s="18"/>
    </row>
    <row r="1473" spans="3:43" x14ac:dyDescent="0.25">
      <c r="C1473" s="59"/>
      <c r="D1473" s="57"/>
      <c r="K1473" s="41">
        <f>SUM(Table1[[#This Row],[Regular Wages]],Table1[[#This Row],[OvertimeWages]],Table1[[#This Row],[Holiday Wages]],Table1[[#This Row],[Incentive Payments]])</f>
        <v>0</v>
      </c>
      <c r="L1473" s="38"/>
      <c r="M1473" s="38"/>
      <c r="N1473" s="38"/>
      <c r="O1473" s="38"/>
      <c r="P1473" s="38"/>
      <c r="Q1473" s="38"/>
      <c r="R1473" s="38"/>
      <c r="S1473" s="41">
        <f>SUM(Table1[[#This Row],[Regular Wages2]],Table1[[#This Row],[OvertimeWages4]],Table1[[#This Row],[Holiday Wages6]],Table1[[#This Row],[Incentive Payments8]])</f>
        <v>0</v>
      </c>
      <c r="T1473" s="41">
        <f>SUM(Table1[[#This Row],[Total Pre Min Wage Wages]],Table1[[#This Row],[Total After Min Wage Wages]])</f>
        <v>0</v>
      </c>
      <c r="U1473" s="41">
        <f>IFERROR(IF(OR(Table1[[#This Row],[Regular Hours]]=0,Table1[[#This Row],[Regular Hours]]=""),VLOOKUP(Table1[[#This Row],[Position Title]],startingWages!$A$2:$D$200,2, FALSE),Table1[[#This Row],[Regular Wages]]/Table1[[#This Row],[Regular Hours]]),0)</f>
        <v>0</v>
      </c>
      <c r="V1473" s="41">
        <f>IF(OR(Table1[[#This Row],[OvertimeHours]]="",Table1[[#This Row],[OvertimeHours]]=0),Table1[[#This Row],[Regular Hourly Wage]]*1.5,Table1[[#This Row],[OvertimeWages]]/Table1[[#This Row],[OvertimeHours]])</f>
        <v>0</v>
      </c>
      <c r="W1473" s="41">
        <f>IF(OR(Table1[[#This Row],[Holiday Hours]]="",Table1[[#This Row],[Holiday Hours]]=0),Table1[[#This Row],[Regular Hourly Wage]],Table1[[#This Row],[Holiday Wages]]/Table1[[#This Row],[Holiday Hours]])</f>
        <v>0</v>
      </c>
      <c r="X1473" s="41" t="str">
        <f>IF(Table1[[#This Row],[Regular Hourly Wage]]&lt;14.05,"$14.75",IF(Table1[[#This Row],[Regular Hourly Wage]]&lt;30,"5%","None"))</f>
        <v>$14.75</v>
      </c>
      <c r="Y1473" s="41">
        <f>IF(Table1[[#This Row],[Wage Category]]="5%",Table1[[#This Row],[Regular Hourly Wage]]*1.05,IF(Table1[[#This Row],[Wage Category]]="$14.75",14.75,Table1[[#This Row],[Regular Hourly Wage]]))</f>
        <v>14.75</v>
      </c>
      <c r="Z1473" s="41">
        <f>(1+IF(Table1[[#This Row],[Regular Hourly Wage]]=0,0.5,(Table1[[#This Row],[Overtime Hourly Wage]]-Table1[[#This Row],[Regular Hourly Wage]])/Table1[[#This Row],[Regular Hourly Wage]]))*Table1[[#This Row],[Regular Wage Cap]]</f>
        <v>22.125</v>
      </c>
      <c r="AA1473" s="41">
        <f>(1+IF(Table1[[#This Row],[Regular Hourly Wage]]=0,0,(Table1[[#This Row],[Holiday Hourly Wage]]-Table1[[#This Row],[Regular Hourly Wage]])/Table1[[#This Row],[Regular Hourly Wage]]))*Table1[[#This Row],[Regular Wage Cap]]</f>
        <v>14.75</v>
      </c>
      <c r="AB1473" s="41">
        <f>Table1[[#This Row],[Regular Hours3]]*Table1[[#This Row],[Regular Hourly Wage]]</f>
        <v>0</v>
      </c>
      <c r="AC1473" s="41">
        <f>Table1[[#This Row],[OvertimeHours5]]*Table1[[#This Row],[Overtime Hourly Wage]]</f>
        <v>0</v>
      </c>
      <c r="AD1473" s="41">
        <f>Table1[[#This Row],[Holiday Hours7]]*Table1[[#This Row],[Holiday Hourly Wage]]</f>
        <v>0</v>
      </c>
      <c r="AE1473" s="41">
        <f>SUM(Table1[[#This Row],[Regular10]:[Holiday12]])</f>
        <v>0</v>
      </c>
      <c r="AF1473" s="41">
        <f>Table1[[#This Row],[Regular Hours3]]*Table1[[#This Row],[Regular Wage Cap]]</f>
        <v>0</v>
      </c>
      <c r="AG1473" s="41">
        <f>Table1[[#This Row],[OvertimeHours5]]*Table1[[#This Row],[Overtime Wage Cap]]</f>
        <v>0</v>
      </c>
      <c r="AH1473" s="41">
        <f>Table1[[#This Row],[Holiday Hours7]]*Table1[[#This Row],[Holiday Wage Cap]]</f>
        <v>0</v>
      </c>
      <c r="AI1473" s="41">
        <f>SUM(Table1[[#This Row],[Regular]:[Holiday]])</f>
        <v>0</v>
      </c>
      <c r="AJ1473" s="41">
        <f>IF(Table1[[#This Row],[Total]]=0,0,Table1[[#This Row],[Total2]]-Table1[[#This Row],[Total]])</f>
        <v>0</v>
      </c>
      <c r="AK1473" s="41">
        <f>Table1[[#This Row],[Difference]]*Table1[[#This Row],[DDS Funding Percent]]</f>
        <v>0</v>
      </c>
      <c r="AL1473" s="41">
        <f>IF(Table1[[#This Row],[Regular Hourly Wage]]&lt;&gt;0,Table1[[#This Row],[Regular Wage Cap]]-Table1[[#This Row],[Regular Hourly Wage]],0)</f>
        <v>0</v>
      </c>
      <c r="AM1473" s="38"/>
      <c r="AN1473" s="41">
        <f>Table1[[#This Row],[Wage Difference]]*Table1[[#This Row],[Post Wage Increase Time Off Accruals (Hours)]]</f>
        <v>0</v>
      </c>
      <c r="AO1473" s="41">
        <f>Table1[[#This Row],[Min Wage Time Off Accrual Expense]]*Table1[[#This Row],[DDS Funding Percent]]</f>
        <v>0</v>
      </c>
      <c r="AP1473" s="1"/>
      <c r="AQ1473" s="18"/>
    </row>
    <row r="1474" spans="3:43" x14ac:dyDescent="0.25">
      <c r="C1474" s="59"/>
      <c r="D1474" s="57"/>
      <c r="K1474" s="41">
        <f>SUM(Table1[[#This Row],[Regular Wages]],Table1[[#This Row],[OvertimeWages]],Table1[[#This Row],[Holiday Wages]],Table1[[#This Row],[Incentive Payments]])</f>
        <v>0</v>
      </c>
      <c r="L1474" s="38"/>
      <c r="M1474" s="38"/>
      <c r="N1474" s="38"/>
      <c r="O1474" s="38"/>
      <c r="P1474" s="38"/>
      <c r="Q1474" s="38"/>
      <c r="R1474" s="38"/>
      <c r="S1474" s="41">
        <f>SUM(Table1[[#This Row],[Regular Wages2]],Table1[[#This Row],[OvertimeWages4]],Table1[[#This Row],[Holiday Wages6]],Table1[[#This Row],[Incentive Payments8]])</f>
        <v>0</v>
      </c>
      <c r="T1474" s="41">
        <f>SUM(Table1[[#This Row],[Total Pre Min Wage Wages]],Table1[[#This Row],[Total After Min Wage Wages]])</f>
        <v>0</v>
      </c>
      <c r="U1474" s="41">
        <f>IFERROR(IF(OR(Table1[[#This Row],[Regular Hours]]=0,Table1[[#This Row],[Regular Hours]]=""),VLOOKUP(Table1[[#This Row],[Position Title]],startingWages!$A$2:$D$200,2, FALSE),Table1[[#This Row],[Regular Wages]]/Table1[[#This Row],[Regular Hours]]),0)</f>
        <v>0</v>
      </c>
      <c r="V1474" s="41">
        <f>IF(OR(Table1[[#This Row],[OvertimeHours]]="",Table1[[#This Row],[OvertimeHours]]=0),Table1[[#This Row],[Regular Hourly Wage]]*1.5,Table1[[#This Row],[OvertimeWages]]/Table1[[#This Row],[OvertimeHours]])</f>
        <v>0</v>
      </c>
      <c r="W1474" s="41">
        <f>IF(OR(Table1[[#This Row],[Holiday Hours]]="",Table1[[#This Row],[Holiday Hours]]=0),Table1[[#This Row],[Regular Hourly Wage]],Table1[[#This Row],[Holiday Wages]]/Table1[[#This Row],[Holiday Hours]])</f>
        <v>0</v>
      </c>
      <c r="X1474" s="41" t="str">
        <f>IF(Table1[[#This Row],[Regular Hourly Wage]]&lt;14.05,"$14.75",IF(Table1[[#This Row],[Regular Hourly Wage]]&lt;30,"5%","None"))</f>
        <v>$14.75</v>
      </c>
      <c r="Y1474" s="41">
        <f>IF(Table1[[#This Row],[Wage Category]]="5%",Table1[[#This Row],[Regular Hourly Wage]]*1.05,IF(Table1[[#This Row],[Wage Category]]="$14.75",14.75,Table1[[#This Row],[Regular Hourly Wage]]))</f>
        <v>14.75</v>
      </c>
      <c r="Z1474" s="41">
        <f>(1+IF(Table1[[#This Row],[Regular Hourly Wage]]=0,0.5,(Table1[[#This Row],[Overtime Hourly Wage]]-Table1[[#This Row],[Regular Hourly Wage]])/Table1[[#This Row],[Regular Hourly Wage]]))*Table1[[#This Row],[Regular Wage Cap]]</f>
        <v>22.125</v>
      </c>
      <c r="AA1474" s="41">
        <f>(1+IF(Table1[[#This Row],[Regular Hourly Wage]]=0,0,(Table1[[#This Row],[Holiday Hourly Wage]]-Table1[[#This Row],[Regular Hourly Wage]])/Table1[[#This Row],[Regular Hourly Wage]]))*Table1[[#This Row],[Regular Wage Cap]]</f>
        <v>14.75</v>
      </c>
      <c r="AB1474" s="41">
        <f>Table1[[#This Row],[Regular Hours3]]*Table1[[#This Row],[Regular Hourly Wage]]</f>
        <v>0</v>
      </c>
      <c r="AC1474" s="41">
        <f>Table1[[#This Row],[OvertimeHours5]]*Table1[[#This Row],[Overtime Hourly Wage]]</f>
        <v>0</v>
      </c>
      <c r="AD1474" s="41">
        <f>Table1[[#This Row],[Holiday Hours7]]*Table1[[#This Row],[Holiday Hourly Wage]]</f>
        <v>0</v>
      </c>
      <c r="AE1474" s="41">
        <f>SUM(Table1[[#This Row],[Regular10]:[Holiday12]])</f>
        <v>0</v>
      </c>
      <c r="AF1474" s="41">
        <f>Table1[[#This Row],[Regular Hours3]]*Table1[[#This Row],[Regular Wage Cap]]</f>
        <v>0</v>
      </c>
      <c r="AG1474" s="41">
        <f>Table1[[#This Row],[OvertimeHours5]]*Table1[[#This Row],[Overtime Wage Cap]]</f>
        <v>0</v>
      </c>
      <c r="AH1474" s="41">
        <f>Table1[[#This Row],[Holiday Hours7]]*Table1[[#This Row],[Holiday Wage Cap]]</f>
        <v>0</v>
      </c>
      <c r="AI1474" s="41">
        <f>SUM(Table1[[#This Row],[Regular]:[Holiday]])</f>
        <v>0</v>
      </c>
      <c r="AJ1474" s="41">
        <f>IF(Table1[[#This Row],[Total]]=0,0,Table1[[#This Row],[Total2]]-Table1[[#This Row],[Total]])</f>
        <v>0</v>
      </c>
      <c r="AK1474" s="41">
        <f>Table1[[#This Row],[Difference]]*Table1[[#This Row],[DDS Funding Percent]]</f>
        <v>0</v>
      </c>
      <c r="AL1474" s="41">
        <f>IF(Table1[[#This Row],[Regular Hourly Wage]]&lt;&gt;0,Table1[[#This Row],[Regular Wage Cap]]-Table1[[#This Row],[Regular Hourly Wage]],0)</f>
        <v>0</v>
      </c>
      <c r="AM1474" s="38"/>
      <c r="AN1474" s="41">
        <f>Table1[[#This Row],[Wage Difference]]*Table1[[#This Row],[Post Wage Increase Time Off Accruals (Hours)]]</f>
        <v>0</v>
      </c>
      <c r="AO1474" s="41">
        <f>Table1[[#This Row],[Min Wage Time Off Accrual Expense]]*Table1[[#This Row],[DDS Funding Percent]]</f>
        <v>0</v>
      </c>
      <c r="AP1474" s="1"/>
      <c r="AQ1474" s="18"/>
    </row>
    <row r="1475" spans="3:43" x14ac:dyDescent="0.25">
      <c r="C1475" s="59"/>
      <c r="D1475" s="57"/>
      <c r="K1475" s="41">
        <f>SUM(Table1[[#This Row],[Regular Wages]],Table1[[#This Row],[OvertimeWages]],Table1[[#This Row],[Holiday Wages]],Table1[[#This Row],[Incentive Payments]])</f>
        <v>0</v>
      </c>
      <c r="L1475" s="38"/>
      <c r="M1475" s="38"/>
      <c r="N1475" s="38"/>
      <c r="O1475" s="38"/>
      <c r="P1475" s="38"/>
      <c r="Q1475" s="38"/>
      <c r="R1475" s="38"/>
      <c r="S1475" s="41">
        <f>SUM(Table1[[#This Row],[Regular Wages2]],Table1[[#This Row],[OvertimeWages4]],Table1[[#This Row],[Holiday Wages6]],Table1[[#This Row],[Incentive Payments8]])</f>
        <v>0</v>
      </c>
      <c r="T1475" s="41">
        <f>SUM(Table1[[#This Row],[Total Pre Min Wage Wages]],Table1[[#This Row],[Total After Min Wage Wages]])</f>
        <v>0</v>
      </c>
      <c r="U1475" s="41">
        <f>IFERROR(IF(OR(Table1[[#This Row],[Regular Hours]]=0,Table1[[#This Row],[Regular Hours]]=""),VLOOKUP(Table1[[#This Row],[Position Title]],startingWages!$A$2:$D$200,2, FALSE),Table1[[#This Row],[Regular Wages]]/Table1[[#This Row],[Regular Hours]]),0)</f>
        <v>0</v>
      </c>
      <c r="V1475" s="41">
        <f>IF(OR(Table1[[#This Row],[OvertimeHours]]="",Table1[[#This Row],[OvertimeHours]]=0),Table1[[#This Row],[Regular Hourly Wage]]*1.5,Table1[[#This Row],[OvertimeWages]]/Table1[[#This Row],[OvertimeHours]])</f>
        <v>0</v>
      </c>
      <c r="W1475" s="41">
        <f>IF(OR(Table1[[#This Row],[Holiday Hours]]="",Table1[[#This Row],[Holiday Hours]]=0),Table1[[#This Row],[Regular Hourly Wage]],Table1[[#This Row],[Holiday Wages]]/Table1[[#This Row],[Holiday Hours]])</f>
        <v>0</v>
      </c>
      <c r="X1475" s="41" t="str">
        <f>IF(Table1[[#This Row],[Regular Hourly Wage]]&lt;14.05,"$14.75",IF(Table1[[#This Row],[Regular Hourly Wage]]&lt;30,"5%","None"))</f>
        <v>$14.75</v>
      </c>
      <c r="Y1475" s="41">
        <f>IF(Table1[[#This Row],[Wage Category]]="5%",Table1[[#This Row],[Regular Hourly Wage]]*1.05,IF(Table1[[#This Row],[Wage Category]]="$14.75",14.75,Table1[[#This Row],[Regular Hourly Wage]]))</f>
        <v>14.75</v>
      </c>
      <c r="Z1475" s="41">
        <f>(1+IF(Table1[[#This Row],[Regular Hourly Wage]]=0,0.5,(Table1[[#This Row],[Overtime Hourly Wage]]-Table1[[#This Row],[Regular Hourly Wage]])/Table1[[#This Row],[Regular Hourly Wage]]))*Table1[[#This Row],[Regular Wage Cap]]</f>
        <v>22.125</v>
      </c>
      <c r="AA1475" s="41">
        <f>(1+IF(Table1[[#This Row],[Regular Hourly Wage]]=0,0,(Table1[[#This Row],[Holiday Hourly Wage]]-Table1[[#This Row],[Regular Hourly Wage]])/Table1[[#This Row],[Regular Hourly Wage]]))*Table1[[#This Row],[Regular Wage Cap]]</f>
        <v>14.75</v>
      </c>
      <c r="AB1475" s="41">
        <f>Table1[[#This Row],[Regular Hours3]]*Table1[[#This Row],[Regular Hourly Wage]]</f>
        <v>0</v>
      </c>
      <c r="AC1475" s="41">
        <f>Table1[[#This Row],[OvertimeHours5]]*Table1[[#This Row],[Overtime Hourly Wage]]</f>
        <v>0</v>
      </c>
      <c r="AD1475" s="41">
        <f>Table1[[#This Row],[Holiday Hours7]]*Table1[[#This Row],[Holiday Hourly Wage]]</f>
        <v>0</v>
      </c>
      <c r="AE1475" s="41">
        <f>SUM(Table1[[#This Row],[Regular10]:[Holiday12]])</f>
        <v>0</v>
      </c>
      <c r="AF1475" s="41">
        <f>Table1[[#This Row],[Regular Hours3]]*Table1[[#This Row],[Regular Wage Cap]]</f>
        <v>0</v>
      </c>
      <c r="AG1475" s="41">
        <f>Table1[[#This Row],[OvertimeHours5]]*Table1[[#This Row],[Overtime Wage Cap]]</f>
        <v>0</v>
      </c>
      <c r="AH1475" s="41">
        <f>Table1[[#This Row],[Holiday Hours7]]*Table1[[#This Row],[Holiday Wage Cap]]</f>
        <v>0</v>
      </c>
      <c r="AI1475" s="41">
        <f>SUM(Table1[[#This Row],[Regular]:[Holiday]])</f>
        <v>0</v>
      </c>
      <c r="AJ1475" s="41">
        <f>IF(Table1[[#This Row],[Total]]=0,0,Table1[[#This Row],[Total2]]-Table1[[#This Row],[Total]])</f>
        <v>0</v>
      </c>
      <c r="AK1475" s="41">
        <f>Table1[[#This Row],[Difference]]*Table1[[#This Row],[DDS Funding Percent]]</f>
        <v>0</v>
      </c>
      <c r="AL1475" s="41">
        <f>IF(Table1[[#This Row],[Regular Hourly Wage]]&lt;&gt;0,Table1[[#This Row],[Regular Wage Cap]]-Table1[[#This Row],[Regular Hourly Wage]],0)</f>
        <v>0</v>
      </c>
      <c r="AM1475" s="38"/>
      <c r="AN1475" s="41">
        <f>Table1[[#This Row],[Wage Difference]]*Table1[[#This Row],[Post Wage Increase Time Off Accruals (Hours)]]</f>
        <v>0</v>
      </c>
      <c r="AO1475" s="41">
        <f>Table1[[#This Row],[Min Wage Time Off Accrual Expense]]*Table1[[#This Row],[DDS Funding Percent]]</f>
        <v>0</v>
      </c>
      <c r="AP1475" s="1"/>
      <c r="AQ1475" s="18"/>
    </row>
    <row r="1476" spans="3:43" x14ac:dyDescent="0.25">
      <c r="C1476" s="59"/>
      <c r="D1476" s="57"/>
      <c r="K1476" s="41">
        <f>SUM(Table1[[#This Row],[Regular Wages]],Table1[[#This Row],[OvertimeWages]],Table1[[#This Row],[Holiday Wages]],Table1[[#This Row],[Incentive Payments]])</f>
        <v>0</v>
      </c>
      <c r="L1476" s="38"/>
      <c r="M1476" s="38"/>
      <c r="N1476" s="38"/>
      <c r="O1476" s="38"/>
      <c r="P1476" s="38"/>
      <c r="Q1476" s="38"/>
      <c r="R1476" s="38"/>
      <c r="S1476" s="41">
        <f>SUM(Table1[[#This Row],[Regular Wages2]],Table1[[#This Row],[OvertimeWages4]],Table1[[#This Row],[Holiday Wages6]],Table1[[#This Row],[Incentive Payments8]])</f>
        <v>0</v>
      </c>
      <c r="T1476" s="41">
        <f>SUM(Table1[[#This Row],[Total Pre Min Wage Wages]],Table1[[#This Row],[Total After Min Wage Wages]])</f>
        <v>0</v>
      </c>
      <c r="U1476" s="41">
        <f>IFERROR(IF(OR(Table1[[#This Row],[Regular Hours]]=0,Table1[[#This Row],[Regular Hours]]=""),VLOOKUP(Table1[[#This Row],[Position Title]],startingWages!$A$2:$D$200,2, FALSE),Table1[[#This Row],[Regular Wages]]/Table1[[#This Row],[Regular Hours]]),0)</f>
        <v>0</v>
      </c>
      <c r="V1476" s="41">
        <f>IF(OR(Table1[[#This Row],[OvertimeHours]]="",Table1[[#This Row],[OvertimeHours]]=0),Table1[[#This Row],[Regular Hourly Wage]]*1.5,Table1[[#This Row],[OvertimeWages]]/Table1[[#This Row],[OvertimeHours]])</f>
        <v>0</v>
      </c>
      <c r="W1476" s="41">
        <f>IF(OR(Table1[[#This Row],[Holiday Hours]]="",Table1[[#This Row],[Holiday Hours]]=0),Table1[[#This Row],[Regular Hourly Wage]],Table1[[#This Row],[Holiday Wages]]/Table1[[#This Row],[Holiday Hours]])</f>
        <v>0</v>
      </c>
      <c r="X1476" s="41" t="str">
        <f>IF(Table1[[#This Row],[Regular Hourly Wage]]&lt;14.05,"$14.75",IF(Table1[[#This Row],[Regular Hourly Wage]]&lt;30,"5%","None"))</f>
        <v>$14.75</v>
      </c>
      <c r="Y1476" s="41">
        <f>IF(Table1[[#This Row],[Wage Category]]="5%",Table1[[#This Row],[Regular Hourly Wage]]*1.05,IF(Table1[[#This Row],[Wage Category]]="$14.75",14.75,Table1[[#This Row],[Regular Hourly Wage]]))</f>
        <v>14.75</v>
      </c>
      <c r="Z1476" s="41">
        <f>(1+IF(Table1[[#This Row],[Regular Hourly Wage]]=0,0.5,(Table1[[#This Row],[Overtime Hourly Wage]]-Table1[[#This Row],[Regular Hourly Wage]])/Table1[[#This Row],[Regular Hourly Wage]]))*Table1[[#This Row],[Regular Wage Cap]]</f>
        <v>22.125</v>
      </c>
      <c r="AA1476" s="41">
        <f>(1+IF(Table1[[#This Row],[Regular Hourly Wage]]=0,0,(Table1[[#This Row],[Holiday Hourly Wage]]-Table1[[#This Row],[Regular Hourly Wage]])/Table1[[#This Row],[Regular Hourly Wage]]))*Table1[[#This Row],[Regular Wage Cap]]</f>
        <v>14.75</v>
      </c>
      <c r="AB1476" s="41">
        <f>Table1[[#This Row],[Regular Hours3]]*Table1[[#This Row],[Regular Hourly Wage]]</f>
        <v>0</v>
      </c>
      <c r="AC1476" s="41">
        <f>Table1[[#This Row],[OvertimeHours5]]*Table1[[#This Row],[Overtime Hourly Wage]]</f>
        <v>0</v>
      </c>
      <c r="AD1476" s="41">
        <f>Table1[[#This Row],[Holiday Hours7]]*Table1[[#This Row],[Holiday Hourly Wage]]</f>
        <v>0</v>
      </c>
      <c r="AE1476" s="41">
        <f>SUM(Table1[[#This Row],[Regular10]:[Holiday12]])</f>
        <v>0</v>
      </c>
      <c r="AF1476" s="41">
        <f>Table1[[#This Row],[Regular Hours3]]*Table1[[#This Row],[Regular Wage Cap]]</f>
        <v>0</v>
      </c>
      <c r="AG1476" s="41">
        <f>Table1[[#This Row],[OvertimeHours5]]*Table1[[#This Row],[Overtime Wage Cap]]</f>
        <v>0</v>
      </c>
      <c r="AH1476" s="41">
        <f>Table1[[#This Row],[Holiday Hours7]]*Table1[[#This Row],[Holiday Wage Cap]]</f>
        <v>0</v>
      </c>
      <c r="AI1476" s="41">
        <f>SUM(Table1[[#This Row],[Regular]:[Holiday]])</f>
        <v>0</v>
      </c>
      <c r="AJ1476" s="41">
        <f>IF(Table1[[#This Row],[Total]]=0,0,Table1[[#This Row],[Total2]]-Table1[[#This Row],[Total]])</f>
        <v>0</v>
      </c>
      <c r="AK1476" s="41">
        <f>Table1[[#This Row],[Difference]]*Table1[[#This Row],[DDS Funding Percent]]</f>
        <v>0</v>
      </c>
      <c r="AL1476" s="41">
        <f>IF(Table1[[#This Row],[Regular Hourly Wage]]&lt;&gt;0,Table1[[#This Row],[Regular Wage Cap]]-Table1[[#This Row],[Regular Hourly Wage]],0)</f>
        <v>0</v>
      </c>
      <c r="AM1476" s="38"/>
      <c r="AN1476" s="41">
        <f>Table1[[#This Row],[Wage Difference]]*Table1[[#This Row],[Post Wage Increase Time Off Accruals (Hours)]]</f>
        <v>0</v>
      </c>
      <c r="AO1476" s="41">
        <f>Table1[[#This Row],[Min Wage Time Off Accrual Expense]]*Table1[[#This Row],[DDS Funding Percent]]</f>
        <v>0</v>
      </c>
      <c r="AP1476" s="1"/>
      <c r="AQ1476" s="18"/>
    </row>
    <row r="1477" spans="3:43" x14ac:dyDescent="0.25">
      <c r="C1477" s="59"/>
      <c r="D1477" s="57"/>
      <c r="K1477" s="41">
        <f>SUM(Table1[[#This Row],[Regular Wages]],Table1[[#This Row],[OvertimeWages]],Table1[[#This Row],[Holiday Wages]],Table1[[#This Row],[Incentive Payments]])</f>
        <v>0</v>
      </c>
      <c r="L1477" s="38"/>
      <c r="M1477" s="38"/>
      <c r="N1477" s="38"/>
      <c r="O1477" s="38"/>
      <c r="P1477" s="38"/>
      <c r="Q1477" s="38"/>
      <c r="R1477" s="38"/>
      <c r="S1477" s="41">
        <f>SUM(Table1[[#This Row],[Regular Wages2]],Table1[[#This Row],[OvertimeWages4]],Table1[[#This Row],[Holiday Wages6]],Table1[[#This Row],[Incentive Payments8]])</f>
        <v>0</v>
      </c>
      <c r="T1477" s="41">
        <f>SUM(Table1[[#This Row],[Total Pre Min Wage Wages]],Table1[[#This Row],[Total After Min Wage Wages]])</f>
        <v>0</v>
      </c>
      <c r="U1477" s="41">
        <f>IFERROR(IF(OR(Table1[[#This Row],[Regular Hours]]=0,Table1[[#This Row],[Regular Hours]]=""),VLOOKUP(Table1[[#This Row],[Position Title]],startingWages!$A$2:$D$200,2, FALSE),Table1[[#This Row],[Regular Wages]]/Table1[[#This Row],[Regular Hours]]),0)</f>
        <v>0</v>
      </c>
      <c r="V1477" s="41">
        <f>IF(OR(Table1[[#This Row],[OvertimeHours]]="",Table1[[#This Row],[OvertimeHours]]=0),Table1[[#This Row],[Regular Hourly Wage]]*1.5,Table1[[#This Row],[OvertimeWages]]/Table1[[#This Row],[OvertimeHours]])</f>
        <v>0</v>
      </c>
      <c r="W1477" s="41">
        <f>IF(OR(Table1[[#This Row],[Holiday Hours]]="",Table1[[#This Row],[Holiday Hours]]=0),Table1[[#This Row],[Regular Hourly Wage]],Table1[[#This Row],[Holiday Wages]]/Table1[[#This Row],[Holiday Hours]])</f>
        <v>0</v>
      </c>
      <c r="X1477" s="41" t="str">
        <f>IF(Table1[[#This Row],[Regular Hourly Wage]]&lt;14.05,"$14.75",IF(Table1[[#This Row],[Regular Hourly Wage]]&lt;30,"5%","None"))</f>
        <v>$14.75</v>
      </c>
      <c r="Y1477" s="41">
        <f>IF(Table1[[#This Row],[Wage Category]]="5%",Table1[[#This Row],[Regular Hourly Wage]]*1.05,IF(Table1[[#This Row],[Wage Category]]="$14.75",14.75,Table1[[#This Row],[Regular Hourly Wage]]))</f>
        <v>14.75</v>
      </c>
      <c r="Z1477" s="41">
        <f>(1+IF(Table1[[#This Row],[Regular Hourly Wage]]=0,0.5,(Table1[[#This Row],[Overtime Hourly Wage]]-Table1[[#This Row],[Regular Hourly Wage]])/Table1[[#This Row],[Regular Hourly Wage]]))*Table1[[#This Row],[Regular Wage Cap]]</f>
        <v>22.125</v>
      </c>
      <c r="AA1477" s="41">
        <f>(1+IF(Table1[[#This Row],[Regular Hourly Wage]]=0,0,(Table1[[#This Row],[Holiday Hourly Wage]]-Table1[[#This Row],[Regular Hourly Wage]])/Table1[[#This Row],[Regular Hourly Wage]]))*Table1[[#This Row],[Regular Wage Cap]]</f>
        <v>14.75</v>
      </c>
      <c r="AB1477" s="41">
        <f>Table1[[#This Row],[Regular Hours3]]*Table1[[#This Row],[Regular Hourly Wage]]</f>
        <v>0</v>
      </c>
      <c r="AC1477" s="41">
        <f>Table1[[#This Row],[OvertimeHours5]]*Table1[[#This Row],[Overtime Hourly Wage]]</f>
        <v>0</v>
      </c>
      <c r="AD1477" s="41">
        <f>Table1[[#This Row],[Holiday Hours7]]*Table1[[#This Row],[Holiday Hourly Wage]]</f>
        <v>0</v>
      </c>
      <c r="AE1477" s="41">
        <f>SUM(Table1[[#This Row],[Regular10]:[Holiday12]])</f>
        <v>0</v>
      </c>
      <c r="AF1477" s="41">
        <f>Table1[[#This Row],[Regular Hours3]]*Table1[[#This Row],[Regular Wage Cap]]</f>
        <v>0</v>
      </c>
      <c r="AG1477" s="41">
        <f>Table1[[#This Row],[OvertimeHours5]]*Table1[[#This Row],[Overtime Wage Cap]]</f>
        <v>0</v>
      </c>
      <c r="AH1477" s="41">
        <f>Table1[[#This Row],[Holiday Hours7]]*Table1[[#This Row],[Holiday Wage Cap]]</f>
        <v>0</v>
      </c>
      <c r="AI1477" s="41">
        <f>SUM(Table1[[#This Row],[Regular]:[Holiday]])</f>
        <v>0</v>
      </c>
      <c r="AJ1477" s="41">
        <f>IF(Table1[[#This Row],[Total]]=0,0,Table1[[#This Row],[Total2]]-Table1[[#This Row],[Total]])</f>
        <v>0</v>
      </c>
      <c r="AK1477" s="41">
        <f>Table1[[#This Row],[Difference]]*Table1[[#This Row],[DDS Funding Percent]]</f>
        <v>0</v>
      </c>
      <c r="AL1477" s="41">
        <f>IF(Table1[[#This Row],[Regular Hourly Wage]]&lt;&gt;0,Table1[[#This Row],[Regular Wage Cap]]-Table1[[#This Row],[Regular Hourly Wage]],0)</f>
        <v>0</v>
      </c>
      <c r="AM1477" s="38"/>
      <c r="AN1477" s="41">
        <f>Table1[[#This Row],[Wage Difference]]*Table1[[#This Row],[Post Wage Increase Time Off Accruals (Hours)]]</f>
        <v>0</v>
      </c>
      <c r="AO1477" s="41">
        <f>Table1[[#This Row],[Min Wage Time Off Accrual Expense]]*Table1[[#This Row],[DDS Funding Percent]]</f>
        <v>0</v>
      </c>
      <c r="AP1477" s="1"/>
      <c r="AQ1477" s="18"/>
    </row>
    <row r="1478" spans="3:43" x14ac:dyDescent="0.25">
      <c r="C1478" s="59"/>
      <c r="D1478" s="57"/>
      <c r="K1478" s="41">
        <f>SUM(Table1[[#This Row],[Regular Wages]],Table1[[#This Row],[OvertimeWages]],Table1[[#This Row],[Holiday Wages]],Table1[[#This Row],[Incentive Payments]])</f>
        <v>0</v>
      </c>
      <c r="L1478" s="38"/>
      <c r="M1478" s="38"/>
      <c r="N1478" s="38"/>
      <c r="O1478" s="38"/>
      <c r="P1478" s="38"/>
      <c r="Q1478" s="38"/>
      <c r="R1478" s="38"/>
      <c r="S1478" s="41">
        <f>SUM(Table1[[#This Row],[Regular Wages2]],Table1[[#This Row],[OvertimeWages4]],Table1[[#This Row],[Holiday Wages6]],Table1[[#This Row],[Incentive Payments8]])</f>
        <v>0</v>
      </c>
      <c r="T1478" s="41">
        <f>SUM(Table1[[#This Row],[Total Pre Min Wage Wages]],Table1[[#This Row],[Total After Min Wage Wages]])</f>
        <v>0</v>
      </c>
      <c r="U1478" s="41">
        <f>IFERROR(IF(OR(Table1[[#This Row],[Regular Hours]]=0,Table1[[#This Row],[Regular Hours]]=""),VLOOKUP(Table1[[#This Row],[Position Title]],startingWages!$A$2:$D$200,2, FALSE),Table1[[#This Row],[Regular Wages]]/Table1[[#This Row],[Regular Hours]]),0)</f>
        <v>0</v>
      </c>
      <c r="V1478" s="41">
        <f>IF(OR(Table1[[#This Row],[OvertimeHours]]="",Table1[[#This Row],[OvertimeHours]]=0),Table1[[#This Row],[Regular Hourly Wage]]*1.5,Table1[[#This Row],[OvertimeWages]]/Table1[[#This Row],[OvertimeHours]])</f>
        <v>0</v>
      </c>
      <c r="W1478" s="41">
        <f>IF(OR(Table1[[#This Row],[Holiday Hours]]="",Table1[[#This Row],[Holiday Hours]]=0),Table1[[#This Row],[Regular Hourly Wage]],Table1[[#This Row],[Holiday Wages]]/Table1[[#This Row],[Holiday Hours]])</f>
        <v>0</v>
      </c>
      <c r="X1478" s="41" t="str">
        <f>IF(Table1[[#This Row],[Regular Hourly Wage]]&lt;14.05,"$14.75",IF(Table1[[#This Row],[Regular Hourly Wage]]&lt;30,"5%","None"))</f>
        <v>$14.75</v>
      </c>
      <c r="Y1478" s="41">
        <f>IF(Table1[[#This Row],[Wage Category]]="5%",Table1[[#This Row],[Regular Hourly Wage]]*1.05,IF(Table1[[#This Row],[Wage Category]]="$14.75",14.75,Table1[[#This Row],[Regular Hourly Wage]]))</f>
        <v>14.75</v>
      </c>
      <c r="Z1478" s="41">
        <f>(1+IF(Table1[[#This Row],[Regular Hourly Wage]]=0,0.5,(Table1[[#This Row],[Overtime Hourly Wage]]-Table1[[#This Row],[Regular Hourly Wage]])/Table1[[#This Row],[Regular Hourly Wage]]))*Table1[[#This Row],[Regular Wage Cap]]</f>
        <v>22.125</v>
      </c>
      <c r="AA1478" s="41">
        <f>(1+IF(Table1[[#This Row],[Regular Hourly Wage]]=0,0,(Table1[[#This Row],[Holiday Hourly Wage]]-Table1[[#This Row],[Regular Hourly Wage]])/Table1[[#This Row],[Regular Hourly Wage]]))*Table1[[#This Row],[Regular Wage Cap]]</f>
        <v>14.75</v>
      </c>
      <c r="AB1478" s="41">
        <f>Table1[[#This Row],[Regular Hours3]]*Table1[[#This Row],[Regular Hourly Wage]]</f>
        <v>0</v>
      </c>
      <c r="AC1478" s="41">
        <f>Table1[[#This Row],[OvertimeHours5]]*Table1[[#This Row],[Overtime Hourly Wage]]</f>
        <v>0</v>
      </c>
      <c r="AD1478" s="41">
        <f>Table1[[#This Row],[Holiday Hours7]]*Table1[[#This Row],[Holiday Hourly Wage]]</f>
        <v>0</v>
      </c>
      <c r="AE1478" s="41">
        <f>SUM(Table1[[#This Row],[Regular10]:[Holiday12]])</f>
        <v>0</v>
      </c>
      <c r="AF1478" s="41">
        <f>Table1[[#This Row],[Regular Hours3]]*Table1[[#This Row],[Regular Wage Cap]]</f>
        <v>0</v>
      </c>
      <c r="AG1478" s="41">
        <f>Table1[[#This Row],[OvertimeHours5]]*Table1[[#This Row],[Overtime Wage Cap]]</f>
        <v>0</v>
      </c>
      <c r="AH1478" s="41">
        <f>Table1[[#This Row],[Holiday Hours7]]*Table1[[#This Row],[Holiday Wage Cap]]</f>
        <v>0</v>
      </c>
      <c r="AI1478" s="41">
        <f>SUM(Table1[[#This Row],[Regular]:[Holiday]])</f>
        <v>0</v>
      </c>
      <c r="AJ1478" s="41">
        <f>IF(Table1[[#This Row],[Total]]=0,0,Table1[[#This Row],[Total2]]-Table1[[#This Row],[Total]])</f>
        <v>0</v>
      </c>
      <c r="AK1478" s="41">
        <f>Table1[[#This Row],[Difference]]*Table1[[#This Row],[DDS Funding Percent]]</f>
        <v>0</v>
      </c>
      <c r="AL1478" s="41">
        <f>IF(Table1[[#This Row],[Regular Hourly Wage]]&lt;&gt;0,Table1[[#This Row],[Regular Wage Cap]]-Table1[[#This Row],[Regular Hourly Wage]],0)</f>
        <v>0</v>
      </c>
      <c r="AM1478" s="38"/>
      <c r="AN1478" s="41">
        <f>Table1[[#This Row],[Wage Difference]]*Table1[[#This Row],[Post Wage Increase Time Off Accruals (Hours)]]</f>
        <v>0</v>
      </c>
      <c r="AO1478" s="41">
        <f>Table1[[#This Row],[Min Wage Time Off Accrual Expense]]*Table1[[#This Row],[DDS Funding Percent]]</f>
        <v>0</v>
      </c>
      <c r="AP1478" s="1"/>
      <c r="AQ1478" s="18"/>
    </row>
    <row r="1479" spans="3:43" x14ac:dyDescent="0.25">
      <c r="C1479" s="59"/>
      <c r="D1479" s="57"/>
      <c r="K1479" s="41">
        <f>SUM(Table1[[#This Row],[Regular Wages]],Table1[[#This Row],[OvertimeWages]],Table1[[#This Row],[Holiday Wages]],Table1[[#This Row],[Incentive Payments]])</f>
        <v>0</v>
      </c>
      <c r="L1479" s="38"/>
      <c r="M1479" s="38"/>
      <c r="N1479" s="38"/>
      <c r="O1479" s="38"/>
      <c r="P1479" s="38"/>
      <c r="Q1479" s="38"/>
      <c r="R1479" s="38"/>
      <c r="S1479" s="41">
        <f>SUM(Table1[[#This Row],[Regular Wages2]],Table1[[#This Row],[OvertimeWages4]],Table1[[#This Row],[Holiday Wages6]],Table1[[#This Row],[Incentive Payments8]])</f>
        <v>0</v>
      </c>
      <c r="T1479" s="41">
        <f>SUM(Table1[[#This Row],[Total Pre Min Wage Wages]],Table1[[#This Row],[Total After Min Wage Wages]])</f>
        <v>0</v>
      </c>
      <c r="U1479" s="41">
        <f>IFERROR(IF(OR(Table1[[#This Row],[Regular Hours]]=0,Table1[[#This Row],[Regular Hours]]=""),VLOOKUP(Table1[[#This Row],[Position Title]],startingWages!$A$2:$D$200,2, FALSE),Table1[[#This Row],[Regular Wages]]/Table1[[#This Row],[Regular Hours]]),0)</f>
        <v>0</v>
      </c>
      <c r="V1479" s="41">
        <f>IF(OR(Table1[[#This Row],[OvertimeHours]]="",Table1[[#This Row],[OvertimeHours]]=0),Table1[[#This Row],[Regular Hourly Wage]]*1.5,Table1[[#This Row],[OvertimeWages]]/Table1[[#This Row],[OvertimeHours]])</f>
        <v>0</v>
      </c>
      <c r="W1479" s="41">
        <f>IF(OR(Table1[[#This Row],[Holiday Hours]]="",Table1[[#This Row],[Holiday Hours]]=0),Table1[[#This Row],[Regular Hourly Wage]],Table1[[#This Row],[Holiday Wages]]/Table1[[#This Row],[Holiday Hours]])</f>
        <v>0</v>
      </c>
      <c r="X1479" s="41" t="str">
        <f>IF(Table1[[#This Row],[Regular Hourly Wage]]&lt;14.05,"$14.75",IF(Table1[[#This Row],[Regular Hourly Wage]]&lt;30,"5%","None"))</f>
        <v>$14.75</v>
      </c>
      <c r="Y1479" s="41">
        <f>IF(Table1[[#This Row],[Wage Category]]="5%",Table1[[#This Row],[Regular Hourly Wage]]*1.05,IF(Table1[[#This Row],[Wage Category]]="$14.75",14.75,Table1[[#This Row],[Regular Hourly Wage]]))</f>
        <v>14.75</v>
      </c>
      <c r="Z1479" s="41">
        <f>(1+IF(Table1[[#This Row],[Regular Hourly Wage]]=0,0.5,(Table1[[#This Row],[Overtime Hourly Wage]]-Table1[[#This Row],[Regular Hourly Wage]])/Table1[[#This Row],[Regular Hourly Wage]]))*Table1[[#This Row],[Regular Wage Cap]]</f>
        <v>22.125</v>
      </c>
      <c r="AA1479" s="41">
        <f>(1+IF(Table1[[#This Row],[Regular Hourly Wage]]=0,0,(Table1[[#This Row],[Holiday Hourly Wage]]-Table1[[#This Row],[Regular Hourly Wage]])/Table1[[#This Row],[Regular Hourly Wage]]))*Table1[[#This Row],[Regular Wage Cap]]</f>
        <v>14.75</v>
      </c>
      <c r="AB1479" s="41">
        <f>Table1[[#This Row],[Regular Hours3]]*Table1[[#This Row],[Regular Hourly Wage]]</f>
        <v>0</v>
      </c>
      <c r="AC1479" s="41">
        <f>Table1[[#This Row],[OvertimeHours5]]*Table1[[#This Row],[Overtime Hourly Wage]]</f>
        <v>0</v>
      </c>
      <c r="AD1479" s="41">
        <f>Table1[[#This Row],[Holiday Hours7]]*Table1[[#This Row],[Holiday Hourly Wage]]</f>
        <v>0</v>
      </c>
      <c r="AE1479" s="41">
        <f>SUM(Table1[[#This Row],[Regular10]:[Holiday12]])</f>
        <v>0</v>
      </c>
      <c r="AF1479" s="41">
        <f>Table1[[#This Row],[Regular Hours3]]*Table1[[#This Row],[Regular Wage Cap]]</f>
        <v>0</v>
      </c>
      <c r="AG1479" s="41">
        <f>Table1[[#This Row],[OvertimeHours5]]*Table1[[#This Row],[Overtime Wage Cap]]</f>
        <v>0</v>
      </c>
      <c r="AH1479" s="41">
        <f>Table1[[#This Row],[Holiday Hours7]]*Table1[[#This Row],[Holiday Wage Cap]]</f>
        <v>0</v>
      </c>
      <c r="AI1479" s="41">
        <f>SUM(Table1[[#This Row],[Regular]:[Holiday]])</f>
        <v>0</v>
      </c>
      <c r="AJ1479" s="41">
        <f>IF(Table1[[#This Row],[Total]]=0,0,Table1[[#This Row],[Total2]]-Table1[[#This Row],[Total]])</f>
        <v>0</v>
      </c>
      <c r="AK1479" s="41">
        <f>Table1[[#This Row],[Difference]]*Table1[[#This Row],[DDS Funding Percent]]</f>
        <v>0</v>
      </c>
      <c r="AL1479" s="41">
        <f>IF(Table1[[#This Row],[Regular Hourly Wage]]&lt;&gt;0,Table1[[#This Row],[Regular Wage Cap]]-Table1[[#This Row],[Regular Hourly Wage]],0)</f>
        <v>0</v>
      </c>
      <c r="AM1479" s="38"/>
      <c r="AN1479" s="41">
        <f>Table1[[#This Row],[Wage Difference]]*Table1[[#This Row],[Post Wage Increase Time Off Accruals (Hours)]]</f>
        <v>0</v>
      </c>
      <c r="AO1479" s="41">
        <f>Table1[[#This Row],[Min Wage Time Off Accrual Expense]]*Table1[[#This Row],[DDS Funding Percent]]</f>
        <v>0</v>
      </c>
      <c r="AP1479" s="1"/>
      <c r="AQ1479" s="18"/>
    </row>
    <row r="1480" spans="3:43" x14ac:dyDescent="0.25">
      <c r="C1480" s="59"/>
      <c r="D1480" s="57"/>
      <c r="K1480" s="41">
        <f>SUM(Table1[[#This Row],[Regular Wages]],Table1[[#This Row],[OvertimeWages]],Table1[[#This Row],[Holiday Wages]],Table1[[#This Row],[Incentive Payments]])</f>
        <v>0</v>
      </c>
      <c r="L1480" s="38"/>
      <c r="M1480" s="38"/>
      <c r="N1480" s="38"/>
      <c r="O1480" s="38"/>
      <c r="P1480" s="38"/>
      <c r="Q1480" s="38"/>
      <c r="R1480" s="38"/>
      <c r="S1480" s="41">
        <f>SUM(Table1[[#This Row],[Regular Wages2]],Table1[[#This Row],[OvertimeWages4]],Table1[[#This Row],[Holiday Wages6]],Table1[[#This Row],[Incentive Payments8]])</f>
        <v>0</v>
      </c>
      <c r="T1480" s="41">
        <f>SUM(Table1[[#This Row],[Total Pre Min Wage Wages]],Table1[[#This Row],[Total After Min Wage Wages]])</f>
        <v>0</v>
      </c>
      <c r="U1480" s="41">
        <f>IFERROR(IF(OR(Table1[[#This Row],[Regular Hours]]=0,Table1[[#This Row],[Regular Hours]]=""),VLOOKUP(Table1[[#This Row],[Position Title]],startingWages!$A$2:$D$200,2, FALSE),Table1[[#This Row],[Regular Wages]]/Table1[[#This Row],[Regular Hours]]),0)</f>
        <v>0</v>
      </c>
      <c r="V1480" s="41">
        <f>IF(OR(Table1[[#This Row],[OvertimeHours]]="",Table1[[#This Row],[OvertimeHours]]=0),Table1[[#This Row],[Regular Hourly Wage]]*1.5,Table1[[#This Row],[OvertimeWages]]/Table1[[#This Row],[OvertimeHours]])</f>
        <v>0</v>
      </c>
      <c r="W1480" s="41">
        <f>IF(OR(Table1[[#This Row],[Holiday Hours]]="",Table1[[#This Row],[Holiday Hours]]=0),Table1[[#This Row],[Regular Hourly Wage]],Table1[[#This Row],[Holiday Wages]]/Table1[[#This Row],[Holiday Hours]])</f>
        <v>0</v>
      </c>
      <c r="X1480" s="41" t="str">
        <f>IF(Table1[[#This Row],[Regular Hourly Wage]]&lt;14.05,"$14.75",IF(Table1[[#This Row],[Regular Hourly Wage]]&lt;30,"5%","None"))</f>
        <v>$14.75</v>
      </c>
      <c r="Y1480" s="41">
        <f>IF(Table1[[#This Row],[Wage Category]]="5%",Table1[[#This Row],[Regular Hourly Wage]]*1.05,IF(Table1[[#This Row],[Wage Category]]="$14.75",14.75,Table1[[#This Row],[Regular Hourly Wage]]))</f>
        <v>14.75</v>
      </c>
      <c r="Z1480" s="41">
        <f>(1+IF(Table1[[#This Row],[Regular Hourly Wage]]=0,0.5,(Table1[[#This Row],[Overtime Hourly Wage]]-Table1[[#This Row],[Regular Hourly Wage]])/Table1[[#This Row],[Regular Hourly Wage]]))*Table1[[#This Row],[Regular Wage Cap]]</f>
        <v>22.125</v>
      </c>
      <c r="AA1480" s="41">
        <f>(1+IF(Table1[[#This Row],[Regular Hourly Wage]]=0,0,(Table1[[#This Row],[Holiday Hourly Wage]]-Table1[[#This Row],[Regular Hourly Wage]])/Table1[[#This Row],[Regular Hourly Wage]]))*Table1[[#This Row],[Regular Wage Cap]]</f>
        <v>14.75</v>
      </c>
      <c r="AB1480" s="41">
        <f>Table1[[#This Row],[Regular Hours3]]*Table1[[#This Row],[Regular Hourly Wage]]</f>
        <v>0</v>
      </c>
      <c r="AC1480" s="41">
        <f>Table1[[#This Row],[OvertimeHours5]]*Table1[[#This Row],[Overtime Hourly Wage]]</f>
        <v>0</v>
      </c>
      <c r="AD1480" s="41">
        <f>Table1[[#This Row],[Holiday Hours7]]*Table1[[#This Row],[Holiday Hourly Wage]]</f>
        <v>0</v>
      </c>
      <c r="AE1480" s="41">
        <f>SUM(Table1[[#This Row],[Regular10]:[Holiday12]])</f>
        <v>0</v>
      </c>
      <c r="AF1480" s="41">
        <f>Table1[[#This Row],[Regular Hours3]]*Table1[[#This Row],[Regular Wage Cap]]</f>
        <v>0</v>
      </c>
      <c r="AG1480" s="41">
        <f>Table1[[#This Row],[OvertimeHours5]]*Table1[[#This Row],[Overtime Wage Cap]]</f>
        <v>0</v>
      </c>
      <c r="AH1480" s="41">
        <f>Table1[[#This Row],[Holiday Hours7]]*Table1[[#This Row],[Holiday Wage Cap]]</f>
        <v>0</v>
      </c>
      <c r="AI1480" s="41">
        <f>SUM(Table1[[#This Row],[Regular]:[Holiday]])</f>
        <v>0</v>
      </c>
      <c r="AJ1480" s="41">
        <f>IF(Table1[[#This Row],[Total]]=0,0,Table1[[#This Row],[Total2]]-Table1[[#This Row],[Total]])</f>
        <v>0</v>
      </c>
      <c r="AK1480" s="41">
        <f>Table1[[#This Row],[Difference]]*Table1[[#This Row],[DDS Funding Percent]]</f>
        <v>0</v>
      </c>
      <c r="AL1480" s="41">
        <f>IF(Table1[[#This Row],[Regular Hourly Wage]]&lt;&gt;0,Table1[[#This Row],[Regular Wage Cap]]-Table1[[#This Row],[Regular Hourly Wage]],0)</f>
        <v>0</v>
      </c>
      <c r="AM1480" s="38"/>
      <c r="AN1480" s="41">
        <f>Table1[[#This Row],[Wage Difference]]*Table1[[#This Row],[Post Wage Increase Time Off Accruals (Hours)]]</f>
        <v>0</v>
      </c>
      <c r="AO1480" s="41">
        <f>Table1[[#This Row],[Min Wage Time Off Accrual Expense]]*Table1[[#This Row],[DDS Funding Percent]]</f>
        <v>0</v>
      </c>
      <c r="AP1480" s="1"/>
      <c r="AQ1480" s="18"/>
    </row>
    <row r="1481" spans="3:43" x14ac:dyDescent="0.25">
      <c r="C1481" s="59"/>
      <c r="D1481" s="57"/>
      <c r="K1481" s="41">
        <f>SUM(Table1[[#This Row],[Regular Wages]],Table1[[#This Row],[OvertimeWages]],Table1[[#This Row],[Holiday Wages]],Table1[[#This Row],[Incentive Payments]])</f>
        <v>0</v>
      </c>
      <c r="L1481" s="38"/>
      <c r="M1481" s="38"/>
      <c r="N1481" s="38"/>
      <c r="O1481" s="38"/>
      <c r="P1481" s="38"/>
      <c r="Q1481" s="38"/>
      <c r="R1481" s="38"/>
      <c r="S1481" s="41">
        <f>SUM(Table1[[#This Row],[Regular Wages2]],Table1[[#This Row],[OvertimeWages4]],Table1[[#This Row],[Holiday Wages6]],Table1[[#This Row],[Incentive Payments8]])</f>
        <v>0</v>
      </c>
      <c r="T1481" s="41">
        <f>SUM(Table1[[#This Row],[Total Pre Min Wage Wages]],Table1[[#This Row],[Total After Min Wage Wages]])</f>
        <v>0</v>
      </c>
      <c r="U1481" s="41">
        <f>IFERROR(IF(OR(Table1[[#This Row],[Regular Hours]]=0,Table1[[#This Row],[Regular Hours]]=""),VLOOKUP(Table1[[#This Row],[Position Title]],startingWages!$A$2:$D$200,2, FALSE),Table1[[#This Row],[Regular Wages]]/Table1[[#This Row],[Regular Hours]]),0)</f>
        <v>0</v>
      </c>
      <c r="V1481" s="41">
        <f>IF(OR(Table1[[#This Row],[OvertimeHours]]="",Table1[[#This Row],[OvertimeHours]]=0),Table1[[#This Row],[Regular Hourly Wage]]*1.5,Table1[[#This Row],[OvertimeWages]]/Table1[[#This Row],[OvertimeHours]])</f>
        <v>0</v>
      </c>
      <c r="W1481" s="41">
        <f>IF(OR(Table1[[#This Row],[Holiday Hours]]="",Table1[[#This Row],[Holiday Hours]]=0),Table1[[#This Row],[Regular Hourly Wage]],Table1[[#This Row],[Holiday Wages]]/Table1[[#This Row],[Holiday Hours]])</f>
        <v>0</v>
      </c>
      <c r="X1481" s="41" t="str">
        <f>IF(Table1[[#This Row],[Regular Hourly Wage]]&lt;14.05,"$14.75",IF(Table1[[#This Row],[Regular Hourly Wage]]&lt;30,"5%","None"))</f>
        <v>$14.75</v>
      </c>
      <c r="Y1481" s="41">
        <f>IF(Table1[[#This Row],[Wage Category]]="5%",Table1[[#This Row],[Regular Hourly Wage]]*1.05,IF(Table1[[#This Row],[Wage Category]]="$14.75",14.75,Table1[[#This Row],[Regular Hourly Wage]]))</f>
        <v>14.75</v>
      </c>
      <c r="Z1481" s="41">
        <f>(1+IF(Table1[[#This Row],[Regular Hourly Wage]]=0,0.5,(Table1[[#This Row],[Overtime Hourly Wage]]-Table1[[#This Row],[Regular Hourly Wage]])/Table1[[#This Row],[Regular Hourly Wage]]))*Table1[[#This Row],[Regular Wage Cap]]</f>
        <v>22.125</v>
      </c>
      <c r="AA1481" s="41">
        <f>(1+IF(Table1[[#This Row],[Regular Hourly Wage]]=0,0,(Table1[[#This Row],[Holiday Hourly Wage]]-Table1[[#This Row],[Regular Hourly Wage]])/Table1[[#This Row],[Regular Hourly Wage]]))*Table1[[#This Row],[Regular Wage Cap]]</f>
        <v>14.75</v>
      </c>
      <c r="AB1481" s="41">
        <f>Table1[[#This Row],[Regular Hours3]]*Table1[[#This Row],[Regular Hourly Wage]]</f>
        <v>0</v>
      </c>
      <c r="AC1481" s="41">
        <f>Table1[[#This Row],[OvertimeHours5]]*Table1[[#This Row],[Overtime Hourly Wage]]</f>
        <v>0</v>
      </c>
      <c r="AD1481" s="41">
        <f>Table1[[#This Row],[Holiday Hours7]]*Table1[[#This Row],[Holiday Hourly Wage]]</f>
        <v>0</v>
      </c>
      <c r="AE1481" s="41">
        <f>SUM(Table1[[#This Row],[Regular10]:[Holiday12]])</f>
        <v>0</v>
      </c>
      <c r="AF1481" s="41">
        <f>Table1[[#This Row],[Regular Hours3]]*Table1[[#This Row],[Regular Wage Cap]]</f>
        <v>0</v>
      </c>
      <c r="AG1481" s="41">
        <f>Table1[[#This Row],[OvertimeHours5]]*Table1[[#This Row],[Overtime Wage Cap]]</f>
        <v>0</v>
      </c>
      <c r="AH1481" s="41">
        <f>Table1[[#This Row],[Holiday Hours7]]*Table1[[#This Row],[Holiday Wage Cap]]</f>
        <v>0</v>
      </c>
      <c r="AI1481" s="41">
        <f>SUM(Table1[[#This Row],[Regular]:[Holiday]])</f>
        <v>0</v>
      </c>
      <c r="AJ1481" s="41">
        <f>IF(Table1[[#This Row],[Total]]=0,0,Table1[[#This Row],[Total2]]-Table1[[#This Row],[Total]])</f>
        <v>0</v>
      </c>
      <c r="AK1481" s="41">
        <f>Table1[[#This Row],[Difference]]*Table1[[#This Row],[DDS Funding Percent]]</f>
        <v>0</v>
      </c>
      <c r="AL1481" s="41">
        <f>IF(Table1[[#This Row],[Regular Hourly Wage]]&lt;&gt;0,Table1[[#This Row],[Regular Wage Cap]]-Table1[[#This Row],[Regular Hourly Wage]],0)</f>
        <v>0</v>
      </c>
      <c r="AM1481" s="38"/>
      <c r="AN1481" s="41">
        <f>Table1[[#This Row],[Wage Difference]]*Table1[[#This Row],[Post Wage Increase Time Off Accruals (Hours)]]</f>
        <v>0</v>
      </c>
      <c r="AO1481" s="41">
        <f>Table1[[#This Row],[Min Wage Time Off Accrual Expense]]*Table1[[#This Row],[DDS Funding Percent]]</f>
        <v>0</v>
      </c>
      <c r="AP1481" s="1"/>
      <c r="AQ1481" s="18"/>
    </row>
    <row r="1482" spans="3:43" x14ac:dyDescent="0.25">
      <c r="C1482" s="59"/>
      <c r="D1482" s="57"/>
      <c r="K1482" s="41">
        <f>SUM(Table1[[#This Row],[Regular Wages]],Table1[[#This Row],[OvertimeWages]],Table1[[#This Row],[Holiday Wages]],Table1[[#This Row],[Incentive Payments]])</f>
        <v>0</v>
      </c>
      <c r="L1482" s="38"/>
      <c r="M1482" s="38"/>
      <c r="N1482" s="38"/>
      <c r="O1482" s="38"/>
      <c r="P1482" s="38"/>
      <c r="Q1482" s="38"/>
      <c r="R1482" s="38"/>
      <c r="S1482" s="41">
        <f>SUM(Table1[[#This Row],[Regular Wages2]],Table1[[#This Row],[OvertimeWages4]],Table1[[#This Row],[Holiday Wages6]],Table1[[#This Row],[Incentive Payments8]])</f>
        <v>0</v>
      </c>
      <c r="T1482" s="41">
        <f>SUM(Table1[[#This Row],[Total Pre Min Wage Wages]],Table1[[#This Row],[Total After Min Wage Wages]])</f>
        <v>0</v>
      </c>
      <c r="U1482" s="41">
        <f>IFERROR(IF(OR(Table1[[#This Row],[Regular Hours]]=0,Table1[[#This Row],[Regular Hours]]=""),VLOOKUP(Table1[[#This Row],[Position Title]],startingWages!$A$2:$D$200,2, FALSE),Table1[[#This Row],[Regular Wages]]/Table1[[#This Row],[Regular Hours]]),0)</f>
        <v>0</v>
      </c>
      <c r="V1482" s="41">
        <f>IF(OR(Table1[[#This Row],[OvertimeHours]]="",Table1[[#This Row],[OvertimeHours]]=0),Table1[[#This Row],[Regular Hourly Wage]]*1.5,Table1[[#This Row],[OvertimeWages]]/Table1[[#This Row],[OvertimeHours]])</f>
        <v>0</v>
      </c>
      <c r="W1482" s="41">
        <f>IF(OR(Table1[[#This Row],[Holiday Hours]]="",Table1[[#This Row],[Holiday Hours]]=0),Table1[[#This Row],[Regular Hourly Wage]],Table1[[#This Row],[Holiday Wages]]/Table1[[#This Row],[Holiday Hours]])</f>
        <v>0</v>
      </c>
      <c r="X1482" s="41" t="str">
        <f>IF(Table1[[#This Row],[Regular Hourly Wage]]&lt;14.05,"$14.75",IF(Table1[[#This Row],[Regular Hourly Wage]]&lt;30,"5%","None"))</f>
        <v>$14.75</v>
      </c>
      <c r="Y1482" s="41">
        <f>IF(Table1[[#This Row],[Wage Category]]="5%",Table1[[#This Row],[Regular Hourly Wage]]*1.05,IF(Table1[[#This Row],[Wage Category]]="$14.75",14.75,Table1[[#This Row],[Regular Hourly Wage]]))</f>
        <v>14.75</v>
      </c>
      <c r="Z1482" s="41">
        <f>(1+IF(Table1[[#This Row],[Regular Hourly Wage]]=0,0.5,(Table1[[#This Row],[Overtime Hourly Wage]]-Table1[[#This Row],[Regular Hourly Wage]])/Table1[[#This Row],[Regular Hourly Wage]]))*Table1[[#This Row],[Regular Wage Cap]]</f>
        <v>22.125</v>
      </c>
      <c r="AA1482" s="41">
        <f>(1+IF(Table1[[#This Row],[Regular Hourly Wage]]=0,0,(Table1[[#This Row],[Holiday Hourly Wage]]-Table1[[#This Row],[Regular Hourly Wage]])/Table1[[#This Row],[Regular Hourly Wage]]))*Table1[[#This Row],[Regular Wage Cap]]</f>
        <v>14.75</v>
      </c>
      <c r="AB1482" s="41">
        <f>Table1[[#This Row],[Regular Hours3]]*Table1[[#This Row],[Regular Hourly Wage]]</f>
        <v>0</v>
      </c>
      <c r="AC1482" s="41">
        <f>Table1[[#This Row],[OvertimeHours5]]*Table1[[#This Row],[Overtime Hourly Wage]]</f>
        <v>0</v>
      </c>
      <c r="AD1482" s="41">
        <f>Table1[[#This Row],[Holiday Hours7]]*Table1[[#This Row],[Holiday Hourly Wage]]</f>
        <v>0</v>
      </c>
      <c r="AE1482" s="41">
        <f>SUM(Table1[[#This Row],[Regular10]:[Holiday12]])</f>
        <v>0</v>
      </c>
      <c r="AF1482" s="41">
        <f>Table1[[#This Row],[Regular Hours3]]*Table1[[#This Row],[Regular Wage Cap]]</f>
        <v>0</v>
      </c>
      <c r="AG1482" s="41">
        <f>Table1[[#This Row],[OvertimeHours5]]*Table1[[#This Row],[Overtime Wage Cap]]</f>
        <v>0</v>
      </c>
      <c r="AH1482" s="41">
        <f>Table1[[#This Row],[Holiday Hours7]]*Table1[[#This Row],[Holiday Wage Cap]]</f>
        <v>0</v>
      </c>
      <c r="AI1482" s="41">
        <f>SUM(Table1[[#This Row],[Regular]:[Holiday]])</f>
        <v>0</v>
      </c>
      <c r="AJ1482" s="41">
        <f>IF(Table1[[#This Row],[Total]]=0,0,Table1[[#This Row],[Total2]]-Table1[[#This Row],[Total]])</f>
        <v>0</v>
      </c>
      <c r="AK1482" s="41">
        <f>Table1[[#This Row],[Difference]]*Table1[[#This Row],[DDS Funding Percent]]</f>
        <v>0</v>
      </c>
      <c r="AL1482" s="41">
        <f>IF(Table1[[#This Row],[Regular Hourly Wage]]&lt;&gt;0,Table1[[#This Row],[Regular Wage Cap]]-Table1[[#This Row],[Regular Hourly Wage]],0)</f>
        <v>0</v>
      </c>
      <c r="AM1482" s="38"/>
      <c r="AN1482" s="41">
        <f>Table1[[#This Row],[Wage Difference]]*Table1[[#This Row],[Post Wage Increase Time Off Accruals (Hours)]]</f>
        <v>0</v>
      </c>
      <c r="AO1482" s="41">
        <f>Table1[[#This Row],[Min Wage Time Off Accrual Expense]]*Table1[[#This Row],[DDS Funding Percent]]</f>
        <v>0</v>
      </c>
      <c r="AP1482" s="1"/>
      <c r="AQ1482" s="18"/>
    </row>
    <row r="1483" spans="3:43" x14ac:dyDescent="0.25">
      <c r="C1483" s="59"/>
      <c r="D1483" s="57"/>
      <c r="K1483" s="41">
        <f>SUM(Table1[[#This Row],[Regular Wages]],Table1[[#This Row],[OvertimeWages]],Table1[[#This Row],[Holiday Wages]],Table1[[#This Row],[Incentive Payments]])</f>
        <v>0</v>
      </c>
      <c r="L1483" s="38"/>
      <c r="M1483" s="38"/>
      <c r="N1483" s="38"/>
      <c r="O1483" s="38"/>
      <c r="P1483" s="38"/>
      <c r="Q1483" s="38"/>
      <c r="R1483" s="38"/>
      <c r="S1483" s="41">
        <f>SUM(Table1[[#This Row],[Regular Wages2]],Table1[[#This Row],[OvertimeWages4]],Table1[[#This Row],[Holiday Wages6]],Table1[[#This Row],[Incentive Payments8]])</f>
        <v>0</v>
      </c>
      <c r="T1483" s="41">
        <f>SUM(Table1[[#This Row],[Total Pre Min Wage Wages]],Table1[[#This Row],[Total After Min Wage Wages]])</f>
        <v>0</v>
      </c>
      <c r="U1483" s="41">
        <f>IFERROR(IF(OR(Table1[[#This Row],[Regular Hours]]=0,Table1[[#This Row],[Regular Hours]]=""),VLOOKUP(Table1[[#This Row],[Position Title]],startingWages!$A$2:$D$200,2, FALSE),Table1[[#This Row],[Regular Wages]]/Table1[[#This Row],[Regular Hours]]),0)</f>
        <v>0</v>
      </c>
      <c r="V1483" s="41">
        <f>IF(OR(Table1[[#This Row],[OvertimeHours]]="",Table1[[#This Row],[OvertimeHours]]=0),Table1[[#This Row],[Regular Hourly Wage]]*1.5,Table1[[#This Row],[OvertimeWages]]/Table1[[#This Row],[OvertimeHours]])</f>
        <v>0</v>
      </c>
      <c r="W1483" s="41">
        <f>IF(OR(Table1[[#This Row],[Holiday Hours]]="",Table1[[#This Row],[Holiday Hours]]=0),Table1[[#This Row],[Regular Hourly Wage]],Table1[[#This Row],[Holiday Wages]]/Table1[[#This Row],[Holiday Hours]])</f>
        <v>0</v>
      </c>
      <c r="X1483" s="41" t="str">
        <f>IF(Table1[[#This Row],[Regular Hourly Wage]]&lt;14.05,"$14.75",IF(Table1[[#This Row],[Regular Hourly Wage]]&lt;30,"5%","None"))</f>
        <v>$14.75</v>
      </c>
      <c r="Y1483" s="41">
        <f>IF(Table1[[#This Row],[Wage Category]]="5%",Table1[[#This Row],[Regular Hourly Wage]]*1.05,IF(Table1[[#This Row],[Wage Category]]="$14.75",14.75,Table1[[#This Row],[Regular Hourly Wage]]))</f>
        <v>14.75</v>
      </c>
      <c r="Z1483" s="41">
        <f>(1+IF(Table1[[#This Row],[Regular Hourly Wage]]=0,0.5,(Table1[[#This Row],[Overtime Hourly Wage]]-Table1[[#This Row],[Regular Hourly Wage]])/Table1[[#This Row],[Regular Hourly Wage]]))*Table1[[#This Row],[Regular Wage Cap]]</f>
        <v>22.125</v>
      </c>
      <c r="AA1483" s="41">
        <f>(1+IF(Table1[[#This Row],[Regular Hourly Wage]]=0,0,(Table1[[#This Row],[Holiday Hourly Wage]]-Table1[[#This Row],[Regular Hourly Wage]])/Table1[[#This Row],[Regular Hourly Wage]]))*Table1[[#This Row],[Regular Wage Cap]]</f>
        <v>14.75</v>
      </c>
      <c r="AB1483" s="41">
        <f>Table1[[#This Row],[Regular Hours3]]*Table1[[#This Row],[Regular Hourly Wage]]</f>
        <v>0</v>
      </c>
      <c r="AC1483" s="41">
        <f>Table1[[#This Row],[OvertimeHours5]]*Table1[[#This Row],[Overtime Hourly Wage]]</f>
        <v>0</v>
      </c>
      <c r="AD1483" s="41">
        <f>Table1[[#This Row],[Holiday Hours7]]*Table1[[#This Row],[Holiday Hourly Wage]]</f>
        <v>0</v>
      </c>
      <c r="AE1483" s="41">
        <f>SUM(Table1[[#This Row],[Regular10]:[Holiday12]])</f>
        <v>0</v>
      </c>
      <c r="AF1483" s="41">
        <f>Table1[[#This Row],[Regular Hours3]]*Table1[[#This Row],[Regular Wage Cap]]</f>
        <v>0</v>
      </c>
      <c r="AG1483" s="41">
        <f>Table1[[#This Row],[OvertimeHours5]]*Table1[[#This Row],[Overtime Wage Cap]]</f>
        <v>0</v>
      </c>
      <c r="AH1483" s="41">
        <f>Table1[[#This Row],[Holiday Hours7]]*Table1[[#This Row],[Holiday Wage Cap]]</f>
        <v>0</v>
      </c>
      <c r="AI1483" s="41">
        <f>SUM(Table1[[#This Row],[Regular]:[Holiday]])</f>
        <v>0</v>
      </c>
      <c r="AJ1483" s="41">
        <f>IF(Table1[[#This Row],[Total]]=0,0,Table1[[#This Row],[Total2]]-Table1[[#This Row],[Total]])</f>
        <v>0</v>
      </c>
      <c r="AK1483" s="41">
        <f>Table1[[#This Row],[Difference]]*Table1[[#This Row],[DDS Funding Percent]]</f>
        <v>0</v>
      </c>
      <c r="AL1483" s="41">
        <f>IF(Table1[[#This Row],[Regular Hourly Wage]]&lt;&gt;0,Table1[[#This Row],[Regular Wage Cap]]-Table1[[#This Row],[Regular Hourly Wage]],0)</f>
        <v>0</v>
      </c>
      <c r="AM1483" s="38"/>
      <c r="AN1483" s="41">
        <f>Table1[[#This Row],[Wage Difference]]*Table1[[#This Row],[Post Wage Increase Time Off Accruals (Hours)]]</f>
        <v>0</v>
      </c>
      <c r="AO1483" s="41">
        <f>Table1[[#This Row],[Min Wage Time Off Accrual Expense]]*Table1[[#This Row],[DDS Funding Percent]]</f>
        <v>0</v>
      </c>
      <c r="AP1483" s="1"/>
      <c r="AQ1483" s="18"/>
    </row>
    <row r="1484" spans="3:43" x14ac:dyDescent="0.25">
      <c r="C1484" s="59"/>
      <c r="D1484" s="57"/>
      <c r="K1484" s="41">
        <f>SUM(Table1[[#This Row],[Regular Wages]],Table1[[#This Row],[OvertimeWages]],Table1[[#This Row],[Holiday Wages]],Table1[[#This Row],[Incentive Payments]])</f>
        <v>0</v>
      </c>
      <c r="L1484" s="38"/>
      <c r="M1484" s="38"/>
      <c r="N1484" s="38"/>
      <c r="O1484" s="38"/>
      <c r="P1484" s="38"/>
      <c r="Q1484" s="38"/>
      <c r="R1484" s="38"/>
      <c r="S1484" s="41">
        <f>SUM(Table1[[#This Row],[Regular Wages2]],Table1[[#This Row],[OvertimeWages4]],Table1[[#This Row],[Holiday Wages6]],Table1[[#This Row],[Incentive Payments8]])</f>
        <v>0</v>
      </c>
      <c r="T1484" s="41">
        <f>SUM(Table1[[#This Row],[Total Pre Min Wage Wages]],Table1[[#This Row],[Total After Min Wage Wages]])</f>
        <v>0</v>
      </c>
      <c r="U1484" s="41">
        <f>IFERROR(IF(OR(Table1[[#This Row],[Regular Hours]]=0,Table1[[#This Row],[Regular Hours]]=""),VLOOKUP(Table1[[#This Row],[Position Title]],startingWages!$A$2:$D$200,2, FALSE),Table1[[#This Row],[Regular Wages]]/Table1[[#This Row],[Regular Hours]]),0)</f>
        <v>0</v>
      </c>
      <c r="V1484" s="41">
        <f>IF(OR(Table1[[#This Row],[OvertimeHours]]="",Table1[[#This Row],[OvertimeHours]]=0),Table1[[#This Row],[Regular Hourly Wage]]*1.5,Table1[[#This Row],[OvertimeWages]]/Table1[[#This Row],[OvertimeHours]])</f>
        <v>0</v>
      </c>
      <c r="W1484" s="41">
        <f>IF(OR(Table1[[#This Row],[Holiday Hours]]="",Table1[[#This Row],[Holiday Hours]]=0),Table1[[#This Row],[Regular Hourly Wage]],Table1[[#This Row],[Holiday Wages]]/Table1[[#This Row],[Holiday Hours]])</f>
        <v>0</v>
      </c>
      <c r="X1484" s="41" t="str">
        <f>IF(Table1[[#This Row],[Regular Hourly Wage]]&lt;14.05,"$14.75",IF(Table1[[#This Row],[Regular Hourly Wage]]&lt;30,"5%","None"))</f>
        <v>$14.75</v>
      </c>
      <c r="Y1484" s="41">
        <f>IF(Table1[[#This Row],[Wage Category]]="5%",Table1[[#This Row],[Regular Hourly Wage]]*1.05,IF(Table1[[#This Row],[Wage Category]]="$14.75",14.75,Table1[[#This Row],[Regular Hourly Wage]]))</f>
        <v>14.75</v>
      </c>
      <c r="Z1484" s="41">
        <f>(1+IF(Table1[[#This Row],[Regular Hourly Wage]]=0,0.5,(Table1[[#This Row],[Overtime Hourly Wage]]-Table1[[#This Row],[Regular Hourly Wage]])/Table1[[#This Row],[Regular Hourly Wage]]))*Table1[[#This Row],[Regular Wage Cap]]</f>
        <v>22.125</v>
      </c>
      <c r="AA1484" s="41">
        <f>(1+IF(Table1[[#This Row],[Regular Hourly Wage]]=0,0,(Table1[[#This Row],[Holiday Hourly Wage]]-Table1[[#This Row],[Regular Hourly Wage]])/Table1[[#This Row],[Regular Hourly Wage]]))*Table1[[#This Row],[Regular Wage Cap]]</f>
        <v>14.75</v>
      </c>
      <c r="AB1484" s="41">
        <f>Table1[[#This Row],[Regular Hours3]]*Table1[[#This Row],[Regular Hourly Wage]]</f>
        <v>0</v>
      </c>
      <c r="AC1484" s="41">
        <f>Table1[[#This Row],[OvertimeHours5]]*Table1[[#This Row],[Overtime Hourly Wage]]</f>
        <v>0</v>
      </c>
      <c r="AD1484" s="41">
        <f>Table1[[#This Row],[Holiday Hours7]]*Table1[[#This Row],[Holiday Hourly Wage]]</f>
        <v>0</v>
      </c>
      <c r="AE1484" s="41">
        <f>SUM(Table1[[#This Row],[Regular10]:[Holiday12]])</f>
        <v>0</v>
      </c>
      <c r="AF1484" s="41">
        <f>Table1[[#This Row],[Regular Hours3]]*Table1[[#This Row],[Regular Wage Cap]]</f>
        <v>0</v>
      </c>
      <c r="AG1484" s="41">
        <f>Table1[[#This Row],[OvertimeHours5]]*Table1[[#This Row],[Overtime Wage Cap]]</f>
        <v>0</v>
      </c>
      <c r="AH1484" s="41">
        <f>Table1[[#This Row],[Holiday Hours7]]*Table1[[#This Row],[Holiday Wage Cap]]</f>
        <v>0</v>
      </c>
      <c r="AI1484" s="41">
        <f>SUM(Table1[[#This Row],[Regular]:[Holiday]])</f>
        <v>0</v>
      </c>
      <c r="AJ1484" s="41">
        <f>IF(Table1[[#This Row],[Total]]=0,0,Table1[[#This Row],[Total2]]-Table1[[#This Row],[Total]])</f>
        <v>0</v>
      </c>
      <c r="AK1484" s="41">
        <f>Table1[[#This Row],[Difference]]*Table1[[#This Row],[DDS Funding Percent]]</f>
        <v>0</v>
      </c>
      <c r="AL1484" s="41">
        <f>IF(Table1[[#This Row],[Regular Hourly Wage]]&lt;&gt;0,Table1[[#This Row],[Regular Wage Cap]]-Table1[[#This Row],[Regular Hourly Wage]],0)</f>
        <v>0</v>
      </c>
      <c r="AM1484" s="38"/>
      <c r="AN1484" s="41">
        <f>Table1[[#This Row],[Wage Difference]]*Table1[[#This Row],[Post Wage Increase Time Off Accruals (Hours)]]</f>
        <v>0</v>
      </c>
      <c r="AO1484" s="41">
        <f>Table1[[#This Row],[Min Wage Time Off Accrual Expense]]*Table1[[#This Row],[DDS Funding Percent]]</f>
        <v>0</v>
      </c>
      <c r="AP1484" s="1"/>
      <c r="AQ1484" s="18"/>
    </row>
    <row r="1485" spans="3:43" x14ac:dyDescent="0.25">
      <c r="C1485" s="59"/>
      <c r="D1485" s="57"/>
      <c r="K1485" s="41">
        <f>SUM(Table1[[#This Row],[Regular Wages]],Table1[[#This Row],[OvertimeWages]],Table1[[#This Row],[Holiday Wages]],Table1[[#This Row],[Incentive Payments]])</f>
        <v>0</v>
      </c>
      <c r="L1485" s="38"/>
      <c r="M1485" s="38"/>
      <c r="N1485" s="38"/>
      <c r="O1485" s="38"/>
      <c r="P1485" s="38"/>
      <c r="Q1485" s="38"/>
      <c r="R1485" s="38"/>
      <c r="S1485" s="41">
        <f>SUM(Table1[[#This Row],[Regular Wages2]],Table1[[#This Row],[OvertimeWages4]],Table1[[#This Row],[Holiday Wages6]],Table1[[#This Row],[Incentive Payments8]])</f>
        <v>0</v>
      </c>
      <c r="T1485" s="41">
        <f>SUM(Table1[[#This Row],[Total Pre Min Wage Wages]],Table1[[#This Row],[Total After Min Wage Wages]])</f>
        <v>0</v>
      </c>
      <c r="U1485" s="41">
        <f>IFERROR(IF(OR(Table1[[#This Row],[Regular Hours]]=0,Table1[[#This Row],[Regular Hours]]=""),VLOOKUP(Table1[[#This Row],[Position Title]],startingWages!$A$2:$D$200,2, FALSE),Table1[[#This Row],[Regular Wages]]/Table1[[#This Row],[Regular Hours]]),0)</f>
        <v>0</v>
      </c>
      <c r="V1485" s="41">
        <f>IF(OR(Table1[[#This Row],[OvertimeHours]]="",Table1[[#This Row],[OvertimeHours]]=0),Table1[[#This Row],[Regular Hourly Wage]]*1.5,Table1[[#This Row],[OvertimeWages]]/Table1[[#This Row],[OvertimeHours]])</f>
        <v>0</v>
      </c>
      <c r="W1485" s="41">
        <f>IF(OR(Table1[[#This Row],[Holiday Hours]]="",Table1[[#This Row],[Holiday Hours]]=0),Table1[[#This Row],[Regular Hourly Wage]],Table1[[#This Row],[Holiday Wages]]/Table1[[#This Row],[Holiday Hours]])</f>
        <v>0</v>
      </c>
      <c r="X1485" s="41" t="str">
        <f>IF(Table1[[#This Row],[Regular Hourly Wage]]&lt;14.05,"$14.75",IF(Table1[[#This Row],[Regular Hourly Wage]]&lt;30,"5%","None"))</f>
        <v>$14.75</v>
      </c>
      <c r="Y1485" s="41">
        <f>IF(Table1[[#This Row],[Wage Category]]="5%",Table1[[#This Row],[Regular Hourly Wage]]*1.05,IF(Table1[[#This Row],[Wage Category]]="$14.75",14.75,Table1[[#This Row],[Regular Hourly Wage]]))</f>
        <v>14.75</v>
      </c>
      <c r="Z1485" s="41">
        <f>(1+IF(Table1[[#This Row],[Regular Hourly Wage]]=0,0.5,(Table1[[#This Row],[Overtime Hourly Wage]]-Table1[[#This Row],[Regular Hourly Wage]])/Table1[[#This Row],[Regular Hourly Wage]]))*Table1[[#This Row],[Regular Wage Cap]]</f>
        <v>22.125</v>
      </c>
      <c r="AA1485" s="41">
        <f>(1+IF(Table1[[#This Row],[Regular Hourly Wage]]=0,0,(Table1[[#This Row],[Holiday Hourly Wage]]-Table1[[#This Row],[Regular Hourly Wage]])/Table1[[#This Row],[Regular Hourly Wage]]))*Table1[[#This Row],[Regular Wage Cap]]</f>
        <v>14.75</v>
      </c>
      <c r="AB1485" s="41">
        <f>Table1[[#This Row],[Regular Hours3]]*Table1[[#This Row],[Regular Hourly Wage]]</f>
        <v>0</v>
      </c>
      <c r="AC1485" s="41">
        <f>Table1[[#This Row],[OvertimeHours5]]*Table1[[#This Row],[Overtime Hourly Wage]]</f>
        <v>0</v>
      </c>
      <c r="AD1485" s="41">
        <f>Table1[[#This Row],[Holiday Hours7]]*Table1[[#This Row],[Holiday Hourly Wage]]</f>
        <v>0</v>
      </c>
      <c r="AE1485" s="41">
        <f>SUM(Table1[[#This Row],[Regular10]:[Holiday12]])</f>
        <v>0</v>
      </c>
      <c r="AF1485" s="41">
        <f>Table1[[#This Row],[Regular Hours3]]*Table1[[#This Row],[Regular Wage Cap]]</f>
        <v>0</v>
      </c>
      <c r="AG1485" s="41">
        <f>Table1[[#This Row],[OvertimeHours5]]*Table1[[#This Row],[Overtime Wage Cap]]</f>
        <v>0</v>
      </c>
      <c r="AH1485" s="41">
        <f>Table1[[#This Row],[Holiday Hours7]]*Table1[[#This Row],[Holiday Wage Cap]]</f>
        <v>0</v>
      </c>
      <c r="AI1485" s="41">
        <f>SUM(Table1[[#This Row],[Regular]:[Holiday]])</f>
        <v>0</v>
      </c>
      <c r="AJ1485" s="41">
        <f>IF(Table1[[#This Row],[Total]]=0,0,Table1[[#This Row],[Total2]]-Table1[[#This Row],[Total]])</f>
        <v>0</v>
      </c>
      <c r="AK1485" s="41">
        <f>Table1[[#This Row],[Difference]]*Table1[[#This Row],[DDS Funding Percent]]</f>
        <v>0</v>
      </c>
      <c r="AL1485" s="41">
        <f>IF(Table1[[#This Row],[Regular Hourly Wage]]&lt;&gt;0,Table1[[#This Row],[Regular Wage Cap]]-Table1[[#This Row],[Regular Hourly Wage]],0)</f>
        <v>0</v>
      </c>
      <c r="AM1485" s="38"/>
      <c r="AN1485" s="41">
        <f>Table1[[#This Row],[Wage Difference]]*Table1[[#This Row],[Post Wage Increase Time Off Accruals (Hours)]]</f>
        <v>0</v>
      </c>
      <c r="AO1485" s="41">
        <f>Table1[[#This Row],[Min Wage Time Off Accrual Expense]]*Table1[[#This Row],[DDS Funding Percent]]</f>
        <v>0</v>
      </c>
      <c r="AP1485" s="1"/>
      <c r="AQ1485" s="18"/>
    </row>
    <row r="1486" spans="3:43" x14ac:dyDescent="0.25">
      <c r="C1486" s="59"/>
      <c r="D1486" s="57"/>
      <c r="K1486" s="41">
        <f>SUM(Table1[[#This Row],[Regular Wages]],Table1[[#This Row],[OvertimeWages]],Table1[[#This Row],[Holiday Wages]],Table1[[#This Row],[Incentive Payments]])</f>
        <v>0</v>
      </c>
      <c r="L1486" s="38"/>
      <c r="M1486" s="38"/>
      <c r="N1486" s="38"/>
      <c r="O1486" s="38"/>
      <c r="P1486" s="38"/>
      <c r="Q1486" s="38"/>
      <c r="R1486" s="38"/>
      <c r="S1486" s="41">
        <f>SUM(Table1[[#This Row],[Regular Wages2]],Table1[[#This Row],[OvertimeWages4]],Table1[[#This Row],[Holiday Wages6]],Table1[[#This Row],[Incentive Payments8]])</f>
        <v>0</v>
      </c>
      <c r="T1486" s="41">
        <f>SUM(Table1[[#This Row],[Total Pre Min Wage Wages]],Table1[[#This Row],[Total After Min Wage Wages]])</f>
        <v>0</v>
      </c>
      <c r="U1486" s="41">
        <f>IFERROR(IF(OR(Table1[[#This Row],[Regular Hours]]=0,Table1[[#This Row],[Regular Hours]]=""),VLOOKUP(Table1[[#This Row],[Position Title]],startingWages!$A$2:$D$200,2, FALSE),Table1[[#This Row],[Regular Wages]]/Table1[[#This Row],[Regular Hours]]),0)</f>
        <v>0</v>
      </c>
      <c r="V1486" s="41">
        <f>IF(OR(Table1[[#This Row],[OvertimeHours]]="",Table1[[#This Row],[OvertimeHours]]=0),Table1[[#This Row],[Regular Hourly Wage]]*1.5,Table1[[#This Row],[OvertimeWages]]/Table1[[#This Row],[OvertimeHours]])</f>
        <v>0</v>
      </c>
      <c r="W1486" s="41">
        <f>IF(OR(Table1[[#This Row],[Holiday Hours]]="",Table1[[#This Row],[Holiday Hours]]=0),Table1[[#This Row],[Regular Hourly Wage]],Table1[[#This Row],[Holiday Wages]]/Table1[[#This Row],[Holiday Hours]])</f>
        <v>0</v>
      </c>
      <c r="X1486" s="41" t="str">
        <f>IF(Table1[[#This Row],[Regular Hourly Wage]]&lt;14.05,"$14.75",IF(Table1[[#This Row],[Regular Hourly Wage]]&lt;30,"5%","None"))</f>
        <v>$14.75</v>
      </c>
      <c r="Y1486" s="41">
        <f>IF(Table1[[#This Row],[Wage Category]]="5%",Table1[[#This Row],[Regular Hourly Wage]]*1.05,IF(Table1[[#This Row],[Wage Category]]="$14.75",14.75,Table1[[#This Row],[Regular Hourly Wage]]))</f>
        <v>14.75</v>
      </c>
      <c r="Z1486" s="41">
        <f>(1+IF(Table1[[#This Row],[Regular Hourly Wage]]=0,0.5,(Table1[[#This Row],[Overtime Hourly Wage]]-Table1[[#This Row],[Regular Hourly Wage]])/Table1[[#This Row],[Regular Hourly Wage]]))*Table1[[#This Row],[Regular Wage Cap]]</f>
        <v>22.125</v>
      </c>
      <c r="AA1486" s="41">
        <f>(1+IF(Table1[[#This Row],[Regular Hourly Wage]]=0,0,(Table1[[#This Row],[Holiday Hourly Wage]]-Table1[[#This Row],[Regular Hourly Wage]])/Table1[[#This Row],[Regular Hourly Wage]]))*Table1[[#This Row],[Regular Wage Cap]]</f>
        <v>14.75</v>
      </c>
      <c r="AB1486" s="41">
        <f>Table1[[#This Row],[Regular Hours3]]*Table1[[#This Row],[Regular Hourly Wage]]</f>
        <v>0</v>
      </c>
      <c r="AC1486" s="41">
        <f>Table1[[#This Row],[OvertimeHours5]]*Table1[[#This Row],[Overtime Hourly Wage]]</f>
        <v>0</v>
      </c>
      <c r="AD1486" s="41">
        <f>Table1[[#This Row],[Holiday Hours7]]*Table1[[#This Row],[Holiday Hourly Wage]]</f>
        <v>0</v>
      </c>
      <c r="AE1486" s="41">
        <f>SUM(Table1[[#This Row],[Regular10]:[Holiday12]])</f>
        <v>0</v>
      </c>
      <c r="AF1486" s="41">
        <f>Table1[[#This Row],[Regular Hours3]]*Table1[[#This Row],[Regular Wage Cap]]</f>
        <v>0</v>
      </c>
      <c r="AG1486" s="41">
        <f>Table1[[#This Row],[OvertimeHours5]]*Table1[[#This Row],[Overtime Wage Cap]]</f>
        <v>0</v>
      </c>
      <c r="AH1486" s="41">
        <f>Table1[[#This Row],[Holiday Hours7]]*Table1[[#This Row],[Holiday Wage Cap]]</f>
        <v>0</v>
      </c>
      <c r="AI1486" s="41">
        <f>SUM(Table1[[#This Row],[Regular]:[Holiday]])</f>
        <v>0</v>
      </c>
      <c r="AJ1486" s="41">
        <f>IF(Table1[[#This Row],[Total]]=0,0,Table1[[#This Row],[Total2]]-Table1[[#This Row],[Total]])</f>
        <v>0</v>
      </c>
      <c r="AK1486" s="41">
        <f>Table1[[#This Row],[Difference]]*Table1[[#This Row],[DDS Funding Percent]]</f>
        <v>0</v>
      </c>
      <c r="AL1486" s="41">
        <f>IF(Table1[[#This Row],[Regular Hourly Wage]]&lt;&gt;0,Table1[[#This Row],[Regular Wage Cap]]-Table1[[#This Row],[Regular Hourly Wage]],0)</f>
        <v>0</v>
      </c>
      <c r="AM1486" s="38"/>
      <c r="AN1486" s="41">
        <f>Table1[[#This Row],[Wage Difference]]*Table1[[#This Row],[Post Wage Increase Time Off Accruals (Hours)]]</f>
        <v>0</v>
      </c>
      <c r="AO1486" s="41">
        <f>Table1[[#This Row],[Min Wage Time Off Accrual Expense]]*Table1[[#This Row],[DDS Funding Percent]]</f>
        <v>0</v>
      </c>
      <c r="AP1486" s="1"/>
      <c r="AQ1486" s="18"/>
    </row>
    <row r="1487" spans="3:43" x14ac:dyDescent="0.25">
      <c r="C1487" s="59"/>
      <c r="D1487" s="57"/>
      <c r="K1487" s="41">
        <f>SUM(Table1[[#This Row],[Regular Wages]],Table1[[#This Row],[OvertimeWages]],Table1[[#This Row],[Holiday Wages]],Table1[[#This Row],[Incentive Payments]])</f>
        <v>0</v>
      </c>
      <c r="L1487" s="38"/>
      <c r="M1487" s="38"/>
      <c r="N1487" s="38"/>
      <c r="O1487" s="38"/>
      <c r="P1487" s="38"/>
      <c r="Q1487" s="38"/>
      <c r="R1487" s="38"/>
      <c r="S1487" s="41">
        <f>SUM(Table1[[#This Row],[Regular Wages2]],Table1[[#This Row],[OvertimeWages4]],Table1[[#This Row],[Holiday Wages6]],Table1[[#This Row],[Incentive Payments8]])</f>
        <v>0</v>
      </c>
      <c r="T1487" s="41">
        <f>SUM(Table1[[#This Row],[Total Pre Min Wage Wages]],Table1[[#This Row],[Total After Min Wage Wages]])</f>
        <v>0</v>
      </c>
      <c r="U1487" s="41">
        <f>IFERROR(IF(OR(Table1[[#This Row],[Regular Hours]]=0,Table1[[#This Row],[Regular Hours]]=""),VLOOKUP(Table1[[#This Row],[Position Title]],startingWages!$A$2:$D$200,2, FALSE),Table1[[#This Row],[Regular Wages]]/Table1[[#This Row],[Regular Hours]]),0)</f>
        <v>0</v>
      </c>
      <c r="V1487" s="41">
        <f>IF(OR(Table1[[#This Row],[OvertimeHours]]="",Table1[[#This Row],[OvertimeHours]]=0),Table1[[#This Row],[Regular Hourly Wage]]*1.5,Table1[[#This Row],[OvertimeWages]]/Table1[[#This Row],[OvertimeHours]])</f>
        <v>0</v>
      </c>
      <c r="W1487" s="41">
        <f>IF(OR(Table1[[#This Row],[Holiday Hours]]="",Table1[[#This Row],[Holiday Hours]]=0),Table1[[#This Row],[Regular Hourly Wage]],Table1[[#This Row],[Holiday Wages]]/Table1[[#This Row],[Holiday Hours]])</f>
        <v>0</v>
      </c>
      <c r="X1487" s="41" t="str">
        <f>IF(Table1[[#This Row],[Regular Hourly Wage]]&lt;14.05,"$14.75",IF(Table1[[#This Row],[Regular Hourly Wage]]&lt;30,"5%","None"))</f>
        <v>$14.75</v>
      </c>
      <c r="Y1487" s="41">
        <f>IF(Table1[[#This Row],[Wage Category]]="5%",Table1[[#This Row],[Regular Hourly Wage]]*1.05,IF(Table1[[#This Row],[Wage Category]]="$14.75",14.75,Table1[[#This Row],[Regular Hourly Wage]]))</f>
        <v>14.75</v>
      </c>
      <c r="Z1487" s="41">
        <f>(1+IF(Table1[[#This Row],[Regular Hourly Wage]]=0,0.5,(Table1[[#This Row],[Overtime Hourly Wage]]-Table1[[#This Row],[Regular Hourly Wage]])/Table1[[#This Row],[Regular Hourly Wage]]))*Table1[[#This Row],[Regular Wage Cap]]</f>
        <v>22.125</v>
      </c>
      <c r="AA1487" s="41">
        <f>(1+IF(Table1[[#This Row],[Regular Hourly Wage]]=0,0,(Table1[[#This Row],[Holiday Hourly Wage]]-Table1[[#This Row],[Regular Hourly Wage]])/Table1[[#This Row],[Regular Hourly Wage]]))*Table1[[#This Row],[Regular Wage Cap]]</f>
        <v>14.75</v>
      </c>
      <c r="AB1487" s="41">
        <f>Table1[[#This Row],[Regular Hours3]]*Table1[[#This Row],[Regular Hourly Wage]]</f>
        <v>0</v>
      </c>
      <c r="AC1487" s="41">
        <f>Table1[[#This Row],[OvertimeHours5]]*Table1[[#This Row],[Overtime Hourly Wage]]</f>
        <v>0</v>
      </c>
      <c r="AD1487" s="41">
        <f>Table1[[#This Row],[Holiday Hours7]]*Table1[[#This Row],[Holiday Hourly Wage]]</f>
        <v>0</v>
      </c>
      <c r="AE1487" s="41">
        <f>SUM(Table1[[#This Row],[Regular10]:[Holiday12]])</f>
        <v>0</v>
      </c>
      <c r="AF1487" s="41">
        <f>Table1[[#This Row],[Regular Hours3]]*Table1[[#This Row],[Regular Wage Cap]]</f>
        <v>0</v>
      </c>
      <c r="AG1487" s="41">
        <f>Table1[[#This Row],[OvertimeHours5]]*Table1[[#This Row],[Overtime Wage Cap]]</f>
        <v>0</v>
      </c>
      <c r="AH1487" s="41">
        <f>Table1[[#This Row],[Holiday Hours7]]*Table1[[#This Row],[Holiday Wage Cap]]</f>
        <v>0</v>
      </c>
      <c r="AI1487" s="41">
        <f>SUM(Table1[[#This Row],[Regular]:[Holiday]])</f>
        <v>0</v>
      </c>
      <c r="AJ1487" s="41">
        <f>IF(Table1[[#This Row],[Total]]=0,0,Table1[[#This Row],[Total2]]-Table1[[#This Row],[Total]])</f>
        <v>0</v>
      </c>
      <c r="AK1487" s="41">
        <f>Table1[[#This Row],[Difference]]*Table1[[#This Row],[DDS Funding Percent]]</f>
        <v>0</v>
      </c>
      <c r="AL1487" s="41">
        <f>IF(Table1[[#This Row],[Regular Hourly Wage]]&lt;&gt;0,Table1[[#This Row],[Regular Wage Cap]]-Table1[[#This Row],[Regular Hourly Wage]],0)</f>
        <v>0</v>
      </c>
      <c r="AM1487" s="38"/>
      <c r="AN1487" s="41">
        <f>Table1[[#This Row],[Wage Difference]]*Table1[[#This Row],[Post Wage Increase Time Off Accruals (Hours)]]</f>
        <v>0</v>
      </c>
      <c r="AO1487" s="41">
        <f>Table1[[#This Row],[Min Wage Time Off Accrual Expense]]*Table1[[#This Row],[DDS Funding Percent]]</f>
        <v>0</v>
      </c>
      <c r="AP1487" s="1"/>
      <c r="AQ1487" s="18"/>
    </row>
    <row r="1488" spans="3:43" x14ac:dyDescent="0.25">
      <c r="C1488" s="59"/>
      <c r="D1488" s="57"/>
      <c r="K1488" s="41">
        <f>SUM(Table1[[#This Row],[Regular Wages]],Table1[[#This Row],[OvertimeWages]],Table1[[#This Row],[Holiday Wages]],Table1[[#This Row],[Incentive Payments]])</f>
        <v>0</v>
      </c>
      <c r="L1488" s="38"/>
      <c r="M1488" s="38"/>
      <c r="N1488" s="38"/>
      <c r="O1488" s="38"/>
      <c r="P1488" s="38"/>
      <c r="Q1488" s="38"/>
      <c r="R1488" s="38"/>
      <c r="S1488" s="41">
        <f>SUM(Table1[[#This Row],[Regular Wages2]],Table1[[#This Row],[OvertimeWages4]],Table1[[#This Row],[Holiday Wages6]],Table1[[#This Row],[Incentive Payments8]])</f>
        <v>0</v>
      </c>
      <c r="T1488" s="41">
        <f>SUM(Table1[[#This Row],[Total Pre Min Wage Wages]],Table1[[#This Row],[Total After Min Wage Wages]])</f>
        <v>0</v>
      </c>
      <c r="U1488" s="41">
        <f>IFERROR(IF(OR(Table1[[#This Row],[Regular Hours]]=0,Table1[[#This Row],[Regular Hours]]=""),VLOOKUP(Table1[[#This Row],[Position Title]],startingWages!$A$2:$D$200,2, FALSE),Table1[[#This Row],[Regular Wages]]/Table1[[#This Row],[Regular Hours]]),0)</f>
        <v>0</v>
      </c>
      <c r="V1488" s="41">
        <f>IF(OR(Table1[[#This Row],[OvertimeHours]]="",Table1[[#This Row],[OvertimeHours]]=0),Table1[[#This Row],[Regular Hourly Wage]]*1.5,Table1[[#This Row],[OvertimeWages]]/Table1[[#This Row],[OvertimeHours]])</f>
        <v>0</v>
      </c>
      <c r="W1488" s="41">
        <f>IF(OR(Table1[[#This Row],[Holiday Hours]]="",Table1[[#This Row],[Holiday Hours]]=0),Table1[[#This Row],[Regular Hourly Wage]],Table1[[#This Row],[Holiday Wages]]/Table1[[#This Row],[Holiday Hours]])</f>
        <v>0</v>
      </c>
      <c r="X1488" s="41" t="str">
        <f>IF(Table1[[#This Row],[Regular Hourly Wage]]&lt;14.05,"$14.75",IF(Table1[[#This Row],[Regular Hourly Wage]]&lt;30,"5%","None"))</f>
        <v>$14.75</v>
      </c>
      <c r="Y1488" s="41">
        <f>IF(Table1[[#This Row],[Wage Category]]="5%",Table1[[#This Row],[Regular Hourly Wage]]*1.05,IF(Table1[[#This Row],[Wage Category]]="$14.75",14.75,Table1[[#This Row],[Regular Hourly Wage]]))</f>
        <v>14.75</v>
      </c>
      <c r="Z1488" s="41">
        <f>(1+IF(Table1[[#This Row],[Regular Hourly Wage]]=0,0.5,(Table1[[#This Row],[Overtime Hourly Wage]]-Table1[[#This Row],[Regular Hourly Wage]])/Table1[[#This Row],[Regular Hourly Wage]]))*Table1[[#This Row],[Regular Wage Cap]]</f>
        <v>22.125</v>
      </c>
      <c r="AA1488" s="41">
        <f>(1+IF(Table1[[#This Row],[Regular Hourly Wage]]=0,0,(Table1[[#This Row],[Holiday Hourly Wage]]-Table1[[#This Row],[Regular Hourly Wage]])/Table1[[#This Row],[Regular Hourly Wage]]))*Table1[[#This Row],[Regular Wage Cap]]</f>
        <v>14.75</v>
      </c>
      <c r="AB1488" s="41">
        <f>Table1[[#This Row],[Regular Hours3]]*Table1[[#This Row],[Regular Hourly Wage]]</f>
        <v>0</v>
      </c>
      <c r="AC1488" s="41">
        <f>Table1[[#This Row],[OvertimeHours5]]*Table1[[#This Row],[Overtime Hourly Wage]]</f>
        <v>0</v>
      </c>
      <c r="AD1488" s="41">
        <f>Table1[[#This Row],[Holiday Hours7]]*Table1[[#This Row],[Holiday Hourly Wage]]</f>
        <v>0</v>
      </c>
      <c r="AE1488" s="41">
        <f>SUM(Table1[[#This Row],[Regular10]:[Holiday12]])</f>
        <v>0</v>
      </c>
      <c r="AF1488" s="41">
        <f>Table1[[#This Row],[Regular Hours3]]*Table1[[#This Row],[Regular Wage Cap]]</f>
        <v>0</v>
      </c>
      <c r="AG1488" s="41">
        <f>Table1[[#This Row],[OvertimeHours5]]*Table1[[#This Row],[Overtime Wage Cap]]</f>
        <v>0</v>
      </c>
      <c r="AH1488" s="41">
        <f>Table1[[#This Row],[Holiday Hours7]]*Table1[[#This Row],[Holiday Wage Cap]]</f>
        <v>0</v>
      </c>
      <c r="AI1488" s="41">
        <f>SUM(Table1[[#This Row],[Regular]:[Holiday]])</f>
        <v>0</v>
      </c>
      <c r="AJ1488" s="41">
        <f>IF(Table1[[#This Row],[Total]]=0,0,Table1[[#This Row],[Total2]]-Table1[[#This Row],[Total]])</f>
        <v>0</v>
      </c>
      <c r="AK1488" s="41">
        <f>Table1[[#This Row],[Difference]]*Table1[[#This Row],[DDS Funding Percent]]</f>
        <v>0</v>
      </c>
      <c r="AL1488" s="41">
        <f>IF(Table1[[#This Row],[Regular Hourly Wage]]&lt;&gt;0,Table1[[#This Row],[Regular Wage Cap]]-Table1[[#This Row],[Regular Hourly Wage]],0)</f>
        <v>0</v>
      </c>
      <c r="AM1488" s="38"/>
      <c r="AN1488" s="41">
        <f>Table1[[#This Row],[Wage Difference]]*Table1[[#This Row],[Post Wage Increase Time Off Accruals (Hours)]]</f>
        <v>0</v>
      </c>
      <c r="AO1488" s="41">
        <f>Table1[[#This Row],[Min Wage Time Off Accrual Expense]]*Table1[[#This Row],[DDS Funding Percent]]</f>
        <v>0</v>
      </c>
      <c r="AP1488" s="1"/>
      <c r="AQ1488" s="18"/>
    </row>
    <row r="1489" spans="3:43" x14ac:dyDescent="0.25">
      <c r="C1489" s="59"/>
      <c r="D1489" s="57"/>
      <c r="K1489" s="41">
        <f>SUM(Table1[[#This Row],[Regular Wages]],Table1[[#This Row],[OvertimeWages]],Table1[[#This Row],[Holiday Wages]],Table1[[#This Row],[Incentive Payments]])</f>
        <v>0</v>
      </c>
      <c r="L1489" s="38"/>
      <c r="M1489" s="38"/>
      <c r="N1489" s="38"/>
      <c r="O1489" s="38"/>
      <c r="P1489" s="38"/>
      <c r="Q1489" s="38"/>
      <c r="R1489" s="38"/>
      <c r="S1489" s="41">
        <f>SUM(Table1[[#This Row],[Regular Wages2]],Table1[[#This Row],[OvertimeWages4]],Table1[[#This Row],[Holiday Wages6]],Table1[[#This Row],[Incentive Payments8]])</f>
        <v>0</v>
      </c>
      <c r="T1489" s="41">
        <f>SUM(Table1[[#This Row],[Total Pre Min Wage Wages]],Table1[[#This Row],[Total After Min Wage Wages]])</f>
        <v>0</v>
      </c>
      <c r="U1489" s="41">
        <f>IFERROR(IF(OR(Table1[[#This Row],[Regular Hours]]=0,Table1[[#This Row],[Regular Hours]]=""),VLOOKUP(Table1[[#This Row],[Position Title]],startingWages!$A$2:$D$200,2, FALSE),Table1[[#This Row],[Regular Wages]]/Table1[[#This Row],[Regular Hours]]),0)</f>
        <v>0</v>
      </c>
      <c r="V1489" s="41">
        <f>IF(OR(Table1[[#This Row],[OvertimeHours]]="",Table1[[#This Row],[OvertimeHours]]=0),Table1[[#This Row],[Regular Hourly Wage]]*1.5,Table1[[#This Row],[OvertimeWages]]/Table1[[#This Row],[OvertimeHours]])</f>
        <v>0</v>
      </c>
      <c r="W1489" s="41">
        <f>IF(OR(Table1[[#This Row],[Holiday Hours]]="",Table1[[#This Row],[Holiday Hours]]=0),Table1[[#This Row],[Regular Hourly Wage]],Table1[[#This Row],[Holiday Wages]]/Table1[[#This Row],[Holiday Hours]])</f>
        <v>0</v>
      </c>
      <c r="X1489" s="41" t="str">
        <f>IF(Table1[[#This Row],[Regular Hourly Wage]]&lt;14.05,"$14.75",IF(Table1[[#This Row],[Regular Hourly Wage]]&lt;30,"5%","None"))</f>
        <v>$14.75</v>
      </c>
      <c r="Y1489" s="41">
        <f>IF(Table1[[#This Row],[Wage Category]]="5%",Table1[[#This Row],[Regular Hourly Wage]]*1.05,IF(Table1[[#This Row],[Wage Category]]="$14.75",14.75,Table1[[#This Row],[Regular Hourly Wage]]))</f>
        <v>14.75</v>
      </c>
      <c r="Z1489" s="41">
        <f>(1+IF(Table1[[#This Row],[Regular Hourly Wage]]=0,0.5,(Table1[[#This Row],[Overtime Hourly Wage]]-Table1[[#This Row],[Regular Hourly Wage]])/Table1[[#This Row],[Regular Hourly Wage]]))*Table1[[#This Row],[Regular Wage Cap]]</f>
        <v>22.125</v>
      </c>
      <c r="AA1489" s="41">
        <f>(1+IF(Table1[[#This Row],[Regular Hourly Wage]]=0,0,(Table1[[#This Row],[Holiday Hourly Wage]]-Table1[[#This Row],[Regular Hourly Wage]])/Table1[[#This Row],[Regular Hourly Wage]]))*Table1[[#This Row],[Regular Wage Cap]]</f>
        <v>14.75</v>
      </c>
      <c r="AB1489" s="41">
        <f>Table1[[#This Row],[Regular Hours3]]*Table1[[#This Row],[Regular Hourly Wage]]</f>
        <v>0</v>
      </c>
      <c r="AC1489" s="41">
        <f>Table1[[#This Row],[OvertimeHours5]]*Table1[[#This Row],[Overtime Hourly Wage]]</f>
        <v>0</v>
      </c>
      <c r="AD1489" s="41">
        <f>Table1[[#This Row],[Holiday Hours7]]*Table1[[#This Row],[Holiday Hourly Wage]]</f>
        <v>0</v>
      </c>
      <c r="AE1489" s="41">
        <f>SUM(Table1[[#This Row],[Regular10]:[Holiday12]])</f>
        <v>0</v>
      </c>
      <c r="AF1489" s="41">
        <f>Table1[[#This Row],[Regular Hours3]]*Table1[[#This Row],[Regular Wage Cap]]</f>
        <v>0</v>
      </c>
      <c r="AG1489" s="41">
        <f>Table1[[#This Row],[OvertimeHours5]]*Table1[[#This Row],[Overtime Wage Cap]]</f>
        <v>0</v>
      </c>
      <c r="AH1489" s="41">
        <f>Table1[[#This Row],[Holiday Hours7]]*Table1[[#This Row],[Holiday Wage Cap]]</f>
        <v>0</v>
      </c>
      <c r="AI1489" s="41">
        <f>SUM(Table1[[#This Row],[Regular]:[Holiday]])</f>
        <v>0</v>
      </c>
      <c r="AJ1489" s="41">
        <f>IF(Table1[[#This Row],[Total]]=0,0,Table1[[#This Row],[Total2]]-Table1[[#This Row],[Total]])</f>
        <v>0</v>
      </c>
      <c r="AK1489" s="41">
        <f>Table1[[#This Row],[Difference]]*Table1[[#This Row],[DDS Funding Percent]]</f>
        <v>0</v>
      </c>
      <c r="AL1489" s="41">
        <f>IF(Table1[[#This Row],[Regular Hourly Wage]]&lt;&gt;0,Table1[[#This Row],[Regular Wage Cap]]-Table1[[#This Row],[Regular Hourly Wage]],0)</f>
        <v>0</v>
      </c>
      <c r="AM1489" s="38"/>
      <c r="AN1489" s="41">
        <f>Table1[[#This Row],[Wage Difference]]*Table1[[#This Row],[Post Wage Increase Time Off Accruals (Hours)]]</f>
        <v>0</v>
      </c>
      <c r="AO1489" s="41">
        <f>Table1[[#This Row],[Min Wage Time Off Accrual Expense]]*Table1[[#This Row],[DDS Funding Percent]]</f>
        <v>0</v>
      </c>
      <c r="AP1489" s="1"/>
      <c r="AQ1489" s="18"/>
    </row>
    <row r="1490" spans="3:43" x14ac:dyDescent="0.25">
      <c r="C1490" s="59"/>
      <c r="D1490" s="57"/>
      <c r="K1490" s="41">
        <f>SUM(Table1[[#This Row],[Regular Wages]],Table1[[#This Row],[OvertimeWages]],Table1[[#This Row],[Holiday Wages]],Table1[[#This Row],[Incentive Payments]])</f>
        <v>0</v>
      </c>
      <c r="L1490" s="38"/>
      <c r="M1490" s="38"/>
      <c r="N1490" s="38"/>
      <c r="O1490" s="38"/>
      <c r="P1490" s="38"/>
      <c r="Q1490" s="38"/>
      <c r="R1490" s="38"/>
      <c r="S1490" s="41">
        <f>SUM(Table1[[#This Row],[Regular Wages2]],Table1[[#This Row],[OvertimeWages4]],Table1[[#This Row],[Holiday Wages6]],Table1[[#This Row],[Incentive Payments8]])</f>
        <v>0</v>
      </c>
      <c r="T1490" s="41">
        <f>SUM(Table1[[#This Row],[Total Pre Min Wage Wages]],Table1[[#This Row],[Total After Min Wage Wages]])</f>
        <v>0</v>
      </c>
      <c r="U1490" s="41">
        <f>IFERROR(IF(OR(Table1[[#This Row],[Regular Hours]]=0,Table1[[#This Row],[Regular Hours]]=""),VLOOKUP(Table1[[#This Row],[Position Title]],startingWages!$A$2:$D$200,2, FALSE),Table1[[#This Row],[Regular Wages]]/Table1[[#This Row],[Regular Hours]]),0)</f>
        <v>0</v>
      </c>
      <c r="V1490" s="41">
        <f>IF(OR(Table1[[#This Row],[OvertimeHours]]="",Table1[[#This Row],[OvertimeHours]]=0),Table1[[#This Row],[Regular Hourly Wage]]*1.5,Table1[[#This Row],[OvertimeWages]]/Table1[[#This Row],[OvertimeHours]])</f>
        <v>0</v>
      </c>
      <c r="W1490" s="41">
        <f>IF(OR(Table1[[#This Row],[Holiday Hours]]="",Table1[[#This Row],[Holiday Hours]]=0),Table1[[#This Row],[Regular Hourly Wage]],Table1[[#This Row],[Holiday Wages]]/Table1[[#This Row],[Holiday Hours]])</f>
        <v>0</v>
      </c>
      <c r="X1490" s="41" t="str">
        <f>IF(Table1[[#This Row],[Regular Hourly Wage]]&lt;14.05,"$14.75",IF(Table1[[#This Row],[Regular Hourly Wage]]&lt;30,"5%","None"))</f>
        <v>$14.75</v>
      </c>
      <c r="Y1490" s="41">
        <f>IF(Table1[[#This Row],[Wage Category]]="5%",Table1[[#This Row],[Regular Hourly Wage]]*1.05,IF(Table1[[#This Row],[Wage Category]]="$14.75",14.75,Table1[[#This Row],[Regular Hourly Wage]]))</f>
        <v>14.75</v>
      </c>
      <c r="Z1490" s="41">
        <f>(1+IF(Table1[[#This Row],[Regular Hourly Wage]]=0,0.5,(Table1[[#This Row],[Overtime Hourly Wage]]-Table1[[#This Row],[Regular Hourly Wage]])/Table1[[#This Row],[Regular Hourly Wage]]))*Table1[[#This Row],[Regular Wage Cap]]</f>
        <v>22.125</v>
      </c>
      <c r="AA1490" s="41">
        <f>(1+IF(Table1[[#This Row],[Regular Hourly Wage]]=0,0,(Table1[[#This Row],[Holiday Hourly Wage]]-Table1[[#This Row],[Regular Hourly Wage]])/Table1[[#This Row],[Regular Hourly Wage]]))*Table1[[#This Row],[Regular Wage Cap]]</f>
        <v>14.75</v>
      </c>
      <c r="AB1490" s="41">
        <f>Table1[[#This Row],[Regular Hours3]]*Table1[[#This Row],[Regular Hourly Wage]]</f>
        <v>0</v>
      </c>
      <c r="AC1490" s="41">
        <f>Table1[[#This Row],[OvertimeHours5]]*Table1[[#This Row],[Overtime Hourly Wage]]</f>
        <v>0</v>
      </c>
      <c r="AD1490" s="41">
        <f>Table1[[#This Row],[Holiday Hours7]]*Table1[[#This Row],[Holiday Hourly Wage]]</f>
        <v>0</v>
      </c>
      <c r="AE1490" s="41">
        <f>SUM(Table1[[#This Row],[Regular10]:[Holiday12]])</f>
        <v>0</v>
      </c>
      <c r="AF1490" s="41">
        <f>Table1[[#This Row],[Regular Hours3]]*Table1[[#This Row],[Regular Wage Cap]]</f>
        <v>0</v>
      </c>
      <c r="AG1490" s="41">
        <f>Table1[[#This Row],[OvertimeHours5]]*Table1[[#This Row],[Overtime Wage Cap]]</f>
        <v>0</v>
      </c>
      <c r="AH1490" s="41">
        <f>Table1[[#This Row],[Holiday Hours7]]*Table1[[#This Row],[Holiday Wage Cap]]</f>
        <v>0</v>
      </c>
      <c r="AI1490" s="41">
        <f>SUM(Table1[[#This Row],[Regular]:[Holiday]])</f>
        <v>0</v>
      </c>
      <c r="AJ1490" s="41">
        <f>IF(Table1[[#This Row],[Total]]=0,0,Table1[[#This Row],[Total2]]-Table1[[#This Row],[Total]])</f>
        <v>0</v>
      </c>
      <c r="AK1490" s="41">
        <f>Table1[[#This Row],[Difference]]*Table1[[#This Row],[DDS Funding Percent]]</f>
        <v>0</v>
      </c>
      <c r="AL1490" s="41">
        <f>IF(Table1[[#This Row],[Regular Hourly Wage]]&lt;&gt;0,Table1[[#This Row],[Regular Wage Cap]]-Table1[[#This Row],[Regular Hourly Wage]],0)</f>
        <v>0</v>
      </c>
      <c r="AM1490" s="38"/>
      <c r="AN1490" s="41">
        <f>Table1[[#This Row],[Wage Difference]]*Table1[[#This Row],[Post Wage Increase Time Off Accruals (Hours)]]</f>
        <v>0</v>
      </c>
      <c r="AO1490" s="41">
        <f>Table1[[#This Row],[Min Wage Time Off Accrual Expense]]*Table1[[#This Row],[DDS Funding Percent]]</f>
        <v>0</v>
      </c>
      <c r="AP1490" s="1"/>
      <c r="AQ1490" s="18"/>
    </row>
    <row r="1491" spans="3:43" x14ac:dyDescent="0.25">
      <c r="C1491" s="59"/>
      <c r="D1491" s="57"/>
      <c r="K1491" s="41">
        <f>SUM(Table1[[#This Row],[Regular Wages]],Table1[[#This Row],[OvertimeWages]],Table1[[#This Row],[Holiday Wages]],Table1[[#This Row],[Incentive Payments]])</f>
        <v>0</v>
      </c>
      <c r="L1491" s="38"/>
      <c r="M1491" s="38"/>
      <c r="N1491" s="38"/>
      <c r="O1491" s="38"/>
      <c r="P1491" s="38"/>
      <c r="Q1491" s="38"/>
      <c r="R1491" s="38"/>
      <c r="S1491" s="41">
        <f>SUM(Table1[[#This Row],[Regular Wages2]],Table1[[#This Row],[OvertimeWages4]],Table1[[#This Row],[Holiday Wages6]],Table1[[#This Row],[Incentive Payments8]])</f>
        <v>0</v>
      </c>
      <c r="T1491" s="41">
        <f>SUM(Table1[[#This Row],[Total Pre Min Wage Wages]],Table1[[#This Row],[Total After Min Wage Wages]])</f>
        <v>0</v>
      </c>
      <c r="U1491" s="41">
        <f>IFERROR(IF(OR(Table1[[#This Row],[Regular Hours]]=0,Table1[[#This Row],[Regular Hours]]=""),VLOOKUP(Table1[[#This Row],[Position Title]],startingWages!$A$2:$D$200,2, FALSE),Table1[[#This Row],[Regular Wages]]/Table1[[#This Row],[Regular Hours]]),0)</f>
        <v>0</v>
      </c>
      <c r="V1491" s="41">
        <f>IF(OR(Table1[[#This Row],[OvertimeHours]]="",Table1[[#This Row],[OvertimeHours]]=0),Table1[[#This Row],[Regular Hourly Wage]]*1.5,Table1[[#This Row],[OvertimeWages]]/Table1[[#This Row],[OvertimeHours]])</f>
        <v>0</v>
      </c>
      <c r="W1491" s="41">
        <f>IF(OR(Table1[[#This Row],[Holiday Hours]]="",Table1[[#This Row],[Holiday Hours]]=0),Table1[[#This Row],[Regular Hourly Wage]],Table1[[#This Row],[Holiday Wages]]/Table1[[#This Row],[Holiday Hours]])</f>
        <v>0</v>
      </c>
      <c r="X1491" s="41" t="str">
        <f>IF(Table1[[#This Row],[Regular Hourly Wage]]&lt;14.05,"$14.75",IF(Table1[[#This Row],[Regular Hourly Wage]]&lt;30,"5%","None"))</f>
        <v>$14.75</v>
      </c>
      <c r="Y1491" s="41">
        <f>IF(Table1[[#This Row],[Wage Category]]="5%",Table1[[#This Row],[Regular Hourly Wage]]*1.05,IF(Table1[[#This Row],[Wage Category]]="$14.75",14.75,Table1[[#This Row],[Regular Hourly Wage]]))</f>
        <v>14.75</v>
      </c>
      <c r="Z1491" s="41">
        <f>(1+IF(Table1[[#This Row],[Regular Hourly Wage]]=0,0.5,(Table1[[#This Row],[Overtime Hourly Wage]]-Table1[[#This Row],[Regular Hourly Wage]])/Table1[[#This Row],[Regular Hourly Wage]]))*Table1[[#This Row],[Regular Wage Cap]]</f>
        <v>22.125</v>
      </c>
      <c r="AA1491" s="41">
        <f>(1+IF(Table1[[#This Row],[Regular Hourly Wage]]=0,0,(Table1[[#This Row],[Holiday Hourly Wage]]-Table1[[#This Row],[Regular Hourly Wage]])/Table1[[#This Row],[Regular Hourly Wage]]))*Table1[[#This Row],[Regular Wage Cap]]</f>
        <v>14.75</v>
      </c>
      <c r="AB1491" s="41">
        <f>Table1[[#This Row],[Regular Hours3]]*Table1[[#This Row],[Regular Hourly Wage]]</f>
        <v>0</v>
      </c>
      <c r="AC1491" s="41">
        <f>Table1[[#This Row],[OvertimeHours5]]*Table1[[#This Row],[Overtime Hourly Wage]]</f>
        <v>0</v>
      </c>
      <c r="AD1491" s="41">
        <f>Table1[[#This Row],[Holiday Hours7]]*Table1[[#This Row],[Holiday Hourly Wage]]</f>
        <v>0</v>
      </c>
      <c r="AE1491" s="41">
        <f>SUM(Table1[[#This Row],[Regular10]:[Holiday12]])</f>
        <v>0</v>
      </c>
      <c r="AF1491" s="41">
        <f>Table1[[#This Row],[Regular Hours3]]*Table1[[#This Row],[Regular Wage Cap]]</f>
        <v>0</v>
      </c>
      <c r="AG1491" s="41">
        <f>Table1[[#This Row],[OvertimeHours5]]*Table1[[#This Row],[Overtime Wage Cap]]</f>
        <v>0</v>
      </c>
      <c r="AH1491" s="41">
        <f>Table1[[#This Row],[Holiday Hours7]]*Table1[[#This Row],[Holiday Wage Cap]]</f>
        <v>0</v>
      </c>
      <c r="AI1491" s="41">
        <f>SUM(Table1[[#This Row],[Regular]:[Holiday]])</f>
        <v>0</v>
      </c>
      <c r="AJ1491" s="41">
        <f>IF(Table1[[#This Row],[Total]]=0,0,Table1[[#This Row],[Total2]]-Table1[[#This Row],[Total]])</f>
        <v>0</v>
      </c>
      <c r="AK1491" s="41">
        <f>Table1[[#This Row],[Difference]]*Table1[[#This Row],[DDS Funding Percent]]</f>
        <v>0</v>
      </c>
      <c r="AL1491" s="41">
        <f>IF(Table1[[#This Row],[Regular Hourly Wage]]&lt;&gt;0,Table1[[#This Row],[Regular Wage Cap]]-Table1[[#This Row],[Regular Hourly Wage]],0)</f>
        <v>0</v>
      </c>
      <c r="AM1491" s="38"/>
      <c r="AN1491" s="41">
        <f>Table1[[#This Row],[Wage Difference]]*Table1[[#This Row],[Post Wage Increase Time Off Accruals (Hours)]]</f>
        <v>0</v>
      </c>
      <c r="AO1491" s="41">
        <f>Table1[[#This Row],[Min Wage Time Off Accrual Expense]]*Table1[[#This Row],[DDS Funding Percent]]</f>
        <v>0</v>
      </c>
      <c r="AP1491" s="1"/>
      <c r="AQ1491" s="18"/>
    </row>
    <row r="1492" spans="3:43" x14ac:dyDescent="0.25">
      <c r="C1492" s="59"/>
      <c r="D1492" s="57"/>
      <c r="K1492" s="41">
        <f>SUM(Table1[[#This Row],[Regular Wages]],Table1[[#This Row],[OvertimeWages]],Table1[[#This Row],[Holiday Wages]],Table1[[#This Row],[Incentive Payments]])</f>
        <v>0</v>
      </c>
      <c r="L1492" s="38"/>
      <c r="M1492" s="38"/>
      <c r="N1492" s="38"/>
      <c r="O1492" s="38"/>
      <c r="P1492" s="38"/>
      <c r="Q1492" s="38"/>
      <c r="R1492" s="38"/>
      <c r="S1492" s="41">
        <f>SUM(Table1[[#This Row],[Regular Wages2]],Table1[[#This Row],[OvertimeWages4]],Table1[[#This Row],[Holiday Wages6]],Table1[[#This Row],[Incentive Payments8]])</f>
        <v>0</v>
      </c>
      <c r="T1492" s="41">
        <f>SUM(Table1[[#This Row],[Total Pre Min Wage Wages]],Table1[[#This Row],[Total After Min Wage Wages]])</f>
        <v>0</v>
      </c>
      <c r="U1492" s="41">
        <f>IFERROR(IF(OR(Table1[[#This Row],[Regular Hours]]=0,Table1[[#This Row],[Regular Hours]]=""),VLOOKUP(Table1[[#This Row],[Position Title]],startingWages!$A$2:$D$200,2, FALSE),Table1[[#This Row],[Regular Wages]]/Table1[[#This Row],[Regular Hours]]),0)</f>
        <v>0</v>
      </c>
      <c r="V1492" s="41">
        <f>IF(OR(Table1[[#This Row],[OvertimeHours]]="",Table1[[#This Row],[OvertimeHours]]=0),Table1[[#This Row],[Regular Hourly Wage]]*1.5,Table1[[#This Row],[OvertimeWages]]/Table1[[#This Row],[OvertimeHours]])</f>
        <v>0</v>
      </c>
      <c r="W1492" s="41">
        <f>IF(OR(Table1[[#This Row],[Holiday Hours]]="",Table1[[#This Row],[Holiday Hours]]=0),Table1[[#This Row],[Regular Hourly Wage]],Table1[[#This Row],[Holiday Wages]]/Table1[[#This Row],[Holiday Hours]])</f>
        <v>0</v>
      </c>
      <c r="X1492" s="41" t="str">
        <f>IF(Table1[[#This Row],[Regular Hourly Wage]]&lt;14.05,"$14.75",IF(Table1[[#This Row],[Regular Hourly Wage]]&lt;30,"5%","None"))</f>
        <v>$14.75</v>
      </c>
      <c r="Y1492" s="41">
        <f>IF(Table1[[#This Row],[Wage Category]]="5%",Table1[[#This Row],[Regular Hourly Wage]]*1.05,IF(Table1[[#This Row],[Wage Category]]="$14.75",14.75,Table1[[#This Row],[Regular Hourly Wage]]))</f>
        <v>14.75</v>
      </c>
      <c r="Z1492" s="41">
        <f>(1+IF(Table1[[#This Row],[Regular Hourly Wage]]=0,0.5,(Table1[[#This Row],[Overtime Hourly Wage]]-Table1[[#This Row],[Regular Hourly Wage]])/Table1[[#This Row],[Regular Hourly Wage]]))*Table1[[#This Row],[Regular Wage Cap]]</f>
        <v>22.125</v>
      </c>
      <c r="AA1492" s="41">
        <f>(1+IF(Table1[[#This Row],[Regular Hourly Wage]]=0,0,(Table1[[#This Row],[Holiday Hourly Wage]]-Table1[[#This Row],[Regular Hourly Wage]])/Table1[[#This Row],[Regular Hourly Wage]]))*Table1[[#This Row],[Regular Wage Cap]]</f>
        <v>14.75</v>
      </c>
      <c r="AB1492" s="41">
        <f>Table1[[#This Row],[Regular Hours3]]*Table1[[#This Row],[Regular Hourly Wage]]</f>
        <v>0</v>
      </c>
      <c r="AC1492" s="41">
        <f>Table1[[#This Row],[OvertimeHours5]]*Table1[[#This Row],[Overtime Hourly Wage]]</f>
        <v>0</v>
      </c>
      <c r="AD1492" s="41">
        <f>Table1[[#This Row],[Holiday Hours7]]*Table1[[#This Row],[Holiday Hourly Wage]]</f>
        <v>0</v>
      </c>
      <c r="AE1492" s="41">
        <f>SUM(Table1[[#This Row],[Regular10]:[Holiday12]])</f>
        <v>0</v>
      </c>
      <c r="AF1492" s="41">
        <f>Table1[[#This Row],[Regular Hours3]]*Table1[[#This Row],[Regular Wage Cap]]</f>
        <v>0</v>
      </c>
      <c r="AG1492" s="41">
        <f>Table1[[#This Row],[OvertimeHours5]]*Table1[[#This Row],[Overtime Wage Cap]]</f>
        <v>0</v>
      </c>
      <c r="AH1492" s="41">
        <f>Table1[[#This Row],[Holiday Hours7]]*Table1[[#This Row],[Holiday Wage Cap]]</f>
        <v>0</v>
      </c>
      <c r="AI1492" s="41">
        <f>SUM(Table1[[#This Row],[Regular]:[Holiday]])</f>
        <v>0</v>
      </c>
      <c r="AJ1492" s="41">
        <f>IF(Table1[[#This Row],[Total]]=0,0,Table1[[#This Row],[Total2]]-Table1[[#This Row],[Total]])</f>
        <v>0</v>
      </c>
      <c r="AK1492" s="41">
        <f>Table1[[#This Row],[Difference]]*Table1[[#This Row],[DDS Funding Percent]]</f>
        <v>0</v>
      </c>
      <c r="AL1492" s="41">
        <f>IF(Table1[[#This Row],[Regular Hourly Wage]]&lt;&gt;0,Table1[[#This Row],[Regular Wage Cap]]-Table1[[#This Row],[Regular Hourly Wage]],0)</f>
        <v>0</v>
      </c>
      <c r="AM1492" s="38"/>
      <c r="AN1492" s="41">
        <f>Table1[[#This Row],[Wage Difference]]*Table1[[#This Row],[Post Wage Increase Time Off Accruals (Hours)]]</f>
        <v>0</v>
      </c>
      <c r="AO1492" s="41">
        <f>Table1[[#This Row],[Min Wage Time Off Accrual Expense]]*Table1[[#This Row],[DDS Funding Percent]]</f>
        <v>0</v>
      </c>
      <c r="AP1492" s="1"/>
      <c r="AQ1492" s="18"/>
    </row>
    <row r="1493" spans="3:43" x14ac:dyDescent="0.25">
      <c r="C1493" s="59"/>
      <c r="D1493" s="57"/>
      <c r="K1493" s="41">
        <f>SUM(Table1[[#This Row],[Regular Wages]],Table1[[#This Row],[OvertimeWages]],Table1[[#This Row],[Holiday Wages]],Table1[[#This Row],[Incentive Payments]])</f>
        <v>0</v>
      </c>
      <c r="L1493" s="38"/>
      <c r="M1493" s="38"/>
      <c r="N1493" s="38"/>
      <c r="O1493" s="38"/>
      <c r="P1493" s="38"/>
      <c r="Q1493" s="38"/>
      <c r="R1493" s="38"/>
      <c r="S1493" s="41">
        <f>SUM(Table1[[#This Row],[Regular Wages2]],Table1[[#This Row],[OvertimeWages4]],Table1[[#This Row],[Holiday Wages6]],Table1[[#This Row],[Incentive Payments8]])</f>
        <v>0</v>
      </c>
      <c r="T1493" s="41">
        <f>SUM(Table1[[#This Row],[Total Pre Min Wage Wages]],Table1[[#This Row],[Total After Min Wage Wages]])</f>
        <v>0</v>
      </c>
      <c r="U1493" s="41">
        <f>IFERROR(IF(OR(Table1[[#This Row],[Regular Hours]]=0,Table1[[#This Row],[Regular Hours]]=""),VLOOKUP(Table1[[#This Row],[Position Title]],startingWages!$A$2:$D$200,2, FALSE),Table1[[#This Row],[Regular Wages]]/Table1[[#This Row],[Regular Hours]]),0)</f>
        <v>0</v>
      </c>
      <c r="V1493" s="41">
        <f>IF(OR(Table1[[#This Row],[OvertimeHours]]="",Table1[[#This Row],[OvertimeHours]]=0),Table1[[#This Row],[Regular Hourly Wage]]*1.5,Table1[[#This Row],[OvertimeWages]]/Table1[[#This Row],[OvertimeHours]])</f>
        <v>0</v>
      </c>
      <c r="W1493" s="41">
        <f>IF(OR(Table1[[#This Row],[Holiday Hours]]="",Table1[[#This Row],[Holiday Hours]]=0),Table1[[#This Row],[Regular Hourly Wage]],Table1[[#This Row],[Holiday Wages]]/Table1[[#This Row],[Holiday Hours]])</f>
        <v>0</v>
      </c>
      <c r="X1493" s="41" t="str">
        <f>IF(Table1[[#This Row],[Regular Hourly Wage]]&lt;14.05,"$14.75",IF(Table1[[#This Row],[Regular Hourly Wage]]&lt;30,"5%","None"))</f>
        <v>$14.75</v>
      </c>
      <c r="Y1493" s="41">
        <f>IF(Table1[[#This Row],[Wage Category]]="5%",Table1[[#This Row],[Regular Hourly Wage]]*1.05,IF(Table1[[#This Row],[Wage Category]]="$14.75",14.75,Table1[[#This Row],[Regular Hourly Wage]]))</f>
        <v>14.75</v>
      </c>
      <c r="Z1493" s="41">
        <f>(1+IF(Table1[[#This Row],[Regular Hourly Wage]]=0,0.5,(Table1[[#This Row],[Overtime Hourly Wage]]-Table1[[#This Row],[Regular Hourly Wage]])/Table1[[#This Row],[Regular Hourly Wage]]))*Table1[[#This Row],[Regular Wage Cap]]</f>
        <v>22.125</v>
      </c>
      <c r="AA1493" s="41">
        <f>(1+IF(Table1[[#This Row],[Regular Hourly Wage]]=0,0,(Table1[[#This Row],[Holiday Hourly Wage]]-Table1[[#This Row],[Regular Hourly Wage]])/Table1[[#This Row],[Regular Hourly Wage]]))*Table1[[#This Row],[Regular Wage Cap]]</f>
        <v>14.75</v>
      </c>
      <c r="AB1493" s="41">
        <f>Table1[[#This Row],[Regular Hours3]]*Table1[[#This Row],[Regular Hourly Wage]]</f>
        <v>0</v>
      </c>
      <c r="AC1493" s="41">
        <f>Table1[[#This Row],[OvertimeHours5]]*Table1[[#This Row],[Overtime Hourly Wage]]</f>
        <v>0</v>
      </c>
      <c r="AD1493" s="41">
        <f>Table1[[#This Row],[Holiday Hours7]]*Table1[[#This Row],[Holiday Hourly Wage]]</f>
        <v>0</v>
      </c>
      <c r="AE1493" s="41">
        <f>SUM(Table1[[#This Row],[Regular10]:[Holiday12]])</f>
        <v>0</v>
      </c>
      <c r="AF1493" s="41">
        <f>Table1[[#This Row],[Regular Hours3]]*Table1[[#This Row],[Regular Wage Cap]]</f>
        <v>0</v>
      </c>
      <c r="AG1493" s="41">
        <f>Table1[[#This Row],[OvertimeHours5]]*Table1[[#This Row],[Overtime Wage Cap]]</f>
        <v>0</v>
      </c>
      <c r="AH1493" s="41">
        <f>Table1[[#This Row],[Holiday Hours7]]*Table1[[#This Row],[Holiday Wage Cap]]</f>
        <v>0</v>
      </c>
      <c r="AI1493" s="41">
        <f>SUM(Table1[[#This Row],[Regular]:[Holiday]])</f>
        <v>0</v>
      </c>
      <c r="AJ1493" s="41">
        <f>IF(Table1[[#This Row],[Total]]=0,0,Table1[[#This Row],[Total2]]-Table1[[#This Row],[Total]])</f>
        <v>0</v>
      </c>
      <c r="AK1493" s="41">
        <f>Table1[[#This Row],[Difference]]*Table1[[#This Row],[DDS Funding Percent]]</f>
        <v>0</v>
      </c>
      <c r="AL1493" s="41">
        <f>IF(Table1[[#This Row],[Regular Hourly Wage]]&lt;&gt;0,Table1[[#This Row],[Regular Wage Cap]]-Table1[[#This Row],[Regular Hourly Wage]],0)</f>
        <v>0</v>
      </c>
      <c r="AM1493" s="38"/>
      <c r="AN1493" s="41">
        <f>Table1[[#This Row],[Wage Difference]]*Table1[[#This Row],[Post Wage Increase Time Off Accruals (Hours)]]</f>
        <v>0</v>
      </c>
      <c r="AO1493" s="41">
        <f>Table1[[#This Row],[Min Wage Time Off Accrual Expense]]*Table1[[#This Row],[DDS Funding Percent]]</f>
        <v>0</v>
      </c>
      <c r="AP1493" s="1"/>
      <c r="AQ1493" s="18"/>
    </row>
    <row r="1494" spans="3:43" x14ac:dyDescent="0.25">
      <c r="C1494" s="59"/>
      <c r="D1494" s="57"/>
      <c r="K1494" s="41">
        <f>SUM(Table1[[#This Row],[Regular Wages]],Table1[[#This Row],[OvertimeWages]],Table1[[#This Row],[Holiday Wages]],Table1[[#This Row],[Incentive Payments]])</f>
        <v>0</v>
      </c>
      <c r="L1494" s="38"/>
      <c r="M1494" s="38"/>
      <c r="N1494" s="38"/>
      <c r="O1494" s="38"/>
      <c r="P1494" s="38"/>
      <c r="Q1494" s="38"/>
      <c r="R1494" s="38"/>
      <c r="S1494" s="41">
        <f>SUM(Table1[[#This Row],[Regular Wages2]],Table1[[#This Row],[OvertimeWages4]],Table1[[#This Row],[Holiday Wages6]],Table1[[#This Row],[Incentive Payments8]])</f>
        <v>0</v>
      </c>
      <c r="T1494" s="41">
        <f>SUM(Table1[[#This Row],[Total Pre Min Wage Wages]],Table1[[#This Row],[Total After Min Wage Wages]])</f>
        <v>0</v>
      </c>
      <c r="U1494" s="41">
        <f>IFERROR(IF(OR(Table1[[#This Row],[Regular Hours]]=0,Table1[[#This Row],[Regular Hours]]=""),VLOOKUP(Table1[[#This Row],[Position Title]],startingWages!$A$2:$D$200,2, FALSE),Table1[[#This Row],[Regular Wages]]/Table1[[#This Row],[Regular Hours]]),0)</f>
        <v>0</v>
      </c>
      <c r="V1494" s="41">
        <f>IF(OR(Table1[[#This Row],[OvertimeHours]]="",Table1[[#This Row],[OvertimeHours]]=0),Table1[[#This Row],[Regular Hourly Wage]]*1.5,Table1[[#This Row],[OvertimeWages]]/Table1[[#This Row],[OvertimeHours]])</f>
        <v>0</v>
      </c>
      <c r="W1494" s="41">
        <f>IF(OR(Table1[[#This Row],[Holiday Hours]]="",Table1[[#This Row],[Holiday Hours]]=0),Table1[[#This Row],[Regular Hourly Wage]],Table1[[#This Row],[Holiday Wages]]/Table1[[#This Row],[Holiday Hours]])</f>
        <v>0</v>
      </c>
      <c r="X1494" s="41" t="str">
        <f>IF(Table1[[#This Row],[Regular Hourly Wage]]&lt;14.05,"$14.75",IF(Table1[[#This Row],[Regular Hourly Wage]]&lt;30,"5%","None"))</f>
        <v>$14.75</v>
      </c>
      <c r="Y1494" s="41">
        <f>IF(Table1[[#This Row],[Wage Category]]="5%",Table1[[#This Row],[Regular Hourly Wage]]*1.05,IF(Table1[[#This Row],[Wage Category]]="$14.75",14.75,Table1[[#This Row],[Regular Hourly Wage]]))</f>
        <v>14.75</v>
      </c>
      <c r="Z1494" s="41">
        <f>(1+IF(Table1[[#This Row],[Regular Hourly Wage]]=0,0.5,(Table1[[#This Row],[Overtime Hourly Wage]]-Table1[[#This Row],[Regular Hourly Wage]])/Table1[[#This Row],[Regular Hourly Wage]]))*Table1[[#This Row],[Regular Wage Cap]]</f>
        <v>22.125</v>
      </c>
      <c r="AA1494" s="41">
        <f>(1+IF(Table1[[#This Row],[Regular Hourly Wage]]=0,0,(Table1[[#This Row],[Holiday Hourly Wage]]-Table1[[#This Row],[Regular Hourly Wage]])/Table1[[#This Row],[Regular Hourly Wage]]))*Table1[[#This Row],[Regular Wage Cap]]</f>
        <v>14.75</v>
      </c>
      <c r="AB1494" s="41">
        <f>Table1[[#This Row],[Regular Hours3]]*Table1[[#This Row],[Regular Hourly Wage]]</f>
        <v>0</v>
      </c>
      <c r="AC1494" s="41">
        <f>Table1[[#This Row],[OvertimeHours5]]*Table1[[#This Row],[Overtime Hourly Wage]]</f>
        <v>0</v>
      </c>
      <c r="AD1494" s="41">
        <f>Table1[[#This Row],[Holiday Hours7]]*Table1[[#This Row],[Holiday Hourly Wage]]</f>
        <v>0</v>
      </c>
      <c r="AE1494" s="41">
        <f>SUM(Table1[[#This Row],[Regular10]:[Holiday12]])</f>
        <v>0</v>
      </c>
      <c r="AF1494" s="41">
        <f>Table1[[#This Row],[Regular Hours3]]*Table1[[#This Row],[Regular Wage Cap]]</f>
        <v>0</v>
      </c>
      <c r="AG1494" s="41">
        <f>Table1[[#This Row],[OvertimeHours5]]*Table1[[#This Row],[Overtime Wage Cap]]</f>
        <v>0</v>
      </c>
      <c r="AH1494" s="41">
        <f>Table1[[#This Row],[Holiday Hours7]]*Table1[[#This Row],[Holiday Wage Cap]]</f>
        <v>0</v>
      </c>
      <c r="AI1494" s="41">
        <f>SUM(Table1[[#This Row],[Regular]:[Holiday]])</f>
        <v>0</v>
      </c>
      <c r="AJ1494" s="41">
        <f>IF(Table1[[#This Row],[Total]]=0,0,Table1[[#This Row],[Total2]]-Table1[[#This Row],[Total]])</f>
        <v>0</v>
      </c>
      <c r="AK1494" s="41">
        <f>Table1[[#This Row],[Difference]]*Table1[[#This Row],[DDS Funding Percent]]</f>
        <v>0</v>
      </c>
      <c r="AL1494" s="41">
        <f>IF(Table1[[#This Row],[Regular Hourly Wage]]&lt;&gt;0,Table1[[#This Row],[Regular Wage Cap]]-Table1[[#This Row],[Regular Hourly Wage]],0)</f>
        <v>0</v>
      </c>
      <c r="AM1494" s="38"/>
      <c r="AN1494" s="41">
        <f>Table1[[#This Row],[Wage Difference]]*Table1[[#This Row],[Post Wage Increase Time Off Accruals (Hours)]]</f>
        <v>0</v>
      </c>
      <c r="AO1494" s="41">
        <f>Table1[[#This Row],[Min Wage Time Off Accrual Expense]]*Table1[[#This Row],[DDS Funding Percent]]</f>
        <v>0</v>
      </c>
      <c r="AP1494" s="1"/>
      <c r="AQ1494" s="18"/>
    </row>
    <row r="1495" spans="3:43" x14ac:dyDescent="0.25">
      <c r="C1495" s="59"/>
      <c r="D1495" s="57"/>
      <c r="K1495" s="41">
        <f>SUM(Table1[[#This Row],[Regular Wages]],Table1[[#This Row],[OvertimeWages]],Table1[[#This Row],[Holiday Wages]],Table1[[#This Row],[Incentive Payments]])</f>
        <v>0</v>
      </c>
      <c r="L1495" s="38"/>
      <c r="M1495" s="38"/>
      <c r="N1495" s="38"/>
      <c r="O1495" s="38"/>
      <c r="P1495" s="38"/>
      <c r="Q1495" s="38"/>
      <c r="R1495" s="38"/>
      <c r="S1495" s="41">
        <f>SUM(Table1[[#This Row],[Regular Wages2]],Table1[[#This Row],[OvertimeWages4]],Table1[[#This Row],[Holiday Wages6]],Table1[[#This Row],[Incentive Payments8]])</f>
        <v>0</v>
      </c>
      <c r="T1495" s="41">
        <f>SUM(Table1[[#This Row],[Total Pre Min Wage Wages]],Table1[[#This Row],[Total After Min Wage Wages]])</f>
        <v>0</v>
      </c>
      <c r="U1495" s="41">
        <f>IFERROR(IF(OR(Table1[[#This Row],[Regular Hours]]=0,Table1[[#This Row],[Regular Hours]]=""),VLOOKUP(Table1[[#This Row],[Position Title]],startingWages!$A$2:$D$200,2, FALSE),Table1[[#This Row],[Regular Wages]]/Table1[[#This Row],[Regular Hours]]),0)</f>
        <v>0</v>
      </c>
      <c r="V1495" s="41">
        <f>IF(OR(Table1[[#This Row],[OvertimeHours]]="",Table1[[#This Row],[OvertimeHours]]=0),Table1[[#This Row],[Regular Hourly Wage]]*1.5,Table1[[#This Row],[OvertimeWages]]/Table1[[#This Row],[OvertimeHours]])</f>
        <v>0</v>
      </c>
      <c r="W1495" s="41">
        <f>IF(OR(Table1[[#This Row],[Holiday Hours]]="",Table1[[#This Row],[Holiday Hours]]=0),Table1[[#This Row],[Regular Hourly Wage]],Table1[[#This Row],[Holiday Wages]]/Table1[[#This Row],[Holiday Hours]])</f>
        <v>0</v>
      </c>
      <c r="X1495" s="41" t="str">
        <f>IF(Table1[[#This Row],[Regular Hourly Wage]]&lt;14.05,"$14.75",IF(Table1[[#This Row],[Regular Hourly Wage]]&lt;30,"5%","None"))</f>
        <v>$14.75</v>
      </c>
      <c r="Y1495" s="41">
        <f>IF(Table1[[#This Row],[Wage Category]]="5%",Table1[[#This Row],[Regular Hourly Wage]]*1.05,IF(Table1[[#This Row],[Wage Category]]="$14.75",14.75,Table1[[#This Row],[Regular Hourly Wage]]))</f>
        <v>14.75</v>
      </c>
      <c r="Z1495" s="41">
        <f>(1+IF(Table1[[#This Row],[Regular Hourly Wage]]=0,0.5,(Table1[[#This Row],[Overtime Hourly Wage]]-Table1[[#This Row],[Regular Hourly Wage]])/Table1[[#This Row],[Regular Hourly Wage]]))*Table1[[#This Row],[Regular Wage Cap]]</f>
        <v>22.125</v>
      </c>
      <c r="AA1495" s="41">
        <f>(1+IF(Table1[[#This Row],[Regular Hourly Wage]]=0,0,(Table1[[#This Row],[Holiday Hourly Wage]]-Table1[[#This Row],[Regular Hourly Wage]])/Table1[[#This Row],[Regular Hourly Wage]]))*Table1[[#This Row],[Regular Wage Cap]]</f>
        <v>14.75</v>
      </c>
      <c r="AB1495" s="41">
        <f>Table1[[#This Row],[Regular Hours3]]*Table1[[#This Row],[Regular Hourly Wage]]</f>
        <v>0</v>
      </c>
      <c r="AC1495" s="41">
        <f>Table1[[#This Row],[OvertimeHours5]]*Table1[[#This Row],[Overtime Hourly Wage]]</f>
        <v>0</v>
      </c>
      <c r="AD1495" s="41">
        <f>Table1[[#This Row],[Holiday Hours7]]*Table1[[#This Row],[Holiday Hourly Wage]]</f>
        <v>0</v>
      </c>
      <c r="AE1495" s="41">
        <f>SUM(Table1[[#This Row],[Regular10]:[Holiday12]])</f>
        <v>0</v>
      </c>
      <c r="AF1495" s="41">
        <f>Table1[[#This Row],[Regular Hours3]]*Table1[[#This Row],[Regular Wage Cap]]</f>
        <v>0</v>
      </c>
      <c r="AG1495" s="41">
        <f>Table1[[#This Row],[OvertimeHours5]]*Table1[[#This Row],[Overtime Wage Cap]]</f>
        <v>0</v>
      </c>
      <c r="AH1495" s="41">
        <f>Table1[[#This Row],[Holiday Hours7]]*Table1[[#This Row],[Holiday Wage Cap]]</f>
        <v>0</v>
      </c>
      <c r="AI1495" s="41">
        <f>SUM(Table1[[#This Row],[Regular]:[Holiday]])</f>
        <v>0</v>
      </c>
      <c r="AJ1495" s="41">
        <f>IF(Table1[[#This Row],[Total]]=0,0,Table1[[#This Row],[Total2]]-Table1[[#This Row],[Total]])</f>
        <v>0</v>
      </c>
      <c r="AK1495" s="41">
        <f>Table1[[#This Row],[Difference]]*Table1[[#This Row],[DDS Funding Percent]]</f>
        <v>0</v>
      </c>
      <c r="AL1495" s="41">
        <f>IF(Table1[[#This Row],[Regular Hourly Wage]]&lt;&gt;0,Table1[[#This Row],[Regular Wage Cap]]-Table1[[#This Row],[Regular Hourly Wage]],0)</f>
        <v>0</v>
      </c>
      <c r="AM1495" s="38"/>
      <c r="AN1495" s="41">
        <f>Table1[[#This Row],[Wage Difference]]*Table1[[#This Row],[Post Wage Increase Time Off Accruals (Hours)]]</f>
        <v>0</v>
      </c>
      <c r="AO1495" s="41">
        <f>Table1[[#This Row],[Min Wage Time Off Accrual Expense]]*Table1[[#This Row],[DDS Funding Percent]]</f>
        <v>0</v>
      </c>
      <c r="AP1495" s="1"/>
      <c r="AQ1495" s="18"/>
    </row>
    <row r="1496" spans="3:43" x14ac:dyDescent="0.25">
      <c r="C1496" s="59"/>
      <c r="D1496" s="57"/>
      <c r="K1496" s="41">
        <f>SUM(Table1[[#This Row],[Regular Wages]],Table1[[#This Row],[OvertimeWages]],Table1[[#This Row],[Holiday Wages]],Table1[[#This Row],[Incentive Payments]])</f>
        <v>0</v>
      </c>
      <c r="L1496" s="38"/>
      <c r="M1496" s="38"/>
      <c r="N1496" s="38"/>
      <c r="O1496" s="38"/>
      <c r="P1496" s="38"/>
      <c r="Q1496" s="38"/>
      <c r="R1496" s="38"/>
      <c r="S1496" s="41">
        <f>SUM(Table1[[#This Row],[Regular Wages2]],Table1[[#This Row],[OvertimeWages4]],Table1[[#This Row],[Holiday Wages6]],Table1[[#This Row],[Incentive Payments8]])</f>
        <v>0</v>
      </c>
      <c r="T1496" s="41">
        <f>SUM(Table1[[#This Row],[Total Pre Min Wage Wages]],Table1[[#This Row],[Total After Min Wage Wages]])</f>
        <v>0</v>
      </c>
      <c r="U1496" s="41">
        <f>IFERROR(IF(OR(Table1[[#This Row],[Regular Hours]]=0,Table1[[#This Row],[Regular Hours]]=""),VLOOKUP(Table1[[#This Row],[Position Title]],startingWages!$A$2:$D$200,2, FALSE),Table1[[#This Row],[Regular Wages]]/Table1[[#This Row],[Regular Hours]]),0)</f>
        <v>0</v>
      </c>
      <c r="V1496" s="41">
        <f>IF(OR(Table1[[#This Row],[OvertimeHours]]="",Table1[[#This Row],[OvertimeHours]]=0),Table1[[#This Row],[Regular Hourly Wage]]*1.5,Table1[[#This Row],[OvertimeWages]]/Table1[[#This Row],[OvertimeHours]])</f>
        <v>0</v>
      </c>
      <c r="W1496" s="41">
        <f>IF(OR(Table1[[#This Row],[Holiday Hours]]="",Table1[[#This Row],[Holiday Hours]]=0),Table1[[#This Row],[Regular Hourly Wage]],Table1[[#This Row],[Holiday Wages]]/Table1[[#This Row],[Holiday Hours]])</f>
        <v>0</v>
      </c>
      <c r="X1496" s="41" t="str">
        <f>IF(Table1[[#This Row],[Regular Hourly Wage]]&lt;14.05,"$14.75",IF(Table1[[#This Row],[Regular Hourly Wage]]&lt;30,"5%","None"))</f>
        <v>$14.75</v>
      </c>
      <c r="Y1496" s="41">
        <f>IF(Table1[[#This Row],[Wage Category]]="5%",Table1[[#This Row],[Regular Hourly Wage]]*1.05,IF(Table1[[#This Row],[Wage Category]]="$14.75",14.75,Table1[[#This Row],[Regular Hourly Wage]]))</f>
        <v>14.75</v>
      </c>
      <c r="Z1496" s="41">
        <f>(1+IF(Table1[[#This Row],[Regular Hourly Wage]]=0,0.5,(Table1[[#This Row],[Overtime Hourly Wage]]-Table1[[#This Row],[Regular Hourly Wage]])/Table1[[#This Row],[Regular Hourly Wage]]))*Table1[[#This Row],[Regular Wage Cap]]</f>
        <v>22.125</v>
      </c>
      <c r="AA1496" s="41">
        <f>(1+IF(Table1[[#This Row],[Regular Hourly Wage]]=0,0,(Table1[[#This Row],[Holiday Hourly Wage]]-Table1[[#This Row],[Regular Hourly Wage]])/Table1[[#This Row],[Regular Hourly Wage]]))*Table1[[#This Row],[Regular Wage Cap]]</f>
        <v>14.75</v>
      </c>
      <c r="AB1496" s="41">
        <f>Table1[[#This Row],[Regular Hours3]]*Table1[[#This Row],[Regular Hourly Wage]]</f>
        <v>0</v>
      </c>
      <c r="AC1496" s="41">
        <f>Table1[[#This Row],[OvertimeHours5]]*Table1[[#This Row],[Overtime Hourly Wage]]</f>
        <v>0</v>
      </c>
      <c r="AD1496" s="41">
        <f>Table1[[#This Row],[Holiday Hours7]]*Table1[[#This Row],[Holiday Hourly Wage]]</f>
        <v>0</v>
      </c>
      <c r="AE1496" s="41">
        <f>SUM(Table1[[#This Row],[Regular10]:[Holiday12]])</f>
        <v>0</v>
      </c>
      <c r="AF1496" s="41">
        <f>Table1[[#This Row],[Regular Hours3]]*Table1[[#This Row],[Regular Wage Cap]]</f>
        <v>0</v>
      </c>
      <c r="AG1496" s="41">
        <f>Table1[[#This Row],[OvertimeHours5]]*Table1[[#This Row],[Overtime Wage Cap]]</f>
        <v>0</v>
      </c>
      <c r="AH1496" s="41">
        <f>Table1[[#This Row],[Holiday Hours7]]*Table1[[#This Row],[Holiday Wage Cap]]</f>
        <v>0</v>
      </c>
      <c r="AI1496" s="41">
        <f>SUM(Table1[[#This Row],[Regular]:[Holiday]])</f>
        <v>0</v>
      </c>
      <c r="AJ1496" s="41">
        <f>IF(Table1[[#This Row],[Total]]=0,0,Table1[[#This Row],[Total2]]-Table1[[#This Row],[Total]])</f>
        <v>0</v>
      </c>
      <c r="AK1496" s="41">
        <f>Table1[[#This Row],[Difference]]*Table1[[#This Row],[DDS Funding Percent]]</f>
        <v>0</v>
      </c>
      <c r="AL1496" s="41">
        <f>IF(Table1[[#This Row],[Regular Hourly Wage]]&lt;&gt;0,Table1[[#This Row],[Regular Wage Cap]]-Table1[[#This Row],[Regular Hourly Wage]],0)</f>
        <v>0</v>
      </c>
      <c r="AM1496" s="38"/>
      <c r="AN1496" s="41">
        <f>Table1[[#This Row],[Wage Difference]]*Table1[[#This Row],[Post Wage Increase Time Off Accruals (Hours)]]</f>
        <v>0</v>
      </c>
      <c r="AO1496" s="41">
        <f>Table1[[#This Row],[Min Wage Time Off Accrual Expense]]*Table1[[#This Row],[DDS Funding Percent]]</f>
        <v>0</v>
      </c>
      <c r="AP1496" s="1"/>
      <c r="AQ1496" s="18"/>
    </row>
    <row r="1497" spans="3:43" x14ac:dyDescent="0.25">
      <c r="C1497" s="59"/>
      <c r="D1497" s="57"/>
      <c r="K1497" s="41">
        <f>SUM(Table1[[#This Row],[Regular Wages]],Table1[[#This Row],[OvertimeWages]],Table1[[#This Row],[Holiday Wages]],Table1[[#This Row],[Incentive Payments]])</f>
        <v>0</v>
      </c>
      <c r="L1497" s="38"/>
      <c r="M1497" s="38"/>
      <c r="N1497" s="38"/>
      <c r="O1497" s="38"/>
      <c r="P1497" s="38"/>
      <c r="Q1497" s="38"/>
      <c r="R1497" s="38"/>
      <c r="S1497" s="41">
        <f>SUM(Table1[[#This Row],[Regular Wages2]],Table1[[#This Row],[OvertimeWages4]],Table1[[#This Row],[Holiday Wages6]],Table1[[#This Row],[Incentive Payments8]])</f>
        <v>0</v>
      </c>
      <c r="T1497" s="41">
        <f>SUM(Table1[[#This Row],[Total Pre Min Wage Wages]],Table1[[#This Row],[Total After Min Wage Wages]])</f>
        <v>0</v>
      </c>
      <c r="U1497" s="41">
        <f>IFERROR(IF(OR(Table1[[#This Row],[Regular Hours]]=0,Table1[[#This Row],[Regular Hours]]=""),VLOOKUP(Table1[[#This Row],[Position Title]],startingWages!$A$2:$D$200,2, FALSE),Table1[[#This Row],[Regular Wages]]/Table1[[#This Row],[Regular Hours]]),0)</f>
        <v>0</v>
      </c>
      <c r="V1497" s="41">
        <f>IF(OR(Table1[[#This Row],[OvertimeHours]]="",Table1[[#This Row],[OvertimeHours]]=0),Table1[[#This Row],[Regular Hourly Wage]]*1.5,Table1[[#This Row],[OvertimeWages]]/Table1[[#This Row],[OvertimeHours]])</f>
        <v>0</v>
      </c>
      <c r="W1497" s="41">
        <f>IF(OR(Table1[[#This Row],[Holiday Hours]]="",Table1[[#This Row],[Holiday Hours]]=0),Table1[[#This Row],[Regular Hourly Wage]],Table1[[#This Row],[Holiday Wages]]/Table1[[#This Row],[Holiday Hours]])</f>
        <v>0</v>
      </c>
      <c r="X1497" s="41" t="str">
        <f>IF(Table1[[#This Row],[Regular Hourly Wage]]&lt;14.05,"$14.75",IF(Table1[[#This Row],[Regular Hourly Wage]]&lt;30,"5%","None"))</f>
        <v>$14.75</v>
      </c>
      <c r="Y1497" s="41">
        <f>IF(Table1[[#This Row],[Wage Category]]="5%",Table1[[#This Row],[Regular Hourly Wage]]*1.05,IF(Table1[[#This Row],[Wage Category]]="$14.75",14.75,Table1[[#This Row],[Regular Hourly Wage]]))</f>
        <v>14.75</v>
      </c>
      <c r="Z1497" s="41">
        <f>(1+IF(Table1[[#This Row],[Regular Hourly Wage]]=0,0.5,(Table1[[#This Row],[Overtime Hourly Wage]]-Table1[[#This Row],[Regular Hourly Wage]])/Table1[[#This Row],[Regular Hourly Wage]]))*Table1[[#This Row],[Regular Wage Cap]]</f>
        <v>22.125</v>
      </c>
      <c r="AA1497" s="41">
        <f>(1+IF(Table1[[#This Row],[Regular Hourly Wage]]=0,0,(Table1[[#This Row],[Holiday Hourly Wage]]-Table1[[#This Row],[Regular Hourly Wage]])/Table1[[#This Row],[Regular Hourly Wage]]))*Table1[[#This Row],[Regular Wage Cap]]</f>
        <v>14.75</v>
      </c>
      <c r="AB1497" s="41">
        <f>Table1[[#This Row],[Regular Hours3]]*Table1[[#This Row],[Regular Hourly Wage]]</f>
        <v>0</v>
      </c>
      <c r="AC1497" s="41">
        <f>Table1[[#This Row],[OvertimeHours5]]*Table1[[#This Row],[Overtime Hourly Wage]]</f>
        <v>0</v>
      </c>
      <c r="AD1497" s="41">
        <f>Table1[[#This Row],[Holiday Hours7]]*Table1[[#This Row],[Holiday Hourly Wage]]</f>
        <v>0</v>
      </c>
      <c r="AE1497" s="41">
        <f>SUM(Table1[[#This Row],[Regular10]:[Holiday12]])</f>
        <v>0</v>
      </c>
      <c r="AF1497" s="41">
        <f>Table1[[#This Row],[Regular Hours3]]*Table1[[#This Row],[Regular Wage Cap]]</f>
        <v>0</v>
      </c>
      <c r="AG1497" s="41">
        <f>Table1[[#This Row],[OvertimeHours5]]*Table1[[#This Row],[Overtime Wage Cap]]</f>
        <v>0</v>
      </c>
      <c r="AH1497" s="41">
        <f>Table1[[#This Row],[Holiday Hours7]]*Table1[[#This Row],[Holiday Wage Cap]]</f>
        <v>0</v>
      </c>
      <c r="AI1497" s="41">
        <f>SUM(Table1[[#This Row],[Regular]:[Holiday]])</f>
        <v>0</v>
      </c>
      <c r="AJ1497" s="41">
        <f>IF(Table1[[#This Row],[Total]]=0,0,Table1[[#This Row],[Total2]]-Table1[[#This Row],[Total]])</f>
        <v>0</v>
      </c>
      <c r="AK1497" s="41">
        <f>Table1[[#This Row],[Difference]]*Table1[[#This Row],[DDS Funding Percent]]</f>
        <v>0</v>
      </c>
      <c r="AL1497" s="41">
        <f>IF(Table1[[#This Row],[Regular Hourly Wage]]&lt;&gt;0,Table1[[#This Row],[Regular Wage Cap]]-Table1[[#This Row],[Regular Hourly Wage]],0)</f>
        <v>0</v>
      </c>
      <c r="AM1497" s="38"/>
      <c r="AN1497" s="41">
        <f>Table1[[#This Row],[Wage Difference]]*Table1[[#This Row],[Post Wage Increase Time Off Accruals (Hours)]]</f>
        <v>0</v>
      </c>
      <c r="AO1497" s="41">
        <f>Table1[[#This Row],[Min Wage Time Off Accrual Expense]]*Table1[[#This Row],[DDS Funding Percent]]</f>
        <v>0</v>
      </c>
      <c r="AP1497" s="1"/>
      <c r="AQ1497" s="18"/>
    </row>
    <row r="1498" spans="3:43" x14ac:dyDescent="0.25">
      <c r="C1498" s="59"/>
      <c r="D1498" s="57"/>
      <c r="K1498" s="41">
        <f>SUM(Table1[[#This Row],[Regular Wages]],Table1[[#This Row],[OvertimeWages]],Table1[[#This Row],[Holiday Wages]],Table1[[#This Row],[Incentive Payments]])</f>
        <v>0</v>
      </c>
      <c r="L1498" s="38"/>
      <c r="M1498" s="38"/>
      <c r="N1498" s="38"/>
      <c r="O1498" s="38"/>
      <c r="P1498" s="38"/>
      <c r="Q1498" s="38"/>
      <c r="R1498" s="38"/>
      <c r="S1498" s="41">
        <f>SUM(Table1[[#This Row],[Regular Wages2]],Table1[[#This Row],[OvertimeWages4]],Table1[[#This Row],[Holiday Wages6]],Table1[[#This Row],[Incentive Payments8]])</f>
        <v>0</v>
      </c>
      <c r="T1498" s="41">
        <f>SUM(Table1[[#This Row],[Total Pre Min Wage Wages]],Table1[[#This Row],[Total After Min Wage Wages]])</f>
        <v>0</v>
      </c>
      <c r="U1498" s="41">
        <f>IFERROR(IF(OR(Table1[[#This Row],[Regular Hours]]=0,Table1[[#This Row],[Regular Hours]]=""),VLOOKUP(Table1[[#This Row],[Position Title]],startingWages!$A$2:$D$200,2, FALSE),Table1[[#This Row],[Regular Wages]]/Table1[[#This Row],[Regular Hours]]),0)</f>
        <v>0</v>
      </c>
      <c r="V1498" s="41">
        <f>IF(OR(Table1[[#This Row],[OvertimeHours]]="",Table1[[#This Row],[OvertimeHours]]=0),Table1[[#This Row],[Regular Hourly Wage]]*1.5,Table1[[#This Row],[OvertimeWages]]/Table1[[#This Row],[OvertimeHours]])</f>
        <v>0</v>
      </c>
      <c r="W1498" s="41">
        <f>IF(OR(Table1[[#This Row],[Holiday Hours]]="",Table1[[#This Row],[Holiday Hours]]=0),Table1[[#This Row],[Regular Hourly Wage]],Table1[[#This Row],[Holiday Wages]]/Table1[[#This Row],[Holiday Hours]])</f>
        <v>0</v>
      </c>
      <c r="X1498" s="41" t="str">
        <f>IF(Table1[[#This Row],[Regular Hourly Wage]]&lt;14.05,"$14.75",IF(Table1[[#This Row],[Regular Hourly Wage]]&lt;30,"5%","None"))</f>
        <v>$14.75</v>
      </c>
      <c r="Y1498" s="41">
        <f>IF(Table1[[#This Row],[Wage Category]]="5%",Table1[[#This Row],[Regular Hourly Wage]]*1.05,IF(Table1[[#This Row],[Wage Category]]="$14.75",14.75,Table1[[#This Row],[Regular Hourly Wage]]))</f>
        <v>14.75</v>
      </c>
      <c r="Z1498" s="41">
        <f>(1+IF(Table1[[#This Row],[Regular Hourly Wage]]=0,0.5,(Table1[[#This Row],[Overtime Hourly Wage]]-Table1[[#This Row],[Regular Hourly Wage]])/Table1[[#This Row],[Regular Hourly Wage]]))*Table1[[#This Row],[Regular Wage Cap]]</f>
        <v>22.125</v>
      </c>
      <c r="AA1498" s="41">
        <f>(1+IF(Table1[[#This Row],[Regular Hourly Wage]]=0,0,(Table1[[#This Row],[Holiday Hourly Wage]]-Table1[[#This Row],[Regular Hourly Wage]])/Table1[[#This Row],[Regular Hourly Wage]]))*Table1[[#This Row],[Regular Wage Cap]]</f>
        <v>14.75</v>
      </c>
      <c r="AB1498" s="41">
        <f>Table1[[#This Row],[Regular Hours3]]*Table1[[#This Row],[Regular Hourly Wage]]</f>
        <v>0</v>
      </c>
      <c r="AC1498" s="41">
        <f>Table1[[#This Row],[OvertimeHours5]]*Table1[[#This Row],[Overtime Hourly Wage]]</f>
        <v>0</v>
      </c>
      <c r="AD1498" s="41">
        <f>Table1[[#This Row],[Holiday Hours7]]*Table1[[#This Row],[Holiday Hourly Wage]]</f>
        <v>0</v>
      </c>
      <c r="AE1498" s="41">
        <f>SUM(Table1[[#This Row],[Regular10]:[Holiday12]])</f>
        <v>0</v>
      </c>
      <c r="AF1498" s="41">
        <f>Table1[[#This Row],[Regular Hours3]]*Table1[[#This Row],[Regular Wage Cap]]</f>
        <v>0</v>
      </c>
      <c r="AG1498" s="41">
        <f>Table1[[#This Row],[OvertimeHours5]]*Table1[[#This Row],[Overtime Wage Cap]]</f>
        <v>0</v>
      </c>
      <c r="AH1498" s="41">
        <f>Table1[[#This Row],[Holiday Hours7]]*Table1[[#This Row],[Holiday Wage Cap]]</f>
        <v>0</v>
      </c>
      <c r="AI1498" s="41">
        <f>SUM(Table1[[#This Row],[Regular]:[Holiday]])</f>
        <v>0</v>
      </c>
      <c r="AJ1498" s="41">
        <f>IF(Table1[[#This Row],[Total]]=0,0,Table1[[#This Row],[Total2]]-Table1[[#This Row],[Total]])</f>
        <v>0</v>
      </c>
      <c r="AK1498" s="41">
        <f>Table1[[#This Row],[Difference]]*Table1[[#This Row],[DDS Funding Percent]]</f>
        <v>0</v>
      </c>
      <c r="AL1498" s="41">
        <f>IF(Table1[[#This Row],[Regular Hourly Wage]]&lt;&gt;0,Table1[[#This Row],[Regular Wage Cap]]-Table1[[#This Row],[Regular Hourly Wage]],0)</f>
        <v>0</v>
      </c>
      <c r="AM1498" s="38"/>
      <c r="AN1498" s="41">
        <f>Table1[[#This Row],[Wage Difference]]*Table1[[#This Row],[Post Wage Increase Time Off Accruals (Hours)]]</f>
        <v>0</v>
      </c>
      <c r="AO1498" s="41">
        <f>Table1[[#This Row],[Min Wage Time Off Accrual Expense]]*Table1[[#This Row],[DDS Funding Percent]]</f>
        <v>0</v>
      </c>
      <c r="AP1498" s="1"/>
      <c r="AQ1498" s="18"/>
    </row>
    <row r="1499" spans="3:43" x14ac:dyDescent="0.25">
      <c r="C1499" s="59"/>
      <c r="D1499" s="57"/>
      <c r="K1499" s="41">
        <f>SUM(Table1[[#This Row],[Regular Wages]],Table1[[#This Row],[OvertimeWages]],Table1[[#This Row],[Holiday Wages]],Table1[[#This Row],[Incentive Payments]])</f>
        <v>0</v>
      </c>
      <c r="L1499" s="38"/>
      <c r="M1499" s="38"/>
      <c r="N1499" s="38"/>
      <c r="O1499" s="38"/>
      <c r="P1499" s="38"/>
      <c r="Q1499" s="38"/>
      <c r="R1499" s="38"/>
      <c r="S1499" s="41">
        <f>SUM(Table1[[#This Row],[Regular Wages2]],Table1[[#This Row],[OvertimeWages4]],Table1[[#This Row],[Holiday Wages6]],Table1[[#This Row],[Incentive Payments8]])</f>
        <v>0</v>
      </c>
      <c r="T1499" s="41">
        <f>SUM(Table1[[#This Row],[Total Pre Min Wage Wages]],Table1[[#This Row],[Total After Min Wage Wages]])</f>
        <v>0</v>
      </c>
      <c r="U1499" s="41">
        <f>IFERROR(IF(OR(Table1[[#This Row],[Regular Hours]]=0,Table1[[#This Row],[Regular Hours]]=""),VLOOKUP(Table1[[#This Row],[Position Title]],startingWages!$A$2:$D$200,2, FALSE),Table1[[#This Row],[Regular Wages]]/Table1[[#This Row],[Regular Hours]]),0)</f>
        <v>0</v>
      </c>
      <c r="V1499" s="41">
        <f>IF(OR(Table1[[#This Row],[OvertimeHours]]="",Table1[[#This Row],[OvertimeHours]]=0),Table1[[#This Row],[Regular Hourly Wage]]*1.5,Table1[[#This Row],[OvertimeWages]]/Table1[[#This Row],[OvertimeHours]])</f>
        <v>0</v>
      </c>
      <c r="W1499" s="41">
        <f>IF(OR(Table1[[#This Row],[Holiday Hours]]="",Table1[[#This Row],[Holiday Hours]]=0),Table1[[#This Row],[Regular Hourly Wage]],Table1[[#This Row],[Holiday Wages]]/Table1[[#This Row],[Holiday Hours]])</f>
        <v>0</v>
      </c>
      <c r="X1499" s="41" t="str">
        <f>IF(Table1[[#This Row],[Regular Hourly Wage]]&lt;14.05,"$14.75",IF(Table1[[#This Row],[Regular Hourly Wage]]&lt;30,"5%","None"))</f>
        <v>$14.75</v>
      </c>
      <c r="Y1499" s="41">
        <f>IF(Table1[[#This Row],[Wage Category]]="5%",Table1[[#This Row],[Regular Hourly Wage]]*1.05,IF(Table1[[#This Row],[Wage Category]]="$14.75",14.75,Table1[[#This Row],[Regular Hourly Wage]]))</f>
        <v>14.75</v>
      </c>
      <c r="Z1499" s="41">
        <f>(1+IF(Table1[[#This Row],[Regular Hourly Wage]]=0,0.5,(Table1[[#This Row],[Overtime Hourly Wage]]-Table1[[#This Row],[Regular Hourly Wage]])/Table1[[#This Row],[Regular Hourly Wage]]))*Table1[[#This Row],[Regular Wage Cap]]</f>
        <v>22.125</v>
      </c>
      <c r="AA1499" s="41">
        <f>(1+IF(Table1[[#This Row],[Regular Hourly Wage]]=0,0,(Table1[[#This Row],[Holiday Hourly Wage]]-Table1[[#This Row],[Regular Hourly Wage]])/Table1[[#This Row],[Regular Hourly Wage]]))*Table1[[#This Row],[Regular Wage Cap]]</f>
        <v>14.75</v>
      </c>
      <c r="AB1499" s="41">
        <f>Table1[[#This Row],[Regular Hours3]]*Table1[[#This Row],[Regular Hourly Wage]]</f>
        <v>0</v>
      </c>
      <c r="AC1499" s="41">
        <f>Table1[[#This Row],[OvertimeHours5]]*Table1[[#This Row],[Overtime Hourly Wage]]</f>
        <v>0</v>
      </c>
      <c r="AD1499" s="41">
        <f>Table1[[#This Row],[Holiday Hours7]]*Table1[[#This Row],[Holiday Hourly Wage]]</f>
        <v>0</v>
      </c>
      <c r="AE1499" s="41">
        <f>SUM(Table1[[#This Row],[Regular10]:[Holiday12]])</f>
        <v>0</v>
      </c>
      <c r="AF1499" s="41">
        <f>Table1[[#This Row],[Regular Hours3]]*Table1[[#This Row],[Regular Wage Cap]]</f>
        <v>0</v>
      </c>
      <c r="AG1499" s="41">
        <f>Table1[[#This Row],[OvertimeHours5]]*Table1[[#This Row],[Overtime Wage Cap]]</f>
        <v>0</v>
      </c>
      <c r="AH1499" s="41">
        <f>Table1[[#This Row],[Holiday Hours7]]*Table1[[#This Row],[Holiday Wage Cap]]</f>
        <v>0</v>
      </c>
      <c r="AI1499" s="41">
        <f>SUM(Table1[[#This Row],[Regular]:[Holiday]])</f>
        <v>0</v>
      </c>
      <c r="AJ1499" s="41">
        <f>IF(Table1[[#This Row],[Total]]=0,0,Table1[[#This Row],[Total2]]-Table1[[#This Row],[Total]])</f>
        <v>0</v>
      </c>
      <c r="AK1499" s="41">
        <f>Table1[[#This Row],[Difference]]*Table1[[#This Row],[DDS Funding Percent]]</f>
        <v>0</v>
      </c>
      <c r="AL1499" s="41">
        <f>IF(Table1[[#This Row],[Regular Hourly Wage]]&lt;&gt;0,Table1[[#This Row],[Regular Wage Cap]]-Table1[[#This Row],[Regular Hourly Wage]],0)</f>
        <v>0</v>
      </c>
      <c r="AM1499" s="38"/>
      <c r="AN1499" s="41">
        <f>Table1[[#This Row],[Wage Difference]]*Table1[[#This Row],[Post Wage Increase Time Off Accruals (Hours)]]</f>
        <v>0</v>
      </c>
      <c r="AO1499" s="41">
        <f>Table1[[#This Row],[Min Wage Time Off Accrual Expense]]*Table1[[#This Row],[DDS Funding Percent]]</f>
        <v>0</v>
      </c>
      <c r="AP1499" s="1"/>
      <c r="AQ1499" s="18"/>
    </row>
    <row r="1500" spans="3:43" x14ac:dyDescent="0.25">
      <c r="C1500" s="59"/>
      <c r="D1500" s="57"/>
      <c r="K1500" s="41">
        <f>SUM(Table1[[#This Row],[Regular Wages]],Table1[[#This Row],[OvertimeWages]],Table1[[#This Row],[Holiday Wages]],Table1[[#This Row],[Incentive Payments]])</f>
        <v>0</v>
      </c>
      <c r="L1500" s="38"/>
      <c r="M1500" s="38"/>
      <c r="N1500" s="38"/>
      <c r="O1500" s="38"/>
      <c r="P1500" s="38"/>
      <c r="Q1500" s="38"/>
      <c r="R1500" s="38"/>
      <c r="S1500" s="41">
        <f>SUM(Table1[[#This Row],[Regular Wages2]],Table1[[#This Row],[OvertimeWages4]],Table1[[#This Row],[Holiday Wages6]],Table1[[#This Row],[Incentive Payments8]])</f>
        <v>0</v>
      </c>
      <c r="T1500" s="41">
        <f>SUM(Table1[[#This Row],[Total Pre Min Wage Wages]],Table1[[#This Row],[Total After Min Wage Wages]])</f>
        <v>0</v>
      </c>
      <c r="U1500" s="41">
        <f>IFERROR(IF(OR(Table1[[#This Row],[Regular Hours]]=0,Table1[[#This Row],[Regular Hours]]=""),VLOOKUP(Table1[[#This Row],[Position Title]],startingWages!$A$2:$D$200,2, FALSE),Table1[[#This Row],[Regular Wages]]/Table1[[#This Row],[Regular Hours]]),0)</f>
        <v>0</v>
      </c>
      <c r="V1500" s="41">
        <f>IF(OR(Table1[[#This Row],[OvertimeHours]]="",Table1[[#This Row],[OvertimeHours]]=0),Table1[[#This Row],[Regular Hourly Wage]]*1.5,Table1[[#This Row],[OvertimeWages]]/Table1[[#This Row],[OvertimeHours]])</f>
        <v>0</v>
      </c>
      <c r="W1500" s="41">
        <f>IF(OR(Table1[[#This Row],[Holiday Hours]]="",Table1[[#This Row],[Holiday Hours]]=0),Table1[[#This Row],[Regular Hourly Wage]],Table1[[#This Row],[Holiday Wages]]/Table1[[#This Row],[Holiday Hours]])</f>
        <v>0</v>
      </c>
      <c r="X1500" s="41" t="str">
        <f>IF(Table1[[#This Row],[Regular Hourly Wage]]&lt;14.05,"$14.75",IF(Table1[[#This Row],[Regular Hourly Wage]]&lt;30,"5%","None"))</f>
        <v>$14.75</v>
      </c>
      <c r="Y1500" s="41">
        <f>IF(Table1[[#This Row],[Wage Category]]="5%",Table1[[#This Row],[Regular Hourly Wage]]*1.05,IF(Table1[[#This Row],[Wage Category]]="$14.75",14.75,Table1[[#This Row],[Regular Hourly Wage]]))</f>
        <v>14.75</v>
      </c>
      <c r="Z1500" s="41">
        <f>(1+IF(Table1[[#This Row],[Regular Hourly Wage]]=0,0.5,(Table1[[#This Row],[Overtime Hourly Wage]]-Table1[[#This Row],[Regular Hourly Wage]])/Table1[[#This Row],[Regular Hourly Wage]]))*Table1[[#This Row],[Regular Wage Cap]]</f>
        <v>22.125</v>
      </c>
      <c r="AA1500" s="41">
        <f>(1+IF(Table1[[#This Row],[Regular Hourly Wage]]=0,0,(Table1[[#This Row],[Holiday Hourly Wage]]-Table1[[#This Row],[Regular Hourly Wage]])/Table1[[#This Row],[Regular Hourly Wage]]))*Table1[[#This Row],[Regular Wage Cap]]</f>
        <v>14.75</v>
      </c>
      <c r="AB1500" s="41">
        <f>Table1[[#This Row],[Regular Hours3]]*Table1[[#This Row],[Regular Hourly Wage]]</f>
        <v>0</v>
      </c>
      <c r="AC1500" s="41">
        <f>Table1[[#This Row],[OvertimeHours5]]*Table1[[#This Row],[Overtime Hourly Wage]]</f>
        <v>0</v>
      </c>
      <c r="AD1500" s="41">
        <f>Table1[[#This Row],[Holiday Hours7]]*Table1[[#This Row],[Holiday Hourly Wage]]</f>
        <v>0</v>
      </c>
      <c r="AE1500" s="41">
        <f>SUM(Table1[[#This Row],[Regular10]:[Holiday12]])</f>
        <v>0</v>
      </c>
      <c r="AF1500" s="41">
        <f>Table1[[#This Row],[Regular Hours3]]*Table1[[#This Row],[Regular Wage Cap]]</f>
        <v>0</v>
      </c>
      <c r="AG1500" s="41">
        <f>Table1[[#This Row],[OvertimeHours5]]*Table1[[#This Row],[Overtime Wage Cap]]</f>
        <v>0</v>
      </c>
      <c r="AH1500" s="41">
        <f>Table1[[#This Row],[Holiday Hours7]]*Table1[[#This Row],[Holiday Wage Cap]]</f>
        <v>0</v>
      </c>
      <c r="AI1500" s="41">
        <f>SUM(Table1[[#This Row],[Regular]:[Holiday]])</f>
        <v>0</v>
      </c>
      <c r="AJ1500" s="41">
        <f>IF(Table1[[#This Row],[Total]]=0,0,Table1[[#This Row],[Total2]]-Table1[[#This Row],[Total]])</f>
        <v>0</v>
      </c>
      <c r="AK1500" s="41">
        <f>Table1[[#This Row],[Difference]]*Table1[[#This Row],[DDS Funding Percent]]</f>
        <v>0</v>
      </c>
      <c r="AL1500" s="41">
        <f>IF(Table1[[#This Row],[Regular Hourly Wage]]&lt;&gt;0,Table1[[#This Row],[Regular Wage Cap]]-Table1[[#This Row],[Regular Hourly Wage]],0)</f>
        <v>0</v>
      </c>
      <c r="AM1500" s="38"/>
      <c r="AN1500" s="41">
        <f>Table1[[#This Row],[Wage Difference]]*Table1[[#This Row],[Post Wage Increase Time Off Accruals (Hours)]]</f>
        <v>0</v>
      </c>
      <c r="AO1500" s="41">
        <f>Table1[[#This Row],[Min Wage Time Off Accrual Expense]]*Table1[[#This Row],[DDS Funding Percent]]</f>
        <v>0</v>
      </c>
      <c r="AP1500" s="1"/>
      <c r="AQ1500" s="18"/>
    </row>
  </sheetData>
  <sheetProtection password="CC68" sheet="1" objects="1" scenarios="1"/>
  <mergeCells count="5">
    <mergeCell ref="AF1:AL1"/>
    <mergeCell ref="D1:K1"/>
    <mergeCell ref="L1:S1"/>
    <mergeCell ref="U1:X1"/>
    <mergeCell ref="AB1:AE1"/>
  </mergeCells>
  <dataValidations count="4">
    <dataValidation type="decimal" allowBlank="1" showInputMessage="1" showErrorMessage="1" error="The value you entered is not valid.  Data entered in this field must be a number." sqref="S3:T4 D3:R1048576">
      <formula1>-1000000</formula1>
      <formula2>1000000</formula2>
    </dataValidation>
    <dataValidation allowBlank="1" showInputMessage="1" showErrorMessage="1" error="The value you entered is not valid.  Data entered in this field must be a number." sqref="D1:D2 E2:K2 L1:L2 M2:T2"/>
    <dataValidation type="decimal" allowBlank="1" showErrorMessage="1" error="Value entered is not valid.  Values entered in this field must be a percent between 0 and 100." prompt="Value entered is not valid.  Values entered in this field must be a percent between 0 and 100." sqref="C3:C1048576">
      <formula1>0</formula1>
      <formula2>1</formula2>
    </dataValidation>
    <dataValidation allowBlank="1" showErrorMessage="1" error="Value entered is not valid.  Values entered in this field must be a percent between 0 and 100." prompt="Value entered is not valid.  Values entered in this field must be a percent between 0 and 100." sqref="C1:C2"/>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XFD1048576"/>
    </sheetView>
  </sheetViews>
  <sheetFormatPr defaultColWidth="9.140625" defaultRowHeight="15" x14ac:dyDescent="0.25"/>
  <cols>
    <col min="1" max="1" width="46" style="1" bestFit="1" customWidth="1"/>
    <col min="2" max="2" width="15.42578125" style="1" bestFit="1" customWidth="1"/>
    <col min="3" max="3" width="18.28515625" style="1" customWidth="1"/>
    <col min="4" max="4" width="23.28515625" style="1" customWidth="1"/>
    <col min="5" max="16384" width="9.140625" style="1"/>
  </cols>
  <sheetData>
    <row r="1" spans="1:4" ht="36" customHeight="1" thickBot="1" x14ac:dyDescent="0.35">
      <c r="A1" s="24"/>
      <c r="B1" s="25" t="s">
        <v>55</v>
      </c>
      <c r="C1" s="25" t="s">
        <v>54</v>
      </c>
      <c r="D1" s="26" t="s">
        <v>6</v>
      </c>
    </row>
    <row r="2" spans="1:4" ht="14.45" x14ac:dyDescent="0.3">
      <c r="A2" s="27" t="s">
        <v>7</v>
      </c>
      <c r="B2" s="28"/>
      <c r="C2" s="29"/>
      <c r="D2" s="30"/>
    </row>
    <row r="3" spans="1:4" ht="14.45" x14ac:dyDescent="0.3">
      <c r="A3" s="27" t="s">
        <v>3</v>
      </c>
      <c r="B3" s="28"/>
      <c r="C3" s="29"/>
      <c r="D3" s="30"/>
    </row>
    <row r="4" spans="1:4" ht="14.45" x14ac:dyDescent="0.3">
      <c r="A4" s="27" t="s">
        <v>8</v>
      </c>
      <c r="B4" s="28"/>
      <c r="C4" s="29"/>
      <c r="D4" s="30"/>
    </row>
    <row r="5" spans="1:4" ht="14.45" x14ac:dyDescent="0.3">
      <c r="A5" s="27" t="s">
        <v>9</v>
      </c>
      <c r="B5" s="28"/>
      <c r="C5" s="29"/>
      <c r="D5" s="30"/>
    </row>
    <row r="6" spans="1:4" ht="14.45" x14ac:dyDescent="0.3">
      <c r="A6" s="27" t="s">
        <v>10</v>
      </c>
      <c r="B6" s="28"/>
      <c r="C6" s="29"/>
      <c r="D6" s="30"/>
    </row>
    <row r="7" spans="1:4" ht="14.45" x14ac:dyDescent="0.3">
      <c r="A7" s="27" t="s">
        <v>11</v>
      </c>
      <c r="B7" s="28"/>
      <c r="C7" s="29"/>
      <c r="D7" s="30"/>
    </row>
    <row r="8" spans="1:4" ht="14.45" x14ac:dyDescent="0.3">
      <c r="A8" s="27" t="s">
        <v>12</v>
      </c>
      <c r="B8" s="28"/>
      <c r="C8" s="29"/>
      <c r="D8" s="30"/>
    </row>
    <row r="9" spans="1:4" ht="14.45" x14ac:dyDescent="0.3">
      <c r="A9" s="27" t="s">
        <v>13</v>
      </c>
      <c r="B9" s="28"/>
      <c r="C9" s="29"/>
      <c r="D9" s="30"/>
    </row>
    <row r="10" spans="1:4" ht="14.45" x14ac:dyDescent="0.3">
      <c r="A10" s="27" t="s">
        <v>14</v>
      </c>
      <c r="B10" s="28"/>
      <c r="C10" s="29"/>
      <c r="D10" s="30"/>
    </row>
    <row r="11" spans="1:4" ht="14.45" x14ac:dyDescent="0.3">
      <c r="A11" s="27" t="s">
        <v>15</v>
      </c>
      <c r="B11" s="28"/>
      <c r="C11" s="29"/>
      <c r="D11" s="30"/>
    </row>
    <row r="12" spans="1:4" thickBot="1" x14ac:dyDescent="0.35">
      <c r="A12" s="31" t="s">
        <v>16</v>
      </c>
      <c r="B12" s="32"/>
      <c r="C12" s="33"/>
      <c r="D12" s="34"/>
    </row>
    <row r="13" spans="1:4" ht="14.45" x14ac:dyDescent="0.3">
      <c r="C13" s="2"/>
    </row>
    <row r="14" spans="1:4" ht="14.45" x14ac:dyDescent="0.3">
      <c r="C14" s="2"/>
    </row>
    <row r="15" spans="1:4" ht="14.45" x14ac:dyDescent="0.3">
      <c r="C15" s="5"/>
    </row>
  </sheetData>
  <sheetProtection password="D96C" sheet="1" objects="1" scenarios="1"/>
  <dataValidations count="1">
    <dataValidation type="decimal" allowBlank="1" showInputMessage="1" showErrorMessage="1" error="The value entererd is not valid.  Value entered in this field must be a percent between 0% and 100%." sqref="C2:C12">
      <formula1>0</formula1>
      <formula2>1</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6"/>
  <sheetViews>
    <sheetView workbookViewId="0"/>
  </sheetViews>
  <sheetFormatPr defaultRowHeight="15" x14ac:dyDescent="0.25"/>
  <cols>
    <col min="2" max="2" width="14.5703125" bestFit="1" customWidth="1"/>
    <col min="5" max="5" width="12.7109375" customWidth="1"/>
  </cols>
  <sheetData>
    <row r="2" spans="2:2" x14ac:dyDescent="0.3">
      <c r="B2" s="3" t="s">
        <v>17</v>
      </c>
    </row>
    <row r="3" spans="2:2" x14ac:dyDescent="0.3">
      <c r="B3" s="3" t="s">
        <v>18</v>
      </c>
    </row>
    <row r="4" spans="2:2" x14ac:dyDescent="0.3">
      <c r="B4" s="3" t="s">
        <v>19</v>
      </c>
    </row>
    <row r="5" spans="2:2" x14ac:dyDescent="0.3">
      <c r="B5" s="3" t="s">
        <v>20</v>
      </c>
    </row>
    <row r="6" spans="2:2" x14ac:dyDescent="0.3">
      <c r="B6" s="3" t="s">
        <v>21</v>
      </c>
    </row>
    <row r="7" spans="2:2" x14ac:dyDescent="0.3">
      <c r="B7" s="3" t="s">
        <v>22</v>
      </c>
    </row>
    <row r="8" spans="2:2" x14ac:dyDescent="0.3">
      <c r="B8" s="3" t="s">
        <v>23</v>
      </c>
    </row>
    <row r="9" spans="2:2" x14ac:dyDescent="0.3">
      <c r="B9" s="3"/>
    </row>
    <row r="11" spans="2:2" x14ac:dyDescent="0.3">
      <c r="B11" s="4" t="s">
        <v>24</v>
      </c>
    </row>
    <row r="12" spans="2:2" x14ac:dyDescent="0.3">
      <c r="B12" s="4" t="s">
        <v>25</v>
      </c>
    </row>
    <row r="13" spans="2:2" x14ac:dyDescent="0.3">
      <c r="B13" s="4" t="s">
        <v>26</v>
      </c>
    </row>
    <row r="14" spans="2:2" x14ac:dyDescent="0.3">
      <c r="B14" s="4" t="s">
        <v>27</v>
      </c>
    </row>
    <row r="15" spans="2:2" x14ac:dyDescent="0.3">
      <c r="B15" s="4" t="s">
        <v>28</v>
      </c>
    </row>
    <row r="16" spans="2:2" x14ac:dyDescent="0.3">
      <c r="B16" s="4" t="s">
        <v>29</v>
      </c>
    </row>
    <row r="17" spans="2:2" x14ac:dyDescent="0.3">
      <c r="B17" s="4" t="s">
        <v>30</v>
      </c>
    </row>
    <row r="18" spans="2:2" x14ac:dyDescent="0.3">
      <c r="B18" s="4" t="s">
        <v>31</v>
      </c>
    </row>
    <row r="19" spans="2:2" x14ac:dyDescent="0.3">
      <c r="B19" s="4" t="s">
        <v>32</v>
      </c>
    </row>
    <row r="20" spans="2:2" x14ac:dyDescent="0.3">
      <c r="B20" s="4" t="s">
        <v>33</v>
      </c>
    </row>
    <row r="21" spans="2:2" x14ac:dyDescent="0.3">
      <c r="B21" s="4" t="s">
        <v>34</v>
      </c>
    </row>
    <row r="22" spans="2:2" x14ac:dyDescent="0.3">
      <c r="B22" t="s">
        <v>35</v>
      </c>
    </row>
    <row r="23" spans="2:2" x14ac:dyDescent="0.3">
      <c r="B23" s="4" t="s">
        <v>36</v>
      </c>
    </row>
    <row r="24" spans="2:2" x14ac:dyDescent="0.3">
      <c r="B24" s="4" t="s">
        <v>37</v>
      </c>
    </row>
    <row r="25" spans="2:2" x14ac:dyDescent="0.3">
      <c r="B25" s="4" t="s">
        <v>38</v>
      </c>
    </row>
    <row r="26" spans="2:2" x14ac:dyDescent="0.3">
      <c r="B26" s="4" t="s">
        <v>39</v>
      </c>
    </row>
    <row r="27" spans="2:2" x14ac:dyDescent="0.3">
      <c r="B27" s="4" t="s">
        <v>40</v>
      </c>
    </row>
    <row r="28" spans="2:2" x14ac:dyDescent="0.3">
      <c r="B28" s="4" t="s">
        <v>41</v>
      </c>
    </row>
    <row r="29" spans="2:2" x14ac:dyDescent="0.3">
      <c r="B29" s="4" t="s">
        <v>42</v>
      </c>
    </row>
    <row r="30" spans="2:2" x14ac:dyDescent="0.3">
      <c r="B30" s="4" t="s">
        <v>43</v>
      </c>
    </row>
    <row r="31" spans="2:2" x14ac:dyDescent="0.3">
      <c r="B31" s="4"/>
    </row>
    <row r="32" spans="2:2" x14ac:dyDescent="0.3">
      <c r="B32" s="4" t="s">
        <v>44</v>
      </c>
    </row>
    <row r="33" spans="2:2" x14ac:dyDescent="0.3">
      <c r="B33" s="4" t="s">
        <v>45</v>
      </c>
    </row>
    <row r="35" spans="2:2" x14ac:dyDescent="0.3">
      <c r="B35" t="b">
        <v>1</v>
      </c>
    </row>
    <row r="36" spans="2:2" x14ac:dyDescent="0.3">
      <c r="B36" t="b">
        <v>0</v>
      </c>
    </row>
  </sheetData>
  <sheetProtection password="CC4A"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sqref="A1:XFD1048576"/>
    </sheetView>
  </sheetViews>
  <sheetFormatPr defaultRowHeight="15" x14ac:dyDescent="0.25"/>
  <cols>
    <col min="1" max="1" width="17" style="1" customWidth="1"/>
    <col min="2" max="2" width="8.85546875" style="1"/>
  </cols>
  <sheetData>
    <row r="1" spans="1:2" ht="43.9" thickBot="1" x14ac:dyDescent="0.35">
      <c r="A1" s="23" t="s">
        <v>52</v>
      </c>
      <c r="B1" s="23" t="s">
        <v>53</v>
      </c>
    </row>
  </sheetData>
  <sheetProtection password="D96C" sheet="1" objects="1" scenarios="1"/>
  <dataValidations count="2">
    <dataValidation type="decimal" allowBlank="1" showInputMessage="1" showErrorMessage="1" error="The value you entered is not valid.  Data entered in this field must be a number greater than 10.10." sqref="B2:B1048576">
      <formula1>10.1</formula1>
      <formula2>1000000</formula2>
    </dataValidation>
    <dataValidation allowBlank="1" showInputMessage="1" showErrorMessage="1" error="The value you entered is not valid.  Data entered in this field must be a number greater than 10.10." sqref="B1:D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workbookViewId="0">
      <selection activeCell="D25" sqref="D25:D26"/>
    </sheetView>
  </sheetViews>
  <sheetFormatPr defaultRowHeight="15" x14ac:dyDescent="0.25"/>
  <cols>
    <col min="1" max="1" width="4" bestFit="1" customWidth="1"/>
    <col min="2" max="2" width="48.140625" customWidth="1"/>
    <col min="3" max="3" width="22.42578125" customWidth="1"/>
    <col min="4" max="4" width="52.28515625" customWidth="1"/>
  </cols>
  <sheetData>
    <row r="1" spans="1:4" ht="16.149999999999999" thickBot="1" x14ac:dyDescent="0.35">
      <c r="A1" s="88" t="s">
        <v>230</v>
      </c>
      <c r="B1" s="89"/>
      <c r="C1" s="89"/>
      <c r="D1" s="90"/>
    </row>
    <row r="2" spans="1:4" thickBot="1" x14ac:dyDescent="0.35"/>
    <row r="3" spans="1:4" ht="26.45" customHeight="1" x14ac:dyDescent="0.3">
      <c r="A3" s="43"/>
      <c r="B3" s="44" t="s">
        <v>231</v>
      </c>
      <c r="C3" s="45" t="s">
        <v>232</v>
      </c>
      <c r="D3" s="46" t="s">
        <v>233</v>
      </c>
    </row>
    <row r="4" spans="1:4" ht="26.45" x14ac:dyDescent="0.3">
      <c r="A4" s="47">
        <v>1</v>
      </c>
      <c r="B4" s="48" t="s">
        <v>234</v>
      </c>
      <c r="C4" s="49"/>
      <c r="D4" s="50"/>
    </row>
    <row r="5" spans="1:4" ht="14.45" x14ac:dyDescent="0.3">
      <c r="A5" s="47" t="s">
        <v>235</v>
      </c>
      <c r="B5" s="48" t="s">
        <v>236</v>
      </c>
      <c r="C5" s="49"/>
      <c r="D5" s="50"/>
    </row>
    <row r="6" spans="1:4" ht="14.45" x14ac:dyDescent="0.3">
      <c r="A6" s="47" t="s">
        <v>237</v>
      </c>
      <c r="B6" s="48" t="s">
        <v>238</v>
      </c>
      <c r="C6" s="49"/>
      <c r="D6" s="50"/>
    </row>
    <row r="7" spans="1:4" ht="14.45" x14ac:dyDescent="0.3">
      <c r="A7" s="47" t="s">
        <v>239</v>
      </c>
      <c r="B7" s="48" t="s">
        <v>240</v>
      </c>
      <c r="C7" s="49"/>
      <c r="D7" s="50"/>
    </row>
    <row r="8" spans="1:4" ht="14.45" x14ac:dyDescent="0.3">
      <c r="A8" s="47" t="s">
        <v>241</v>
      </c>
      <c r="B8" s="48" t="s">
        <v>242</v>
      </c>
      <c r="C8" s="49"/>
      <c r="D8" s="50"/>
    </row>
    <row r="9" spans="1:4" ht="14.45" x14ac:dyDescent="0.3">
      <c r="A9" s="47" t="s">
        <v>243</v>
      </c>
      <c r="B9" s="48" t="s">
        <v>244</v>
      </c>
      <c r="C9" s="49"/>
      <c r="D9" s="50"/>
    </row>
    <row r="10" spans="1:4" ht="14.45" x14ac:dyDescent="0.3">
      <c r="A10" s="47" t="s">
        <v>245</v>
      </c>
      <c r="B10" s="48" t="s">
        <v>246</v>
      </c>
      <c r="C10" s="49"/>
      <c r="D10" s="50"/>
    </row>
    <row r="11" spans="1:4" ht="14.45" x14ac:dyDescent="0.3">
      <c r="A11" s="47" t="s">
        <v>247</v>
      </c>
      <c r="B11" s="48" t="s">
        <v>246</v>
      </c>
      <c r="C11" s="49"/>
      <c r="D11" s="50"/>
    </row>
    <row r="12" spans="1:4" ht="14.45" x14ac:dyDescent="0.3">
      <c r="A12" s="47" t="s">
        <v>248</v>
      </c>
      <c r="B12" s="48" t="s">
        <v>246</v>
      </c>
      <c r="C12" s="49"/>
      <c r="D12" s="50"/>
    </row>
    <row r="13" spans="1:4" ht="14.45" x14ac:dyDescent="0.3">
      <c r="A13" s="47" t="s">
        <v>249</v>
      </c>
      <c r="B13" s="48" t="s">
        <v>250</v>
      </c>
      <c r="C13" s="49"/>
      <c r="D13" s="50"/>
    </row>
    <row r="14" spans="1:4" ht="14.45" x14ac:dyDescent="0.3">
      <c r="A14" s="47">
        <v>2</v>
      </c>
      <c r="B14" s="48" t="s">
        <v>251</v>
      </c>
      <c r="C14" s="51">
        <f>C4-SUM(C5:C13)</f>
        <v>0</v>
      </c>
      <c r="D14" s="52"/>
    </row>
    <row r="15" spans="1:4" ht="14.45" x14ac:dyDescent="0.3">
      <c r="A15" s="47">
        <v>3</v>
      </c>
      <c r="B15" s="48" t="s">
        <v>252</v>
      </c>
      <c r="C15" s="53">
        <f>organizationInformation!B8</f>
        <v>0</v>
      </c>
      <c r="D15" s="52"/>
    </row>
    <row r="17" spans="1:4" x14ac:dyDescent="0.25">
      <c r="A17" s="91" t="s">
        <v>253</v>
      </c>
      <c r="B17" s="91"/>
      <c r="C17" s="91"/>
      <c r="D17" s="91"/>
    </row>
    <row r="18" spans="1:4" x14ac:dyDescent="0.25">
      <c r="A18" s="91"/>
      <c r="B18" s="91"/>
      <c r="C18" s="91"/>
      <c r="D18" s="91"/>
    </row>
    <row r="19" spans="1:4" x14ac:dyDescent="0.25">
      <c r="A19" s="91"/>
      <c r="B19" s="91"/>
      <c r="C19" s="91"/>
      <c r="D19" s="91"/>
    </row>
    <row r="20" spans="1:4" x14ac:dyDescent="0.25">
      <c r="A20" s="91"/>
      <c r="B20" s="91"/>
      <c r="C20" s="91"/>
      <c r="D20" s="91"/>
    </row>
    <row r="21" spans="1:4" x14ac:dyDescent="0.25">
      <c r="A21" s="91"/>
      <c r="B21" s="91"/>
      <c r="C21" s="91"/>
      <c r="D21" s="91"/>
    </row>
    <row r="22" spans="1:4" x14ac:dyDescent="0.25">
      <c r="A22" s="91"/>
      <c r="B22" s="91"/>
      <c r="C22" s="91"/>
      <c r="D22" s="91"/>
    </row>
    <row r="23" spans="1:4" x14ac:dyDescent="0.25">
      <c r="A23" s="91"/>
      <c r="B23" s="91"/>
      <c r="C23" s="91"/>
      <c r="D23" s="91"/>
    </row>
    <row r="24" spans="1:4" thickBot="1" x14ac:dyDescent="0.35">
      <c r="A24" s="54"/>
      <c r="B24" s="54"/>
      <c r="C24" s="54"/>
      <c r="D24" s="54"/>
    </row>
    <row r="25" spans="1:4" x14ac:dyDescent="0.25">
      <c r="A25" s="92" t="s">
        <v>254</v>
      </c>
      <c r="B25" s="93"/>
      <c r="C25" s="93"/>
      <c r="D25" s="96">
        <f>organizationInformation!B2</f>
        <v>0</v>
      </c>
    </row>
    <row r="26" spans="1:4" ht="15.75" thickBot="1" x14ac:dyDescent="0.3">
      <c r="A26" s="94"/>
      <c r="B26" s="95"/>
      <c r="C26" s="95"/>
      <c r="D26" s="97"/>
    </row>
    <row r="27" spans="1:4" ht="14.45" x14ac:dyDescent="0.3">
      <c r="A27" s="54"/>
      <c r="B27" s="54"/>
      <c r="C27" s="54"/>
      <c r="D27" s="54"/>
    </row>
    <row r="28" spans="1:4" x14ac:dyDescent="0.25">
      <c r="A28" s="98"/>
      <c r="B28" s="98"/>
      <c r="C28" s="98"/>
      <c r="D28" s="98"/>
    </row>
    <row r="29" spans="1:4" x14ac:dyDescent="0.25">
      <c r="A29" s="98"/>
      <c r="B29" s="98"/>
      <c r="C29" s="98"/>
      <c r="D29" s="98"/>
    </row>
    <row r="30" spans="1:4" ht="43.9" customHeight="1" x14ac:dyDescent="0.3">
      <c r="A30" s="99" t="s">
        <v>255</v>
      </c>
      <c r="B30" s="100"/>
      <c r="C30" s="55" t="s">
        <v>256</v>
      </c>
      <c r="D30" s="55" t="s">
        <v>257</v>
      </c>
    </row>
    <row r="31" spans="1:4" ht="14.45" x14ac:dyDescent="0.3">
      <c r="A31" s="54"/>
      <c r="B31" s="54"/>
      <c r="C31" s="54"/>
      <c r="D31" s="54"/>
    </row>
    <row r="32" spans="1:4" x14ac:dyDescent="0.25">
      <c r="A32" s="98"/>
      <c r="B32" s="98"/>
      <c r="C32" s="98"/>
      <c r="D32" s="98"/>
    </row>
    <row r="33" spans="1:4" x14ac:dyDescent="0.25">
      <c r="A33" s="98"/>
      <c r="B33" s="98"/>
      <c r="C33" s="98"/>
      <c r="D33" s="98"/>
    </row>
    <row r="34" spans="1:4" ht="15" customHeight="1" x14ac:dyDescent="0.3">
      <c r="A34" s="99" t="s">
        <v>258</v>
      </c>
      <c r="B34" s="100"/>
      <c r="C34" s="55" t="s">
        <v>259</v>
      </c>
      <c r="D34" s="55" t="s">
        <v>260</v>
      </c>
    </row>
    <row r="35" spans="1:4" ht="14.45" x14ac:dyDescent="0.3">
      <c r="A35" s="54"/>
      <c r="B35" s="54"/>
      <c r="C35" s="54"/>
      <c r="D35" s="54"/>
    </row>
    <row r="36" spans="1:4" x14ac:dyDescent="0.25">
      <c r="A36" s="54"/>
      <c r="B36" s="87" t="s">
        <v>261</v>
      </c>
      <c r="C36" s="56"/>
    </row>
    <row r="37" spans="1:4" x14ac:dyDescent="0.25">
      <c r="A37" s="54"/>
      <c r="B37" s="87"/>
      <c r="C37" s="55" t="s">
        <v>262</v>
      </c>
    </row>
    <row r="38" spans="1:4" x14ac:dyDescent="0.25">
      <c r="A38" s="54"/>
      <c r="B38" s="101"/>
      <c r="C38" s="102"/>
      <c r="D38" s="98"/>
    </row>
    <row r="39" spans="1:4" x14ac:dyDescent="0.25">
      <c r="A39" s="54"/>
      <c r="B39" s="103"/>
      <c r="C39" s="104"/>
      <c r="D39" s="98"/>
    </row>
    <row r="40" spans="1:4" ht="14.45" x14ac:dyDescent="0.3">
      <c r="A40" s="54"/>
      <c r="B40" s="99" t="s">
        <v>263</v>
      </c>
      <c r="C40" s="100"/>
      <c r="D40" s="55" t="s">
        <v>264</v>
      </c>
    </row>
    <row r="41" spans="1:4" x14ac:dyDescent="0.25">
      <c r="A41" s="54"/>
      <c r="B41" s="54"/>
      <c r="C41" s="54"/>
    </row>
    <row r="42" spans="1:4" x14ac:dyDescent="0.25">
      <c r="A42" s="54"/>
      <c r="B42" s="98"/>
      <c r="C42" s="98"/>
      <c r="D42" s="98"/>
    </row>
    <row r="43" spans="1:4" x14ac:dyDescent="0.25">
      <c r="A43" s="54"/>
      <c r="B43" s="98"/>
      <c r="C43" s="98"/>
      <c r="D43" s="98"/>
    </row>
    <row r="44" spans="1:4" x14ac:dyDescent="0.25">
      <c r="A44" s="54"/>
      <c r="B44" s="99" t="s">
        <v>265</v>
      </c>
      <c r="C44" s="100"/>
      <c r="D44" s="55" t="s">
        <v>266</v>
      </c>
    </row>
    <row r="45" spans="1:4" x14ac:dyDescent="0.25">
      <c r="A45" s="54"/>
      <c r="B45" s="54"/>
      <c r="C45" s="54"/>
      <c r="D45" s="54"/>
    </row>
    <row r="46" spans="1:4" x14ac:dyDescent="0.25">
      <c r="A46" s="54"/>
      <c r="B46" s="99" t="s">
        <v>267</v>
      </c>
      <c r="C46" s="100"/>
      <c r="D46" s="54"/>
    </row>
    <row r="47" spans="1:4" x14ac:dyDescent="0.25">
      <c r="A47" s="54"/>
      <c r="B47" s="98"/>
      <c r="C47" s="98"/>
      <c r="D47" s="54"/>
    </row>
    <row r="48" spans="1:4" x14ac:dyDescent="0.25">
      <c r="A48" s="54"/>
      <c r="B48" s="98"/>
      <c r="C48" s="98"/>
      <c r="D48" s="54"/>
    </row>
    <row r="49" spans="1:4" x14ac:dyDescent="0.25">
      <c r="A49" s="54"/>
      <c r="B49" s="98"/>
      <c r="C49" s="98"/>
      <c r="D49" s="54"/>
    </row>
    <row r="50" spans="1:4" x14ac:dyDescent="0.25">
      <c r="A50" s="54"/>
      <c r="B50" s="98"/>
      <c r="C50" s="98"/>
      <c r="D50" s="54"/>
    </row>
    <row r="51" spans="1:4" x14ac:dyDescent="0.25">
      <c r="A51" s="54"/>
      <c r="B51" s="98"/>
      <c r="C51" s="98"/>
      <c r="D51" s="54"/>
    </row>
    <row r="52" spans="1:4" x14ac:dyDescent="0.25">
      <c r="A52" s="54"/>
      <c r="B52" s="98"/>
      <c r="C52" s="98"/>
      <c r="D52" s="54"/>
    </row>
    <row r="53" spans="1:4" x14ac:dyDescent="0.25">
      <c r="A53" s="54"/>
      <c r="B53" s="98"/>
      <c r="C53" s="98"/>
      <c r="D53" s="54"/>
    </row>
    <row r="54" spans="1:4" x14ac:dyDescent="0.25">
      <c r="A54" s="54"/>
      <c r="B54" s="98"/>
      <c r="C54" s="98"/>
      <c r="D54" s="54"/>
    </row>
    <row r="55" spans="1:4" x14ac:dyDescent="0.25">
      <c r="A55" s="54"/>
      <c r="B55" s="98"/>
      <c r="C55" s="98"/>
      <c r="D55" s="54"/>
    </row>
    <row r="56" spans="1:4" x14ac:dyDescent="0.25">
      <c r="A56" s="54"/>
      <c r="B56" s="98"/>
      <c r="C56" s="98"/>
      <c r="D56" s="54"/>
    </row>
    <row r="57" spans="1:4" x14ac:dyDescent="0.25">
      <c r="A57" s="54"/>
      <c r="B57" s="54"/>
      <c r="C57" s="54"/>
      <c r="D57" s="54"/>
    </row>
  </sheetData>
  <sheetProtection password="CDA8" sheet="1" objects="1" scenarios="1"/>
  <mergeCells count="21">
    <mergeCell ref="B46:C46"/>
    <mergeCell ref="B47:C56"/>
    <mergeCell ref="B38:C39"/>
    <mergeCell ref="D38:D39"/>
    <mergeCell ref="B40:C40"/>
    <mergeCell ref="B42:C43"/>
    <mergeCell ref="D42:D43"/>
    <mergeCell ref="B44:C44"/>
    <mergeCell ref="B36:B37"/>
    <mergeCell ref="A1:D1"/>
    <mergeCell ref="A17:D23"/>
    <mergeCell ref="A25:C26"/>
    <mergeCell ref="D25:D26"/>
    <mergeCell ref="A28:B29"/>
    <mergeCell ref="C28:C29"/>
    <mergeCell ref="D28:D29"/>
    <mergeCell ref="A30:B30"/>
    <mergeCell ref="A32:B33"/>
    <mergeCell ref="C32:C33"/>
    <mergeCell ref="D32:D33"/>
    <mergeCell ref="A34:B34"/>
  </mergeCells>
  <pageMargins left="0.25" right="0.25" top="0.75" bottom="0.7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organizationInformation</vt:lpstr>
      <vt:lpstr>payrollData</vt:lpstr>
      <vt:lpstr>fringeAndOther</vt:lpstr>
      <vt:lpstr>Sheet2</vt:lpstr>
      <vt:lpstr>startingWages</vt:lpstr>
      <vt:lpstr>Reconciliation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mcwilliamss</dc:creator>
  <cp:lastModifiedBy>BouchardJC</cp:lastModifiedBy>
  <cp:lastPrinted>2019-11-01T14:48:36Z</cp:lastPrinted>
  <dcterms:created xsi:type="dcterms:W3CDTF">2018-11-05T18:41:06Z</dcterms:created>
  <dcterms:modified xsi:type="dcterms:W3CDTF">2019-11-01T20:06:46Z</dcterms:modified>
</cp:coreProperties>
</file>