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130" windowHeight="11340" activeTab="0"/>
  </bookViews>
  <sheets>
    <sheet name="lotterysalesbygame" sheetId="1" r:id="rId1"/>
  </sheets>
  <definedNames>
    <definedName name="_xlnm.Print_Area" localSheetId="0">'lotterysalesbygame'!$A$1:$O$58</definedName>
  </definedNames>
  <calcPr fullCalcOnLoad="1"/>
</workbook>
</file>

<file path=xl/sharedStrings.xml><?xml version="1.0" encoding="utf-8"?>
<sst xmlns="http://schemas.openxmlformats.org/spreadsheetml/2006/main" count="71" uniqueCount="70">
  <si>
    <t>Fiscal Year</t>
  </si>
  <si>
    <t>Weekly</t>
  </si>
  <si>
    <t>Total</t>
  </si>
  <si>
    <t>Instant</t>
  </si>
  <si>
    <t>Daily</t>
  </si>
  <si>
    <t>Lotto</t>
  </si>
  <si>
    <t>Powerball</t>
  </si>
  <si>
    <t>Notes: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</si>
  <si>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</si>
  <si>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</si>
  <si>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</si>
  <si>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</si>
  <si>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</si>
  <si>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</si>
  <si>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</si>
  <si>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</si>
  <si>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</si>
  <si>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</si>
  <si>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</si>
  <si>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</si>
  <si>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</si>
  <si>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</si>
  <si>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</si>
  <si>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</si>
  <si>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</si>
  <si>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</si>
  <si>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</si>
  <si>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</si>
  <si>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</si>
  <si>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</si>
  <si>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</si>
  <si>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</si>
  <si>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</si>
  <si>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</si>
  <si>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</si>
  <si>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</si>
  <si>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</si>
  <si>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</si>
  <si>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Lottery Sales By Game</t>
  </si>
  <si>
    <t>(1)  P.A. 96-212, effective July 1, 1996, established the Connecticut Lottery Corporation to operate the lottery.  The fiscal year 1997</t>
  </si>
  <si>
    <t>2002</t>
  </si>
  <si>
    <t>2003</t>
  </si>
  <si>
    <t>2004</t>
  </si>
  <si>
    <t>2005</t>
  </si>
  <si>
    <t>2006</t>
  </si>
  <si>
    <t>2007</t>
  </si>
  <si>
    <t>2008</t>
  </si>
  <si>
    <t>Cash5</t>
  </si>
  <si>
    <t>2009</t>
  </si>
  <si>
    <t>Lucky-4-Life</t>
  </si>
  <si>
    <t>2010</t>
  </si>
  <si>
    <t>Mega Millions</t>
  </si>
  <si>
    <t>2011</t>
  </si>
  <si>
    <t>CSD</t>
  </si>
  <si>
    <t>2012</t>
  </si>
  <si>
    <t>2013</t>
  </si>
  <si>
    <t>2014</t>
  </si>
  <si>
    <t>5 Card Cash</t>
  </si>
  <si>
    <t xml:space="preserve">        thru 2014 figures are from the Connecticut Lottery Corporation's audited financial statements.</t>
  </si>
  <si>
    <t>2015</t>
  </si>
  <si>
    <t>2016</t>
  </si>
  <si>
    <t>Keno</t>
  </si>
  <si>
    <t>Luck Links</t>
  </si>
  <si>
    <t>2017</t>
  </si>
  <si>
    <t>2018</t>
  </si>
  <si>
    <t>2019</t>
  </si>
  <si>
    <t>2020</t>
  </si>
  <si>
    <t>2021</t>
  </si>
  <si>
    <t>Fiscal Years 1972 to 2021</t>
  </si>
  <si>
    <t>Fast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</si>
</sst>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Continuous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 horizontal="centerContinuous"/>
    </xf>
    <xf numFmtId="16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9" sqref="Q49:Q50"/>
    </sheetView>
  </sheetViews>
  <sheetFormatPr defaultColWidth="13.7109375" defaultRowHeight="12.75"/>
  <cols>
    <col min="1" max="1" width="11.7109375" style="6" customWidth="1"/>
    <col min="2" max="2" width="12.7109375" style="2" customWidth="1"/>
    <col min="3" max="3" width="16.00390625" style="2" customWidth="1"/>
    <col min="4" max="6" width="13.7109375" style="2" customWidth="1"/>
    <col min="7" max="7" width="13.8515625" style="2" bestFit="1" customWidth="1"/>
    <col min="8" max="14" width="13.8515625" style="2" customWidth="1"/>
    <col min="15" max="15" width="14.7109375" style="2" customWidth="1"/>
    <col min="16" max="16" width="14.8515625" style="0" bestFit="1" customWidth="1"/>
  </cols>
  <sheetData>
    <row r="1" spans="1:15" ht="15">
      <c r="A1" s="7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4" t="s">
        <v>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12.75">
      <c r="A3" s="8" t="s">
        <v>0</v>
      </c>
      <c r="B3" s="9" t="s">
        <v>1</v>
      </c>
      <c r="C3" s="9" t="s">
        <v>3</v>
      </c>
      <c r="D3" s="9" t="s">
        <v>4</v>
      </c>
      <c r="E3" s="9" t="s">
        <v>5</v>
      </c>
      <c r="F3" s="9" t="s">
        <v>47</v>
      </c>
      <c r="G3" s="9" t="s">
        <v>6</v>
      </c>
      <c r="H3" s="3" t="s">
        <v>49</v>
      </c>
      <c r="I3" s="3" t="s">
        <v>51</v>
      </c>
      <c r="J3" s="3" t="s">
        <v>53</v>
      </c>
      <c r="K3" s="3" t="s">
        <v>57</v>
      </c>
      <c r="L3" s="3" t="s">
        <v>62</v>
      </c>
      <c r="M3" s="3" t="s">
        <v>61</v>
      </c>
      <c r="N3" s="3" t="s">
        <v>69</v>
      </c>
      <c r="O3" s="9" t="s">
        <v>2</v>
      </c>
    </row>
    <row r="4" spans="1:15" ht="12.75">
      <c r="A4" s="8" t="s">
        <v>8</v>
      </c>
      <c r="B4" s="12">
        <v>17288925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aca="true" t="shared" si="0" ref="O4:O45">SUM(B4:M4)</f>
        <v>17288925</v>
      </c>
    </row>
    <row r="5" spans="1:15" ht="12.75">
      <c r="A5" s="8" t="s">
        <v>9</v>
      </c>
      <c r="B5" s="12">
        <v>34711849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34711849</v>
      </c>
    </row>
    <row r="6" spans="1:15" ht="12.75">
      <c r="A6" s="8" t="s">
        <v>10</v>
      </c>
      <c r="B6" s="12">
        <v>30752727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30752727</v>
      </c>
    </row>
    <row r="7" spans="1:15" ht="12.75">
      <c r="A7" s="8" t="s">
        <v>11</v>
      </c>
      <c r="B7" s="12">
        <v>30894815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30894815</v>
      </c>
    </row>
    <row r="8" spans="1:15" ht="12.75">
      <c r="A8" s="8" t="s">
        <v>12</v>
      </c>
      <c r="B8" s="12">
        <v>29493098</v>
      </c>
      <c r="C8" s="12">
        <v>41927201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f t="shared" si="0"/>
        <v>71420299</v>
      </c>
    </row>
    <row r="9" spans="1:15" ht="12.75">
      <c r="A9" s="8" t="s">
        <v>13</v>
      </c>
      <c r="B9" s="12">
        <v>25824711</v>
      </c>
      <c r="C9" s="12">
        <v>23826954</v>
      </c>
      <c r="D9" s="12">
        <v>13082292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 t="shared" si="0"/>
        <v>62733957</v>
      </c>
    </row>
    <row r="10" spans="1:15" ht="12.75">
      <c r="A10" s="8" t="s">
        <v>14</v>
      </c>
      <c r="B10" s="12">
        <v>19201917</v>
      </c>
      <c r="C10" s="12">
        <v>41863247</v>
      </c>
      <c r="D10" s="12">
        <v>46391128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107456292</v>
      </c>
    </row>
    <row r="11" spans="1:15" ht="12.75">
      <c r="A11" s="8" t="s">
        <v>15</v>
      </c>
      <c r="B11" s="12">
        <v>12871166</v>
      </c>
      <c r="C11" s="12">
        <v>49725859</v>
      </c>
      <c r="D11" s="12">
        <v>58327191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120924216</v>
      </c>
    </row>
    <row r="12" spans="1:15" ht="12.75">
      <c r="A12" s="8" t="s">
        <v>16</v>
      </c>
      <c r="B12" s="12">
        <v>11525566</v>
      </c>
      <c r="C12" s="12">
        <v>45505590</v>
      </c>
      <c r="D12" s="12">
        <v>73167966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 t="shared" si="0"/>
        <v>130199122</v>
      </c>
    </row>
    <row r="13" spans="1:15" ht="12.75">
      <c r="A13" s="8" t="s">
        <v>17</v>
      </c>
      <c r="B13" s="12">
        <v>10103356</v>
      </c>
      <c r="C13" s="12">
        <v>56162297</v>
      </c>
      <c r="D13" s="12">
        <v>84695066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 t="shared" si="0"/>
        <v>150960719</v>
      </c>
    </row>
    <row r="14" spans="1:15" ht="12.75">
      <c r="A14" s="8" t="s">
        <v>18</v>
      </c>
      <c r="B14" s="12">
        <v>10374509</v>
      </c>
      <c r="C14" s="12">
        <v>53811277</v>
      </c>
      <c r="D14" s="12">
        <v>105858579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170044365</v>
      </c>
    </row>
    <row r="15" spans="1:15" ht="12.75">
      <c r="A15" s="8" t="s">
        <v>19</v>
      </c>
      <c r="B15" s="12">
        <v>14169658</v>
      </c>
      <c r="C15" s="12">
        <v>56039768</v>
      </c>
      <c r="D15" s="12">
        <v>118462919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188672345</v>
      </c>
    </row>
    <row r="16" spans="1:15" ht="12.75">
      <c r="A16" s="8" t="s">
        <v>20</v>
      </c>
      <c r="B16" s="12">
        <v>11824652</v>
      </c>
      <c r="C16" s="12">
        <v>67029466</v>
      </c>
      <c r="D16" s="12">
        <v>131497615</v>
      </c>
      <c r="E16" s="12">
        <v>44062100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254413833</v>
      </c>
    </row>
    <row r="17" spans="1:15" ht="12.75">
      <c r="A17" s="8" t="s">
        <v>21</v>
      </c>
      <c r="B17" s="12">
        <v>7334605</v>
      </c>
      <c r="C17" s="12">
        <v>74473823</v>
      </c>
      <c r="D17" s="12">
        <v>144166658</v>
      </c>
      <c r="E17" s="12">
        <v>118481848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344456934</v>
      </c>
    </row>
    <row r="18" spans="1:15" ht="12.75">
      <c r="A18" s="8" t="s">
        <v>22</v>
      </c>
      <c r="B18" s="12"/>
      <c r="C18" s="12">
        <v>75370000</v>
      </c>
      <c r="D18" s="12">
        <v>152562000</v>
      </c>
      <c r="E18" s="12">
        <v>201180000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f t="shared" si="0"/>
        <v>429112000</v>
      </c>
    </row>
    <row r="19" spans="1:15" ht="12.75">
      <c r="A19" s="8" t="s">
        <v>23</v>
      </c>
      <c r="B19" s="12"/>
      <c r="C19" s="12">
        <v>80744000</v>
      </c>
      <c r="D19" s="12">
        <v>162070000</v>
      </c>
      <c r="E19" s="12">
        <v>246470000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489284000</v>
      </c>
    </row>
    <row r="20" spans="1:15" ht="12.75">
      <c r="A20" s="8" t="s">
        <v>24</v>
      </c>
      <c r="B20" s="12"/>
      <c r="C20" s="12">
        <v>79961000</v>
      </c>
      <c r="D20" s="12">
        <v>175289000</v>
      </c>
      <c r="E20" s="12">
        <v>259347000</v>
      </c>
      <c r="F20" s="12"/>
      <c r="G20" s="12"/>
      <c r="H20" s="12"/>
      <c r="I20" s="12"/>
      <c r="J20" s="12"/>
      <c r="K20" s="12"/>
      <c r="L20" s="12"/>
      <c r="M20" s="12"/>
      <c r="N20" s="12"/>
      <c r="O20" s="12">
        <f t="shared" si="0"/>
        <v>514597000</v>
      </c>
    </row>
    <row r="21" spans="1:15" ht="12.75">
      <c r="A21" s="8" t="s">
        <v>25</v>
      </c>
      <c r="B21" s="12"/>
      <c r="C21" s="12">
        <v>72326000</v>
      </c>
      <c r="D21" s="12">
        <v>186187000</v>
      </c>
      <c r="E21" s="12">
        <v>236011000</v>
      </c>
      <c r="F21" s="12"/>
      <c r="G21" s="12"/>
      <c r="H21" s="12"/>
      <c r="I21" s="12"/>
      <c r="J21" s="12"/>
      <c r="K21" s="12"/>
      <c r="L21" s="12"/>
      <c r="M21" s="12"/>
      <c r="N21" s="12"/>
      <c r="O21" s="12">
        <f t="shared" si="0"/>
        <v>494524000</v>
      </c>
    </row>
    <row r="22" spans="1:15" ht="12.75">
      <c r="A22" s="8" t="s">
        <v>26</v>
      </c>
      <c r="B22" s="12"/>
      <c r="C22" s="12">
        <v>94695000</v>
      </c>
      <c r="D22" s="12">
        <v>197783000</v>
      </c>
      <c r="E22" s="12">
        <v>232880000</v>
      </c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525358000</v>
      </c>
    </row>
    <row r="23" spans="1:15" ht="12.75">
      <c r="A23" s="8" t="s">
        <v>27</v>
      </c>
      <c r="B23" s="12"/>
      <c r="C23" s="12">
        <v>120006000</v>
      </c>
      <c r="D23" s="12">
        <v>191625000</v>
      </c>
      <c r="E23" s="12">
        <v>219541000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0"/>
        <v>531172000</v>
      </c>
    </row>
    <row r="24" spans="1:15" ht="12.75">
      <c r="A24" s="8" t="s">
        <v>28</v>
      </c>
      <c r="B24" s="12"/>
      <c r="C24" s="12">
        <v>119752000</v>
      </c>
      <c r="D24" s="12">
        <v>195228000</v>
      </c>
      <c r="E24" s="12">
        <v>219794000</v>
      </c>
      <c r="F24" s="12">
        <v>8911000</v>
      </c>
      <c r="G24" s="12"/>
      <c r="H24" s="12"/>
      <c r="I24" s="12"/>
      <c r="J24" s="12"/>
      <c r="K24" s="12"/>
      <c r="L24" s="12"/>
      <c r="M24" s="12"/>
      <c r="N24" s="12"/>
      <c r="O24" s="12">
        <f t="shared" si="0"/>
        <v>543685000</v>
      </c>
    </row>
    <row r="25" spans="1:15" ht="12.75">
      <c r="A25" s="8" t="s">
        <v>29</v>
      </c>
      <c r="B25" s="12"/>
      <c r="C25" s="12">
        <v>110270096</v>
      </c>
      <c r="D25" s="12">
        <v>206512689</v>
      </c>
      <c r="E25" s="12">
        <v>202473626</v>
      </c>
      <c r="F25" s="12">
        <v>33289095</v>
      </c>
      <c r="G25" s="12"/>
      <c r="H25" s="12"/>
      <c r="I25" s="12"/>
      <c r="J25" s="12"/>
      <c r="K25" s="12"/>
      <c r="L25" s="12"/>
      <c r="M25" s="12"/>
      <c r="N25" s="12"/>
      <c r="O25" s="12">
        <f t="shared" si="0"/>
        <v>552545506</v>
      </c>
    </row>
    <row r="26" spans="1:15" ht="12.75">
      <c r="A26" s="8" t="s">
        <v>30</v>
      </c>
      <c r="B26" s="12"/>
      <c r="C26" s="12">
        <v>163424175</v>
      </c>
      <c r="D26" s="12">
        <v>204435016</v>
      </c>
      <c r="E26" s="12">
        <v>153699391</v>
      </c>
      <c r="F26" s="12">
        <v>30688193</v>
      </c>
      <c r="G26" s="12"/>
      <c r="H26" s="12"/>
      <c r="I26" s="12"/>
      <c r="J26" s="12"/>
      <c r="K26" s="12"/>
      <c r="L26" s="12"/>
      <c r="M26" s="12"/>
      <c r="N26" s="12"/>
      <c r="O26" s="12">
        <f t="shared" si="0"/>
        <v>552246775</v>
      </c>
    </row>
    <row r="27" spans="1:15" ht="12.75">
      <c r="A27" s="8" t="s">
        <v>31</v>
      </c>
      <c r="B27" s="12"/>
      <c r="C27" s="12">
        <v>260133000</v>
      </c>
      <c r="D27" s="12">
        <v>195027213</v>
      </c>
      <c r="E27" s="12">
        <v>170456205</v>
      </c>
      <c r="F27" s="12">
        <v>45198122</v>
      </c>
      <c r="G27" s="12"/>
      <c r="H27" s="12"/>
      <c r="I27" s="12"/>
      <c r="J27" s="12"/>
      <c r="K27" s="12"/>
      <c r="L27" s="12"/>
      <c r="M27" s="12"/>
      <c r="N27" s="12"/>
      <c r="O27" s="12">
        <f t="shared" si="0"/>
        <v>670814540</v>
      </c>
    </row>
    <row r="28" spans="1:15" ht="12.75">
      <c r="A28" s="8" t="s">
        <v>32</v>
      </c>
      <c r="B28" s="12"/>
      <c r="C28" s="12">
        <v>296131624</v>
      </c>
      <c r="D28" s="12">
        <v>181286172</v>
      </c>
      <c r="E28" s="12">
        <v>139506779</v>
      </c>
      <c r="F28" s="12">
        <v>48453225</v>
      </c>
      <c r="G28" s="12">
        <v>41529699</v>
      </c>
      <c r="H28" s="12"/>
      <c r="I28" s="12"/>
      <c r="J28" s="12"/>
      <c r="K28" s="12"/>
      <c r="L28" s="12"/>
      <c r="M28" s="12"/>
      <c r="N28" s="12"/>
      <c r="O28" s="12">
        <f t="shared" si="0"/>
        <v>706907499</v>
      </c>
    </row>
    <row r="29" spans="1:15" ht="12.75">
      <c r="A29" s="8" t="s">
        <v>33</v>
      </c>
      <c r="B29" s="12"/>
      <c r="C29" s="12">
        <v>395985000</v>
      </c>
      <c r="D29" s="12">
        <v>187365000</v>
      </c>
      <c r="E29" s="12">
        <v>90125000</v>
      </c>
      <c r="F29" s="12">
        <v>47301000</v>
      </c>
      <c r="G29" s="12">
        <v>49013000</v>
      </c>
      <c r="H29" s="12"/>
      <c r="I29" s="12"/>
      <c r="J29" s="12"/>
      <c r="K29" s="12"/>
      <c r="L29" s="12"/>
      <c r="M29" s="12"/>
      <c r="N29" s="12"/>
      <c r="O29" s="12">
        <f t="shared" si="0"/>
        <v>769789000</v>
      </c>
    </row>
    <row r="30" spans="1:15" ht="12.75">
      <c r="A30" s="8" t="s">
        <v>34</v>
      </c>
      <c r="B30" s="12"/>
      <c r="C30" s="12">
        <v>429274577</v>
      </c>
      <c r="D30" s="12">
        <v>175273722</v>
      </c>
      <c r="E30" s="12">
        <v>81294438</v>
      </c>
      <c r="F30" s="12">
        <v>58485186</v>
      </c>
      <c r="G30" s="12">
        <v>61284746</v>
      </c>
      <c r="H30" s="12"/>
      <c r="I30" s="12"/>
      <c r="J30" s="12"/>
      <c r="K30" s="12"/>
      <c r="L30" s="12"/>
      <c r="M30" s="12"/>
      <c r="N30" s="12"/>
      <c r="O30" s="12">
        <f t="shared" si="0"/>
        <v>805612669</v>
      </c>
    </row>
    <row r="31" spans="1:15" ht="12.75">
      <c r="A31" s="8" t="s">
        <v>35</v>
      </c>
      <c r="B31" s="12"/>
      <c r="C31" s="12">
        <v>474031672</v>
      </c>
      <c r="D31" s="12">
        <v>172719693</v>
      </c>
      <c r="E31" s="12">
        <v>51307443</v>
      </c>
      <c r="F31" s="12">
        <v>48359709</v>
      </c>
      <c r="G31" s="12">
        <v>124498286</v>
      </c>
      <c r="H31" s="12"/>
      <c r="I31" s="12"/>
      <c r="J31" s="12"/>
      <c r="K31" s="12"/>
      <c r="L31" s="12"/>
      <c r="M31" s="12"/>
      <c r="N31" s="12"/>
      <c r="O31" s="12">
        <f t="shared" si="0"/>
        <v>870916803</v>
      </c>
    </row>
    <row r="32" spans="1:15" ht="12.75">
      <c r="A32" s="8" t="s">
        <v>36</v>
      </c>
      <c r="B32" s="12"/>
      <c r="C32" s="12">
        <v>516624983</v>
      </c>
      <c r="D32" s="12">
        <v>172549679</v>
      </c>
      <c r="E32" s="12">
        <v>47331909</v>
      </c>
      <c r="F32" s="12">
        <v>44521398</v>
      </c>
      <c r="G32" s="12">
        <v>56481537</v>
      </c>
      <c r="H32" s="12"/>
      <c r="I32" s="12"/>
      <c r="J32" s="12"/>
      <c r="K32" s="12"/>
      <c r="L32" s="12"/>
      <c r="M32" s="12"/>
      <c r="N32" s="12"/>
      <c r="O32" s="12">
        <f t="shared" si="0"/>
        <v>837509506</v>
      </c>
    </row>
    <row r="33" spans="1:15" ht="12.75">
      <c r="A33" s="8" t="s">
        <v>37</v>
      </c>
      <c r="B33" s="12"/>
      <c r="C33" s="12">
        <f>522394031+5940774</f>
        <v>528334805</v>
      </c>
      <c r="D33" s="12">
        <f>87368600+52089608.5+24009740.5+14546603.5</f>
        <v>178014552.5</v>
      </c>
      <c r="E33" s="12">
        <v>37219618</v>
      </c>
      <c r="F33" s="12">
        <v>41820131</v>
      </c>
      <c r="G33" s="12">
        <f>52343715+1978725</f>
        <v>54322440</v>
      </c>
      <c r="H33" s="12"/>
      <c r="I33" s="12"/>
      <c r="J33" s="12"/>
      <c r="K33" s="12"/>
      <c r="L33" s="12"/>
      <c r="M33" s="12"/>
      <c r="N33" s="12"/>
      <c r="O33" s="12">
        <f t="shared" si="0"/>
        <v>839711546.5</v>
      </c>
    </row>
    <row r="34" spans="1:15" ht="12.75">
      <c r="A34" s="8" t="s">
        <v>40</v>
      </c>
      <c r="B34" s="12"/>
      <c r="C34" s="12">
        <v>543242449</v>
      </c>
      <c r="D34" s="12">
        <v>179607289</v>
      </c>
      <c r="E34" s="12">
        <v>54078099</v>
      </c>
      <c r="F34" s="12">
        <v>42049572</v>
      </c>
      <c r="G34" s="12">
        <v>88925859</v>
      </c>
      <c r="H34" s="12"/>
      <c r="I34" s="12"/>
      <c r="J34" s="12"/>
      <c r="K34" s="12"/>
      <c r="L34" s="12"/>
      <c r="M34" s="12"/>
      <c r="N34" s="12"/>
      <c r="O34" s="12">
        <f t="shared" si="0"/>
        <v>907903268</v>
      </c>
    </row>
    <row r="35" spans="1:15" ht="12.75">
      <c r="A35" s="8" t="s">
        <v>41</v>
      </c>
      <c r="B35" s="12"/>
      <c r="C35" s="12">
        <v>530692944</v>
      </c>
      <c r="D35" s="12">
        <v>181810755</v>
      </c>
      <c r="E35" s="12">
        <v>36675347</v>
      </c>
      <c r="F35" s="12">
        <v>41154669</v>
      </c>
      <c r="G35" s="12">
        <v>74955932</v>
      </c>
      <c r="H35" s="12"/>
      <c r="I35" s="12"/>
      <c r="J35" s="12"/>
      <c r="K35" s="12"/>
      <c r="L35" s="12"/>
      <c r="M35" s="12"/>
      <c r="N35" s="12"/>
      <c r="O35" s="12">
        <f t="shared" si="0"/>
        <v>865289647</v>
      </c>
    </row>
    <row r="36" spans="1:15" ht="12.75">
      <c r="A36" s="8" t="s">
        <v>42</v>
      </c>
      <c r="B36" s="12"/>
      <c r="C36" s="12">
        <v>558013401</v>
      </c>
      <c r="D36" s="12">
        <v>178304309</v>
      </c>
      <c r="E36" s="12">
        <v>34200305</v>
      </c>
      <c r="F36" s="12">
        <v>41280824</v>
      </c>
      <c r="G36" s="12">
        <v>95857056</v>
      </c>
      <c r="H36" s="12"/>
      <c r="I36" s="12"/>
      <c r="J36" s="12"/>
      <c r="K36" s="12"/>
      <c r="L36" s="12"/>
      <c r="M36" s="12"/>
      <c r="N36" s="12"/>
      <c r="O36" s="12">
        <f t="shared" si="0"/>
        <v>907655895</v>
      </c>
    </row>
    <row r="37" spans="1:15" ht="12.75">
      <c r="A37" s="8" t="s">
        <v>43</v>
      </c>
      <c r="B37" s="12"/>
      <c r="C37" s="12">
        <v>592265541</v>
      </c>
      <c r="D37" s="12">
        <v>184713023</v>
      </c>
      <c r="E37" s="12">
        <v>35614156</v>
      </c>
      <c r="F37" s="12">
        <v>40780953</v>
      </c>
      <c r="G37" s="12">
        <v>79560269</v>
      </c>
      <c r="H37" s="12"/>
      <c r="I37" s="12"/>
      <c r="J37" s="12"/>
      <c r="K37" s="12"/>
      <c r="L37" s="12"/>
      <c r="M37" s="12"/>
      <c r="N37" s="12"/>
      <c r="O37" s="12">
        <f t="shared" si="0"/>
        <v>932933942</v>
      </c>
    </row>
    <row r="38" spans="1:15" ht="12.75">
      <c r="A38" s="8" t="s">
        <v>44</v>
      </c>
      <c r="B38" s="12"/>
      <c r="C38" s="12">
        <v>587558948</v>
      </c>
      <c r="D38" s="12">
        <f>79040170+59335210.5+27900686+20946801.5</f>
        <v>187222868</v>
      </c>
      <c r="E38" s="12">
        <v>32260541</v>
      </c>
      <c r="F38" s="12">
        <v>41351503</v>
      </c>
      <c r="G38" s="12">
        <v>121932928</v>
      </c>
      <c r="H38" s="12"/>
      <c r="I38" s="12"/>
      <c r="J38" s="12"/>
      <c r="K38" s="12"/>
      <c r="L38" s="12"/>
      <c r="M38" s="12"/>
      <c r="N38" s="12"/>
      <c r="O38" s="12">
        <f t="shared" si="0"/>
        <v>970326788</v>
      </c>
    </row>
    <row r="39" spans="1:15" ht="12.75">
      <c r="A39" s="8" t="s">
        <v>45</v>
      </c>
      <c r="B39" s="12"/>
      <c r="C39" s="12">
        <v>594933065</v>
      </c>
      <c r="D39" s="12">
        <v>197584181</v>
      </c>
      <c r="E39" s="12">
        <v>30386267</v>
      </c>
      <c r="F39" s="12">
        <v>41371201</v>
      </c>
      <c r="G39" s="12">
        <v>92751720</v>
      </c>
      <c r="H39" s="12"/>
      <c r="I39" s="12"/>
      <c r="J39" s="12"/>
      <c r="K39" s="12"/>
      <c r="L39" s="12"/>
      <c r="M39" s="12"/>
      <c r="N39" s="12"/>
      <c r="O39" s="12">
        <f t="shared" si="0"/>
        <v>957026434</v>
      </c>
    </row>
    <row r="40" spans="1:15" ht="12.75">
      <c r="A40" s="8" t="s">
        <v>46</v>
      </c>
      <c r="B40" s="12"/>
      <c r="C40" s="12">
        <v>618969398</v>
      </c>
      <c r="D40" s="12">
        <v>207618854</v>
      </c>
      <c r="E40" s="12">
        <v>32201001</v>
      </c>
      <c r="F40" s="12">
        <v>41158693</v>
      </c>
      <c r="G40" s="12">
        <v>98199946</v>
      </c>
      <c r="H40" s="12"/>
      <c r="I40" s="12"/>
      <c r="J40" s="12"/>
      <c r="K40" s="12"/>
      <c r="L40" s="12"/>
      <c r="M40" s="12"/>
      <c r="N40" s="12"/>
      <c r="O40" s="12">
        <f t="shared" si="0"/>
        <v>998147892</v>
      </c>
    </row>
    <row r="41" spans="1:15" ht="12.75">
      <c r="A41" s="13" t="s">
        <v>48</v>
      </c>
      <c r="B41" s="12"/>
      <c r="C41" s="12">
        <v>610012538</v>
      </c>
      <c r="D41" s="12">
        <v>206343277</v>
      </c>
      <c r="E41" s="12">
        <v>32942176</v>
      </c>
      <c r="F41" s="12">
        <v>40419912</v>
      </c>
      <c r="G41" s="12">
        <v>92133639</v>
      </c>
      <c r="H41" s="12">
        <v>9451502</v>
      </c>
      <c r="I41" s="12"/>
      <c r="J41" s="12"/>
      <c r="K41" s="12"/>
      <c r="L41" s="12"/>
      <c r="M41" s="12"/>
      <c r="N41" s="12"/>
      <c r="O41" s="12">
        <f t="shared" si="0"/>
        <v>991303044</v>
      </c>
    </row>
    <row r="42" spans="1:15" ht="12.75">
      <c r="A42" s="13" t="s">
        <v>50</v>
      </c>
      <c r="B42" s="12"/>
      <c r="C42" s="12">
        <v>593374212</v>
      </c>
      <c r="D42" s="12">
        <v>211315945</v>
      </c>
      <c r="E42" s="12">
        <v>29904367</v>
      </c>
      <c r="F42" s="12">
        <v>35041315</v>
      </c>
      <c r="G42" s="12">
        <v>85282260</v>
      </c>
      <c r="H42" s="12">
        <v>30698268</v>
      </c>
      <c r="I42" s="12">
        <v>11230441</v>
      </c>
      <c r="J42" s="12"/>
      <c r="K42" s="12"/>
      <c r="L42" s="12"/>
      <c r="M42" s="12"/>
      <c r="N42" s="12"/>
      <c r="O42" s="12">
        <f t="shared" si="0"/>
        <v>996846808</v>
      </c>
    </row>
    <row r="43" spans="1:16" ht="12.75">
      <c r="A43" s="13" t="s">
        <v>52</v>
      </c>
      <c r="B43" s="12"/>
      <c r="C43" s="12">
        <v>610567984</v>
      </c>
      <c r="D43" s="12">
        <f>76862861.5+62765568.5+48086039.5+37665993.5</f>
        <v>225380463</v>
      </c>
      <c r="E43" s="12">
        <v>24341107</v>
      </c>
      <c r="F43" s="12">
        <v>34243203.5</v>
      </c>
      <c r="G43" s="12">
        <v>60280232</v>
      </c>
      <c r="H43" s="12">
        <v>23815216</v>
      </c>
      <c r="I43" s="12">
        <v>33184547</v>
      </c>
      <c r="J43" s="12">
        <v>4801260</v>
      </c>
      <c r="K43" s="12"/>
      <c r="L43" s="12"/>
      <c r="M43" s="12"/>
      <c r="N43" s="12"/>
      <c r="O43" s="12">
        <f t="shared" si="0"/>
        <v>1016614012.5</v>
      </c>
      <c r="P43" s="2"/>
    </row>
    <row r="44" spans="1:16" ht="12.75">
      <c r="A44" s="13" t="s">
        <v>54</v>
      </c>
      <c r="B44" s="12"/>
      <c r="C44" s="12">
        <v>653310309</v>
      </c>
      <c r="D44" s="12">
        <f>73880815.5+61139233.5+47641469.5+37398742</f>
        <v>220060260.5</v>
      </c>
      <c r="E44" s="12">
        <v>27372269</v>
      </c>
      <c r="F44" s="12">
        <v>33780509</v>
      </c>
      <c r="G44" s="12">
        <v>74281049</v>
      </c>
      <c r="H44" s="12">
        <v>26871458</v>
      </c>
      <c r="I44" s="12">
        <v>40628351</v>
      </c>
      <c r="J44" s="12">
        <v>5435860</v>
      </c>
      <c r="K44" s="12"/>
      <c r="L44" s="12"/>
      <c r="M44" s="12"/>
      <c r="N44" s="12"/>
      <c r="O44" s="12">
        <f t="shared" si="0"/>
        <v>1081740065.5</v>
      </c>
      <c r="P44" s="2"/>
    </row>
    <row r="45" spans="1:16" ht="12.75">
      <c r="A45" s="13" t="s">
        <v>55</v>
      </c>
      <c r="B45" s="12"/>
      <c r="C45" s="12">
        <v>667255859</v>
      </c>
      <c r="D45" s="12">
        <f>75283618.5+65385469+51101825+41847494.5</f>
        <v>233618407</v>
      </c>
      <c r="E45" s="12">
        <v>22149929</v>
      </c>
      <c r="F45" s="12">
        <v>32564213</v>
      </c>
      <c r="G45" s="12">
        <v>107382701</v>
      </c>
      <c r="H45" s="12">
        <v>30432202</v>
      </c>
      <c r="I45" s="12">
        <v>23727284</v>
      </c>
      <c r="J45" s="12">
        <v>5564355</v>
      </c>
      <c r="K45" s="12"/>
      <c r="L45" s="12"/>
      <c r="M45" s="12"/>
      <c r="N45" s="12"/>
      <c r="O45" s="12">
        <f t="shared" si="0"/>
        <v>1122694950</v>
      </c>
      <c r="P45" s="2"/>
    </row>
    <row r="46" spans="1:16" ht="12.75">
      <c r="A46" s="13" t="s">
        <v>56</v>
      </c>
      <c r="B46" s="12"/>
      <c r="C46" s="12">
        <v>660230730</v>
      </c>
      <c r="D46" s="12">
        <f>76190684.5+67043615.5+52466355+43080135</f>
        <v>238780790</v>
      </c>
      <c r="E46" s="12">
        <v>21609598</v>
      </c>
      <c r="F46" s="12">
        <v>32340481.5</v>
      </c>
      <c r="G46" s="12">
        <v>82742375</v>
      </c>
      <c r="H46" s="12">
        <v>25130948</v>
      </c>
      <c r="I46" s="12">
        <v>37678970</v>
      </c>
      <c r="J46" s="12">
        <v>4355130</v>
      </c>
      <c r="K46" s="12">
        <v>12677538</v>
      </c>
      <c r="L46" s="12"/>
      <c r="M46" s="12"/>
      <c r="N46" s="12"/>
      <c r="O46" s="12">
        <f>SUM(B46:M46)</f>
        <v>1115546560.5</v>
      </c>
      <c r="P46" s="2"/>
    </row>
    <row r="47" spans="1:16" ht="12.75">
      <c r="A47" s="13" t="s">
        <v>59</v>
      </c>
      <c r="B47" s="12"/>
      <c r="C47" s="12">
        <v>687966813</v>
      </c>
      <c r="D47" s="12">
        <f>72101576+65555647.5+50845580+43252165.5</f>
        <v>231754969</v>
      </c>
      <c r="E47" s="12">
        <v>20142906</v>
      </c>
      <c r="F47" s="12">
        <v>31219560.5</v>
      </c>
      <c r="G47" s="12">
        <v>66501582</v>
      </c>
      <c r="H47" s="12">
        <v>21523384</v>
      </c>
      <c r="I47" s="12">
        <v>32370230</v>
      </c>
      <c r="J47" s="12">
        <v>2896205</v>
      </c>
      <c r="K47" s="12">
        <v>46322136</v>
      </c>
      <c r="L47" s="12">
        <v>3275658</v>
      </c>
      <c r="M47" s="12"/>
      <c r="N47" s="12"/>
      <c r="O47" s="12">
        <f>SUM(B47:M47)</f>
        <v>1143973443.5</v>
      </c>
      <c r="P47" s="2"/>
    </row>
    <row r="48" spans="1:16" ht="12.75">
      <c r="A48" s="13" t="s">
        <v>60</v>
      </c>
      <c r="B48" s="12"/>
      <c r="C48" s="12">
        <v>742295783</v>
      </c>
      <c r="D48" s="12">
        <v>245061954</v>
      </c>
      <c r="E48" s="12">
        <v>19428940</v>
      </c>
      <c r="F48" s="12">
        <v>30993510</v>
      </c>
      <c r="G48" s="12">
        <v>106270797</v>
      </c>
      <c r="H48" s="12">
        <v>21709046</v>
      </c>
      <c r="I48" s="12">
        <v>29405675</v>
      </c>
      <c r="J48" s="12">
        <v>0</v>
      </c>
      <c r="K48" s="12">
        <v>13107090</v>
      </c>
      <c r="L48" s="12">
        <v>10053084</v>
      </c>
      <c r="M48" s="12">
        <v>12443520</v>
      </c>
      <c r="N48" s="12"/>
      <c r="O48" s="12">
        <f>SUM(B48:M48)</f>
        <v>1230769399</v>
      </c>
      <c r="P48" s="2"/>
    </row>
    <row r="49" spans="1:16" ht="12.75">
      <c r="A49" s="13" t="s">
        <v>63</v>
      </c>
      <c r="B49" s="12"/>
      <c r="C49" s="12">
        <v>720624413</v>
      </c>
      <c r="D49" s="12">
        <f>71042874+71176519+52061452+48373235</f>
        <v>242654080</v>
      </c>
      <c r="E49" s="12">
        <v>18341978</v>
      </c>
      <c r="F49" s="12">
        <v>30119855</v>
      </c>
      <c r="G49" s="12">
        <v>78637025</v>
      </c>
      <c r="H49" s="12">
        <v>20422424</v>
      </c>
      <c r="I49" s="12">
        <v>29114107</v>
      </c>
      <c r="J49" s="12">
        <v>0</v>
      </c>
      <c r="K49" s="12">
        <v>0</v>
      </c>
      <c r="L49" s="12">
        <v>6858373</v>
      </c>
      <c r="M49" s="12">
        <v>72184018</v>
      </c>
      <c r="N49" s="12"/>
      <c r="O49" s="12">
        <f>SUM(B49:M49)</f>
        <v>1218956273</v>
      </c>
      <c r="P49" s="2"/>
    </row>
    <row r="50" spans="1:16" ht="12.75">
      <c r="A50" s="13" t="s">
        <v>64</v>
      </c>
      <c r="B50" s="12"/>
      <c r="C50" s="12">
        <v>731923632</v>
      </c>
      <c r="D50" s="12">
        <f>52236942+49514238+70726481+72606638</f>
        <v>245084299</v>
      </c>
      <c r="E50" s="12">
        <v>18830818</v>
      </c>
      <c r="F50" s="12">
        <v>32083367</v>
      </c>
      <c r="G50" s="12">
        <v>88152803</v>
      </c>
      <c r="H50" s="12">
        <v>19584024</v>
      </c>
      <c r="I50" s="12">
        <v>42165050</v>
      </c>
      <c r="J50" s="12">
        <v>2146010</v>
      </c>
      <c r="K50" s="12">
        <v>0</v>
      </c>
      <c r="L50" s="12">
        <v>5942413</v>
      </c>
      <c r="M50" s="12">
        <v>86431489</v>
      </c>
      <c r="N50" s="12"/>
      <c r="O50" s="12">
        <f>SUM(C50:M50)</f>
        <v>1272343905</v>
      </c>
      <c r="P50" s="2"/>
    </row>
    <row r="51" spans="1:16" ht="12.75">
      <c r="A51" s="13" t="s">
        <v>65</v>
      </c>
      <c r="B51" s="12"/>
      <c r="C51" s="12">
        <v>736442882</v>
      </c>
      <c r="D51" s="12">
        <f>55028275+50809818+73062100+73416630</f>
        <v>252316823</v>
      </c>
      <c r="E51" s="12">
        <v>35050074</v>
      </c>
      <c r="F51" s="12">
        <v>31192611</v>
      </c>
      <c r="G51" s="12">
        <v>81464138</v>
      </c>
      <c r="H51" s="12">
        <v>20833302</v>
      </c>
      <c r="I51" s="12">
        <v>72643419</v>
      </c>
      <c r="J51" s="12">
        <v>0</v>
      </c>
      <c r="K51" s="12">
        <v>0</v>
      </c>
      <c r="L51" s="12">
        <v>5967024</v>
      </c>
      <c r="M51" s="12">
        <v>102922601</v>
      </c>
      <c r="N51" s="12"/>
      <c r="O51" s="12">
        <f>SUM(C51:M51)</f>
        <v>1338832874</v>
      </c>
      <c r="P51" s="2"/>
    </row>
    <row r="52" spans="1:16" ht="12.75">
      <c r="A52" s="13" t="s">
        <v>66</v>
      </c>
      <c r="B52" s="12"/>
      <c r="C52" s="12">
        <v>756968375</v>
      </c>
      <c r="D52" s="12">
        <v>259252435</v>
      </c>
      <c r="E52" s="12">
        <v>30976500</v>
      </c>
      <c r="F52" s="12">
        <v>31214092</v>
      </c>
      <c r="G52" s="12">
        <v>49532514</v>
      </c>
      <c r="H52" s="12">
        <v>17469492</v>
      </c>
      <c r="I52" s="12">
        <v>38549247</v>
      </c>
      <c r="J52" s="12">
        <v>0</v>
      </c>
      <c r="K52" s="12">
        <v>0</v>
      </c>
      <c r="L52" s="12">
        <v>5871606</v>
      </c>
      <c r="M52" s="12">
        <v>115449897</v>
      </c>
      <c r="N52" s="12"/>
      <c r="O52" s="12">
        <f>SUM(C52:M52)</f>
        <v>1305284158</v>
      </c>
      <c r="P52" s="2"/>
    </row>
    <row r="53" spans="1:16" ht="12.75">
      <c r="A53" s="13" t="s">
        <v>67</v>
      </c>
      <c r="B53" s="12"/>
      <c r="C53" s="12">
        <v>837705062</v>
      </c>
      <c r="D53" s="12">
        <v>294169511</v>
      </c>
      <c r="E53" s="12">
        <v>20636501</v>
      </c>
      <c r="F53" s="12">
        <v>33133296</v>
      </c>
      <c r="G53" s="12">
        <v>64193249</v>
      </c>
      <c r="H53" s="12">
        <v>17763896</v>
      </c>
      <c r="I53" s="12">
        <v>57074691</v>
      </c>
      <c r="J53" s="12">
        <v>0</v>
      </c>
      <c r="K53" s="12">
        <v>0</v>
      </c>
      <c r="L53" s="12">
        <v>0</v>
      </c>
      <c r="M53" s="12">
        <v>136003968</v>
      </c>
      <c r="N53" s="12">
        <v>37089907</v>
      </c>
      <c r="O53" s="12">
        <f>SUM(C53:N53)</f>
        <v>1497770081</v>
      </c>
      <c r="P53" s="2"/>
    </row>
    <row r="54" spans="1:16" ht="12.75">
      <c r="A54" s="8" t="s">
        <v>2</v>
      </c>
      <c r="B54" s="12">
        <f>SUM(B4:B53)</f>
        <v>266371554</v>
      </c>
      <c r="C54" s="12">
        <f>SUM(C4:C53)</f>
        <v>17361783752</v>
      </c>
      <c r="D54" s="12">
        <f>SUM(D4:D53)</f>
        <v>8132231643</v>
      </c>
      <c r="E54" s="12">
        <f>SUM(E4:E53)</f>
        <v>3328324236</v>
      </c>
      <c r="F54" s="12">
        <f>SUM(F4:F53)</f>
        <v>1124520399.5</v>
      </c>
      <c r="G54" s="12">
        <f>SUM(G4:G53)</f>
        <v>2076167782</v>
      </c>
      <c r="H54" s="12">
        <f>SUM(H4:H53)</f>
        <v>285705162</v>
      </c>
      <c r="I54" s="12">
        <f>SUM(I4:I53)</f>
        <v>447772012</v>
      </c>
      <c r="J54" s="12">
        <f>SUM(J4:J53)</f>
        <v>25198820</v>
      </c>
      <c r="K54" s="12">
        <f>SUM(K4:K53)</f>
        <v>72106764</v>
      </c>
      <c r="L54" s="12">
        <f>SUM(L4:L53)</f>
        <v>37968158</v>
      </c>
      <c r="M54" s="12">
        <f>SUM(M4:M53)</f>
        <v>525435493</v>
      </c>
      <c r="N54" s="12">
        <f>SUM(N4:N53)</f>
        <v>37089907</v>
      </c>
      <c r="O54" s="12">
        <f>SUM(O4:O53)</f>
        <v>33720675682.5</v>
      </c>
      <c r="P54" s="2"/>
    </row>
    <row r="56" ht="12.75">
      <c r="A56" s="6" t="s">
        <v>7</v>
      </c>
    </row>
    <row r="57" spans="1:15" s="4" customFormat="1" ht="12">
      <c r="A57" s="10" t="s">
        <v>39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4" customFormat="1" ht="12">
      <c r="A58" s="10" t="s">
        <v>58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sheetProtection/>
  <printOptions/>
  <pageMargins left="0.17" right="0.18" top="1" bottom="0.5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Joraskie</dc:creator>
  <cp:keywords/>
  <dc:description/>
  <cp:lastModifiedBy>O'Keefe, Erin</cp:lastModifiedBy>
  <cp:lastPrinted>2019-10-07T20:21:55Z</cp:lastPrinted>
  <dcterms:created xsi:type="dcterms:W3CDTF">2001-09-20T14:49:56Z</dcterms:created>
  <dcterms:modified xsi:type="dcterms:W3CDTF">2022-07-21T19:07:44Z</dcterms:modified>
  <cp:category/>
  <cp:version/>
  <cp:contentType/>
  <cp:contentStatus/>
</cp:coreProperties>
</file>